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P:\PACR\Various_Bureau_Directories\Rebasing Inpatient_Beginning 7.1.2018 Rates\Rates_4.1.2022_Ref070\PUB_Files_and_Billing_Manuals\Web Posting\2_Ref 3152 (UPD Add-ons)\"/>
    </mc:Choice>
  </mc:AlternateContent>
  <xr:revisionPtr revIDLastSave="0" documentId="13_ncr:1_{DA9398B9-F8D9-4D7C-8F36-B74BB65F427E}" xr6:coauthVersionLast="47" xr6:coauthVersionMax="47" xr10:uidLastSave="{00000000-0000-0000-0000-000000000000}"/>
  <bookViews>
    <workbookView xWindow="19090" yWindow="-110" windowWidth="19420" windowHeight="10420" tabRatio="864" xr2:uid="{00000000-000D-0000-FFFF-FFFF00000000}"/>
  </bookViews>
  <sheets>
    <sheet name="Inlier" sheetId="1" r:id="rId1"/>
    <sheet name="Transfer" sheetId="10" r:id="rId2"/>
    <sheet name="High Cost" sheetId="11" r:id="rId3"/>
    <sheet name="Exempt Unit_excl Psych&amp;Detox" sheetId="12" r:id="rId4"/>
    <sheet name="Psych" sheetId="19" r:id="rId5"/>
    <sheet name="Detox" sheetId="20" r:id="rId6"/>
    <sheet name="86-1.21" sheetId="17" r:id="rId7"/>
    <sheet name="Section 3.11" sheetId="16" r:id="rId8"/>
  </sheets>
  <definedNames>
    <definedName name="_Order1" hidden="1">255</definedName>
    <definedName name="_Order2" hidden="1">255</definedName>
    <definedName name="eulist" localSheetId="4">#REF!</definedName>
    <definedName name="eulist">#REF!</definedName>
    <definedName name="hlist" localSheetId="4">#REF!</definedName>
    <definedName name="hlist">#REF!</definedName>
    <definedName name="_xlnm.Print_Area" localSheetId="6">'86-1.21'!$A$1:$A$15</definedName>
    <definedName name="_xlnm.Print_Area" localSheetId="3">'Exempt Unit_excl Psych&amp;Detox'!$A$1:$D$24</definedName>
    <definedName name="_xlnm.Print_Area" localSheetId="2">'High Cost'!$A$1:$D$35</definedName>
    <definedName name="_xlnm.Print_Area" localSheetId="0">Inlier!$A$1:$D$23</definedName>
    <definedName name="_xlnm.Print_Area" localSheetId="4">Psych!$A$1:$E$59</definedName>
    <definedName name="_xlnm.Print_Area" localSheetId="7">'Section 3.11'!$B$1:$B$14</definedName>
    <definedName name="_xlnm.Print_Area" localSheetId="1">Transfer!$A$1:$D$39</definedName>
    <definedName name="_xlnm.Print_Titles" localSheetId="2">'High Cost'!$2:$2</definedName>
    <definedName name="_xlnm.Print_Titles" localSheetId="0">Inlier!$1:$1</definedName>
    <definedName name="_xlnm.Print_Titles" localSheetId="1">Transfer!$2:$2</definedName>
    <definedName name="transferlist" localSheetId="4">#REF!</definedName>
    <definedName name="transferlist">#REF!</definedName>
    <definedName name="updown" localSheetId="4">#REF!</definedName>
    <definedName name="updown">#REF!</definedName>
    <definedName name="yn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19" l="1"/>
  <c r="E15" i="19"/>
  <c r="E14" i="19"/>
  <c r="E13" i="19"/>
  <c r="E57" i="19"/>
  <c r="E56" i="19"/>
  <c r="E38" i="19"/>
  <c r="E40" i="19" s="1"/>
  <c r="C38" i="19"/>
  <c r="D29" i="19"/>
  <c r="E29" i="19"/>
  <c r="D28" i="19"/>
  <c r="E28" i="19" s="1"/>
  <c r="D27" i="19"/>
  <c r="E27" i="19"/>
  <c r="D26" i="19"/>
  <c r="E26" i="19" s="1"/>
  <c r="D23" i="19"/>
  <c r="E23" i="19"/>
  <c r="D21" i="19"/>
  <c r="E21" i="19" s="1"/>
  <c r="D20" i="19"/>
  <c r="E20" i="19"/>
  <c r="D12" i="19"/>
  <c r="E12" i="19" s="1"/>
  <c r="D10" i="19"/>
  <c r="E10" i="19"/>
  <c r="D8" i="19"/>
  <c r="E8" i="19" s="1"/>
  <c r="D6" i="19"/>
  <c r="E6" i="19"/>
  <c r="D5" i="19"/>
  <c r="E5" i="19" s="1"/>
  <c r="D4" i="19"/>
  <c r="E4" i="19"/>
  <c r="D18" i="11"/>
  <c r="D38" i="10"/>
  <c r="D37" i="10"/>
  <c r="D36" i="10"/>
  <c r="D30" i="10"/>
  <c r="D32" i="10"/>
  <c r="D24" i="10"/>
  <c r="D22" i="10"/>
  <c r="D20" i="10"/>
  <c r="D15" i="10"/>
  <c r="D33" i="11"/>
  <c r="D32" i="11"/>
  <c r="D31" i="11"/>
  <c r="D27" i="11"/>
  <c r="D25" i="11"/>
  <c r="D26" i="11"/>
  <c r="D20" i="11"/>
  <c r="D30" i="11"/>
  <c r="D29" i="10"/>
  <c r="D31" i="10"/>
  <c r="D35" i="10"/>
  <c r="D14" i="10"/>
  <c r="D13" i="10"/>
  <c r="D12" i="10"/>
  <c r="D21" i="12"/>
  <c r="D5" i="12"/>
  <c r="D4" i="12"/>
  <c r="D6" i="12"/>
  <c r="D19" i="12"/>
  <c r="D20" i="12"/>
  <c r="D15" i="12"/>
  <c r="D13" i="12"/>
  <c r="D12" i="12"/>
  <c r="D18" i="12"/>
  <c r="D8" i="12"/>
  <c r="D22" i="1"/>
  <c r="D21" i="1"/>
  <c r="D20" i="1"/>
  <c r="D19" i="1"/>
  <c r="D16" i="1"/>
  <c r="D5" i="1"/>
  <c r="D14" i="1"/>
  <c r="D13" i="1"/>
  <c r="D6" i="1"/>
  <c r="E52" i="19" l="1"/>
  <c r="E51" i="19"/>
  <c r="E46" i="19"/>
  <c r="E49" i="19"/>
  <c r="E50" i="19"/>
  <c r="E45" i="19"/>
  <c r="E55" i="19" s="1"/>
  <c r="E58" i="19" s="1"/>
  <c r="E54" i="19"/>
  <c r="E53" i="19"/>
  <c r="E48" i="19"/>
  <c r="E47" i="19"/>
</calcChain>
</file>

<file path=xl/sharedStrings.xml><?xml version="1.0" encoding="utf-8"?>
<sst xmlns="http://schemas.openxmlformats.org/spreadsheetml/2006/main" count="553" uniqueCount="344">
  <si>
    <t>INLIER PAYMENT:</t>
  </si>
  <si>
    <t>Per Case Service Intensity Weight for DRG Classification</t>
  </si>
  <si>
    <t>Medical Record</t>
  </si>
  <si>
    <t>Number of ALC Days</t>
  </si>
  <si>
    <t>a.  Total Number of Days in Stay (inc. ALC)</t>
  </si>
  <si>
    <t>Line 1a - Line 1b</t>
  </si>
  <si>
    <t>Average Inlier Cost Per Day</t>
  </si>
  <si>
    <t>Line 1a - 1b</t>
  </si>
  <si>
    <t>Transfer DRG Cost Per Day</t>
  </si>
  <si>
    <t>HIGH COST OUTLIER  PAYMENT:</t>
  </si>
  <si>
    <t>Total Inpatient Gross Charges Per Patient                       UB-92, HCFA 1450</t>
  </si>
  <si>
    <t>a.  Telephone and Telegraph</t>
  </si>
  <si>
    <t>b.  Television and Radio</t>
  </si>
  <si>
    <t>e.  Gross Charges for all ALC Days</t>
  </si>
  <si>
    <t>Net Inpatient Gross Charges</t>
  </si>
  <si>
    <t>High Cost Charge Converter</t>
  </si>
  <si>
    <t>Net Inpatient Gross Charges Converted to Costs</t>
  </si>
  <si>
    <t>c.  Private Room Differential</t>
  </si>
  <si>
    <t>f.  Total Adjustments</t>
  </si>
  <si>
    <t>Line 1 - Line 2f</t>
  </si>
  <si>
    <t xml:space="preserve">Sum of Lines 2a thru 2e </t>
  </si>
  <si>
    <t>Exempt Unit/Hospital Stay Days</t>
  </si>
  <si>
    <t>EXEMPT UNIT/HOSPITAL ACUTE CARE PAYMENT:</t>
  </si>
  <si>
    <t>Line 3 x Line 4</t>
  </si>
  <si>
    <t>Calculation Elements</t>
  </si>
  <si>
    <t>Data Source and Formulas</t>
  </si>
  <si>
    <t>b.  Alternate Level of Care (ALC) Days</t>
  </si>
  <si>
    <t>c.  Total Acute Care Days excluding ALC</t>
  </si>
  <si>
    <t>CALCULATION OF INLIER PAYMENT:</t>
  </si>
  <si>
    <t>CALCULATION OF TRANSFER PAYMENT:</t>
  </si>
  <si>
    <t>(a)</t>
  </si>
  <si>
    <t>(b)</t>
  </si>
  <si>
    <t>(c)</t>
  </si>
  <si>
    <t>OR</t>
  </si>
  <si>
    <t>4.</t>
  </si>
  <si>
    <t>5.</t>
  </si>
  <si>
    <t>6.</t>
  </si>
  <si>
    <t>1.</t>
  </si>
  <si>
    <t>3.</t>
  </si>
  <si>
    <t>2.</t>
  </si>
  <si>
    <t>7.</t>
  </si>
  <si>
    <t>8.</t>
  </si>
  <si>
    <t>9.</t>
  </si>
  <si>
    <t>CALCULATION OF ALC PAYMENT:</t>
  </si>
  <si>
    <t>ALTERNATE LEVEL OF CARE (ALC) PAYMENT:</t>
  </si>
  <si>
    <t>Alternate Level of Care (ALC) Days</t>
  </si>
  <si>
    <t>Line 1b</t>
  </si>
  <si>
    <t>Total ALC Payment</t>
  </si>
  <si>
    <t>Total Inlier with ALC Payment at 100%</t>
  </si>
  <si>
    <t>A</t>
  </si>
  <si>
    <t>B</t>
  </si>
  <si>
    <t>C</t>
  </si>
  <si>
    <t>D</t>
  </si>
  <si>
    <t>Medicaid Surcharge Amount</t>
  </si>
  <si>
    <t>or</t>
  </si>
  <si>
    <t>Total Number of Days in Stay (inc. ALC)</t>
  </si>
  <si>
    <t>10.</t>
  </si>
  <si>
    <t>11.</t>
  </si>
  <si>
    <t>12.</t>
  </si>
  <si>
    <t>13.</t>
  </si>
  <si>
    <t>14.</t>
  </si>
  <si>
    <t>Total Payment to Provider at 100%</t>
  </si>
  <si>
    <t>TOTAL PAYMENT AMOUNT:</t>
  </si>
  <si>
    <t xml:space="preserve">Alternate Level of Care (ALC) Days </t>
  </si>
  <si>
    <t>TRANSFER DAYS DETERMINATION:</t>
  </si>
  <si>
    <t>Is this Case a Transfer?</t>
  </si>
  <si>
    <t>Your Hospital Data</t>
  </si>
  <si>
    <t>TRANSFER PAYMENT:</t>
  </si>
  <si>
    <t>15.</t>
  </si>
  <si>
    <t>Discharge DRG Test:</t>
  </si>
  <si>
    <t>Inlier DRG Before ALC</t>
  </si>
  <si>
    <t>16.</t>
  </si>
  <si>
    <t>Total Transfer Payment Before ALC</t>
  </si>
  <si>
    <t>Transfer Payment Amount Before ALC</t>
  </si>
  <si>
    <t>Alternate Level of Care (ALC) Price Per Day</t>
  </si>
  <si>
    <t>Total Transfer with ALC Payment at 100%</t>
  </si>
  <si>
    <t>*</t>
  </si>
  <si>
    <t xml:space="preserve"> </t>
  </si>
  <si>
    <t>High Cost Payment Test:</t>
  </si>
  <si>
    <t>a. Do costs exceed the threshold?</t>
  </si>
  <si>
    <t>Determination per                             Your Hospital Data</t>
  </si>
  <si>
    <t>TRANSFER ADJUSTMENT FACTOR:</t>
  </si>
  <si>
    <t>Adjustment to Total Inpatient Gross Charges:</t>
  </si>
  <si>
    <t>N/A</t>
  </si>
  <si>
    <t>Alternate Level of Care Billing Rate</t>
  </si>
  <si>
    <t>Total Exempt Unit/Hospital w/ALC Payment at 100%</t>
  </si>
  <si>
    <t>Line 8 x Line A</t>
  </si>
  <si>
    <t>Line 8</t>
  </si>
  <si>
    <t>Line 8 + Line B</t>
  </si>
  <si>
    <t>Inlier DRG Payment</t>
  </si>
  <si>
    <t>Charge Master</t>
  </si>
  <si>
    <t>d.  Other Non-Covered</t>
  </si>
  <si>
    <t>Number of Days excluding ALC</t>
  </si>
  <si>
    <t>Office of Medicaid Management - Medicaid Model Contract Section 3.11</t>
  </si>
  <si>
    <t>Inpatient Hospital Stop-Loss Insurance for Medicaid Managed Care (MMC) Enrollees</t>
  </si>
  <si>
    <t>a) The Contractor must obtain stop-loss coverage for inpatient hospital services for MMC</t>
  </si>
  <si>
    <t>Enrollees.  A Contractor may elect to purchase stop-loss coverage from New York State.  In</t>
  </si>
  <si>
    <t>such cases, the Capitation Rates paid to the Contractor shall be adjusted to reflect the cost of</t>
  </si>
  <si>
    <t>such stop-loss coverage.  The cost of such coverage shall be determined by SDOH.</t>
  </si>
  <si>
    <t>b) Under NYS stop-loss coverage, if the hospital inpatient expenses incurred by the Contractor</t>
  </si>
  <si>
    <t>be compensated for eighty percent (80%) of the cost of hospital inpatient services in excess</t>
  </si>
  <si>
    <t xml:space="preserve">of this amount up to a maximum of $250,000.  Above that amount, the Contractor will be </t>
  </si>
  <si>
    <t xml:space="preserve">compensated for one hundred percent (100%) of cost.   All compensation shall be based on  </t>
  </si>
  <si>
    <t xml:space="preserve">the lower of the Contractor's negotiated hospital rate or Medicaid rates of payment. </t>
  </si>
  <si>
    <t>Note:</t>
  </si>
  <si>
    <t>(Note: "Medicaid rates of payment' interpreted to be the Managed Care rates (not FFS rates.)</t>
  </si>
  <si>
    <t>Total Exempt Unit/Hospital Acute Care Payment To Provider at 100%</t>
  </si>
  <si>
    <t>Rate Code Key:</t>
  </si>
  <si>
    <t xml:space="preserve">Traditional                 Medicaid                           Fee For Service               </t>
  </si>
  <si>
    <t xml:space="preserve">Traditional                          Medicaid                                Fee For Service               </t>
  </si>
  <si>
    <t>Payment to Hospital if Provider Did Not Sign Authorization for Medicaid Direct Payments - Hospital Pays Surcharge to Pool Administrator.</t>
  </si>
  <si>
    <t>Payment to Hospital if Provider Signed Authorization for Medicaid Direct Payment of Surcharge to the Pool Administrator.</t>
  </si>
  <si>
    <t>Payment to Hospital if Provider Did Not Sign Authorization for Medicaid Direct Payments - Hospital Pays Surcharge to the Pool Administrator.</t>
  </si>
  <si>
    <t>Line</t>
  </si>
  <si>
    <t>Discharge Case Payment Rate (Without IME for Medicaid Managed Care)</t>
  </si>
  <si>
    <t>Line 1 x Line 2</t>
  </si>
  <si>
    <t>Direct Medical Education (DME) Add-On</t>
  </si>
  <si>
    <t>Case Mix Adjusted Discharge Payment</t>
  </si>
  <si>
    <t xml:space="preserve">Line 3 + Line 4 + Line 5 </t>
  </si>
  <si>
    <t>Line 7a x Line 7b</t>
  </si>
  <si>
    <t>Line 3 + Line 5</t>
  </si>
  <si>
    <t>Line 6 + Line 7c</t>
  </si>
  <si>
    <t>4/1/09 Forward ==&gt; 7.04%</t>
  </si>
  <si>
    <t>MEDICAID SURCHARGE CALCULATION:</t>
  </si>
  <si>
    <t>Line 2 x Line 1c</t>
  </si>
  <si>
    <t>Medicaid                  Managed Care                    (excludes DME)</t>
  </si>
  <si>
    <t>Line 4a x Line 4b</t>
  </si>
  <si>
    <t>Line 3 + Line 4c</t>
  </si>
  <si>
    <t>Line 5 x Line A</t>
  </si>
  <si>
    <t>Line 5 + Line B</t>
  </si>
  <si>
    <t>Inlier Tab, Line 7c</t>
  </si>
  <si>
    <t>Inlier Tab, Line 6</t>
  </si>
  <si>
    <t xml:space="preserve">SIW APR-DRG Table (DOH*) </t>
  </si>
  <si>
    <t>PUB_IP_MA_FFS_Acute_Rate Code 2946_Col 2</t>
  </si>
  <si>
    <t>PUB_IP_MA_FFS_Acute_Rate Code 2589_Col 7</t>
  </si>
  <si>
    <t>PUB_IP_MA_FFS_Acute_Rate Code 2990_Col 8</t>
  </si>
  <si>
    <t>PUB_IP_MA_HMO_Acute_Col 1</t>
  </si>
  <si>
    <t>PUB_IP_MA_FFS_Acute_Rate Code 2946_Col 5</t>
  </si>
  <si>
    <t>Threshold Calculation:</t>
  </si>
  <si>
    <t xml:space="preserve">Outlier Threshold Table (DOH*) </t>
  </si>
  <si>
    <t>b.  Institution-Specific Adjustment Factor (ISAF/WEF)</t>
  </si>
  <si>
    <t>PUB_IP_MA_FFS_Acute_Rate Code 2946_Col 4</t>
  </si>
  <si>
    <t>a.  APR-DRG Cost Outlier Threshold</t>
  </si>
  <si>
    <t>c.  Adjusted Cost Outlier Threshold</t>
  </si>
  <si>
    <t>Line 6a x Line 6b</t>
  </si>
  <si>
    <t>Is Line 5 &gt; 6c?</t>
  </si>
  <si>
    <t>Line 5 - Line 6c</t>
  </si>
  <si>
    <t>Inlier Worksheet Tab, Line 8</t>
  </si>
  <si>
    <t>Line 8 + Line 9</t>
  </si>
  <si>
    <t xml:space="preserve">CONTINUE WITH CALCULATION IF LINE 7a= "Yes" AND THE CASE IS NOT A TRANSFER.  </t>
  </si>
  <si>
    <t>Line 10 x Line A</t>
  </si>
  <si>
    <t>Line 10</t>
  </si>
  <si>
    <t>Line 10 + Line B</t>
  </si>
  <si>
    <t>Pursuant to the authority vested in the Commissioner of Health by section 2807-c(35) of the Public Health Law, Subpart 86-1 of Title 10 of the Official Compilation of Codes, Rules and Regulations of the State of New York, is amended by adding a new section 86-1.21 effective December 1, 2009, to read as follows:</t>
  </si>
  <si>
    <t>Section 86-1.21.  Outlier and transfer cases rates of payment.</t>
  </si>
  <si>
    <t>(a)(1) High cost outlier rates of payment shall be calculated by reducing total billed patient charges, as approved by IPRO, to cost, as determined based on the hospital’s ratio of cost to charges.  Such calculation shall use the most recent data available as subsequently updated to reflect the data from the year in which the discharge occurred, and shall equal 100 percent of the excess costs above the high cost outlier threshold.  High cost outlier thresholds shall be developed for each individual DRG and adjusted by hospital-specific wage equalization factors (WEF) and increased by the Consumer Price Index from the base period used to determine the statewide base price and the rate period.</t>
  </si>
  <si>
    <t>(2) A non-public, not-for-profit general hospital which has not established an ancillary and routine charges schedule shall be eligible to receive high-cost outlier payments equal to the average of high-cost outlier payments received by comparable hospitals, as determined using the following criteria:</t>
  </si>
  <si>
    <t>(i) downstate hospitals;</t>
  </si>
  <si>
    <t>(ii) hospitals with a case mix greater than 1.75;</t>
  </si>
  <si>
    <t>(iii) hospitals with Medicaid revenue greater than $30 million of total revenue; and</t>
  </si>
  <si>
    <t>(iv) hospitals with a proportion of outlier to inlier cases greater than 3.0 percent.</t>
  </si>
  <si>
    <t>(b) Rates of payment to non-exempt hospitals for inpatients who are transferred to another non-exempt hospital shall be calculated on the basis of a per diem rate for each day of the patient’s stay in the transferring hospital, subject to the exceptions set forth in paragraphs (1), (2) and (3) of this subdivision.  The total payment to the transferring facility shall not exceed the amount that would have been paid if the patient had been discharged.  The per diem rate shall be determined by dividing the DRG case-based payment per discharge as defined in section 86-1.15(b) of this Subpart by the arithmetic inlier length of stay (LOS) for that DRG, as defined in section 86-1.15(o) of this Subpart, and multiplying by the transfer case’s actual length of stay and by the transfer adjustment factor of 120 percent.  In transfer cases where the arithmetic inlier LOS for the DRG is equal to one, the transfer adjustment factor shall not be applied.</t>
  </si>
  <si>
    <t>(1) Transfers among more than two hospitals that are not part of a merged facility shall be reimbursed as follows:</t>
  </si>
  <si>
    <t>(i) the facility which discharges the patient shall receive the full DRG payment; and</t>
  </si>
  <si>
    <t>(ii) all other facilities in which the patient has received care shall receive a per diem rate unless the patient is in a transfer DRG.</t>
  </si>
  <si>
    <t>(2) A transferring facility shall be paid the full DRG rate for those patients in DRGs specifically identified as transfer DRGs.</t>
  </si>
  <si>
    <t>(3) Transfers among non-exempt hospitals or divisions that are part of a merged or consolidated facility shall be reimbursed as if the hospital that first admitted the patient had also discharged the patient.</t>
  </si>
  <si>
    <t>(4) Services provided to neonates discharged from a hospital providing neonatal specialty services to a hospital reimbursed under the case payment system for purposes of weight gain shall be reimbursed and assigned to the applicable APR-DRG upon admission or readmission.</t>
  </si>
  <si>
    <t>High Cost Outlier Payment before Inlier and ALC (100% of costs above adjusted threshold)</t>
  </si>
  <si>
    <t>b. Does the case involve a Transfer?</t>
  </si>
  <si>
    <t>[High Cost Outlier does not apply to Transfer Cases (other than patients assigned to transfer DRGs) per 86-1.21.]</t>
  </si>
  <si>
    <t>Discharge Case Payment Rate</t>
  </si>
  <si>
    <t>Statewide Average Arithmetic Inlier LOS for DRG</t>
  </si>
  <si>
    <t>Line 5 / Line 6</t>
  </si>
  <si>
    <t>Case Payment Capital per Diem</t>
  </si>
  <si>
    <t>PUB_IP_MA_FFS_Acute_Rate Code 2991_Col 9</t>
  </si>
  <si>
    <t>Line 9 + Line 10</t>
  </si>
  <si>
    <t>If Statewide Average Arithmetic Inlier LOS for the DRG = 1, then Transfer Adj. Factor is 100%</t>
  </si>
  <si>
    <t>Line 11 x Line 1c</t>
  </si>
  <si>
    <t>TRANSFER DATA:</t>
  </si>
  <si>
    <t>Transfer Payment Amount excluding DME</t>
  </si>
  <si>
    <t>Line 12 + Line 13</t>
  </si>
  <si>
    <t>17.</t>
  </si>
  <si>
    <t>18.</t>
  </si>
  <si>
    <t>Line 7 x  Line 8a (or 8b)</t>
  </si>
  <si>
    <t>Medicaid Surcharge (Indigent Care and Health Care Initiative Surcharge)</t>
  </si>
  <si>
    <t>Total Transfer Cost Per Diem</t>
  </si>
  <si>
    <t>PUB_IP_MA_FFS_Acute_Rate Code 2950, 2951_Col 10</t>
  </si>
  <si>
    <t>Line 5</t>
  </si>
  <si>
    <t>Do not use this methodology for patients assigned to a DRG specifically designated as a DRG for transfer patient only [i.e., neonate transferred &lt; 5 days (DRGs 580 &amp; 581)].</t>
  </si>
  <si>
    <t>PUB_IP_MA_HMO_Acute_Col 4</t>
  </si>
  <si>
    <t>PUB_IP_MA_HMO_Acute_Col 3</t>
  </si>
  <si>
    <t>Medicaid             Managed Care "Default &amp; Contract"  Rates                  (excludes GME)</t>
  </si>
  <si>
    <t>for an individual MMC Enrollee during any calendar year reaches $100,000, the Contractor shall</t>
  </si>
  <si>
    <t>Per Case Service Intensity Weight for Psych DRG Classification</t>
  </si>
  <si>
    <t>Age Adjustment Factor</t>
  </si>
  <si>
    <t>Comorbidity Factor(s)</t>
  </si>
  <si>
    <t>Days 1-4=1.20                                Days 5-11=1.00                                 Days 12-22=0.96                                Days 23 &amp; over=0.92</t>
  </si>
  <si>
    <t>Non-Operating Billing Component (capital, etc)</t>
  </si>
  <si>
    <t>Electro Convulsive Therapy (ECT) Component</t>
  </si>
  <si>
    <t>Principal Diagnosis</t>
  </si>
  <si>
    <t>APR-DRG 750-1:  Schizophrenia SOI-1</t>
  </si>
  <si>
    <t>Patient Age</t>
  </si>
  <si>
    <t>16 years old</t>
  </si>
  <si>
    <t>Presence of Mental Retardation (limited to one factor of 1.0599)</t>
  </si>
  <si>
    <t>3182, 29901, 75981</t>
  </si>
  <si>
    <t>Comorbidities (use highest factor)</t>
  </si>
  <si>
    <t>Acute Coronary Syndrome</t>
  </si>
  <si>
    <t>Total Per Diem Adjustment Factor</t>
  </si>
  <si>
    <t>Facility operating per diem (adjusted by WEF)</t>
  </si>
  <si>
    <t>Total Adjusted Operating Per Diem</t>
  </si>
  <si>
    <t>$500 * 1.5286</t>
  </si>
  <si>
    <t>$244 * 2 treatments</t>
  </si>
  <si>
    <t>Apply variable per diem adjustment for 10 days</t>
  </si>
  <si>
    <t>Per Diem amount</t>
  </si>
  <si>
    <t>Day 1 (adjustment factor = 1.20)</t>
  </si>
  <si>
    <t>Day 2 (adjustment factor = 1.20)</t>
  </si>
  <si>
    <t>Day 3 (adjustment factor = 1.20)</t>
  </si>
  <si>
    <t>Day 4 (adjustment factor = 1.20)</t>
  </si>
  <si>
    <t>Day 5 (adjustment factor = 1.00)</t>
  </si>
  <si>
    <t>Day 6 (adjustment factor = 1.00)</t>
  </si>
  <si>
    <t>Day 7 (adjustment factor = 1.00)</t>
  </si>
  <si>
    <t>Day 8 (adjustment factor = 1.00)</t>
  </si>
  <si>
    <t>Day 9 (adjustment factor = 1.00)</t>
  </si>
  <si>
    <t>Day 10 (adjustment factor = 1.00)</t>
  </si>
  <si>
    <t>Total Operating Per Diem Payment</t>
  </si>
  <si>
    <t>Total Non-Operating Per Diem</t>
  </si>
  <si>
    <t>$50 * 10 days</t>
  </si>
  <si>
    <t>ECT Payment - 2 treatments (WEF Adjusted)</t>
  </si>
  <si>
    <t>Final Total Payment</t>
  </si>
  <si>
    <t>PUB_IP_MA_FFS_EU_Rate Code 2852 (Col 3)</t>
  </si>
  <si>
    <t xml:space="preserve">PUB_IP_MA_FFS_EU_Rate Code 2570 (Col 5) x number of treatments          </t>
  </si>
  <si>
    <t>PUB_IP_MA_FFS_EU_Rate Code 2571 (Col 4) x number of days</t>
  </si>
  <si>
    <t>Total Payment at 100% (see payment example below)</t>
  </si>
  <si>
    <t>Note: Day 1 for all readmissions within 30 days is considered Day 4 for scaling purposes</t>
  </si>
  <si>
    <t>LOS Scale Factor (indicates which scaling factor is applicable for each day of the stay.  Note: day 1 for all readmissions within 30 days is considered day 4 for scaling purposes)</t>
  </si>
  <si>
    <t>PUB_IP_MA_FFS_EU_Rate Code 2962, 2963 (Col 6)</t>
  </si>
  <si>
    <t>*SIW APR-DRG Table (DOH) - Psych</t>
  </si>
  <si>
    <t>Billing Instructions For</t>
  </si>
  <si>
    <t xml:space="preserve">Part 816 OASAS Certified Chemical Dependency Detox  </t>
  </si>
  <si>
    <t>Reimbursement for inpatient chemical dependency detox services provided by Office of Alcoholism and Substance Abuse Services (OASAS) certified general hospitals transitioned to a per diem rate methodology effective 12/1/2008.  New billing rate codes were established to accurately calculate per diem payments for 2 clinically distinct levels of care: a higher intensity Medically Managed Detox (MMD) level of care, and a lower intensity Medically Supervised Inpatient Withdrawal (MSIW) level of care.  The detox rate code payment logic includes recognition of observation days (OBS) to be paid at the higher MMD payment rate, and length of stay (LOS) reductions in payment for stays exceeding 5 days, applicable to both levels of care, as required by statute.  Following are the billing instructions effective for services provided 1/1/2010 forward.</t>
  </si>
  <si>
    <t>DETOX PER DIEM RATE CODE REVISIONS EFFECTIVE 1/1/2010:</t>
  </si>
  <si>
    <t>OTHER DETOX REIMBURSEMENT RELATED ISSUES</t>
  </si>
  <si>
    <t xml:space="preserve">Part 816 OASAS certification is specific to hospital site/address location and number of beds approved for the unit.  On occasions where the OASAS certified detox unit is at full capacity and another patient in need of detoxification services must, consequently, be admitted to a medical surgical bed at the same location, the hospital is to bill for such “overflow” detox unit patients using the detox per diem rates.  Presumably, such overflow admissions to a medical surgical bed will be short term until a bed in the detox unit becomes available.   From a clinical perspective, such patients are detoxification unit patients and their treatment plan will follow Part 816 OASAS program regulations.  Hence, the detox per diem rates, rather than the hospital’s DRG case payment rate, are the appropriate rates to use for determining reimbursement for the inpatient detox service provided such patients.  </t>
  </si>
  <si>
    <t>The detox per diem rate methodology applies only to general hospitals certified by OASAS to operate a Part 816 Detoxification Program.  As this certification is specific to hospital site/address location, the detox per diem rates are loaded only to the locator code site that corresponds to the OASAS certified site.  The per diem rates do not apply to inpatient detoxification services provided in general hospitals that do not have OASAS certification, or to non-certified hospital sites of OASAS certified general hospitals (e.g., hospital entities, such as mergers, that operate multiple acute care inpatient sites at different physical plant locations, not all of which have OASAS certified detox units).  Such general medical “scatter bed” inpatient detox services continue to be reimbursed through the DRG rate methodology.</t>
  </si>
  <si>
    <t>APPENDIX I</t>
  </si>
  <si>
    <t>Inpatient Chemical Dependency Detox Fee-For-Service Rate Codes</t>
  </si>
  <si>
    <t>Effective for Admissions On and After 1/1/2010</t>
  </si>
  <si>
    <t>Rate Code Legend:</t>
  </si>
  <si>
    <t>Service Description:</t>
  </si>
  <si>
    <t>LOS (Days):</t>
  </si>
  <si>
    <t>Payment Logic:</t>
  </si>
  <si>
    <t>MMD  w/or w/o OBS Days</t>
  </si>
  <si>
    <t>1 – 5</t>
  </si>
  <si>
    <t>(RC 4800 amount + RC 4804 amount)                      *  Number of Days</t>
  </si>
  <si>
    <t>6 – 10</t>
  </si>
  <si>
    <t>(RC 4800 amount + RC 4804 amount)                      *  0.5  *  Number of Days</t>
  </si>
  <si>
    <t>&gt;10</t>
  </si>
  <si>
    <t>MSIW  w/o OBS Days</t>
  </si>
  <si>
    <t xml:space="preserve">(RC 4801 amount + RC 4804 amount)   </t>
  </si>
  <si>
    <t>*  Number of Days</t>
  </si>
  <si>
    <t>(RC 4801 amount + RC 4804 amount)                      *  0.5  *  Number of Days</t>
  </si>
  <si>
    <t>MSIW  w/1 OBS Day</t>
  </si>
  <si>
    <t>((RC 4802 amount/0.75) + RC 4804 amount)            *  Number of Days</t>
  </si>
  <si>
    <t>2 – 5</t>
  </si>
  <si>
    <t>(RC 4802 amount + RC 4804 amount)                      *  Number of Days</t>
  </si>
  <si>
    <t>(RC 4802 amount + RC 4804 amount)                      *  0.5  *  Number of Days</t>
  </si>
  <si>
    <t>MSIW  w/2 OBS Days</t>
  </si>
  <si>
    <t>1 – 2</t>
  </si>
  <si>
    <t>((RC 4803 amount/0.75) + RC 4804 amount)           *  Number of Days</t>
  </si>
  <si>
    <t>3 – 5</t>
  </si>
  <si>
    <t>(RC 4803 amount + RC 4804 amount)                      *  Number of Days</t>
  </si>
  <si>
    <t>(RC 4803 amount + RC 4804 amount)                        *  0.5  *  Number of Days</t>
  </si>
  <si>
    <t>1.     RC 4800 – MMD (operating cost) w/or w/o OBS Days</t>
  </si>
  <si>
    <t>2.     RC 4801 – MSIW (operating cost) w/o OBS Days</t>
  </si>
  <si>
    <t>3.     RC 4802 – MSIW (operating cost) w/1 OBS Day</t>
  </si>
  <si>
    <t>4.     RC 4803 – MSIW (operating cost) w/2 OBS Days</t>
  </si>
  <si>
    <t>5.     RC 4804 – Inpatient Detox Capital Cost Per Diem</t>
  </si>
  <si>
    <r>
      <t xml:space="preserve">Effective 1/1/2010, the </t>
    </r>
    <r>
      <rPr>
        <sz val="11"/>
        <color indexed="8"/>
        <rFont val="Arial"/>
        <family val="2"/>
      </rPr>
      <t xml:space="preserve">operating cost component of the MSIW rate of payment was reduced to 75% of the prevailing operating cost component of the MMD rate of payment.  However, capital costs in the MSIW rate continue to be included at 100% of the allowable detox capital cost per day.  </t>
    </r>
    <r>
      <rPr>
        <sz val="11"/>
        <rFont val="Arial"/>
        <family val="2"/>
      </rPr>
      <t>This MSIW operating cost specific reduction in payment, coupled with the requirement that OBS bed days (up to 48 hours) be reimbursed at the higher MMD payment rate, required changes to the initially established detox rate code construct to implement.  To assure accurate payment for MSIW stays when OBS days are included in the stay, the following revised and expanded detox per diem rate codes, and related payment logic, became effective for claims with dates of admission 1/1/2010 forward:</t>
    </r>
  </si>
  <si>
    <r>
      <t xml:space="preserve">1.     </t>
    </r>
    <r>
      <rPr>
        <b/>
        <sz val="11"/>
        <rFont val="Arial"/>
        <family val="2"/>
      </rPr>
      <t>Rate Code 4800:</t>
    </r>
    <r>
      <rPr>
        <sz val="11"/>
        <rFont val="Arial"/>
        <family val="2"/>
      </rPr>
      <t xml:space="preserve">  MMD (operating cost) with or without OBS Days</t>
    </r>
  </si>
  <si>
    <r>
      <t xml:space="preserve">2.     </t>
    </r>
    <r>
      <rPr>
        <b/>
        <sz val="11"/>
        <rFont val="Arial"/>
        <family val="2"/>
      </rPr>
      <t>Rate Code 4801:</t>
    </r>
    <r>
      <rPr>
        <sz val="11"/>
        <rFont val="Arial"/>
        <family val="2"/>
      </rPr>
      <t xml:space="preserve">  MSIW (operating cost) without OBS Days</t>
    </r>
  </si>
  <si>
    <r>
      <t xml:space="preserve">3.     </t>
    </r>
    <r>
      <rPr>
        <b/>
        <sz val="11"/>
        <rFont val="Arial"/>
        <family val="2"/>
      </rPr>
      <t>Rate Code</t>
    </r>
    <r>
      <rPr>
        <sz val="11"/>
        <rFont val="Arial"/>
        <family val="2"/>
      </rPr>
      <t xml:space="preserve"> </t>
    </r>
    <r>
      <rPr>
        <b/>
        <sz val="11"/>
        <rFont val="Arial"/>
        <family val="2"/>
      </rPr>
      <t>4802:</t>
    </r>
    <r>
      <rPr>
        <sz val="11"/>
        <rFont val="Arial"/>
        <family val="2"/>
      </rPr>
      <t xml:space="preserve">  MSIW (operating cost) with 1 OBS Day</t>
    </r>
  </si>
  <si>
    <r>
      <t xml:space="preserve">4.     </t>
    </r>
    <r>
      <rPr>
        <b/>
        <sz val="11"/>
        <rFont val="Arial"/>
        <family val="2"/>
      </rPr>
      <t>Rate Code 4803:</t>
    </r>
    <r>
      <rPr>
        <sz val="11"/>
        <rFont val="Arial"/>
        <family val="2"/>
      </rPr>
      <t xml:space="preserve">  MSIW (operating cost) with 2 OBS Days</t>
    </r>
  </si>
  <si>
    <r>
      <t xml:space="preserve">5.     </t>
    </r>
    <r>
      <rPr>
        <b/>
        <sz val="11"/>
        <rFont val="Arial"/>
        <family val="2"/>
      </rPr>
      <t>Rate Code 4804:</t>
    </r>
    <r>
      <rPr>
        <sz val="11"/>
        <rFont val="Arial"/>
        <family val="2"/>
      </rPr>
      <t xml:space="preserve">  Inpatient Detox Capital Cost Per Diem </t>
    </r>
    <r>
      <rPr>
        <b/>
        <i/>
        <sz val="11"/>
        <rFont val="Arial"/>
        <family val="2"/>
      </rPr>
      <t>(add-on rate code only)</t>
    </r>
  </si>
  <si>
    <r>
      <t>Claims are to be submitted on a per discharge basis using the rate code that corresponds to the level of care rendered to the patient on day 3 of the admitted stay, or the level of care determined on the day of admission if the LOS is less than 3 days.</t>
    </r>
    <r>
      <rPr>
        <sz val="11"/>
        <color indexed="8"/>
        <rFont val="Arial"/>
        <family val="2"/>
      </rPr>
      <t xml:space="preserve">  Though we recognize there may be instances where a patient transitions through multiple levels of care during a given stay, systems limitations do not allow for the development of more refined billing parameters to address such situations.  Day 3 is the first day after the maximum allowable OBS period and is deemed to fairly represent the overall clinical status of the patient’s stay for reimbursement purposes.  LOS reductions based on the total number of days for the stay continue, with the detox service begin date typically determining the first day for the LOS calculations.  If the patient was initially admitted to another unit in the hospital (e.g., Intensive Care Unit or Medical Surgical Unit) to address urgent medical care needs prior to being transferred to the Detox Unit for ongoing care, the admission date to the hospital is the begin date for determining the LOS reductions in payment for the detox unit stay.  It is noted that, in such cases, a separate payment for the medical stay (DRG case payment rate) is permissible in addition to payment for the detox unit stay. </t>
    </r>
  </si>
  <si>
    <r>
      <t xml:space="preserve">Appendix I provides a detailed presentation of the detox per diem billing rate codes and payment logic.  </t>
    </r>
    <r>
      <rPr>
        <b/>
        <i/>
        <sz val="11"/>
        <rFont val="Arial"/>
        <family val="2"/>
      </rPr>
      <t>Please note that rate code 4804 is not a billing rate code (i.e., will not be include on the claim form for submission)</t>
    </r>
    <r>
      <rPr>
        <sz val="11"/>
        <rFont val="Arial"/>
        <family val="2"/>
      </rPr>
      <t>, but is necessary from a systems standpoint to be retrieved and added to the calculation for the final payment to be inclusive of capital cost.  The schematic presented in Appendix I assumes that the rates posted to the various rate codes are fixed amounts, when in fact they will change from time to time as rates are revised.  The programming logic does indeed recognize that detox rate codes 4800-4804 can have different rate amounts that need to be selected and applied based on the dates of service included in the stay, and will select the applicable rate amount based on the service date.</t>
    </r>
  </si>
  <si>
    <r>
      <t>Detox Unit Overflow</t>
    </r>
    <r>
      <rPr>
        <b/>
        <sz val="11"/>
        <rFont val="Arial"/>
        <family val="2"/>
      </rPr>
      <t>:</t>
    </r>
  </si>
  <si>
    <r>
      <t>Detox Scatter Bed Reimbursement for Non-OASAS Certified Hospitals</t>
    </r>
    <r>
      <rPr>
        <b/>
        <sz val="11"/>
        <rFont val="Arial"/>
        <family val="2"/>
      </rPr>
      <t>:</t>
    </r>
  </si>
  <si>
    <r>
      <t>Medicaid             Managed Care "Default &amp; Contract" Rate                  (excludes GME)</t>
    </r>
    <r>
      <rPr>
        <b/>
        <sz val="10"/>
        <rFont val="Arial"/>
        <family val="2"/>
      </rPr>
      <t xml:space="preserve">                        </t>
    </r>
    <r>
      <rPr>
        <b/>
        <sz val="8"/>
        <color indexed="20"/>
        <rFont val="Arial"/>
        <family val="2"/>
      </rPr>
      <t>[See Stop Loss Insurance footnote]</t>
    </r>
  </si>
  <si>
    <r>
      <t xml:space="preserve">Policy/interpretation of Section 3.11 of the Medicaid Managed Care model contract: </t>
    </r>
    <r>
      <rPr>
        <b/>
        <sz val="10"/>
        <rFont val="Arial"/>
        <family val="2"/>
      </rPr>
      <t>Medicaid Managed Care columns should be used for calculating Stop Loss reimbursement to Managed Care Organizations for high cost outlier payments.</t>
    </r>
  </si>
  <si>
    <r>
      <t>Acute Per Diem Rate or Alternate Payment Per Diem (Medicaid Managed Care excluding GME)</t>
    </r>
    <r>
      <rPr>
        <b/>
        <sz val="10"/>
        <color indexed="10"/>
        <rFont val="Arial"/>
        <family val="2"/>
      </rPr>
      <t xml:space="preserve"> </t>
    </r>
  </si>
  <si>
    <r>
      <t>Mental Retardation Factor (</t>
    </r>
    <r>
      <rPr>
        <b/>
        <u/>
        <sz val="10"/>
        <rFont val="Arial"/>
        <family val="2"/>
      </rPr>
      <t>if applicable</t>
    </r>
    <r>
      <rPr>
        <b/>
        <sz val="10"/>
        <rFont val="Arial"/>
        <family val="2"/>
      </rPr>
      <t>)</t>
    </r>
  </si>
  <si>
    <r>
      <t>*Comorbidity Weight Factors (DOH)                                                       (</t>
    </r>
    <r>
      <rPr>
        <b/>
        <sz val="9"/>
        <rFont val="Arial"/>
        <family val="2"/>
      </rPr>
      <t>If more than 1 exists, use highest weight factor)</t>
    </r>
  </si>
  <si>
    <r>
      <t xml:space="preserve">Rate Code Key:  </t>
    </r>
    <r>
      <rPr>
        <b/>
        <sz val="10"/>
        <rFont val="Arial"/>
        <family val="2"/>
      </rPr>
      <t>Psychiatric</t>
    </r>
    <r>
      <rPr>
        <b/>
        <i/>
        <sz val="10"/>
        <rFont val="Arial"/>
        <family val="2"/>
      </rPr>
      <t xml:space="preserve"> </t>
    </r>
    <r>
      <rPr>
        <b/>
        <i/>
        <sz val="10"/>
        <color indexed="18"/>
        <rFont val="Arial"/>
        <family val="2"/>
      </rPr>
      <t>(2852)</t>
    </r>
  </si>
  <si>
    <t>High Cost Outlier Payment is in addition to the Inlier payment calculated on the Inlier worksheet tab.</t>
  </si>
  <si>
    <t>Total Transfer Payment cannot exceed the amount that would have been paid if the patient had been discharged (Inlier).</t>
  </si>
  <si>
    <t>The SIW APR-DRG Table is available on the DOH public website at: https://www.health.ny.gov/facilities/hospital/reimbursement/apr-drg/weights/</t>
  </si>
  <si>
    <t>If Statewide Average Arithmetic Inlier LOS for the DRG &gt; 1, then Transfer Adj. Factor is 120%</t>
  </si>
  <si>
    <t>Medicaid                  Managed Care - age 17 and under                  (excludes DME)</t>
  </si>
  <si>
    <t>Medicaid                  Managed Care - age 18 and over                   (excludes DME)</t>
  </si>
  <si>
    <t>Age Factor (17 &amp; under =1.3597, 18 &amp; over =1.0000)</t>
  </si>
  <si>
    <t>Age Factor (1.3597 already included in Line 2 above)</t>
  </si>
  <si>
    <t>Age Factor (1.0000 already included in Line 2 above)</t>
  </si>
  <si>
    <t>The SIW APR-DRG Table and other Payment Tables are available on the DOH public website at: https://www.health.ny.gov/facilities/hospital/reimbursement/apr-drg/weights/</t>
  </si>
  <si>
    <r>
      <t xml:space="preserve">                          ALC Rates: Psychiatric </t>
    </r>
    <r>
      <rPr>
        <b/>
        <i/>
        <sz val="10"/>
        <color indexed="18"/>
        <rFont val="Arial"/>
        <family val="2"/>
      </rPr>
      <t>(2962, 2963)</t>
    </r>
  </si>
  <si>
    <t>FFS Payment Example:</t>
  </si>
  <si>
    <t>Hospital ABC rate code 2852</t>
  </si>
  <si>
    <t>Non-Operating Per Diem:  Capital + DME</t>
  </si>
  <si>
    <t>ECT with 2 Treatments during the stay (WEF Adjusted)</t>
  </si>
  <si>
    <t>$955.84 * 1.20</t>
  </si>
  <si>
    <t>$955.84 * 1.00</t>
  </si>
  <si>
    <t xml:space="preserve">PUB_IP_MA_FFS_EU_Applicable EU Rate Code (col 1, 7, 8, 10 or 12).  See below for applicable Rate Code key.           </t>
  </si>
  <si>
    <t xml:space="preserve">PUB_IP_MA_FFS_EU_Applicable EU ALC Rate Code (col 2, 9, 11 or 13).  See below for applicable Rate Code key)            </t>
  </si>
  <si>
    <r>
      <t xml:space="preserve">ALC Rates: Specialty Hosp </t>
    </r>
    <r>
      <rPr>
        <b/>
        <i/>
        <sz val="10"/>
        <color indexed="18"/>
        <rFont val="Arial"/>
        <family val="2"/>
      </rPr>
      <t>(2954, 2955)</t>
    </r>
    <r>
      <rPr>
        <b/>
        <sz val="10"/>
        <rFont val="Arial"/>
        <family val="2"/>
      </rPr>
      <t xml:space="preserve">; Chemical Dep - Alcohol &amp; Drug Rehab </t>
    </r>
    <r>
      <rPr>
        <b/>
        <i/>
        <sz val="10"/>
        <color indexed="18"/>
        <rFont val="Arial"/>
        <family val="2"/>
      </rPr>
      <t>(2966, 2967, 3118, 3119)</t>
    </r>
    <r>
      <rPr>
        <b/>
        <sz val="10"/>
        <rFont val="Arial"/>
        <family val="2"/>
      </rPr>
      <t xml:space="preserve">; CAH </t>
    </r>
    <r>
      <rPr>
        <b/>
        <i/>
        <sz val="10"/>
        <color indexed="18"/>
        <rFont val="Arial"/>
        <family val="2"/>
      </rPr>
      <t>(2968, 2969)</t>
    </r>
    <r>
      <rPr>
        <b/>
        <sz val="10"/>
        <rFont val="Arial"/>
        <family val="2"/>
      </rPr>
      <t xml:space="preserve">; Medical Rehab </t>
    </r>
    <r>
      <rPr>
        <b/>
        <i/>
        <sz val="10"/>
        <color indexed="18"/>
        <rFont val="Arial"/>
        <family val="2"/>
      </rPr>
      <t>(2970, 2971).</t>
    </r>
  </si>
  <si>
    <t>PUB_IP_MA_HMO_Acute_Col 14</t>
  </si>
  <si>
    <t>PUB_IP_MA_HMO_EU (Col 6) x number of days</t>
  </si>
  <si>
    <r>
      <t xml:space="preserve">EU Rates: Specialty Hosp </t>
    </r>
    <r>
      <rPr>
        <b/>
        <i/>
        <sz val="10"/>
        <color indexed="18"/>
        <rFont val="Arial"/>
        <family val="2"/>
      </rPr>
      <t>(2947, 2949, 2959)</t>
    </r>
    <r>
      <rPr>
        <b/>
        <sz val="10"/>
        <rFont val="Arial"/>
        <family val="2"/>
      </rPr>
      <t xml:space="preserve">; Psych Adult Dual Diagnosis </t>
    </r>
    <r>
      <rPr>
        <b/>
        <sz val="10"/>
        <color indexed="18"/>
        <rFont val="Arial"/>
        <family val="2"/>
      </rPr>
      <t>(4608)</t>
    </r>
    <r>
      <rPr>
        <b/>
        <sz val="10"/>
        <rFont val="Arial"/>
        <family val="2"/>
      </rPr>
      <t xml:space="preserve">; Chemical Dep - Alcohol &amp; Drug Rehab </t>
    </r>
    <r>
      <rPr>
        <b/>
        <i/>
        <sz val="10"/>
        <color indexed="18"/>
        <rFont val="Arial"/>
        <family val="2"/>
      </rPr>
      <t>(2957, 2993)</t>
    </r>
    <r>
      <rPr>
        <b/>
        <sz val="10"/>
        <rFont val="Arial"/>
        <family val="2"/>
      </rPr>
      <t xml:space="preserve">;  CAH </t>
    </r>
    <r>
      <rPr>
        <b/>
        <i/>
        <sz val="10"/>
        <color indexed="18"/>
        <rFont val="Arial"/>
        <family val="2"/>
      </rPr>
      <t>(2999)</t>
    </r>
    <r>
      <rPr>
        <b/>
        <sz val="10"/>
        <rFont val="Arial"/>
        <family val="2"/>
      </rPr>
      <t xml:space="preserve">; Medical Rehab </t>
    </r>
    <r>
      <rPr>
        <b/>
        <i/>
        <sz val="10"/>
        <color indexed="18"/>
        <rFont val="Arial"/>
        <family val="2"/>
      </rPr>
      <t>(2853, 2948).</t>
    </r>
  </si>
  <si>
    <r>
      <t xml:space="preserve">Repeat for </t>
    </r>
    <r>
      <rPr>
        <b/>
        <u/>
        <sz val="10"/>
        <rFont val="Arial"/>
        <family val="2"/>
      </rPr>
      <t>each</t>
    </r>
    <r>
      <rPr>
        <b/>
        <sz val="10"/>
        <rFont val="Arial"/>
        <family val="2"/>
      </rPr>
      <t xml:space="preserve"> day of the stay: Line 2 x Line 3 x Line 5 x Line 6 x applicable Line 7 factor. Then, add the totals from Lines 8, 9 and 10</t>
    </r>
  </si>
  <si>
    <r>
      <t xml:space="preserve">Repeat for </t>
    </r>
    <r>
      <rPr>
        <b/>
        <u/>
        <sz val="10"/>
        <rFont val="Arial"/>
        <family val="2"/>
      </rPr>
      <t>each</t>
    </r>
    <r>
      <rPr>
        <b/>
        <sz val="10"/>
        <rFont val="Arial"/>
        <family val="2"/>
      </rPr>
      <t xml:space="preserve"> day of the stay: Line 2 x Line 3 x Line 4 x Line 5 x Line 6 x applicable Line 7 factor. Then, add the totals from Lines 8 and 10</t>
    </r>
  </si>
  <si>
    <t>19.</t>
  </si>
  <si>
    <t>Lesser of Line 15 or Line 16a</t>
  </si>
  <si>
    <t>Line 17 + Line 18</t>
  </si>
  <si>
    <t>Line 19 x Line A</t>
  </si>
  <si>
    <t>Line 19 + Line B</t>
  </si>
  <si>
    <t>Line 12a x Line 12b</t>
  </si>
  <si>
    <t>Line 13 x Line A</t>
  </si>
  <si>
    <t>Line 13</t>
  </si>
  <si>
    <t>Line 13 + Line B</t>
  </si>
  <si>
    <t>Line 11 + Line 12c</t>
  </si>
  <si>
    <t>Line 12 + Line 14</t>
  </si>
  <si>
    <r>
      <t xml:space="preserve">Financially Distrissed Hospital Add-on           </t>
    </r>
    <r>
      <rPr>
        <b/>
        <i/>
        <sz val="10"/>
        <color indexed="10"/>
        <rFont val="Arial"/>
        <family val="2"/>
      </rPr>
      <t>Note: column 12 of the MA HMO publication is effective 4/1/2022 - 3/31/2023 and has special billing guidance in the health plan letter.</t>
    </r>
  </si>
  <si>
    <t>PUB_IP_MA_HMO_Acute_Col 12</t>
  </si>
  <si>
    <r>
      <t>Psych Per Diem Rate or Alternate Payment Per Diem (Medicaid Managed Care excluding DME)</t>
    </r>
    <r>
      <rPr>
        <b/>
        <sz val="10"/>
        <color indexed="10"/>
        <rFont val="Arial"/>
        <family val="2"/>
      </rPr>
      <t xml:space="preserve"> </t>
    </r>
  </si>
  <si>
    <r>
      <t xml:space="preserve">Financially Distressed Hospital Add-on             </t>
    </r>
    <r>
      <rPr>
        <b/>
        <i/>
        <sz val="10"/>
        <color indexed="10"/>
        <rFont val="Arial"/>
        <family val="2"/>
      </rPr>
      <t>Note: column 6 of the MA HMO publication is effective 4/1/2022 - 3/31/2023 and has special billing guidance in the health plan letter.</t>
    </r>
  </si>
  <si>
    <t>PUB_IP_MA_HMO_Acute_Col 7 (plus any applicable non-comparable add-ons from Cols 8 - 13)</t>
  </si>
  <si>
    <t>PUB_IP_MA_HMO_Acute_Col 15</t>
  </si>
  <si>
    <r>
      <t xml:space="preserve">Capital per Discharge Rates (plus non-comparable add-ons where applicable)            </t>
    </r>
    <r>
      <rPr>
        <b/>
        <i/>
        <sz val="10"/>
        <color indexed="10"/>
        <rFont val="Arial"/>
        <family val="2"/>
      </rPr>
      <t>Note: column 12 of the MA HMO publication is effective 4/1/2022 - 3/31/2023 and has special billing guidance in the health plan letter.</t>
    </r>
    <r>
      <rPr>
        <b/>
        <sz val="10"/>
        <rFont val="Arial"/>
        <family val="2"/>
      </rPr>
      <t xml:space="preserve"> </t>
    </r>
    <r>
      <rPr>
        <b/>
        <sz val="10"/>
        <color rgb="FFFF0000"/>
        <rFont val="Arial"/>
        <family val="2"/>
      </rPr>
      <t>Column 13 of the MA HMO publication is also effective 4/1/2022 - 3/31/2023.</t>
    </r>
  </si>
  <si>
    <t>PUB_IP_MA_HMO_EU_Applicable EU Rate (col 1, 11, 12, 15, or 17)</t>
  </si>
  <si>
    <t>PUB_IP_MA_HMO_EU (Col 5)</t>
  </si>
  <si>
    <t>PUB_IP_MA_HMO_EU (Col 5a)</t>
  </si>
  <si>
    <t xml:space="preserve">PUB_IP_MA_HMO_EU (Col 9) x number of treatments        </t>
  </si>
  <si>
    <t>PUB_IP_MA_HMO_EU (Col 10)</t>
  </si>
  <si>
    <t>PUB_IP_MA_HMO_EU (Col 7) x number of days</t>
  </si>
  <si>
    <t xml:space="preserve">PUB_IP_MA_HMO_EU_Applicable EU ALC Rate Code (col 4, 14, 16 or 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</si>
</sst>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8" formatCode="&quot;$&quot;#,##0.00_);[Red]\(&quot;$&quot;#,##0.00\)"/>
    <numFmt numFmtId="164" formatCode="0.0000"/>
  </numFmts>
  <fonts count="43" x14ac:knownFonts="1">
    <font>
      <sz val="10"/>
      <name val="Arial"/>
    </font>
    <font>
      <sz val="10"/>
      <name val="Arial"/>
      <family val="2"/>
    </font>
    <font>
      <b/>
      <sz val="10"/>
      <name val="Arial"/>
      <family val="2"/>
    </font>
    <font>
      <b/>
      <sz val="11"/>
      <color indexed="12"/>
      <name val="Arial"/>
      <family val="2"/>
    </font>
    <font>
      <b/>
      <u/>
      <sz val="11"/>
      <color indexed="12"/>
      <name val="Arial"/>
      <family val="2"/>
    </font>
    <font>
      <b/>
      <sz val="10"/>
      <color indexed="12"/>
      <name val="Arial"/>
      <family val="2"/>
    </font>
    <font>
      <b/>
      <i/>
      <sz val="10"/>
      <color indexed="12"/>
      <name val="Arial"/>
      <family val="2"/>
    </font>
    <font>
      <b/>
      <sz val="12"/>
      <name val="Arial"/>
      <family val="2"/>
    </font>
    <font>
      <b/>
      <i/>
      <sz val="12"/>
      <name val="Arial"/>
      <family val="2"/>
    </font>
    <font>
      <b/>
      <sz val="9"/>
      <name val="Arial"/>
      <family val="2"/>
    </font>
    <font>
      <b/>
      <u/>
      <sz val="10"/>
      <name val="Arial"/>
      <family val="2"/>
    </font>
    <font>
      <b/>
      <i/>
      <sz val="10"/>
      <name val="Arial"/>
      <family val="2"/>
    </font>
    <font>
      <b/>
      <sz val="16"/>
      <name val="Arial"/>
      <family val="2"/>
    </font>
    <font>
      <b/>
      <sz val="14"/>
      <name val="Arial"/>
      <family val="2"/>
    </font>
    <font>
      <b/>
      <sz val="11"/>
      <name val="Arial"/>
      <family val="2"/>
    </font>
    <font>
      <sz val="11"/>
      <name val="Arial"/>
      <family val="2"/>
    </font>
    <font>
      <b/>
      <u/>
      <sz val="11"/>
      <name val="Arial"/>
      <family val="2"/>
    </font>
    <font>
      <sz val="11"/>
      <color indexed="8"/>
      <name val="Arial"/>
      <family val="2"/>
    </font>
    <font>
      <b/>
      <i/>
      <sz val="11"/>
      <name val="Arial"/>
      <family val="2"/>
    </font>
    <font>
      <b/>
      <i/>
      <u/>
      <sz val="11"/>
      <name val="Arial"/>
      <family val="2"/>
    </font>
    <font>
      <b/>
      <u/>
      <sz val="11"/>
      <color indexed="8"/>
      <name val="Arial"/>
      <family val="2"/>
    </font>
    <font>
      <b/>
      <sz val="13"/>
      <name val="Arial"/>
      <family val="2"/>
    </font>
    <font>
      <b/>
      <i/>
      <u/>
      <sz val="10"/>
      <name val="Arial"/>
      <family val="2"/>
    </font>
    <font>
      <b/>
      <i/>
      <sz val="10"/>
      <color indexed="10"/>
      <name val="Arial"/>
      <family val="2"/>
    </font>
    <font>
      <b/>
      <sz val="10"/>
      <color indexed="8"/>
      <name val="Arial"/>
      <family val="2"/>
    </font>
    <font>
      <b/>
      <sz val="8"/>
      <color indexed="20"/>
      <name val="Arial"/>
      <family val="2"/>
    </font>
    <font>
      <b/>
      <sz val="10"/>
      <color indexed="20"/>
      <name val="Arial"/>
      <family val="2"/>
    </font>
    <font>
      <b/>
      <sz val="10"/>
      <color indexed="10"/>
      <name val="Arial"/>
      <family val="2"/>
    </font>
    <font>
      <b/>
      <i/>
      <sz val="10"/>
      <color indexed="18"/>
      <name val="Arial"/>
      <family val="2"/>
    </font>
    <font>
      <b/>
      <sz val="10"/>
      <color indexed="18"/>
      <name val="Arial"/>
      <family val="2"/>
    </font>
    <font>
      <b/>
      <sz val="15"/>
      <name val="Arial"/>
      <family val="2"/>
    </font>
    <font>
      <b/>
      <sz val="10"/>
      <color rgb="FF7030A0"/>
      <name val="Arial"/>
      <family val="2"/>
    </font>
    <font>
      <b/>
      <sz val="12"/>
      <color rgb="FF000099"/>
      <name val="Arial"/>
      <family val="2"/>
    </font>
    <font>
      <b/>
      <u/>
      <sz val="11"/>
      <color rgb="FF0000FF"/>
      <name val="Arial"/>
      <family val="2"/>
    </font>
    <font>
      <b/>
      <i/>
      <u/>
      <sz val="11"/>
      <color rgb="FF000099"/>
      <name val="Arial"/>
      <family val="2"/>
    </font>
    <font>
      <sz val="9"/>
      <color theme="1"/>
      <name val="Arial"/>
      <family val="2"/>
    </font>
    <font>
      <b/>
      <sz val="9"/>
      <color theme="1"/>
      <name val="Arial"/>
      <family val="2"/>
    </font>
    <font>
      <b/>
      <i/>
      <u/>
      <sz val="10"/>
      <color rgb="FF000099"/>
      <name val="Arial"/>
      <family val="2"/>
    </font>
    <font>
      <b/>
      <sz val="11"/>
      <color rgb="FF000099"/>
      <name val="Arial"/>
      <family val="2"/>
    </font>
    <font>
      <b/>
      <sz val="13"/>
      <color theme="1"/>
      <name val="Arial"/>
      <family val="2"/>
    </font>
    <font>
      <b/>
      <i/>
      <sz val="12"/>
      <color theme="1"/>
      <name val="Arial"/>
      <family val="2"/>
    </font>
    <font>
      <b/>
      <i/>
      <sz val="11"/>
      <color rgb="FF000000"/>
      <name val="Arial"/>
      <family val="2"/>
    </font>
    <font>
      <b/>
      <sz val="10"/>
      <color rgb="FFFF0000"/>
      <name val="Arial"/>
      <family val="2"/>
    </font>
  </fonts>
  <fills count="14">
    <fill>
      <patternFill patternType="none"/>
    </fill>
    <fill>
      <patternFill patternType="gray125"/>
    </fill>
    <fill>
      <patternFill patternType="solid">
        <fgColor indexed="41"/>
        <bgColor indexed="64"/>
      </patternFill>
    </fill>
    <fill>
      <patternFill patternType="solid">
        <fgColor indexed="46"/>
        <bgColor indexed="64"/>
      </patternFill>
    </fill>
    <fill>
      <patternFill patternType="solid">
        <fgColor indexed="15"/>
        <bgColor indexed="64"/>
      </patternFill>
    </fill>
    <fill>
      <patternFill patternType="solid">
        <fgColor indexed="4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CC99FF"/>
        <bgColor indexed="64"/>
      </patternFill>
    </fill>
    <fill>
      <patternFill patternType="solid">
        <fgColor rgb="FFCCFFFF"/>
        <bgColor indexed="64"/>
      </patternFill>
    </fill>
    <fill>
      <patternFill patternType="solid">
        <fgColor theme="6" tint="0.59999389629810485"/>
        <bgColor indexed="64"/>
      </patternFill>
    </fill>
    <fill>
      <patternFill patternType="solid">
        <fgColor rgb="FF00FFFF"/>
        <bgColor indexed="64"/>
      </patternFill>
    </fill>
    <fill>
      <patternFill patternType="solid">
        <fgColor theme="0" tint="-0.14999847407452621"/>
        <bgColor indexed="64"/>
      </patternFill>
    </fill>
  </fills>
  <borders count="4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slantDashDot">
        <color indexed="64"/>
      </bottom>
      <diagonal/>
    </border>
    <border>
      <left/>
      <right/>
      <top style="medium">
        <color indexed="64"/>
      </top>
      <bottom style="slantDashDot">
        <color indexed="64"/>
      </bottom>
      <diagonal/>
    </border>
    <border>
      <left/>
      <right style="medium">
        <color indexed="64"/>
      </right>
      <top style="medium">
        <color indexed="64"/>
      </top>
      <bottom style="slantDashDot">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right style="medium">
        <color rgb="FF000000"/>
      </right>
      <top/>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right/>
      <top/>
      <bottom style="medium">
        <color rgb="FF000000"/>
      </bottom>
      <diagonal/>
    </border>
  </borders>
  <cellStyleXfs count="3">
    <xf numFmtId="0" fontId="0" fillId="0" borderId="0"/>
    <xf numFmtId="0" fontId="1" fillId="0" borderId="0"/>
    <xf numFmtId="9" fontId="1" fillId="0" borderId="0" applyFont="0" applyFill="0" applyBorder="0" applyAlignment="0" applyProtection="0"/>
  </cellStyleXfs>
  <cellXfs count="231">
    <xf numFmtId="0" fontId="0" fillId="0" borderId="0" xfId="0"/>
    <xf numFmtId="0" fontId="4" fillId="2" borderId="0" xfId="0" applyFont="1" applyFill="1" applyAlignment="1">
      <alignment horizontal="center"/>
    </xf>
    <xf numFmtId="0" fontId="5" fillId="2" borderId="0" xfId="0" applyFont="1" applyFill="1" applyAlignment="1">
      <alignment horizontal="center"/>
    </xf>
    <xf numFmtId="0" fontId="2" fillId="3" borderId="0" xfId="0" applyFont="1" applyFill="1"/>
    <xf numFmtId="0" fontId="6" fillId="3" borderId="0" xfId="0" applyFont="1" applyFill="1"/>
    <xf numFmtId="0" fontId="2" fillId="0" borderId="0" xfId="0" applyFont="1" applyAlignment="1">
      <alignment wrapText="1"/>
    </xf>
    <xf numFmtId="0" fontId="2" fillId="9" borderId="0" xfId="0" applyFont="1" applyFill="1"/>
    <xf numFmtId="0" fontId="3" fillId="10" borderId="0" xfId="0" applyFont="1" applyFill="1" applyAlignment="1">
      <alignment horizontal="center"/>
    </xf>
    <xf numFmtId="0" fontId="1" fillId="0" borderId="0" xfId="0" applyFont="1"/>
    <xf numFmtId="0" fontId="15" fillId="0" borderId="0" xfId="0" applyFont="1"/>
    <xf numFmtId="0" fontId="16" fillId="0" borderId="0" xfId="0" applyFont="1"/>
    <xf numFmtId="0" fontId="14" fillId="0" borderId="40" xfId="0" applyFont="1" applyBorder="1" applyAlignment="1">
      <alignment vertical="center" wrapText="1"/>
    </xf>
    <xf numFmtId="0" fontId="14" fillId="0" borderId="41"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wrapText="1"/>
    </xf>
    <xf numFmtId="0" fontId="15" fillId="0" borderId="44" xfId="0" applyFont="1" applyBorder="1" applyAlignment="1">
      <alignment horizontal="center" vertical="center" wrapText="1"/>
    </xf>
    <xf numFmtId="0" fontId="15" fillId="0" borderId="43" xfId="0" applyFont="1" applyBorder="1" applyAlignment="1">
      <alignment horizontal="center" vertical="center" wrapText="1"/>
    </xf>
    <xf numFmtId="8" fontId="15" fillId="0" borderId="43" xfId="0" applyNumberFormat="1" applyFont="1" applyBorder="1" applyAlignment="1">
      <alignment horizontal="center" vertical="center" wrapText="1"/>
    </xf>
    <xf numFmtId="0" fontId="15" fillId="0" borderId="45" xfId="0" applyFont="1" applyBorder="1" applyAlignment="1">
      <alignment horizontal="center" vertical="center" wrapText="1"/>
    </xf>
    <xf numFmtId="8" fontId="15" fillId="0" borderId="44" xfId="0" applyNumberFormat="1" applyFont="1" applyBorder="1" applyAlignment="1">
      <alignment horizontal="center" vertical="center" wrapText="1"/>
    </xf>
    <xf numFmtId="49" fontId="13" fillId="2" borderId="1" xfId="0" applyNumberFormat="1" applyFont="1" applyFill="1" applyBorder="1" applyAlignment="1">
      <alignment horizontal="center"/>
    </xf>
    <xf numFmtId="0" fontId="12" fillId="2" borderId="2" xfId="0" quotePrefix="1" applyFont="1" applyFill="1" applyBorder="1" applyAlignment="1">
      <alignment horizontal="center" wrapText="1"/>
    </xf>
    <xf numFmtId="0" fontId="12" fillId="2" borderId="2" xfId="0" applyFont="1" applyFill="1" applyBorder="1" applyAlignment="1">
      <alignment horizontal="center" wrapText="1"/>
    </xf>
    <xf numFmtId="0" fontId="12" fillId="2" borderId="3" xfId="0" applyFont="1" applyFill="1" applyBorder="1" applyAlignment="1">
      <alignment horizontal="center" wrapText="1"/>
    </xf>
    <xf numFmtId="0" fontId="12" fillId="0" borderId="0" xfId="0" applyFont="1"/>
    <xf numFmtId="0" fontId="19" fillId="4" borderId="4" xfId="0" quotePrefix="1" applyFont="1" applyFill="1" applyBorder="1" applyAlignment="1">
      <alignment horizontal="center"/>
    </xf>
    <xf numFmtId="0" fontId="19" fillId="4" borderId="5" xfId="0" quotePrefix="1" applyFont="1" applyFill="1" applyBorder="1" applyAlignment="1">
      <alignment horizontal="center"/>
    </xf>
    <xf numFmtId="0" fontId="2" fillId="0" borderId="0" xfId="0" applyFont="1"/>
    <xf numFmtId="4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14" fillId="2" borderId="8" xfId="0" quotePrefix="1" applyFont="1" applyFill="1" applyBorder="1" applyAlignment="1">
      <alignment horizontal="center"/>
    </xf>
    <xf numFmtId="0" fontId="14" fillId="2" borderId="9" xfId="0" quotePrefix="1" applyFont="1" applyFill="1" applyBorder="1" applyAlignment="1">
      <alignment horizontal="center"/>
    </xf>
    <xf numFmtId="0" fontId="2" fillId="0" borderId="0" xfId="0" applyFont="1" applyFill="1"/>
    <xf numFmtId="0" fontId="2" fillId="0" borderId="6" xfId="0" applyNumberFormat="1"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Fill="1" applyBorder="1" applyAlignment="1">
      <alignment horizontal="center" vertical="center" wrapText="1"/>
    </xf>
    <xf numFmtId="0" fontId="31" fillId="0" borderId="10" xfId="0" applyFont="1" applyFill="1" applyBorder="1" applyAlignment="1">
      <alignment horizontal="center" vertical="center" wrapText="1"/>
    </xf>
    <xf numFmtId="49" fontId="2" fillId="0" borderId="11" xfId="0" applyNumberFormat="1" applyFont="1" applyBorder="1" applyAlignment="1">
      <alignment horizontal="center" vertical="center"/>
    </xf>
    <xf numFmtId="0" fontId="2" fillId="0" borderId="8" xfId="0" applyFont="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quotePrefix="1" applyFont="1" applyBorder="1" applyAlignment="1">
      <alignment horizontal="center" vertical="center" wrapText="1"/>
    </xf>
    <xf numFmtId="0" fontId="2" fillId="0" borderId="9" xfId="0" quotePrefix="1"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horizontal="center" vertical="center" wrapText="1"/>
    </xf>
    <xf numFmtId="0" fontId="2" fillId="0" borderId="8" xfId="0" quotePrefix="1" applyFont="1" applyBorder="1" applyAlignment="1">
      <alignment horizontal="left" vertical="center" wrapText="1"/>
    </xf>
    <xf numFmtId="0" fontId="19" fillId="4" borderId="8" xfId="0" quotePrefix="1" applyFont="1" applyFill="1" applyBorder="1" applyAlignment="1">
      <alignment horizontal="center"/>
    </xf>
    <xf numFmtId="0" fontId="19" fillId="4" borderId="9" xfId="0" quotePrefix="1" applyFont="1" applyFill="1" applyBorder="1" applyAlignment="1">
      <alignment horizontal="center"/>
    </xf>
    <xf numFmtId="0" fontId="14" fillId="0" borderId="8" xfId="0" quotePrefix="1" applyFont="1" applyFill="1" applyBorder="1" applyAlignment="1">
      <alignment horizontal="center"/>
    </xf>
    <xf numFmtId="0" fontId="14" fillId="0" borderId="9" xfId="0" quotePrefix="1" applyFont="1" applyFill="1" applyBorder="1" applyAlignment="1">
      <alignment horizontal="center"/>
    </xf>
    <xf numFmtId="0" fontId="2" fillId="0" borderId="11" xfId="0" applyNumberFormat="1" applyFont="1" applyFill="1" applyBorder="1" applyAlignment="1">
      <alignment horizontal="right" vertical="center" wrapText="1"/>
    </xf>
    <xf numFmtId="0" fontId="14" fillId="4" borderId="8" xfId="0" quotePrefix="1" applyFont="1" applyFill="1" applyBorder="1" applyAlignment="1">
      <alignment horizontal="center"/>
    </xf>
    <xf numFmtId="0" fontId="14" fillId="4" borderId="9" xfId="0" quotePrefix="1" applyFont="1" applyFill="1" applyBorder="1" applyAlignment="1">
      <alignment horizontal="center"/>
    </xf>
    <xf numFmtId="49" fontId="2" fillId="0" borderId="11" xfId="0" applyNumberFormat="1" applyFont="1" applyFill="1" applyBorder="1" applyAlignment="1">
      <alignment horizontal="center" vertical="center" wrapText="1"/>
    </xf>
    <xf numFmtId="49" fontId="2" fillId="5" borderId="11" xfId="0" applyNumberFormat="1" applyFont="1" applyFill="1" applyBorder="1" applyAlignment="1">
      <alignment horizontal="center" vertical="center" wrapText="1"/>
    </xf>
    <xf numFmtId="0" fontId="2" fillId="5" borderId="8" xfId="0" applyFont="1" applyFill="1" applyBorder="1" applyAlignment="1">
      <alignment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19" fillId="6" borderId="4" xfId="0" quotePrefix="1" applyFont="1" applyFill="1" applyBorder="1" applyAlignment="1">
      <alignment horizontal="center"/>
    </xf>
    <xf numFmtId="0" fontId="19" fillId="6" borderId="5" xfId="0" quotePrefix="1" applyFont="1" applyFill="1" applyBorder="1" applyAlignment="1">
      <alignment horizontal="center"/>
    </xf>
    <xf numFmtId="49" fontId="2" fillId="6" borderId="11" xfId="0" applyNumberFormat="1" applyFont="1" applyFill="1" applyBorder="1" applyAlignment="1">
      <alignment horizontal="center" vertical="center"/>
    </xf>
    <xf numFmtId="0" fontId="2" fillId="6" borderId="8" xfId="0" applyFont="1" applyFill="1" applyBorder="1" applyAlignment="1">
      <alignment horizontal="left" vertical="center" wrapText="1"/>
    </xf>
    <xf numFmtId="10" fontId="2" fillId="6" borderId="8" xfId="0" applyNumberFormat="1" applyFont="1" applyFill="1" applyBorder="1" applyAlignment="1">
      <alignment horizontal="center" vertical="center" wrapText="1"/>
    </xf>
    <xf numFmtId="10" fontId="2" fillId="6" borderId="9" xfId="0" applyNumberFormat="1"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49" fontId="32" fillId="11" borderId="12" xfId="0" applyNumberFormat="1" applyFont="1" applyFill="1" applyBorder="1" applyAlignment="1">
      <alignment horizontal="right" vertical="top"/>
    </xf>
    <xf numFmtId="49" fontId="2" fillId="0" borderId="0" xfId="0" applyNumberFormat="1" applyFont="1" applyAlignment="1">
      <alignment horizontal="center" vertical="center"/>
    </xf>
    <xf numFmtId="0" fontId="2" fillId="0" borderId="0" xfId="0" applyFont="1" applyAlignment="1"/>
    <xf numFmtId="49" fontId="2" fillId="0" borderId="0" xfId="0" applyNumberFormat="1" applyFont="1" applyAlignment="1">
      <alignment horizontal="center"/>
    </xf>
    <xf numFmtId="0" fontId="21" fillId="0" borderId="0" xfId="0" applyFont="1"/>
    <xf numFmtId="49" fontId="2" fillId="0" borderId="11" xfId="0" applyNumberFormat="1" applyFont="1" applyFill="1" applyBorder="1" applyAlignment="1">
      <alignment horizontal="center" vertical="center"/>
    </xf>
    <xf numFmtId="0" fontId="22" fillId="2" borderId="7" xfId="0" quotePrefix="1" applyFont="1" applyFill="1" applyBorder="1" applyAlignment="1">
      <alignment horizontal="center"/>
    </xf>
    <xf numFmtId="0" fontId="22" fillId="2" borderId="10" xfId="0" quotePrefix="1" applyFont="1" applyFill="1" applyBorder="1" applyAlignment="1">
      <alignment horizontal="center"/>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33" fillId="12" borderId="6" xfId="0" quotePrefix="1" applyFont="1" applyFill="1" applyBorder="1" applyAlignment="1">
      <alignment horizontal="left" vertical="center"/>
    </xf>
    <xf numFmtId="0" fontId="2" fillId="12" borderId="7" xfId="0" quotePrefix="1" applyFont="1" applyFill="1" applyBorder="1" applyAlignment="1">
      <alignment horizontal="left" vertical="center"/>
    </xf>
    <xf numFmtId="0" fontId="22" fillId="12" borderId="7" xfId="0" quotePrefix="1" applyFont="1" applyFill="1" applyBorder="1" applyAlignment="1">
      <alignment horizontal="center"/>
    </xf>
    <xf numFmtId="0" fontId="22" fillId="12" borderId="10" xfId="0" quotePrefix="1" applyFont="1" applyFill="1" applyBorder="1" applyAlignment="1">
      <alignment horizontal="center"/>
    </xf>
    <xf numFmtId="49" fontId="2" fillId="0" borderId="11"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0" fontId="2" fillId="0" borderId="6" xfId="0" applyNumberFormat="1" applyFont="1" applyFill="1" applyBorder="1" applyAlignment="1">
      <alignment horizontal="right" vertical="center" wrapText="1"/>
    </xf>
    <xf numFmtId="9" fontId="2" fillId="0" borderId="7"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2" fillId="7" borderId="13" xfId="0" applyFont="1" applyFill="1" applyBorder="1"/>
    <xf numFmtId="0" fontId="23" fillId="7" borderId="4"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 fillId="0" borderId="14" xfId="0" applyNumberFormat="1" applyFont="1" applyFill="1" applyBorder="1" applyAlignment="1">
      <alignment horizontal="right" vertical="center" wrapText="1"/>
    </xf>
    <xf numFmtId="0" fontId="2" fillId="0" borderId="15" xfId="0" applyFont="1" applyBorder="1" applyAlignment="1">
      <alignment vertical="center" wrapText="1"/>
    </xf>
    <xf numFmtId="9" fontId="2" fillId="0" borderId="15" xfId="2" applyFont="1" applyBorder="1" applyAlignment="1">
      <alignment horizontal="center" vertical="center" wrapText="1"/>
    </xf>
    <xf numFmtId="9" fontId="2" fillId="0" borderId="16" xfId="2" applyFont="1" applyBorder="1" applyAlignment="1">
      <alignment horizontal="center" vertical="center" wrapText="1"/>
    </xf>
    <xf numFmtId="9" fontId="2" fillId="0" borderId="0" xfId="0" applyNumberFormat="1" applyFont="1"/>
    <xf numFmtId="0" fontId="24" fillId="0" borderId="8" xfId="0" applyFont="1" applyBorder="1" applyAlignment="1">
      <alignment vertical="center" wrapText="1"/>
    </xf>
    <xf numFmtId="49" fontId="12" fillId="2" borderId="1" xfId="0" applyNumberFormat="1" applyFont="1" applyFill="1" applyBorder="1" applyAlignment="1">
      <alignment horizontal="center"/>
    </xf>
    <xf numFmtId="0" fontId="2" fillId="0"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8" fillId="0" borderId="8" xfId="0" applyFont="1" applyFill="1" applyBorder="1" applyAlignment="1">
      <alignment vertical="center" wrapText="1"/>
    </xf>
    <xf numFmtId="0" fontId="2" fillId="0" borderId="11" xfId="0" applyFont="1" applyBorder="1" applyAlignment="1">
      <alignment vertical="center" wrapText="1"/>
    </xf>
    <xf numFmtId="0" fontId="18" fillId="0" borderId="8" xfId="0" applyFont="1" applyBorder="1" applyAlignment="1">
      <alignment horizontal="left" vertical="center" wrapText="1"/>
    </xf>
    <xf numFmtId="10" fontId="2" fillId="0" borderId="8"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10" fontId="2" fillId="0" borderId="7" xfId="0" applyNumberFormat="1" applyFont="1" applyBorder="1" applyAlignment="1">
      <alignment horizontal="center" vertical="center" wrapText="1"/>
    </xf>
    <xf numFmtId="10" fontId="2" fillId="0" borderId="10" xfId="0" applyNumberFormat="1"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10" fontId="2" fillId="0" borderId="8" xfId="0" applyNumberFormat="1" applyFont="1" applyFill="1" applyBorder="1" applyAlignment="1">
      <alignment horizontal="center" vertical="center" wrapText="1"/>
    </xf>
    <xf numFmtId="10" fontId="2" fillId="0" borderId="9"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10" fontId="2" fillId="0" borderId="8" xfId="0" quotePrefix="1" applyNumberFormat="1" applyFont="1" applyFill="1" applyBorder="1" applyAlignment="1">
      <alignment horizontal="center" vertical="center" wrapText="1"/>
    </xf>
    <xf numFmtId="10" fontId="2" fillId="0" borderId="9" xfId="0" quotePrefix="1" applyNumberFormat="1" applyFont="1" applyFill="1" applyBorder="1" applyAlignment="1">
      <alignment horizontal="center" vertical="center" wrapText="1"/>
    </xf>
    <xf numFmtId="49" fontId="26" fillId="2" borderId="17" xfId="0" applyNumberFormat="1" applyFont="1" applyFill="1" applyBorder="1" applyAlignment="1">
      <alignment horizontal="right" vertical="top"/>
    </xf>
    <xf numFmtId="0" fontId="2" fillId="0" borderId="0" xfId="0" applyFont="1" applyAlignment="1">
      <alignment horizontal="center"/>
    </xf>
    <xf numFmtId="0" fontId="12" fillId="2" borderId="2" xfId="0" applyFont="1" applyFill="1" applyBorder="1" applyAlignment="1">
      <alignment horizontal="center" vertical="center" wrapText="1"/>
    </xf>
    <xf numFmtId="49" fontId="2" fillId="0" borderId="8" xfId="0" applyNumberFormat="1" applyFont="1" applyBorder="1" applyAlignment="1">
      <alignment horizontal="center" vertical="center" wrapText="1"/>
    </xf>
    <xf numFmtId="0" fontId="18" fillId="4" borderId="8" xfId="0" applyFont="1" applyFill="1" applyBorder="1" applyAlignment="1">
      <alignment horizontal="center"/>
    </xf>
    <xf numFmtId="0" fontId="2" fillId="0" borderId="8" xfId="0" applyNumberFormat="1"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49" fontId="2" fillId="5" borderId="8" xfId="0" applyNumberFormat="1" applyFont="1" applyFill="1" applyBorder="1" applyAlignment="1">
      <alignment horizontal="center" vertical="center" wrapText="1"/>
    </xf>
    <xf numFmtId="49" fontId="2" fillId="6" borderId="8" xfId="0" applyNumberFormat="1" applyFont="1" applyFill="1" applyBorder="1" applyAlignment="1">
      <alignment horizontal="center" vertical="center"/>
    </xf>
    <xf numFmtId="49" fontId="2" fillId="6" borderId="7" xfId="0" applyNumberFormat="1" applyFont="1" applyFill="1" applyBorder="1" applyAlignment="1">
      <alignment horizontal="center" vertical="center"/>
    </xf>
    <xf numFmtId="0" fontId="2" fillId="6" borderId="7" xfId="0" applyFont="1" applyFill="1" applyBorder="1" applyAlignment="1">
      <alignment horizontal="left" vertical="center" wrapText="1"/>
    </xf>
    <xf numFmtId="0" fontId="2" fillId="6" borderId="7" xfId="0" applyFont="1" applyFill="1" applyBorder="1" applyAlignment="1">
      <alignment horizontal="center" vertical="center" wrapText="1"/>
    </xf>
    <xf numFmtId="49" fontId="34" fillId="11" borderId="18" xfId="0" applyNumberFormat="1" applyFont="1" applyFill="1" applyBorder="1" applyAlignment="1">
      <alignment horizontal="left"/>
    </xf>
    <xf numFmtId="0" fontId="2" fillId="11" borderId="19" xfId="0" applyFont="1" applyFill="1" applyBorder="1" applyAlignment="1"/>
    <xf numFmtId="0" fontId="2" fillId="11" borderId="19" xfId="0" applyFont="1" applyFill="1" applyBorder="1"/>
    <xf numFmtId="0" fontId="2" fillId="11" borderId="20" xfId="0" applyFont="1" applyFill="1" applyBorder="1"/>
    <xf numFmtId="0" fontId="2" fillId="0" borderId="4" xfId="0" applyFont="1" applyBorder="1" applyAlignment="1">
      <alignment horizontal="center" vertical="center" wrapText="1"/>
    </xf>
    <xf numFmtId="0" fontId="2" fillId="0" borderId="8" xfId="1" applyFont="1" applyBorder="1" applyAlignment="1">
      <alignment vertical="center" wrapText="1"/>
    </xf>
    <xf numFmtId="0" fontId="2" fillId="0" borderId="8" xfId="1" applyFont="1" applyBorder="1" applyAlignment="1">
      <alignment horizontal="center" vertical="center" wrapText="1"/>
    </xf>
    <xf numFmtId="0" fontId="18" fillId="4" borderId="4" xfId="0" applyFont="1" applyFill="1" applyBorder="1" applyAlignment="1">
      <alignment horizontal="center"/>
    </xf>
    <xf numFmtId="0" fontId="35" fillId="0" borderId="8" xfId="0" applyFont="1" applyBorder="1"/>
    <xf numFmtId="164" fontId="35" fillId="0" borderId="8" xfId="0" applyNumberFormat="1" applyFont="1" applyBorder="1"/>
    <xf numFmtId="0" fontId="36" fillId="0" borderId="8" xfId="0" applyFont="1" applyBorder="1"/>
    <xf numFmtId="164" fontId="36" fillId="0" borderId="8" xfId="0" applyNumberFormat="1" applyFont="1" applyBorder="1"/>
    <xf numFmtId="8" fontId="35" fillId="0" borderId="8" xfId="0" applyNumberFormat="1" applyFont="1" applyBorder="1"/>
    <xf numFmtId="8" fontId="36" fillId="0" borderId="8" xfId="0" applyNumberFormat="1" applyFont="1" applyBorder="1"/>
    <xf numFmtId="7" fontId="35" fillId="0" borderId="8" xfId="0" applyNumberFormat="1" applyFont="1" applyBorder="1"/>
    <xf numFmtId="0" fontId="36" fillId="13" borderId="8" xfId="0" applyFont="1" applyFill="1" applyBorder="1"/>
    <xf numFmtId="0" fontId="1" fillId="0" borderId="8" xfId="0" applyFont="1" applyBorder="1"/>
    <xf numFmtId="0" fontId="35" fillId="0" borderId="8" xfId="0" applyFont="1" applyFill="1" applyBorder="1"/>
    <xf numFmtId="0" fontId="35" fillId="0" borderId="7" xfId="0" applyFont="1" applyFill="1" applyBorder="1"/>
    <xf numFmtId="0" fontId="35" fillId="0" borderId="21" xfId="0" applyFont="1" applyFill="1" applyBorder="1"/>
    <xf numFmtId="0" fontId="1" fillId="0" borderId="21" xfId="0" applyFont="1" applyBorder="1"/>
    <xf numFmtId="8" fontId="35" fillId="0" borderId="21" xfId="0" applyNumberFormat="1" applyFont="1" applyBorder="1"/>
    <xf numFmtId="0" fontId="7" fillId="10" borderId="0" xfId="0" applyFont="1" applyFill="1" applyAlignment="1">
      <alignment wrapText="1"/>
    </xf>
    <xf numFmtId="0" fontId="8" fillId="10" borderId="22" xfId="0" applyFont="1" applyFill="1" applyBorder="1" applyAlignment="1">
      <alignment wrapText="1"/>
    </xf>
    <xf numFmtId="0" fontId="7" fillId="9" borderId="0" xfId="0" applyFont="1" applyFill="1" applyAlignment="1">
      <alignment horizontal="left" vertical="top" wrapText="1"/>
    </xf>
    <xf numFmtId="0" fontId="7" fillId="9" borderId="0" xfId="0" applyFont="1" applyFill="1" applyAlignment="1">
      <alignment wrapText="1"/>
    </xf>
    <xf numFmtId="0" fontId="7" fillId="9" borderId="0" xfId="0" applyFont="1" applyFill="1" applyAlignment="1">
      <alignment horizontal="left" wrapText="1"/>
    </xf>
    <xf numFmtId="0" fontId="2" fillId="0" borderId="8" xfId="0" applyFont="1" applyBorder="1" applyAlignment="1"/>
    <xf numFmtId="0" fontId="2" fillId="0" borderId="8" xfId="0" applyFont="1" applyBorder="1"/>
    <xf numFmtId="0" fontId="31" fillId="0" borderId="8" xfId="0" applyFont="1" applyBorder="1" applyAlignment="1">
      <alignment horizontal="center" vertical="center" wrapText="1"/>
    </xf>
    <xf numFmtId="0" fontId="31" fillId="0" borderId="4" xfId="0" applyFont="1" applyBorder="1" applyAlignment="1">
      <alignment horizontal="center"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49" fontId="32" fillId="11" borderId="25" xfId="1" applyNumberFormat="1" applyFont="1" applyFill="1" applyBorder="1" applyAlignment="1">
      <alignment horizontal="right" vertical="top"/>
    </xf>
    <xf numFmtId="49" fontId="37" fillId="11" borderId="26" xfId="0" applyNumberFormat="1" applyFont="1" applyFill="1" applyBorder="1" applyAlignment="1">
      <alignment horizontal="left"/>
    </xf>
    <xf numFmtId="0" fontId="2" fillId="11" borderId="0" xfId="0" applyFont="1" applyFill="1" applyBorder="1" applyAlignment="1"/>
    <xf numFmtId="0" fontId="2" fillId="11" borderId="0" xfId="0" applyFont="1" applyFill="1" applyBorder="1"/>
    <xf numFmtId="0" fontId="38" fillId="11" borderId="27" xfId="1" applyFont="1" applyFill="1" applyBorder="1" applyAlignment="1">
      <alignment vertical="top"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38" fillId="11" borderId="8" xfId="1" applyFont="1" applyFill="1" applyBorder="1" applyAlignment="1">
      <alignment vertical="top" wrapText="1"/>
    </xf>
    <xf numFmtId="0" fontId="2" fillId="0" borderId="15" xfId="0" applyFont="1" applyBorder="1"/>
    <xf numFmtId="49" fontId="30" fillId="2" borderId="1" xfId="0" applyNumberFormat="1" applyFont="1" applyFill="1" applyBorder="1" applyAlignment="1">
      <alignment horizontal="center"/>
    </xf>
    <xf numFmtId="0" fontId="30" fillId="2" borderId="2" xfId="0" quotePrefix="1" applyFont="1" applyFill="1" applyBorder="1" applyAlignment="1">
      <alignment horizontal="center" wrapText="1"/>
    </xf>
    <xf numFmtId="0" fontId="30" fillId="2" borderId="2" xfId="0" applyFont="1" applyFill="1" applyBorder="1" applyAlignment="1">
      <alignment horizontal="center" wrapText="1"/>
    </xf>
    <xf numFmtId="0" fontId="30" fillId="2" borderId="3" xfId="0" applyFont="1" applyFill="1" applyBorder="1" applyAlignment="1">
      <alignment horizontal="center" wrapText="1"/>
    </xf>
    <xf numFmtId="0" fontId="7" fillId="0" borderId="0" xfId="0" applyFont="1"/>
    <xf numFmtId="0" fontId="2" fillId="0" borderId="8" xfId="0" quotePrefix="1" applyFont="1" applyFill="1" applyBorder="1" applyAlignment="1">
      <alignment horizontal="left" vertical="center" wrapText="1"/>
    </xf>
    <xf numFmtId="0" fontId="2"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49" fontId="20" fillId="6" borderId="17" xfId="0" applyNumberFormat="1" applyFont="1" applyFill="1" applyBorder="1" applyAlignment="1">
      <alignment horizontal="left" vertical="center" wrapText="1"/>
    </xf>
    <xf numFmtId="49" fontId="20" fillId="6" borderId="29" xfId="0" applyNumberFormat="1" applyFont="1" applyFill="1" applyBorder="1" applyAlignment="1">
      <alignment horizontal="left" vertical="center" wrapText="1"/>
    </xf>
    <xf numFmtId="0" fontId="4" fillId="4" borderId="30" xfId="0" applyFont="1" applyFill="1" applyBorder="1" applyAlignment="1">
      <alignment horizontal="left"/>
    </xf>
    <xf numFmtId="0" fontId="4" fillId="4" borderId="28" xfId="0" applyFont="1" applyFill="1" applyBorder="1" applyAlignment="1">
      <alignment horizontal="left"/>
    </xf>
    <xf numFmtId="0" fontId="4" fillId="4" borderId="17" xfId="0" applyFont="1" applyFill="1" applyBorder="1" applyAlignment="1">
      <alignment horizontal="left"/>
    </xf>
    <xf numFmtId="0" fontId="4" fillId="4" borderId="29" xfId="0" applyFont="1" applyFill="1" applyBorder="1" applyAlignment="1">
      <alignment horizontal="left"/>
    </xf>
    <xf numFmtId="0" fontId="32" fillId="11" borderId="31" xfId="0" applyFont="1" applyFill="1" applyBorder="1" applyAlignment="1">
      <alignment horizontal="left" vertical="top" wrapText="1"/>
    </xf>
    <xf numFmtId="0" fontId="32" fillId="11" borderId="32" xfId="0" applyFont="1" applyFill="1" applyBorder="1" applyAlignment="1">
      <alignment horizontal="left" vertical="top" wrapText="1"/>
    </xf>
    <xf numFmtId="0" fontId="33" fillId="4" borderId="30" xfId="0" applyFont="1" applyFill="1" applyBorder="1" applyAlignment="1">
      <alignment horizontal="left"/>
    </xf>
    <xf numFmtId="0" fontId="33" fillId="4" borderId="28" xfId="0" applyFont="1" applyFill="1" applyBorder="1" applyAlignment="1">
      <alignment horizontal="left"/>
    </xf>
    <xf numFmtId="49" fontId="39" fillId="6" borderId="33" xfId="0" quotePrefix="1" applyNumberFormat="1" applyFont="1" applyFill="1" applyBorder="1" applyAlignment="1">
      <alignment horizontal="center" vertical="center" wrapText="1"/>
    </xf>
    <xf numFmtId="49" fontId="39" fillId="6" borderId="34" xfId="0" quotePrefix="1" applyNumberFormat="1" applyFont="1" applyFill="1" applyBorder="1" applyAlignment="1">
      <alignment horizontal="center" vertical="center" wrapText="1"/>
    </xf>
    <xf numFmtId="49" fontId="39" fillId="6" borderId="35" xfId="0" quotePrefix="1" applyNumberFormat="1" applyFont="1" applyFill="1" applyBorder="1" applyAlignment="1">
      <alignment horizontal="center" vertical="center" wrapText="1"/>
    </xf>
    <xf numFmtId="0" fontId="40" fillId="8" borderId="17" xfId="0" applyNumberFormat="1" applyFont="1" applyFill="1" applyBorder="1" applyAlignment="1">
      <alignment horizontal="center" vertical="center" wrapText="1"/>
    </xf>
    <xf numFmtId="0" fontId="40" fillId="8" borderId="27" xfId="0" applyNumberFormat="1" applyFont="1" applyFill="1" applyBorder="1" applyAlignment="1">
      <alignment horizontal="center" vertical="center" wrapText="1"/>
    </xf>
    <xf numFmtId="0" fontId="40" fillId="8" borderId="36" xfId="0" applyNumberFormat="1" applyFont="1" applyFill="1" applyBorder="1" applyAlignment="1">
      <alignment horizontal="center" vertical="center" wrapText="1"/>
    </xf>
    <xf numFmtId="49" fontId="21" fillId="6" borderId="33" xfId="0" quotePrefix="1" applyNumberFormat="1" applyFont="1" applyFill="1" applyBorder="1" applyAlignment="1">
      <alignment horizontal="center" vertical="center" wrapText="1"/>
    </xf>
    <xf numFmtId="49" fontId="21" fillId="6" borderId="34" xfId="0" quotePrefix="1" applyNumberFormat="1" applyFont="1" applyFill="1" applyBorder="1" applyAlignment="1">
      <alignment horizontal="center" vertical="center" wrapText="1"/>
    </xf>
    <xf numFmtId="49" fontId="21" fillId="6" borderId="35" xfId="0" quotePrefix="1" applyNumberFormat="1" applyFont="1" applyFill="1" applyBorder="1" applyAlignment="1">
      <alignment horizontal="center" vertical="center" wrapText="1"/>
    </xf>
    <xf numFmtId="49" fontId="7" fillId="3" borderId="33" xfId="0" applyNumberFormat="1" applyFont="1" applyFill="1" applyBorder="1" applyAlignment="1">
      <alignment horizontal="center" vertical="center" wrapText="1"/>
    </xf>
    <xf numFmtId="49" fontId="7" fillId="3" borderId="34" xfId="0" applyNumberFormat="1" applyFont="1" applyFill="1" applyBorder="1" applyAlignment="1">
      <alignment horizontal="center" vertical="center" wrapText="1"/>
    </xf>
    <xf numFmtId="49" fontId="7" fillId="3" borderId="35" xfId="0" applyNumberFormat="1" applyFont="1" applyFill="1" applyBorder="1" applyAlignment="1">
      <alignment horizontal="center" vertical="center" wrapText="1"/>
    </xf>
    <xf numFmtId="49" fontId="2" fillId="3" borderId="37" xfId="0" applyNumberFormat="1" applyFont="1" applyFill="1" applyBorder="1" applyAlignment="1">
      <alignment horizontal="center" vertical="top" wrapText="1"/>
    </xf>
    <xf numFmtId="49" fontId="2" fillId="3" borderId="38" xfId="0" applyNumberFormat="1" applyFont="1" applyFill="1" applyBorder="1" applyAlignment="1">
      <alignment horizontal="center" vertical="top" wrapText="1"/>
    </xf>
    <xf numFmtId="49" fontId="2" fillId="3" borderId="39" xfId="0" applyNumberFormat="1" applyFont="1" applyFill="1" applyBorder="1" applyAlignment="1">
      <alignment horizontal="center" vertical="top" wrapText="1"/>
    </xf>
    <xf numFmtId="0" fontId="26" fillId="2" borderId="27" xfId="0" applyFont="1" applyFill="1" applyBorder="1" applyAlignment="1">
      <alignment vertical="center" wrapText="1"/>
    </xf>
    <xf numFmtId="0" fontId="26" fillId="2" borderId="36" xfId="0" applyFont="1" applyFill="1" applyBorder="1" applyAlignment="1">
      <alignment vertical="center" wrapText="1"/>
    </xf>
    <xf numFmtId="0" fontId="2" fillId="11" borderId="23" xfId="0" applyFont="1" applyFill="1" applyBorder="1" applyAlignment="1">
      <alignment horizontal="left" wrapText="1"/>
    </xf>
    <xf numFmtId="0" fontId="2" fillId="11" borderId="24" xfId="0" applyFont="1" applyFill="1" applyBorder="1" applyAlignment="1">
      <alignment horizontal="left" wrapText="1"/>
    </xf>
    <xf numFmtId="0" fontId="2" fillId="11" borderId="28" xfId="0" applyFont="1" applyFill="1" applyBorder="1" applyAlignment="1">
      <alignment horizontal="left" wrapText="1"/>
    </xf>
    <xf numFmtId="0" fontId="4" fillId="4" borderId="23" xfId="0" applyFont="1" applyFill="1" applyBorder="1" applyAlignment="1">
      <alignment horizontal="left" wrapText="1"/>
    </xf>
    <xf numFmtId="0" fontId="4" fillId="4" borderId="28" xfId="0" applyFont="1" applyFill="1" applyBorder="1" applyAlignment="1">
      <alignment horizontal="left" wrapText="1"/>
    </xf>
    <xf numFmtId="49" fontId="20" fillId="6" borderId="25" xfId="0" applyNumberFormat="1" applyFont="1" applyFill="1" applyBorder="1" applyAlignment="1">
      <alignment horizontal="left" vertical="center" wrapText="1"/>
    </xf>
    <xf numFmtId="0" fontId="4" fillId="4" borderId="8" xfId="0" applyFont="1" applyFill="1" applyBorder="1" applyAlignment="1">
      <alignment horizontal="left"/>
    </xf>
    <xf numFmtId="0" fontId="4" fillId="4" borderId="23" xfId="0" applyFont="1" applyFill="1" applyBorder="1" applyAlignment="1">
      <alignment horizontal="left"/>
    </xf>
    <xf numFmtId="0" fontId="4" fillId="4" borderId="25" xfId="0" applyFont="1" applyFill="1" applyBorder="1" applyAlignment="1">
      <alignment horizontal="left"/>
    </xf>
    <xf numFmtId="0" fontId="15" fillId="0" borderId="40"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8" xfId="0" applyFont="1" applyBorder="1" applyAlignment="1">
      <alignment horizontal="left" vertical="center"/>
    </xf>
    <xf numFmtId="0" fontId="15" fillId="0" borderId="46" xfId="0" applyFont="1" applyBorder="1" applyAlignment="1">
      <alignment horizontal="center" vertical="center" wrapText="1"/>
    </xf>
    <xf numFmtId="0" fontId="15" fillId="0" borderId="40" xfId="0" applyFont="1" applyBorder="1" applyAlignment="1">
      <alignment horizontal="center" vertical="center"/>
    </xf>
    <xf numFmtId="0" fontId="15" fillId="0" borderId="47" xfId="0" applyFont="1" applyBorder="1" applyAlignment="1">
      <alignment horizontal="center" vertical="center"/>
    </xf>
    <xf numFmtId="0" fontId="15" fillId="0" borderId="42"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left"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xf>
    <xf numFmtId="0" fontId="16" fillId="0" borderId="0" xfId="0" applyFont="1" applyAlignment="1">
      <alignment horizontal="center" vertical="center"/>
    </xf>
    <xf numFmtId="0" fontId="16" fillId="0" borderId="0" xfId="0" applyFont="1" applyAlignment="1">
      <alignment horizontal="left"/>
    </xf>
    <xf numFmtId="0" fontId="15" fillId="0" borderId="0" xfId="0" applyFont="1" applyAlignment="1">
      <alignment wrapText="1"/>
    </xf>
    <xf numFmtId="0" fontId="15" fillId="0" borderId="0" xfId="0" applyFont="1" applyAlignment="1">
      <alignment horizontal="center"/>
    </xf>
    <xf numFmtId="0" fontId="15" fillId="0" borderId="0" xfId="0" applyFont="1" applyAlignment="1">
      <alignment horizontal="left"/>
    </xf>
    <xf numFmtId="0" fontId="41" fillId="0" borderId="0" xfId="0" applyFont="1" applyAlignment="1">
      <alignment horizontal="left" wrapText="1"/>
    </xf>
    <xf numFmtId="0" fontId="15" fillId="0" borderId="0" xfId="0" applyFont="1" applyAlignment="1">
      <alignment horizontal="left" vertical="center" wrapText="1"/>
    </xf>
  </cellXfs>
  <cellStyles count="3">
    <cellStyle name="Normal" xfId="0" builtinId="0"/>
    <cellStyle name="Normal 2" xfId="1" xr:uid="{00000000-0005-0000-0000-000001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zoomScaleNormal="100" workbookViewId="0"/>
  </sheetViews>
  <sheetFormatPr defaultColWidth="8.90625" defaultRowHeight="13" x14ac:dyDescent="0.3"/>
  <cols>
    <col min="1" max="1" width="6.54296875" style="69" customWidth="1"/>
    <col min="2" max="2" width="43.54296875" style="68" customWidth="1"/>
    <col min="3" max="4" width="31.453125" style="27" customWidth="1"/>
    <col min="5" max="16384" width="8.90625" style="27"/>
  </cols>
  <sheetData>
    <row r="1" spans="1:4" s="24" customFormat="1" ht="82.5" customHeight="1" thickBot="1" x14ac:dyDescent="0.45">
      <c r="A1" s="167" t="s">
        <v>113</v>
      </c>
      <c r="B1" s="168" t="s">
        <v>24</v>
      </c>
      <c r="C1" s="169" t="s">
        <v>108</v>
      </c>
      <c r="D1" s="170" t="s">
        <v>192</v>
      </c>
    </row>
    <row r="2" spans="1:4" ht="15" customHeight="1" x14ac:dyDescent="0.3">
      <c r="A2" s="177" t="s">
        <v>0</v>
      </c>
      <c r="B2" s="178"/>
      <c r="C2" s="25" t="s">
        <v>25</v>
      </c>
      <c r="D2" s="26" t="s">
        <v>25</v>
      </c>
    </row>
    <row r="3" spans="1:4" s="32" customFormat="1" ht="17.25" customHeight="1" x14ac:dyDescent="0.3">
      <c r="A3" s="28"/>
      <c r="B3" s="29" t="s">
        <v>28</v>
      </c>
      <c r="C3" s="30"/>
      <c r="D3" s="31"/>
    </row>
    <row r="4" spans="1:4" ht="30.65" customHeight="1" x14ac:dyDescent="0.3">
      <c r="A4" s="33">
        <v>1</v>
      </c>
      <c r="B4" s="34" t="s">
        <v>114</v>
      </c>
      <c r="C4" s="35" t="s">
        <v>133</v>
      </c>
      <c r="D4" s="36" t="s">
        <v>136</v>
      </c>
    </row>
    <row r="5" spans="1:4" ht="27" customHeight="1" x14ac:dyDescent="0.3">
      <c r="A5" s="37" t="s">
        <v>39</v>
      </c>
      <c r="B5" s="38" t="s">
        <v>1</v>
      </c>
      <c r="C5" s="39" t="s">
        <v>132</v>
      </c>
      <c r="D5" s="40" t="str">
        <f>C5</f>
        <v xml:space="preserve">SIW APR-DRG Table (DOH*) </v>
      </c>
    </row>
    <row r="6" spans="1:4" ht="28.25" customHeight="1" x14ac:dyDescent="0.3">
      <c r="A6" s="37" t="s">
        <v>38</v>
      </c>
      <c r="B6" s="38" t="s">
        <v>117</v>
      </c>
      <c r="C6" s="41" t="s">
        <v>115</v>
      </c>
      <c r="D6" s="42" t="str">
        <f>C6</f>
        <v>Line 1 x Line 2</v>
      </c>
    </row>
    <row r="7" spans="1:4" ht="27" customHeight="1" x14ac:dyDescent="0.3">
      <c r="A7" s="37" t="s">
        <v>34</v>
      </c>
      <c r="B7" s="43" t="s">
        <v>116</v>
      </c>
      <c r="C7" s="35" t="s">
        <v>134</v>
      </c>
      <c r="D7" s="44" t="s">
        <v>83</v>
      </c>
    </row>
    <row r="8" spans="1:4" ht="91" x14ac:dyDescent="0.3">
      <c r="A8" s="37" t="s">
        <v>35</v>
      </c>
      <c r="B8" s="45" t="s">
        <v>336</v>
      </c>
      <c r="C8" s="35" t="s">
        <v>135</v>
      </c>
      <c r="D8" s="36" t="s">
        <v>334</v>
      </c>
    </row>
    <row r="9" spans="1:4" ht="17" customHeight="1" x14ac:dyDescent="0.3">
      <c r="A9" s="37" t="s">
        <v>36</v>
      </c>
      <c r="B9" s="43" t="s">
        <v>89</v>
      </c>
      <c r="C9" s="39" t="s">
        <v>118</v>
      </c>
      <c r="D9" s="40" t="s">
        <v>120</v>
      </c>
    </row>
    <row r="10" spans="1:4" ht="16.25" customHeight="1" x14ac:dyDescent="0.3">
      <c r="A10" s="179" t="s">
        <v>44</v>
      </c>
      <c r="B10" s="180"/>
      <c r="C10" s="46"/>
      <c r="D10" s="47"/>
    </row>
    <row r="11" spans="1:4" ht="17.25" customHeight="1" x14ac:dyDescent="0.3">
      <c r="A11" s="37" t="s">
        <v>40</v>
      </c>
      <c r="B11" s="45" t="s">
        <v>43</v>
      </c>
      <c r="C11" s="48"/>
      <c r="D11" s="49"/>
    </row>
    <row r="12" spans="1:4" ht="26" x14ac:dyDescent="0.3">
      <c r="A12" s="50" t="s">
        <v>30</v>
      </c>
      <c r="B12" s="43" t="s">
        <v>74</v>
      </c>
      <c r="C12" s="35" t="s">
        <v>187</v>
      </c>
      <c r="D12" s="36" t="s">
        <v>335</v>
      </c>
    </row>
    <row r="13" spans="1:4" ht="17" customHeight="1" x14ac:dyDescent="0.3">
      <c r="A13" s="50" t="s">
        <v>31</v>
      </c>
      <c r="B13" s="45" t="s">
        <v>45</v>
      </c>
      <c r="C13" s="39" t="s">
        <v>2</v>
      </c>
      <c r="D13" s="40" t="str">
        <f>C13</f>
        <v>Medical Record</v>
      </c>
    </row>
    <row r="14" spans="1:4" ht="17" customHeight="1" x14ac:dyDescent="0.3">
      <c r="A14" s="50" t="s">
        <v>32</v>
      </c>
      <c r="B14" s="38" t="s">
        <v>47</v>
      </c>
      <c r="C14" s="41" t="s">
        <v>119</v>
      </c>
      <c r="D14" s="42" t="str">
        <f>C14</f>
        <v>Line 7a x Line 7b</v>
      </c>
    </row>
    <row r="15" spans="1:4" ht="17" customHeight="1" x14ac:dyDescent="0.3">
      <c r="A15" s="179" t="s">
        <v>62</v>
      </c>
      <c r="B15" s="180"/>
      <c r="C15" s="51"/>
      <c r="D15" s="52"/>
    </row>
    <row r="16" spans="1:4" ht="17" customHeight="1" x14ac:dyDescent="0.3">
      <c r="A16" s="53" t="s">
        <v>41</v>
      </c>
      <c r="B16" s="38" t="s">
        <v>48</v>
      </c>
      <c r="C16" s="39" t="s">
        <v>121</v>
      </c>
      <c r="D16" s="40" t="str">
        <f>C16</f>
        <v>Line 6 + Line 7c</v>
      </c>
    </row>
    <row r="17" spans="1:4" ht="9.65" customHeight="1" x14ac:dyDescent="0.3">
      <c r="A17" s="54"/>
      <c r="B17" s="55"/>
      <c r="C17" s="56"/>
      <c r="D17" s="57"/>
    </row>
    <row r="18" spans="1:4" ht="17" customHeight="1" x14ac:dyDescent="0.3">
      <c r="A18" s="175" t="s">
        <v>123</v>
      </c>
      <c r="B18" s="176"/>
      <c r="C18" s="58"/>
      <c r="D18" s="59"/>
    </row>
    <row r="19" spans="1:4" ht="26.4" customHeight="1" x14ac:dyDescent="0.3">
      <c r="A19" s="60" t="s">
        <v>49</v>
      </c>
      <c r="B19" s="61" t="s">
        <v>185</v>
      </c>
      <c r="C19" s="62" t="s">
        <v>122</v>
      </c>
      <c r="D19" s="63" t="str">
        <f>C19</f>
        <v>4/1/09 Forward ==&gt; 7.04%</v>
      </c>
    </row>
    <row r="20" spans="1:4" ht="17" customHeight="1" x14ac:dyDescent="0.3">
      <c r="A20" s="60" t="s">
        <v>50</v>
      </c>
      <c r="B20" s="61" t="s">
        <v>53</v>
      </c>
      <c r="C20" s="62" t="s">
        <v>86</v>
      </c>
      <c r="D20" s="63" t="str">
        <f>C20</f>
        <v>Line 8 x Line A</v>
      </c>
    </row>
    <row r="21" spans="1:4" ht="45" customHeight="1" x14ac:dyDescent="0.3">
      <c r="A21" s="60" t="s">
        <v>51</v>
      </c>
      <c r="B21" s="61" t="s">
        <v>111</v>
      </c>
      <c r="C21" s="64" t="s">
        <v>87</v>
      </c>
      <c r="D21" s="65" t="str">
        <f>C21</f>
        <v>Line 8</v>
      </c>
    </row>
    <row r="22" spans="1:4" ht="52.25" customHeight="1" x14ac:dyDescent="0.3">
      <c r="A22" s="60" t="s">
        <v>52</v>
      </c>
      <c r="B22" s="61" t="s">
        <v>112</v>
      </c>
      <c r="C22" s="64" t="s">
        <v>88</v>
      </c>
      <c r="D22" s="65" t="str">
        <f>C22</f>
        <v>Line 8 + Line B</v>
      </c>
    </row>
    <row r="23" spans="1:4" s="171" customFormat="1" ht="34.5" customHeight="1" thickBot="1" x14ac:dyDescent="0.4">
      <c r="A23" s="66" t="s">
        <v>76</v>
      </c>
      <c r="B23" s="181" t="s">
        <v>296</v>
      </c>
      <c r="C23" s="181"/>
      <c r="D23" s="182"/>
    </row>
    <row r="24" spans="1:4" x14ac:dyDescent="0.3">
      <c r="A24" s="67"/>
    </row>
    <row r="25" spans="1:4" x14ac:dyDescent="0.3">
      <c r="A25" s="67"/>
    </row>
  </sheetData>
  <mergeCells count="5">
    <mergeCell ref="A18:B18"/>
    <mergeCell ref="A2:B2"/>
    <mergeCell ref="A10:B10"/>
    <mergeCell ref="A15:B15"/>
    <mergeCell ref="B23:D23"/>
  </mergeCells>
  <phoneticPr fontId="0" type="noConversion"/>
  <printOptions horizontalCentered="1"/>
  <pageMargins left="0" right="0" top="0.88" bottom="0.3" header="0.36" footer="0.23"/>
  <pageSetup scale="82" orientation="landscape" r:id="rId1"/>
  <headerFooter alignWithMargins="0">
    <oddHeader xml:space="preserve">&amp;L&amp;G&amp;C&amp;"Arial,Bold"&amp;12MEDICAID - TRADITIONAL AND MANAGED CARE
INLIER PAYMENT&amp;RSample Payment
Calculation Worksheet
</oddHeader>
    <oddFooter>&amp;L&amp;A&amp;CPage &amp;P of &amp;N&amp;RApril 2022</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
  <sheetViews>
    <sheetView zoomScaleNormal="100" workbookViewId="0">
      <pane xSplit="2" ySplit="3" topLeftCell="C4" activePane="bottomRight" state="frozen"/>
      <selection pane="topRight"/>
      <selection pane="bottomLeft"/>
      <selection pane="bottomRight" activeCell="C4" sqref="C4"/>
    </sheetView>
  </sheetViews>
  <sheetFormatPr defaultColWidth="8.90625" defaultRowHeight="13" x14ac:dyDescent="0.3"/>
  <cols>
    <col min="1" max="1" width="7.36328125" style="69" customWidth="1"/>
    <col min="2" max="2" width="37.90625" style="68" customWidth="1"/>
    <col min="3" max="3" width="30.6328125" style="27" customWidth="1"/>
    <col min="4" max="4" width="30" style="27" customWidth="1"/>
    <col min="5" max="5" width="14.453125" style="27" customWidth="1"/>
    <col min="6" max="16384" width="8.90625" style="27"/>
  </cols>
  <sheetData>
    <row r="1" spans="1:4" s="70" customFormat="1" ht="35.25" customHeight="1" thickBot="1" x14ac:dyDescent="0.4">
      <c r="A1" s="185" t="s">
        <v>295</v>
      </c>
      <c r="B1" s="186"/>
      <c r="C1" s="186"/>
      <c r="D1" s="187"/>
    </row>
    <row r="2" spans="1:4" s="24" customFormat="1" ht="108.65" customHeight="1" thickBot="1" x14ac:dyDescent="0.45">
      <c r="A2" s="95" t="s">
        <v>113</v>
      </c>
      <c r="B2" s="21" t="s">
        <v>24</v>
      </c>
      <c r="C2" s="22" t="s">
        <v>108</v>
      </c>
      <c r="D2" s="23" t="s">
        <v>192</v>
      </c>
    </row>
    <row r="3" spans="1:4" ht="15" customHeight="1" x14ac:dyDescent="0.3">
      <c r="A3" s="183" t="s">
        <v>179</v>
      </c>
      <c r="B3" s="184"/>
      <c r="C3" s="25" t="s">
        <v>25</v>
      </c>
      <c r="D3" s="26" t="s">
        <v>25</v>
      </c>
    </row>
    <row r="4" spans="1:4" ht="18" customHeight="1" x14ac:dyDescent="0.3">
      <c r="A4" s="71" t="s">
        <v>37</v>
      </c>
      <c r="B4" s="38" t="s">
        <v>64</v>
      </c>
      <c r="C4" s="72"/>
      <c r="D4" s="73"/>
    </row>
    <row r="5" spans="1:4" ht="20" customHeight="1" x14ac:dyDescent="0.3">
      <c r="A5" s="50" t="s">
        <v>30</v>
      </c>
      <c r="B5" s="38" t="s">
        <v>55</v>
      </c>
      <c r="C5" s="39" t="s">
        <v>2</v>
      </c>
      <c r="D5" s="40" t="s">
        <v>2</v>
      </c>
    </row>
    <row r="6" spans="1:4" ht="20" customHeight="1" x14ac:dyDescent="0.3">
      <c r="A6" s="50" t="s">
        <v>31</v>
      </c>
      <c r="B6" s="43" t="s">
        <v>63</v>
      </c>
      <c r="C6" s="39" t="s">
        <v>2</v>
      </c>
      <c r="D6" s="40" t="s">
        <v>2</v>
      </c>
    </row>
    <row r="7" spans="1:4" ht="20" customHeight="1" x14ac:dyDescent="0.3">
      <c r="A7" s="50" t="s">
        <v>32</v>
      </c>
      <c r="B7" s="43" t="s">
        <v>92</v>
      </c>
      <c r="C7" s="39" t="s">
        <v>7</v>
      </c>
      <c r="D7" s="40" t="s">
        <v>7</v>
      </c>
    </row>
    <row r="8" spans="1:4" ht="20" customHeight="1" x14ac:dyDescent="0.3">
      <c r="A8" s="28" t="s">
        <v>39</v>
      </c>
      <c r="B8" s="74" t="s">
        <v>65</v>
      </c>
      <c r="C8" s="75" t="s">
        <v>66</v>
      </c>
      <c r="D8" s="76" t="s">
        <v>66</v>
      </c>
    </row>
    <row r="9" spans="1:4" ht="37.25" customHeight="1" x14ac:dyDescent="0.3">
      <c r="A9" s="188" t="s">
        <v>189</v>
      </c>
      <c r="B9" s="189"/>
      <c r="C9" s="189"/>
      <c r="D9" s="190"/>
    </row>
    <row r="10" spans="1:4" s="32" customFormat="1" ht="18" customHeight="1" x14ac:dyDescent="0.3">
      <c r="A10" s="77" t="s">
        <v>29</v>
      </c>
      <c r="B10" s="78"/>
      <c r="C10" s="79"/>
      <c r="D10" s="80"/>
    </row>
    <row r="11" spans="1:4" ht="26" x14ac:dyDescent="0.3">
      <c r="A11" s="28" t="s">
        <v>38</v>
      </c>
      <c r="B11" s="34" t="s">
        <v>171</v>
      </c>
      <c r="C11" s="35" t="s">
        <v>133</v>
      </c>
      <c r="D11" s="36" t="s">
        <v>136</v>
      </c>
    </row>
    <row r="12" spans="1:4" ht="26" x14ac:dyDescent="0.3">
      <c r="A12" s="28" t="s">
        <v>34</v>
      </c>
      <c r="B12" s="38" t="s">
        <v>1</v>
      </c>
      <c r="C12" s="39" t="s">
        <v>132</v>
      </c>
      <c r="D12" s="40" t="str">
        <f>C12</f>
        <v xml:space="preserve">SIW APR-DRG Table (DOH*) </v>
      </c>
    </row>
    <row r="13" spans="1:4" x14ac:dyDescent="0.3">
      <c r="A13" s="28" t="s">
        <v>35</v>
      </c>
      <c r="B13" s="38" t="s">
        <v>117</v>
      </c>
      <c r="C13" s="39" t="s">
        <v>23</v>
      </c>
      <c r="D13" s="40" t="str">
        <f>C13</f>
        <v>Line 3 x Line 4</v>
      </c>
    </row>
    <row r="14" spans="1:4" ht="26" x14ac:dyDescent="0.3">
      <c r="A14" s="71" t="s">
        <v>36</v>
      </c>
      <c r="B14" s="45" t="s">
        <v>172</v>
      </c>
      <c r="C14" s="39" t="s">
        <v>132</v>
      </c>
      <c r="D14" s="40" t="str">
        <f>C14</f>
        <v xml:space="preserve">SIW APR-DRG Table (DOH*) </v>
      </c>
    </row>
    <row r="15" spans="1:4" ht="20" customHeight="1" x14ac:dyDescent="0.3">
      <c r="A15" s="81" t="s">
        <v>40</v>
      </c>
      <c r="B15" s="38" t="s">
        <v>6</v>
      </c>
      <c r="C15" s="39" t="s">
        <v>173</v>
      </c>
      <c r="D15" s="40" t="str">
        <f>C15</f>
        <v>Line 5 / Line 6</v>
      </c>
    </row>
    <row r="16" spans="1:4" ht="20" customHeight="1" x14ac:dyDescent="0.3">
      <c r="A16" s="82" t="s">
        <v>41</v>
      </c>
      <c r="B16" s="34" t="s">
        <v>81</v>
      </c>
      <c r="C16" s="30"/>
      <c r="D16" s="31"/>
    </row>
    <row r="17" spans="1:5" ht="26.4" customHeight="1" x14ac:dyDescent="0.3">
      <c r="A17" s="83" t="s">
        <v>30</v>
      </c>
      <c r="B17" s="34" t="s">
        <v>177</v>
      </c>
      <c r="C17" s="84">
        <v>1</v>
      </c>
      <c r="D17" s="85">
        <v>1</v>
      </c>
    </row>
    <row r="18" spans="1:5" x14ac:dyDescent="0.3">
      <c r="A18" s="86"/>
      <c r="B18" s="87" t="s">
        <v>33</v>
      </c>
      <c r="C18" s="87" t="s">
        <v>54</v>
      </c>
      <c r="D18" s="88" t="s">
        <v>54</v>
      </c>
    </row>
    <row r="19" spans="1:5" ht="39" customHeight="1" x14ac:dyDescent="0.3">
      <c r="A19" s="89" t="s">
        <v>31</v>
      </c>
      <c r="B19" s="90" t="s">
        <v>297</v>
      </c>
      <c r="C19" s="91">
        <v>1.2</v>
      </c>
      <c r="D19" s="92">
        <v>1.2</v>
      </c>
      <c r="E19" s="93"/>
    </row>
    <row r="20" spans="1:5" ht="20" customHeight="1" x14ac:dyDescent="0.3">
      <c r="A20" s="81" t="s">
        <v>42</v>
      </c>
      <c r="B20" s="38" t="s">
        <v>8</v>
      </c>
      <c r="C20" s="41" t="s">
        <v>184</v>
      </c>
      <c r="D20" s="42" t="str">
        <f>C20</f>
        <v>Line 7 x  Line 8a (or 8b)</v>
      </c>
    </row>
    <row r="21" spans="1:5" ht="26" x14ac:dyDescent="0.3">
      <c r="A21" s="81" t="s">
        <v>56</v>
      </c>
      <c r="B21" s="94" t="s">
        <v>174</v>
      </c>
      <c r="C21" s="35" t="s">
        <v>175</v>
      </c>
      <c r="D21" s="36" t="s">
        <v>314</v>
      </c>
    </row>
    <row r="22" spans="1:5" ht="25.5" customHeight="1" x14ac:dyDescent="0.3">
      <c r="A22" s="81" t="s">
        <v>57</v>
      </c>
      <c r="B22" s="38" t="s">
        <v>186</v>
      </c>
      <c r="C22" s="41" t="s">
        <v>176</v>
      </c>
      <c r="D22" s="42" t="str">
        <f>C22</f>
        <v>Line 9 + Line 10</v>
      </c>
    </row>
    <row r="23" spans="1:5" ht="20" customHeight="1" x14ac:dyDescent="0.3">
      <c r="A23" s="177" t="s">
        <v>67</v>
      </c>
      <c r="B23" s="178"/>
      <c r="C23" s="25" t="s">
        <v>25</v>
      </c>
      <c r="D23" s="26" t="s">
        <v>25</v>
      </c>
    </row>
    <row r="24" spans="1:5" ht="17.399999999999999" customHeight="1" x14ac:dyDescent="0.3">
      <c r="A24" s="81" t="s">
        <v>58</v>
      </c>
      <c r="B24" s="38" t="s">
        <v>180</v>
      </c>
      <c r="C24" s="41" t="s">
        <v>178</v>
      </c>
      <c r="D24" s="42" t="str">
        <f>C24</f>
        <v>Line 11 x Line 1c</v>
      </c>
    </row>
    <row r="25" spans="1:5" ht="33" customHeight="1" x14ac:dyDescent="0.3">
      <c r="A25" s="81" t="s">
        <v>59</v>
      </c>
      <c r="B25" s="43" t="s">
        <v>116</v>
      </c>
      <c r="C25" s="35" t="s">
        <v>134</v>
      </c>
      <c r="D25" s="40" t="s">
        <v>83</v>
      </c>
    </row>
    <row r="26" spans="1:5" ht="65" x14ac:dyDescent="0.3">
      <c r="A26" s="53" t="s">
        <v>60</v>
      </c>
      <c r="B26" s="172" t="s">
        <v>330</v>
      </c>
      <c r="C26" s="173" t="s">
        <v>83</v>
      </c>
      <c r="D26" s="174" t="s">
        <v>331</v>
      </c>
    </row>
    <row r="27" spans="1:5" ht="18.649999999999999" customHeight="1" x14ac:dyDescent="0.3">
      <c r="A27" s="81" t="s">
        <v>68</v>
      </c>
      <c r="B27" s="43" t="s">
        <v>73</v>
      </c>
      <c r="C27" s="35" t="s">
        <v>181</v>
      </c>
      <c r="D27" s="44" t="s">
        <v>329</v>
      </c>
    </row>
    <row r="28" spans="1:5" ht="20" customHeight="1" x14ac:dyDescent="0.3">
      <c r="A28" s="81" t="s">
        <v>71</v>
      </c>
      <c r="B28" s="38" t="s">
        <v>69</v>
      </c>
      <c r="C28" s="72"/>
      <c r="D28" s="73"/>
    </row>
    <row r="29" spans="1:5" ht="20" customHeight="1" x14ac:dyDescent="0.3">
      <c r="A29" s="50" t="s">
        <v>30</v>
      </c>
      <c r="B29" s="38" t="s">
        <v>70</v>
      </c>
      <c r="C29" s="39" t="s">
        <v>131</v>
      </c>
      <c r="D29" s="40" t="str">
        <f>C29</f>
        <v>Inlier Tab, Line 6</v>
      </c>
    </row>
    <row r="30" spans="1:5" ht="20" customHeight="1" x14ac:dyDescent="0.3">
      <c r="A30" s="81" t="s">
        <v>182</v>
      </c>
      <c r="B30" s="38" t="s">
        <v>72</v>
      </c>
      <c r="C30" s="39" t="s">
        <v>320</v>
      </c>
      <c r="D30" s="40" t="str">
        <f>C30</f>
        <v>Lesser of Line 15 or Line 16a</v>
      </c>
    </row>
    <row r="31" spans="1:5" ht="20" customHeight="1" x14ac:dyDescent="0.3">
      <c r="A31" s="81" t="s">
        <v>183</v>
      </c>
      <c r="B31" s="38" t="s">
        <v>47</v>
      </c>
      <c r="C31" s="39" t="s">
        <v>130</v>
      </c>
      <c r="D31" s="40" t="str">
        <f>C31</f>
        <v>Inlier Tab, Line 7c</v>
      </c>
    </row>
    <row r="32" spans="1:5" x14ac:dyDescent="0.3">
      <c r="A32" s="81" t="s">
        <v>319</v>
      </c>
      <c r="B32" s="38" t="s">
        <v>75</v>
      </c>
      <c r="C32" s="39" t="s">
        <v>321</v>
      </c>
      <c r="D32" s="40" t="str">
        <f>C32</f>
        <v>Line 17 + Line 18</v>
      </c>
    </row>
    <row r="33" spans="1:4" ht="10.25" customHeight="1" x14ac:dyDescent="0.3">
      <c r="A33" s="54"/>
      <c r="B33" s="55"/>
      <c r="C33" s="56"/>
      <c r="D33" s="57"/>
    </row>
    <row r="34" spans="1:4" ht="17" customHeight="1" x14ac:dyDescent="0.3">
      <c r="A34" s="175" t="s">
        <v>123</v>
      </c>
      <c r="B34" s="176"/>
      <c r="C34" s="58" t="s">
        <v>25</v>
      </c>
      <c r="D34" s="59" t="s">
        <v>25</v>
      </c>
    </row>
    <row r="35" spans="1:4" ht="26.4" customHeight="1" x14ac:dyDescent="0.3">
      <c r="A35" s="60" t="s">
        <v>49</v>
      </c>
      <c r="B35" s="61" t="s">
        <v>185</v>
      </c>
      <c r="C35" s="62" t="s">
        <v>122</v>
      </c>
      <c r="D35" s="63" t="str">
        <f>C35</f>
        <v>4/1/09 Forward ==&gt; 7.04%</v>
      </c>
    </row>
    <row r="36" spans="1:4" ht="17" customHeight="1" x14ac:dyDescent="0.3">
      <c r="A36" s="60" t="s">
        <v>50</v>
      </c>
      <c r="B36" s="61" t="s">
        <v>53</v>
      </c>
      <c r="C36" s="62" t="s">
        <v>322</v>
      </c>
      <c r="D36" s="63" t="str">
        <f>C36</f>
        <v>Line 19 x Line A</v>
      </c>
    </row>
    <row r="37" spans="1:4" ht="45" customHeight="1" x14ac:dyDescent="0.3">
      <c r="A37" s="60" t="s">
        <v>51</v>
      </c>
      <c r="B37" s="61" t="s">
        <v>111</v>
      </c>
      <c r="C37" s="64" t="s">
        <v>322</v>
      </c>
      <c r="D37" s="65" t="str">
        <f>C37</f>
        <v>Line 19 x Line A</v>
      </c>
    </row>
    <row r="38" spans="1:4" ht="52.25" customHeight="1" x14ac:dyDescent="0.3">
      <c r="A38" s="60" t="s">
        <v>52</v>
      </c>
      <c r="B38" s="61" t="s">
        <v>110</v>
      </c>
      <c r="C38" s="64" t="s">
        <v>323</v>
      </c>
      <c r="D38" s="65" t="str">
        <f>C38</f>
        <v>Line 19 + Line B</v>
      </c>
    </row>
    <row r="39" spans="1:4" ht="35" customHeight="1" thickBot="1" x14ac:dyDescent="0.35">
      <c r="A39" s="66" t="s">
        <v>76</v>
      </c>
      <c r="B39" s="181" t="s">
        <v>296</v>
      </c>
      <c r="C39" s="181"/>
      <c r="D39" s="182"/>
    </row>
  </sheetData>
  <mergeCells count="6">
    <mergeCell ref="B39:D39"/>
    <mergeCell ref="A34:B34"/>
    <mergeCell ref="A23:B23"/>
    <mergeCell ref="A3:B3"/>
    <mergeCell ref="A1:D1"/>
    <mergeCell ref="A9:D9"/>
  </mergeCells>
  <phoneticPr fontId="0" type="noConversion"/>
  <printOptions horizontalCentered="1"/>
  <pageMargins left="0.17" right="0.17" top="0.79" bottom="0.35" header="0.17" footer="0.16"/>
  <pageSetup scale="90" orientation="landscape" r:id="rId1"/>
  <headerFooter alignWithMargins="0">
    <oddHeader xml:space="preserve">&amp;L&amp;G&amp;C&amp;"Arial,Bold"&amp;12MEDICAID - TRADITIONAL AND MANAGED CARE
TRANSFER PAYMENT&amp;RSample Payment
Calculation Worksheet
</oddHeader>
    <oddFooter>&amp;L&amp;A&amp;CPage &amp;P of &amp;N&amp;RApril 2022</oddFooter>
  </headerFooter>
  <rowBreaks count="1" manualBreakCount="1">
    <brk id="22" max="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zoomScaleNormal="100" workbookViewId="0">
      <selection sqref="A1:D1"/>
    </sheetView>
  </sheetViews>
  <sheetFormatPr defaultColWidth="8.90625" defaultRowHeight="13" x14ac:dyDescent="0.3"/>
  <cols>
    <col min="1" max="1" width="6.453125" style="69" customWidth="1"/>
    <col min="2" max="2" width="38.90625" style="68" customWidth="1"/>
    <col min="3" max="3" width="31.54296875" style="27" customWidth="1"/>
    <col min="4" max="4" width="30.36328125" style="27" customWidth="1"/>
    <col min="5" max="16384" width="8.90625" style="27"/>
  </cols>
  <sheetData>
    <row r="1" spans="1:4" ht="39" customHeight="1" thickBot="1" x14ac:dyDescent="0.35">
      <c r="A1" s="191" t="s">
        <v>294</v>
      </c>
      <c r="B1" s="192"/>
      <c r="C1" s="192"/>
      <c r="D1" s="193"/>
    </row>
    <row r="2" spans="1:4" ht="122" customHeight="1" thickBot="1" x14ac:dyDescent="0.45">
      <c r="A2" s="20" t="s">
        <v>113</v>
      </c>
      <c r="B2" s="21" t="s">
        <v>24</v>
      </c>
      <c r="C2" s="22" t="s">
        <v>108</v>
      </c>
      <c r="D2" s="23" t="s">
        <v>288</v>
      </c>
    </row>
    <row r="3" spans="1:4" ht="15" customHeight="1" x14ac:dyDescent="0.3">
      <c r="A3" s="177" t="s">
        <v>9</v>
      </c>
      <c r="B3" s="178"/>
      <c r="C3" s="25" t="s">
        <v>25</v>
      </c>
      <c r="D3" s="26" t="s">
        <v>25</v>
      </c>
    </row>
    <row r="4" spans="1:4" ht="26" x14ac:dyDescent="0.3">
      <c r="A4" s="81" t="s">
        <v>37</v>
      </c>
      <c r="B4" s="96" t="s">
        <v>10</v>
      </c>
      <c r="C4" s="39" t="s">
        <v>90</v>
      </c>
      <c r="D4" s="40" t="s">
        <v>90</v>
      </c>
    </row>
    <row r="5" spans="1:4" ht="26" x14ac:dyDescent="0.3">
      <c r="A5" s="81" t="s">
        <v>39</v>
      </c>
      <c r="B5" s="38" t="s">
        <v>82</v>
      </c>
      <c r="C5" s="97"/>
      <c r="D5" s="98"/>
    </row>
    <row r="6" spans="1:4" ht="20" customHeight="1" x14ac:dyDescent="0.3">
      <c r="A6" s="81"/>
      <c r="B6" s="38" t="s">
        <v>11</v>
      </c>
      <c r="C6" s="39" t="s">
        <v>90</v>
      </c>
      <c r="D6" s="40" t="s">
        <v>90</v>
      </c>
    </row>
    <row r="7" spans="1:4" ht="20" customHeight="1" x14ac:dyDescent="0.3">
      <c r="A7" s="81"/>
      <c r="B7" s="38" t="s">
        <v>12</v>
      </c>
      <c r="C7" s="39" t="s">
        <v>90</v>
      </c>
      <c r="D7" s="40" t="s">
        <v>90</v>
      </c>
    </row>
    <row r="8" spans="1:4" ht="20" customHeight="1" x14ac:dyDescent="0.3">
      <c r="A8" s="81"/>
      <c r="B8" s="38" t="s">
        <v>17</v>
      </c>
      <c r="C8" s="39" t="s">
        <v>90</v>
      </c>
      <c r="D8" s="40" t="s">
        <v>90</v>
      </c>
    </row>
    <row r="9" spans="1:4" ht="20" customHeight="1" x14ac:dyDescent="0.3">
      <c r="A9" s="81"/>
      <c r="B9" s="38" t="s">
        <v>91</v>
      </c>
      <c r="C9" s="39" t="s">
        <v>90</v>
      </c>
      <c r="D9" s="40" t="s">
        <v>90</v>
      </c>
    </row>
    <row r="10" spans="1:4" ht="20" customHeight="1" x14ac:dyDescent="0.3">
      <c r="A10" s="81"/>
      <c r="B10" s="38" t="s">
        <v>13</v>
      </c>
      <c r="C10" s="39" t="s">
        <v>90</v>
      </c>
      <c r="D10" s="40" t="s">
        <v>90</v>
      </c>
    </row>
    <row r="11" spans="1:4" ht="20" customHeight="1" x14ac:dyDescent="0.3">
      <c r="A11" s="81"/>
      <c r="B11" s="38" t="s">
        <v>18</v>
      </c>
      <c r="C11" s="39" t="s">
        <v>20</v>
      </c>
      <c r="D11" s="40" t="s">
        <v>20</v>
      </c>
    </row>
    <row r="12" spans="1:4" ht="20" customHeight="1" x14ac:dyDescent="0.3">
      <c r="A12" s="81" t="s">
        <v>38</v>
      </c>
      <c r="B12" s="38" t="s">
        <v>14</v>
      </c>
      <c r="C12" s="39" t="s">
        <v>19</v>
      </c>
      <c r="D12" s="40" t="s">
        <v>19</v>
      </c>
    </row>
    <row r="13" spans="1:4" ht="26" x14ac:dyDescent="0.3">
      <c r="A13" s="81" t="s">
        <v>34</v>
      </c>
      <c r="B13" s="38" t="s">
        <v>15</v>
      </c>
      <c r="C13" s="35" t="s">
        <v>137</v>
      </c>
      <c r="D13" s="36" t="s">
        <v>190</v>
      </c>
    </row>
    <row r="14" spans="1:4" ht="26" x14ac:dyDescent="0.3">
      <c r="A14" s="81" t="s">
        <v>35</v>
      </c>
      <c r="B14" s="38" t="s">
        <v>16</v>
      </c>
      <c r="C14" s="41" t="s">
        <v>23</v>
      </c>
      <c r="D14" s="42" t="s">
        <v>23</v>
      </c>
    </row>
    <row r="15" spans="1:4" ht="18.649999999999999" customHeight="1" x14ac:dyDescent="0.3">
      <c r="A15" s="53" t="s">
        <v>36</v>
      </c>
      <c r="B15" s="99" t="s">
        <v>138</v>
      </c>
      <c r="C15" s="97"/>
      <c r="D15" s="98"/>
    </row>
    <row r="16" spans="1:4" ht="30" customHeight="1" x14ac:dyDescent="0.3">
      <c r="A16" s="100"/>
      <c r="B16" s="45" t="s">
        <v>142</v>
      </c>
      <c r="C16" s="39" t="s">
        <v>139</v>
      </c>
      <c r="D16" s="40" t="s">
        <v>139</v>
      </c>
    </row>
    <row r="17" spans="1:4" ht="26" x14ac:dyDescent="0.3">
      <c r="A17" s="81"/>
      <c r="B17" s="38" t="s">
        <v>140</v>
      </c>
      <c r="C17" s="35" t="s">
        <v>141</v>
      </c>
      <c r="D17" s="36" t="s">
        <v>191</v>
      </c>
    </row>
    <row r="18" spans="1:4" ht="20" customHeight="1" x14ac:dyDescent="0.3">
      <c r="A18" s="81"/>
      <c r="B18" s="38" t="s">
        <v>143</v>
      </c>
      <c r="C18" s="39" t="s">
        <v>144</v>
      </c>
      <c r="D18" s="40" t="str">
        <f>C18</f>
        <v>Line 6a x Line 6b</v>
      </c>
    </row>
    <row r="19" spans="1:4" ht="17.399999999999999" customHeight="1" x14ac:dyDescent="0.3">
      <c r="A19" s="71" t="s">
        <v>40</v>
      </c>
      <c r="B19" s="101" t="s">
        <v>78</v>
      </c>
      <c r="C19" s="97"/>
      <c r="D19" s="98"/>
    </row>
    <row r="20" spans="1:4" x14ac:dyDescent="0.3">
      <c r="A20" s="81"/>
      <c r="B20" s="43" t="s">
        <v>79</v>
      </c>
      <c r="C20" s="102" t="s">
        <v>145</v>
      </c>
      <c r="D20" s="103" t="str">
        <f>C20</f>
        <v>Is Line 5 &gt; 6c?</v>
      </c>
    </row>
    <row r="21" spans="1:4" ht="26.5" thickBot="1" x14ac:dyDescent="0.35">
      <c r="A21" s="82"/>
      <c r="B21" s="74" t="s">
        <v>169</v>
      </c>
      <c r="C21" s="104" t="s">
        <v>80</v>
      </c>
      <c r="D21" s="105" t="s">
        <v>80</v>
      </c>
    </row>
    <row r="22" spans="1:4" ht="20" customHeight="1" thickBot="1" x14ac:dyDescent="0.35">
      <c r="A22" s="194" t="s">
        <v>149</v>
      </c>
      <c r="B22" s="195"/>
      <c r="C22" s="195"/>
      <c r="D22" s="196"/>
    </row>
    <row r="23" spans="1:4" ht="18" customHeight="1" thickBot="1" x14ac:dyDescent="0.35">
      <c r="A23" s="197" t="s">
        <v>170</v>
      </c>
      <c r="B23" s="198"/>
      <c r="C23" s="198"/>
      <c r="D23" s="199"/>
    </row>
    <row r="24" spans="1:4" ht="24" customHeight="1" x14ac:dyDescent="0.3">
      <c r="A24" s="179" t="s">
        <v>9</v>
      </c>
      <c r="B24" s="180"/>
      <c r="C24" s="25" t="s">
        <v>25</v>
      </c>
      <c r="D24" s="26" t="s">
        <v>25</v>
      </c>
    </row>
    <row r="25" spans="1:4" ht="39" x14ac:dyDescent="0.3">
      <c r="A25" s="37" t="s">
        <v>41</v>
      </c>
      <c r="B25" s="43" t="s">
        <v>168</v>
      </c>
      <c r="C25" s="106" t="s">
        <v>146</v>
      </c>
      <c r="D25" s="107" t="str">
        <f>C25</f>
        <v>Line 5 - Line 6c</v>
      </c>
    </row>
    <row r="26" spans="1:4" x14ac:dyDescent="0.3">
      <c r="A26" s="37" t="s">
        <v>42</v>
      </c>
      <c r="B26" s="38" t="s">
        <v>48</v>
      </c>
      <c r="C26" s="108" t="s">
        <v>147</v>
      </c>
      <c r="D26" s="109" t="str">
        <f>C26</f>
        <v>Inlier Worksheet Tab, Line 8</v>
      </c>
    </row>
    <row r="27" spans="1:4" x14ac:dyDescent="0.3">
      <c r="A27" s="53" t="s">
        <v>56</v>
      </c>
      <c r="B27" s="110" t="s">
        <v>61</v>
      </c>
      <c r="C27" s="111" t="s">
        <v>148</v>
      </c>
      <c r="D27" s="112" t="str">
        <f>C27</f>
        <v>Line 8 + Line 9</v>
      </c>
    </row>
    <row r="28" spans="1:4" x14ac:dyDescent="0.3">
      <c r="A28" s="54"/>
      <c r="B28" s="55"/>
      <c r="C28" s="56"/>
      <c r="D28" s="57"/>
    </row>
    <row r="29" spans="1:4" ht="14" x14ac:dyDescent="0.3">
      <c r="A29" s="175" t="s">
        <v>123</v>
      </c>
      <c r="B29" s="176"/>
      <c r="C29" s="58" t="s">
        <v>25</v>
      </c>
      <c r="D29" s="59" t="s">
        <v>25</v>
      </c>
    </row>
    <row r="30" spans="1:4" ht="26" x14ac:dyDescent="0.3">
      <c r="A30" s="60" t="s">
        <v>49</v>
      </c>
      <c r="B30" s="61" t="s">
        <v>185</v>
      </c>
      <c r="C30" s="62" t="s">
        <v>122</v>
      </c>
      <c r="D30" s="63" t="str">
        <f>C30</f>
        <v>4/1/09 Forward ==&gt; 7.04%</v>
      </c>
    </row>
    <row r="31" spans="1:4" x14ac:dyDescent="0.3">
      <c r="A31" s="60" t="s">
        <v>50</v>
      </c>
      <c r="B31" s="61" t="s">
        <v>53</v>
      </c>
      <c r="C31" s="62" t="s">
        <v>150</v>
      </c>
      <c r="D31" s="63" t="str">
        <f>C31</f>
        <v>Line 10 x Line A</v>
      </c>
    </row>
    <row r="32" spans="1:4" ht="39" x14ac:dyDescent="0.3">
      <c r="A32" s="60" t="s">
        <v>51</v>
      </c>
      <c r="B32" s="61" t="s">
        <v>111</v>
      </c>
      <c r="C32" s="64" t="s">
        <v>151</v>
      </c>
      <c r="D32" s="65" t="str">
        <f>C32</f>
        <v>Line 10</v>
      </c>
    </row>
    <row r="33" spans="1:4" ht="52" x14ac:dyDescent="0.3">
      <c r="A33" s="60" t="s">
        <v>52</v>
      </c>
      <c r="B33" s="61" t="s">
        <v>110</v>
      </c>
      <c r="C33" s="64" t="s">
        <v>152</v>
      </c>
      <c r="D33" s="65" t="str">
        <f>C33</f>
        <v>Line 10 + Line B</v>
      </c>
    </row>
    <row r="34" spans="1:4" ht="40.25" customHeight="1" x14ac:dyDescent="0.3">
      <c r="A34" s="113" t="s">
        <v>104</v>
      </c>
      <c r="B34" s="200" t="s">
        <v>289</v>
      </c>
      <c r="C34" s="200"/>
      <c r="D34" s="201"/>
    </row>
    <row r="35" spans="1:4" ht="32.4" customHeight="1" thickBot="1" x14ac:dyDescent="0.35">
      <c r="A35" s="66" t="s">
        <v>76</v>
      </c>
      <c r="B35" s="181" t="s">
        <v>296</v>
      </c>
      <c r="C35" s="181"/>
      <c r="D35" s="182"/>
    </row>
    <row r="36" spans="1:4" x14ac:dyDescent="0.3">
      <c r="C36" s="114"/>
    </row>
  </sheetData>
  <mergeCells count="8">
    <mergeCell ref="B35:D35"/>
    <mergeCell ref="A1:D1"/>
    <mergeCell ref="A22:D22"/>
    <mergeCell ref="A23:D23"/>
    <mergeCell ref="B34:D34"/>
    <mergeCell ref="A29:B29"/>
    <mergeCell ref="A3:B3"/>
    <mergeCell ref="A24:B24"/>
  </mergeCells>
  <phoneticPr fontId="0" type="noConversion"/>
  <printOptions horizontalCentered="1"/>
  <pageMargins left="0.41" right="0.16" top="0.7" bottom="0.35" header="0.24" footer="0.16"/>
  <pageSetup scale="80" fitToHeight="0" orientation="landscape" r:id="rId1"/>
  <headerFooter alignWithMargins="0">
    <oddHeader xml:space="preserve">&amp;L&amp;G&amp;C&amp;"Arial,Bold"&amp;12MEDICAID - TRADITIONAL AND MANAGED CARE
HIGH COST OUTLIER PAYMENT&amp;RSample Payment
Calculation Worksheet
</oddHeader>
    <oddFooter>&amp;L&amp;A&amp;CPage &amp;P of &amp;N&amp;RApril 2022</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zoomScaleNormal="100" workbookViewId="0"/>
  </sheetViews>
  <sheetFormatPr defaultColWidth="8.90625" defaultRowHeight="13" x14ac:dyDescent="0.3"/>
  <cols>
    <col min="1" max="1" width="7.08984375" style="69" customWidth="1"/>
    <col min="2" max="2" width="44.36328125" style="68" customWidth="1"/>
    <col min="3" max="3" width="34.36328125" style="27" customWidth="1"/>
    <col min="4" max="4" width="32.36328125" style="27" customWidth="1"/>
    <col min="5" max="16384" width="8.90625" style="27"/>
  </cols>
  <sheetData>
    <row r="1" spans="1:4" ht="70.25" customHeight="1" thickBot="1" x14ac:dyDescent="0.45">
      <c r="A1" s="20" t="s">
        <v>113</v>
      </c>
      <c r="B1" s="21" t="s">
        <v>24</v>
      </c>
      <c r="C1" s="115" t="s">
        <v>109</v>
      </c>
      <c r="D1" s="115" t="s">
        <v>125</v>
      </c>
    </row>
    <row r="2" spans="1:4" ht="15" customHeight="1" x14ac:dyDescent="0.3">
      <c r="A2" s="205" t="s">
        <v>22</v>
      </c>
      <c r="B2" s="206"/>
      <c r="C2" s="25" t="s">
        <v>25</v>
      </c>
      <c r="D2" s="25" t="s">
        <v>25</v>
      </c>
    </row>
    <row r="3" spans="1:4" ht="20" customHeight="1" x14ac:dyDescent="0.3">
      <c r="A3" s="116" t="s">
        <v>37</v>
      </c>
      <c r="B3" s="38" t="s">
        <v>21</v>
      </c>
      <c r="C3" s="97"/>
      <c r="D3" s="97"/>
    </row>
    <row r="4" spans="1:4" ht="18" customHeight="1" x14ac:dyDescent="0.3">
      <c r="A4" s="38"/>
      <c r="B4" s="38" t="s">
        <v>4</v>
      </c>
      <c r="C4" s="39" t="s">
        <v>2</v>
      </c>
      <c r="D4" s="39" t="str">
        <f>C4</f>
        <v>Medical Record</v>
      </c>
    </row>
    <row r="5" spans="1:4" ht="18" customHeight="1" x14ac:dyDescent="0.3">
      <c r="A5" s="38"/>
      <c r="B5" s="45" t="s">
        <v>26</v>
      </c>
      <c r="C5" s="39" t="s">
        <v>2</v>
      </c>
      <c r="D5" s="39" t="str">
        <f>C5</f>
        <v>Medical Record</v>
      </c>
    </row>
    <row r="6" spans="1:4" ht="18" customHeight="1" x14ac:dyDescent="0.3">
      <c r="A6" s="38"/>
      <c r="B6" s="45" t="s">
        <v>27</v>
      </c>
      <c r="C6" s="39" t="s">
        <v>5</v>
      </c>
      <c r="D6" s="39" t="str">
        <f>C6</f>
        <v>Line 1a - Line 1b</v>
      </c>
    </row>
    <row r="7" spans="1:4" ht="47.4" customHeight="1" x14ac:dyDescent="0.3">
      <c r="A7" s="116" t="s">
        <v>39</v>
      </c>
      <c r="B7" s="43" t="s">
        <v>290</v>
      </c>
      <c r="C7" s="39" t="s">
        <v>311</v>
      </c>
      <c r="D7" s="154" t="s">
        <v>337</v>
      </c>
    </row>
    <row r="8" spans="1:4" ht="28.25" customHeight="1" x14ac:dyDescent="0.3">
      <c r="A8" s="116" t="s">
        <v>38</v>
      </c>
      <c r="B8" s="38" t="s">
        <v>106</v>
      </c>
      <c r="C8" s="41" t="s">
        <v>124</v>
      </c>
      <c r="D8" s="41" t="str">
        <f>C8</f>
        <v>Line 2 x Line 1c</v>
      </c>
    </row>
    <row r="9" spans="1:4" ht="14.4" customHeight="1" x14ac:dyDescent="0.3">
      <c r="A9" s="208" t="s">
        <v>44</v>
      </c>
      <c r="B9" s="208"/>
      <c r="C9" s="117" t="s">
        <v>77</v>
      </c>
      <c r="D9" s="117" t="s">
        <v>77</v>
      </c>
    </row>
    <row r="10" spans="1:4" ht="17.25" customHeight="1" x14ac:dyDescent="0.3">
      <c r="A10" s="116" t="s">
        <v>34</v>
      </c>
      <c r="B10" s="45" t="s">
        <v>43</v>
      </c>
      <c r="C10" s="30"/>
      <c r="D10" s="30"/>
    </row>
    <row r="11" spans="1:4" ht="55.25" customHeight="1" x14ac:dyDescent="0.3">
      <c r="A11" s="118" t="s">
        <v>30</v>
      </c>
      <c r="B11" s="45" t="s">
        <v>84</v>
      </c>
      <c r="C11" s="39" t="s">
        <v>312</v>
      </c>
      <c r="D11" s="154" t="s">
        <v>343</v>
      </c>
    </row>
    <row r="12" spans="1:4" ht="20" customHeight="1" x14ac:dyDescent="0.3">
      <c r="A12" s="118" t="s">
        <v>31</v>
      </c>
      <c r="B12" s="38" t="s">
        <v>3</v>
      </c>
      <c r="C12" s="39" t="s">
        <v>46</v>
      </c>
      <c r="D12" s="39" t="str">
        <f>C12</f>
        <v>Line 1b</v>
      </c>
    </row>
    <row r="13" spans="1:4" ht="20" customHeight="1" x14ac:dyDescent="0.3">
      <c r="A13" s="118" t="s">
        <v>32</v>
      </c>
      <c r="B13" s="38" t="s">
        <v>47</v>
      </c>
      <c r="C13" s="41" t="s">
        <v>126</v>
      </c>
      <c r="D13" s="41" t="str">
        <f>C13</f>
        <v>Line 4a x Line 4b</v>
      </c>
    </row>
    <row r="14" spans="1:4" ht="14" customHeight="1" x14ac:dyDescent="0.3">
      <c r="A14" s="208" t="s">
        <v>62</v>
      </c>
      <c r="B14" s="208"/>
      <c r="C14" s="51"/>
      <c r="D14" s="51"/>
    </row>
    <row r="15" spans="1:4" ht="26" x14ac:dyDescent="0.3">
      <c r="A15" s="119" t="s">
        <v>35</v>
      </c>
      <c r="B15" s="38" t="s">
        <v>85</v>
      </c>
      <c r="C15" s="39" t="s">
        <v>127</v>
      </c>
      <c r="D15" s="39" t="str">
        <f>C15</f>
        <v>Line 3 + Line 4c</v>
      </c>
    </row>
    <row r="16" spans="1:4" x14ac:dyDescent="0.3">
      <c r="A16" s="120"/>
      <c r="B16" s="55"/>
      <c r="C16" s="56"/>
      <c r="D16" s="56"/>
    </row>
    <row r="17" spans="1:4" ht="14" x14ac:dyDescent="0.3">
      <c r="A17" s="207" t="s">
        <v>123</v>
      </c>
      <c r="B17" s="176"/>
      <c r="C17" s="58" t="s">
        <v>25</v>
      </c>
      <c r="D17" s="58" t="s">
        <v>25</v>
      </c>
    </row>
    <row r="18" spans="1:4" ht="26" x14ac:dyDescent="0.3">
      <c r="A18" s="121" t="s">
        <v>49</v>
      </c>
      <c r="B18" s="61" t="s">
        <v>185</v>
      </c>
      <c r="C18" s="62" t="s">
        <v>122</v>
      </c>
      <c r="D18" s="62" t="str">
        <f>C18</f>
        <v>4/1/09 Forward ==&gt; 7.04%</v>
      </c>
    </row>
    <row r="19" spans="1:4" ht="16.25" customHeight="1" x14ac:dyDescent="0.3">
      <c r="A19" s="121" t="s">
        <v>50</v>
      </c>
      <c r="B19" s="61" t="s">
        <v>53</v>
      </c>
      <c r="C19" s="62" t="s">
        <v>128</v>
      </c>
      <c r="D19" s="62" t="str">
        <f>C19</f>
        <v>Line 5 x Line A</v>
      </c>
    </row>
    <row r="20" spans="1:4" ht="39.65" customHeight="1" x14ac:dyDescent="0.3">
      <c r="A20" s="121" t="s">
        <v>51</v>
      </c>
      <c r="B20" s="61" t="s">
        <v>111</v>
      </c>
      <c r="C20" s="64" t="s">
        <v>188</v>
      </c>
      <c r="D20" s="64" t="str">
        <f>C20</f>
        <v>Line 5</v>
      </c>
    </row>
    <row r="21" spans="1:4" ht="48" customHeight="1" x14ac:dyDescent="0.3">
      <c r="A21" s="122" t="s">
        <v>52</v>
      </c>
      <c r="B21" s="123" t="s">
        <v>110</v>
      </c>
      <c r="C21" s="124" t="s">
        <v>129</v>
      </c>
      <c r="D21" s="124" t="str">
        <f>C21</f>
        <v>Line 5 + Line B</v>
      </c>
    </row>
    <row r="22" spans="1:4" ht="14" x14ac:dyDescent="0.3">
      <c r="A22" s="125" t="s">
        <v>107</v>
      </c>
      <c r="B22" s="126"/>
      <c r="C22" s="127"/>
      <c r="D22" s="128"/>
    </row>
    <row r="23" spans="1:4" ht="27.65" customHeight="1" x14ac:dyDescent="0.3">
      <c r="A23" s="202" t="s">
        <v>316</v>
      </c>
      <c r="B23" s="203"/>
      <c r="C23" s="203"/>
      <c r="D23" s="204"/>
    </row>
    <row r="24" spans="1:4" ht="30" customHeight="1" x14ac:dyDescent="0.3">
      <c r="A24" s="202" t="s">
        <v>313</v>
      </c>
      <c r="B24" s="203"/>
      <c r="C24" s="203"/>
      <c r="D24" s="204"/>
    </row>
  </sheetData>
  <mergeCells count="6">
    <mergeCell ref="A24:D24"/>
    <mergeCell ref="A23:D23"/>
    <mergeCell ref="A2:B2"/>
    <mergeCell ref="A17:B17"/>
    <mergeCell ref="A9:B9"/>
    <mergeCell ref="A14:B14"/>
  </mergeCells>
  <phoneticPr fontId="0" type="noConversion"/>
  <printOptions horizontalCentered="1"/>
  <pageMargins left="0.17" right="0.25" top="0.78" bottom="0.35" header="0.17" footer="0.16"/>
  <pageSetup scale="85" orientation="landscape" r:id="rId1"/>
  <headerFooter alignWithMargins="0">
    <oddHeader xml:space="preserve">&amp;L&amp;G&amp;C&amp;"Arial,Bold"&amp;12MEDICAID - TRADITIONAL AND MANAGED CARE
EXEMPT UNIT/HOSPITAL - PAYMENTS&amp;RSample Payment
Calculation Worksheet
</oddHeader>
    <oddFooter>&amp;L&amp;A&amp;CPage &amp;P of &amp;N&amp;RApril 2022</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9"/>
  <sheetViews>
    <sheetView zoomScaleNormal="100" workbookViewId="0"/>
  </sheetViews>
  <sheetFormatPr defaultColWidth="8.90625" defaultRowHeight="13" x14ac:dyDescent="0.3"/>
  <cols>
    <col min="1" max="1" width="7.08984375" style="69" customWidth="1"/>
    <col min="2" max="2" width="44.36328125" style="68" customWidth="1"/>
    <col min="3" max="3" width="27.6328125" style="27" customWidth="1"/>
    <col min="4" max="5" width="27.90625" style="27" customWidth="1"/>
    <col min="6" max="16384" width="8.90625" style="27"/>
  </cols>
  <sheetData>
    <row r="1" spans="1:5" ht="80.5" thickBot="1" x14ac:dyDescent="0.45">
      <c r="A1" s="20" t="s">
        <v>113</v>
      </c>
      <c r="B1" s="21" t="s">
        <v>24</v>
      </c>
      <c r="C1" s="115" t="s">
        <v>109</v>
      </c>
      <c r="D1" s="115" t="s">
        <v>299</v>
      </c>
      <c r="E1" s="115" t="s">
        <v>298</v>
      </c>
    </row>
    <row r="2" spans="1:5" ht="15" customHeight="1" x14ac:dyDescent="0.3">
      <c r="A2" s="205" t="s">
        <v>22</v>
      </c>
      <c r="B2" s="206"/>
      <c r="C2" s="25" t="s">
        <v>25</v>
      </c>
      <c r="D2" s="25" t="s">
        <v>25</v>
      </c>
      <c r="E2" s="25" t="s">
        <v>25</v>
      </c>
    </row>
    <row r="3" spans="1:5" x14ac:dyDescent="0.3">
      <c r="A3" s="116" t="s">
        <v>37</v>
      </c>
      <c r="B3" s="38" t="s">
        <v>21</v>
      </c>
      <c r="C3" s="97"/>
      <c r="D3" s="97"/>
      <c r="E3" s="97"/>
    </row>
    <row r="4" spans="1:5" ht="18" customHeight="1" x14ac:dyDescent="0.3">
      <c r="A4" s="38"/>
      <c r="B4" s="38" t="s">
        <v>4</v>
      </c>
      <c r="C4" s="39" t="s">
        <v>2</v>
      </c>
      <c r="D4" s="39" t="str">
        <f t="shared" ref="D4:E6" si="0">C4</f>
        <v>Medical Record</v>
      </c>
      <c r="E4" s="39" t="str">
        <f t="shared" si="0"/>
        <v>Medical Record</v>
      </c>
    </row>
    <row r="5" spans="1:5" ht="18" customHeight="1" x14ac:dyDescent="0.3">
      <c r="A5" s="38"/>
      <c r="B5" s="45" t="s">
        <v>26</v>
      </c>
      <c r="C5" s="39" t="s">
        <v>2</v>
      </c>
      <c r="D5" s="39" t="str">
        <f t="shared" si="0"/>
        <v>Medical Record</v>
      </c>
      <c r="E5" s="39" t="str">
        <f t="shared" si="0"/>
        <v>Medical Record</v>
      </c>
    </row>
    <row r="6" spans="1:5" ht="18" customHeight="1" x14ac:dyDescent="0.3">
      <c r="A6" s="38"/>
      <c r="B6" s="45" t="s">
        <v>27</v>
      </c>
      <c r="C6" s="39" t="s">
        <v>5</v>
      </c>
      <c r="D6" s="39" t="str">
        <f t="shared" si="0"/>
        <v>Line 1a - Line 1b</v>
      </c>
      <c r="E6" s="39" t="str">
        <f t="shared" si="0"/>
        <v>Line 1a - Line 1b</v>
      </c>
    </row>
    <row r="7" spans="1:5" ht="47.4" customHeight="1" x14ac:dyDescent="0.3">
      <c r="A7" s="116" t="s">
        <v>39</v>
      </c>
      <c r="B7" s="43" t="s">
        <v>332</v>
      </c>
      <c r="C7" s="39" t="s">
        <v>230</v>
      </c>
      <c r="D7" s="154" t="s">
        <v>338</v>
      </c>
      <c r="E7" s="154" t="s">
        <v>339</v>
      </c>
    </row>
    <row r="8" spans="1:5" ht="26" x14ac:dyDescent="0.3">
      <c r="A8" s="116" t="s">
        <v>38</v>
      </c>
      <c r="B8" s="130" t="s">
        <v>194</v>
      </c>
      <c r="C8" s="131" t="s">
        <v>237</v>
      </c>
      <c r="D8" s="131" t="str">
        <f>C8</f>
        <v>*SIW APR-DRG Table (DOH) - Psych</v>
      </c>
      <c r="E8" s="131" t="str">
        <f>D8</f>
        <v>*SIW APR-DRG Table (DOH) - Psych</v>
      </c>
    </row>
    <row r="9" spans="1:5" ht="26" x14ac:dyDescent="0.3">
      <c r="A9" s="116" t="s">
        <v>34</v>
      </c>
      <c r="B9" s="130" t="s">
        <v>195</v>
      </c>
      <c r="C9" s="131" t="s">
        <v>300</v>
      </c>
      <c r="D9" s="131" t="s">
        <v>302</v>
      </c>
      <c r="E9" s="131" t="s">
        <v>301</v>
      </c>
    </row>
    <row r="10" spans="1:5" ht="28.25" customHeight="1" x14ac:dyDescent="0.3">
      <c r="A10" s="116" t="s">
        <v>35</v>
      </c>
      <c r="B10" s="130" t="s">
        <v>291</v>
      </c>
      <c r="C10" s="131">
        <v>1.0599000000000001</v>
      </c>
      <c r="D10" s="131">
        <f>C10</f>
        <v>1.0599000000000001</v>
      </c>
      <c r="E10" s="131">
        <f>D10</f>
        <v>1.0599000000000001</v>
      </c>
    </row>
    <row r="11" spans="1:5" ht="50.5" x14ac:dyDescent="0.3">
      <c r="A11" s="116" t="s">
        <v>36</v>
      </c>
      <c r="B11" s="130" t="s">
        <v>196</v>
      </c>
      <c r="C11" s="131" t="s">
        <v>292</v>
      </c>
      <c r="D11" s="131" t="s">
        <v>292</v>
      </c>
      <c r="E11" s="131" t="s">
        <v>292</v>
      </c>
    </row>
    <row r="12" spans="1:5" ht="52" x14ac:dyDescent="0.3">
      <c r="A12" s="116" t="s">
        <v>40</v>
      </c>
      <c r="B12" s="130" t="s">
        <v>235</v>
      </c>
      <c r="C12" s="131" t="s">
        <v>197</v>
      </c>
      <c r="D12" s="131" t="str">
        <f>C12</f>
        <v>Days 1-4=1.20                                Days 5-11=1.00                                 Days 12-22=0.96                                Days 23 &amp; over=0.92</v>
      </c>
      <c r="E12" s="131" t="str">
        <f>D12</f>
        <v>Days 1-4=1.20                                Days 5-11=1.00                                 Days 12-22=0.96                                Days 23 &amp; over=0.92</v>
      </c>
    </row>
    <row r="13" spans="1:5" ht="39" x14ac:dyDescent="0.3">
      <c r="A13" s="116" t="s">
        <v>41</v>
      </c>
      <c r="B13" s="130" t="s">
        <v>198</v>
      </c>
      <c r="C13" s="39" t="s">
        <v>232</v>
      </c>
      <c r="D13" s="154" t="s">
        <v>315</v>
      </c>
      <c r="E13" s="154" t="str">
        <f>D13</f>
        <v>PUB_IP_MA_HMO_EU (Col 6) x number of days</v>
      </c>
    </row>
    <row r="14" spans="1:5" ht="52" x14ac:dyDescent="0.3">
      <c r="A14" s="116" t="s">
        <v>42</v>
      </c>
      <c r="B14" s="130" t="s">
        <v>333</v>
      </c>
      <c r="C14" s="39" t="s">
        <v>83</v>
      </c>
      <c r="D14" s="154" t="s">
        <v>342</v>
      </c>
      <c r="E14" s="154" t="str">
        <f>D14</f>
        <v>PUB_IP_MA_HMO_EU (Col 7) x number of days</v>
      </c>
    </row>
    <row r="15" spans="1:5" ht="39" x14ac:dyDescent="0.3">
      <c r="A15" s="116" t="s">
        <v>56</v>
      </c>
      <c r="B15" s="130" t="s">
        <v>199</v>
      </c>
      <c r="C15" s="129" t="s">
        <v>231</v>
      </c>
      <c r="D15" s="155" t="s">
        <v>340</v>
      </c>
      <c r="E15" s="155" t="str">
        <f>D15</f>
        <v xml:space="preserve">PUB_IP_MA_HMO_EU (Col 9) x number of treatments        </v>
      </c>
    </row>
    <row r="16" spans="1:5" ht="71.400000000000006" customHeight="1" x14ac:dyDescent="0.3">
      <c r="A16" s="116" t="s">
        <v>57</v>
      </c>
      <c r="B16" s="130" t="s">
        <v>233</v>
      </c>
      <c r="C16" s="131" t="s">
        <v>318</v>
      </c>
      <c r="D16" s="131" t="s">
        <v>317</v>
      </c>
      <c r="E16" s="131" t="s">
        <v>317</v>
      </c>
    </row>
    <row r="17" spans="1:5" ht="14.4" customHeight="1" x14ac:dyDescent="0.3">
      <c r="A17" s="209" t="s">
        <v>44</v>
      </c>
      <c r="B17" s="178"/>
      <c r="C17" s="132" t="s">
        <v>77</v>
      </c>
      <c r="D17" s="132" t="s">
        <v>77</v>
      </c>
      <c r="E17" s="132" t="s">
        <v>77</v>
      </c>
    </row>
    <row r="18" spans="1:5" ht="17.25" customHeight="1" x14ac:dyDescent="0.3">
      <c r="A18" s="116" t="s">
        <v>58</v>
      </c>
      <c r="B18" s="45" t="s">
        <v>43</v>
      </c>
      <c r="C18" s="30"/>
      <c r="D18" s="30"/>
      <c r="E18" s="30"/>
    </row>
    <row r="19" spans="1:5" ht="26" x14ac:dyDescent="0.3">
      <c r="A19" s="118" t="s">
        <v>30</v>
      </c>
      <c r="B19" s="45" t="s">
        <v>84</v>
      </c>
      <c r="C19" s="129" t="s">
        <v>236</v>
      </c>
      <c r="D19" s="155" t="s">
        <v>341</v>
      </c>
      <c r="E19" s="155" t="str">
        <f>D19</f>
        <v>PUB_IP_MA_HMO_EU (Col 10)</v>
      </c>
    </row>
    <row r="20" spans="1:5" ht="20" customHeight="1" x14ac:dyDescent="0.3">
      <c r="A20" s="118" t="s">
        <v>31</v>
      </c>
      <c r="B20" s="38" t="s">
        <v>3</v>
      </c>
      <c r="C20" s="39" t="s">
        <v>46</v>
      </c>
      <c r="D20" s="39" t="str">
        <f>C20</f>
        <v>Line 1b</v>
      </c>
      <c r="E20" s="39" t="str">
        <f>D20</f>
        <v>Line 1b</v>
      </c>
    </row>
    <row r="21" spans="1:5" ht="20" customHeight="1" x14ac:dyDescent="0.3">
      <c r="A21" s="118" t="s">
        <v>32</v>
      </c>
      <c r="B21" s="38" t="s">
        <v>47</v>
      </c>
      <c r="C21" s="41" t="s">
        <v>324</v>
      </c>
      <c r="D21" s="41" t="str">
        <f>C21</f>
        <v>Line 12a x Line 12b</v>
      </c>
      <c r="E21" s="41" t="str">
        <f>D21</f>
        <v>Line 12a x Line 12b</v>
      </c>
    </row>
    <row r="22" spans="1:5" ht="14" customHeight="1" x14ac:dyDescent="0.3">
      <c r="A22" s="210" t="s">
        <v>62</v>
      </c>
      <c r="B22" s="180"/>
      <c r="C22" s="51"/>
      <c r="D22" s="51"/>
      <c r="E22" s="51"/>
    </row>
    <row r="23" spans="1:5" ht="26" x14ac:dyDescent="0.3">
      <c r="A23" s="119" t="s">
        <v>59</v>
      </c>
      <c r="B23" s="38" t="s">
        <v>85</v>
      </c>
      <c r="C23" s="39" t="s">
        <v>328</v>
      </c>
      <c r="D23" s="39" t="str">
        <f>C23</f>
        <v>Line 11 + Line 12c</v>
      </c>
      <c r="E23" s="39" t="str">
        <f>D23</f>
        <v>Line 11 + Line 12c</v>
      </c>
    </row>
    <row r="24" spans="1:5" x14ac:dyDescent="0.3">
      <c r="A24" s="120"/>
      <c r="B24" s="55"/>
      <c r="C24" s="56"/>
      <c r="D24" s="56"/>
      <c r="E24" s="56"/>
    </row>
    <row r="25" spans="1:5" ht="14" x14ac:dyDescent="0.3">
      <c r="A25" s="207" t="s">
        <v>123</v>
      </c>
      <c r="B25" s="176"/>
      <c r="C25" s="58" t="s">
        <v>25</v>
      </c>
      <c r="D25" s="58" t="s">
        <v>25</v>
      </c>
      <c r="E25" s="58" t="s">
        <v>25</v>
      </c>
    </row>
    <row r="26" spans="1:5" ht="26" x14ac:dyDescent="0.3">
      <c r="A26" s="121" t="s">
        <v>49</v>
      </c>
      <c r="B26" s="61" t="s">
        <v>185</v>
      </c>
      <c r="C26" s="62" t="s">
        <v>122</v>
      </c>
      <c r="D26" s="62" t="str">
        <f t="shared" ref="D26:E29" si="1">C26</f>
        <v>4/1/09 Forward ==&gt; 7.04%</v>
      </c>
      <c r="E26" s="62" t="str">
        <f t="shared" si="1"/>
        <v>4/1/09 Forward ==&gt; 7.04%</v>
      </c>
    </row>
    <row r="27" spans="1:5" ht="16.25" customHeight="1" x14ac:dyDescent="0.3">
      <c r="A27" s="121" t="s">
        <v>50</v>
      </c>
      <c r="B27" s="61" t="s">
        <v>53</v>
      </c>
      <c r="C27" s="62" t="s">
        <v>325</v>
      </c>
      <c r="D27" s="62" t="str">
        <f t="shared" si="1"/>
        <v>Line 13 x Line A</v>
      </c>
      <c r="E27" s="62" t="str">
        <f t="shared" si="1"/>
        <v>Line 13 x Line A</v>
      </c>
    </row>
    <row r="28" spans="1:5" ht="39.65" customHeight="1" x14ac:dyDescent="0.3">
      <c r="A28" s="121" t="s">
        <v>51</v>
      </c>
      <c r="B28" s="61" t="s">
        <v>111</v>
      </c>
      <c r="C28" s="64" t="s">
        <v>326</v>
      </c>
      <c r="D28" s="64" t="str">
        <f t="shared" si="1"/>
        <v>Line 13</v>
      </c>
      <c r="E28" s="64" t="str">
        <f t="shared" si="1"/>
        <v>Line 13</v>
      </c>
    </row>
    <row r="29" spans="1:5" ht="48" customHeight="1" x14ac:dyDescent="0.3">
      <c r="A29" s="122" t="s">
        <v>52</v>
      </c>
      <c r="B29" s="123" t="s">
        <v>110</v>
      </c>
      <c r="C29" s="124" t="s">
        <v>327</v>
      </c>
      <c r="D29" s="124" t="str">
        <f t="shared" si="1"/>
        <v>Line 13 + Line B</v>
      </c>
      <c r="E29" s="124" t="str">
        <f t="shared" si="1"/>
        <v>Line 13 + Line B</v>
      </c>
    </row>
    <row r="30" spans="1:5" ht="32" customHeight="1" x14ac:dyDescent="0.3">
      <c r="A30" s="158" t="s">
        <v>76</v>
      </c>
      <c r="B30" s="162" t="s">
        <v>303</v>
      </c>
      <c r="C30" s="162"/>
      <c r="D30" s="162"/>
      <c r="E30" s="165"/>
    </row>
    <row r="31" spans="1:5" x14ac:dyDescent="0.3">
      <c r="A31" s="159" t="s">
        <v>293</v>
      </c>
      <c r="B31" s="160"/>
      <c r="C31" s="161"/>
      <c r="D31" s="161"/>
      <c r="E31" s="128"/>
    </row>
    <row r="32" spans="1:5" ht="13.25" customHeight="1" x14ac:dyDescent="0.3">
      <c r="A32" s="156" t="s">
        <v>304</v>
      </c>
      <c r="B32" s="157"/>
      <c r="C32" s="157"/>
      <c r="D32" s="163"/>
      <c r="E32" s="164"/>
    </row>
    <row r="33" spans="2:5" x14ac:dyDescent="0.3">
      <c r="B33" s="152" t="s">
        <v>305</v>
      </c>
      <c r="C33" s="153"/>
      <c r="D33" s="166"/>
      <c r="E33" s="166"/>
    </row>
    <row r="34" spans="2:5" x14ac:dyDescent="0.3">
      <c r="B34" s="133" t="s">
        <v>200</v>
      </c>
      <c r="C34" s="133" t="s">
        <v>201</v>
      </c>
      <c r="D34" s="133"/>
      <c r="E34" s="133">
        <v>0.94440000000000002</v>
      </c>
    </row>
    <row r="35" spans="2:5" x14ac:dyDescent="0.3">
      <c r="B35" s="133" t="s">
        <v>202</v>
      </c>
      <c r="C35" s="133" t="s">
        <v>203</v>
      </c>
      <c r="D35" s="133"/>
      <c r="E35" s="133">
        <v>1.3596999999999999</v>
      </c>
    </row>
    <row r="36" spans="2:5" x14ac:dyDescent="0.3">
      <c r="B36" s="133" t="s">
        <v>204</v>
      </c>
      <c r="C36" s="133" t="s">
        <v>205</v>
      </c>
      <c r="D36" s="133"/>
      <c r="E36" s="133">
        <v>1.0599000000000001</v>
      </c>
    </row>
    <row r="37" spans="2:5" x14ac:dyDescent="0.3">
      <c r="B37" s="133" t="s">
        <v>206</v>
      </c>
      <c r="C37" s="133" t="s">
        <v>207</v>
      </c>
      <c r="D37" s="134"/>
      <c r="E37" s="134">
        <v>1.4046000000000001</v>
      </c>
    </row>
    <row r="38" spans="2:5" x14ac:dyDescent="0.3">
      <c r="B38" s="135" t="s">
        <v>208</v>
      </c>
      <c r="C38" s="135" t="str">
        <f>E34&amp;" * "&amp;E35&amp;" * "&amp;E36&amp;" * "&amp;E37</f>
        <v>0.9444 * 1.3597 * 1.0599 * 1.4046</v>
      </c>
      <c r="D38" s="136"/>
      <c r="E38" s="136">
        <f>E34*E35*E36*E37</f>
        <v>1.9116863192541673</v>
      </c>
    </row>
    <row r="39" spans="2:5" x14ac:dyDescent="0.3">
      <c r="B39" s="133" t="s">
        <v>209</v>
      </c>
      <c r="C39" s="133" t="s">
        <v>306</v>
      </c>
      <c r="D39" s="137"/>
      <c r="E39" s="137">
        <v>500</v>
      </c>
    </row>
    <row r="40" spans="2:5" x14ac:dyDescent="0.3">
      <c r="B40" s="135" t="s">
        <v>210</v>
      </c>
      <c r="C40" s="135" t="s">
        <v>211</v>
      </c>
      <c r="D40" s="138"/>
      <c r="E40" s="138">
        <f>E38*E39</f>
        <v>955.84315962708365</v>
      </c>
    </row>
    <row r="41" spans="2:5" x14ac:dyDescent="0.3">
      <c r="B41" s="133" t="s">
        <v>307</v>
      </c>
      <c r="C41" s="133"/>
      <c r="D41" s="139"/>
      <c r="E41" s="139">
        <v>50</v>
      </c>
    </row>
    <row r="42" spans="2:5" x14ac:dyDescent="0.3">
      <c r="B42" s="133" t="s">
        <v>308</v>
      </c>
      <c r="C42" s="133" t="s">
        <v>212</v>
      </c>
      <c r="D42" s="139"/>
      <c r="E42" s="139">
        <v>488</v>
      </c>
    </row>
    <row r="43" spans="2:5" x14ac:dyDescent="0.3">
      <c r="B43" s="141"/>
      <c r="C43" s="141"/>
      <c r="D43" s="141"/>
      <c r="E43" s="141"/>
    </row>
    <row r="44" spans="2:5" x14ac:dyDescent="0.3">
      <c r="B44" s="140" t="s">
        <v>213</v>
      </c>
      <c r="C44" s="140" t="s">
        <v>214</v>
      </c>
      <c r="D44" s="141"/>
      <c r="E44" s="141"/>
    </row>
    <row r="45" spans="2:5" x14ac:dyDescent="0.3">
      <c r="B45" s="142" t="s">
        <v>215</v>
      </c>
      <c r="C45" s="133" t="s">
        <v>309</v>
      </c>
      <c r="D45" s="137"/>
      <c r="E45" s="137">
        <f>ROUND($E$40*1.2,2)</f>
        <v>1147.01</v>
      </c>
    </row>
    <row r="46" spans="2:5" x14ac:dyDescent="0.3">
      <c r="B46" s="142" t="s">
        <v>216</v>
      </c>
      <c r="C46" s="133" t="s">
        <v>309</v>
      </c>
      <c r="D46" s="137"/>
      <c r="E46" s="137">
        <f>ROUND($E$40*1.2,2)</f>
        <v>1147.01</v>
      </c>
    </row>
    <row r="47" spans="2:5" x14ac:dyDescent="0.3">
      <c r="B47" s="142" t="s">
        <v>217</v>
      </c>
      <c r="C47" s="133" t="s">
        <v>309</v>
      </c>
      <c r="D47" s="137"/>
      <c r="E47" s="137">
        <f>ROUND($E$40*1.2,2)</f>
        <v>1147.01</v>
      </c>
    </row>
    <row r="48" spans="2:5" x14ac:dyDescent="0.3">
      <c r="B48" s="142" t="s">
        <v>218</v>
      </c>
      <c r="C48" s="133" t="s">
        <v>309</v>
      </c>
      <c r="D48" s="137"/>
      <c r="E48" s="137">
        <f>ROUND($E$40*1.2,2)</f>
        <v>1147.01</v>
      </c>
    </row>
    <row r="49" spans="2:5" x14ac:dyDescent="0.3">
      <c r="B49" s="142" t="s">
        <v>219</v>
      </c>
      <c r="C49" s="133" t="s">
        <v>310</v>
      </c>
      <c r="D49" s="137"/>
      <c r="E49" s="137">
        <f t="shared" ref="E49:E54" si="2">ROUND($E$40*1,2)</f>
        <v>955.84</v>
      </c>
    </row>
    <row r="50" spans="2:5" x14ac:dyDescent="0.3">
      <c r="B50" s="142" t="s">
        <v>220</v>
      </c>
      <c r="C50" s="133" t="s">
        <v>310</v>
      </c>
      <c r="D50" s="137"/>
      <c r="E50" s="137">
        <f t="shared" si="2"/>
        <v>955.84</v>
      </c>
    </row>
    <row r="51" spans="2:5" x14ac:dyDescent="0.3">
      <c r="B51" s="142" t="s">
        <v>221</v>
      </c>
      <c r="C51" s="133" t="s">
        <v>310</v>
      </c>
      <c r="D51" s="137"/>
      <c r="E51" s="137">
        <f t="shared" si="2"/>
        <v>955.84</v>
      </c>
    </row>
    <row r="52" spans="2:5" x14ac:dyDescent="0.3">
      <c r="B52" s="142" t="s">
        <v>222</v>
      </c>
      <c r="C52" s="133" t="s">
        <v>310</v>
      </c>
      <c r="D52" s="137"/>
      <c r="E52" s="137">
        <f t="shared" si="2"/>
        <v>955.84</v>
      </c>
    </row>
    <row r="53" spans="2:5" x14ac:dyDescent="0.3">
      <c r="B53" s="142" t="s">
        <v>223</v>
      </c>
      <c r="C53" s="133" t="s">
        <v>310</v>
      </c>
      <c r="D53" s="137"/>
      <c r="E53" s="137">
        <f t="shared" si="2"/>
        <v>955.84</v>
      </c>
    </row>
    <row r="54" spans="2:5" ht="13.5" thickBot="1" x14ac:dyDescent="0.35">
      <c r="B54" s="143" t="s">
        <v>224</v>
      </c>
      <c r="C54" s="133" t="s">
        <v>310</v>
      </c>
      <c r="D54" s="137"/>
      <c r="E54" s="137">
        <f t="shared" si="2"/>
        <v>955.84</v>
      </c>
    </row>
    <row r="55" spans="2:5" x14ac:dyDescent="0.3">
      <c r="B55" s="144" t="s">
        <v>225</v>
      </c>
      <c r="C55" s="145"/>
      <c r="D55" s="146"/>
      <c r="E55" s="146">
        <f>SUM(E45:E54)</f>
        <v>10323.08</v>
      </c>
    </row>
    <row r="56" spans="2:5" x14ac:dyDescent="0.3">
      <c r="B56" s="142" t="s">
        <v>226</v>
      </c>
      <c r="C56" s="133" t="s">
        <v>227</v>
      </c>
      <c r="D56" s="137"/>
      <c r="E56" s="137">
        <f>E41*10</f>
        <v>500</v>
      </c>
    </row>
    <row r="57" spans="2:5" x14ac:dyDescent="0.3">
      <c r="B57" s="142" t="s">
        <v>228</v>
      </c>
      <c r="C57" s="141"/>
      <c r="D57" s="139"/>
      <c r="E57" s="139">
        <f>E42</f>
        <v>488</v>
      </c>
    </row>
    <row r="58" spans="2:5" x14ac:dyDescent="0.3">
      <c r="B58" s="135" t="s">
        <v>229</v>
      </c>
      <c r="C58" s="141"/>
      <c r="D58" s="138"/>
      <c r="E58" s="138">
        <f>SUM(E55:E57)</f>
        <v>11311.08</v>
      </c>
    </row>
    <row r="59" spans="2:5" x14ac:dyDescent="0.3">
      <c r="B59" s="68" t="s">
        <v>234</v>
      </c>
    </row>
  </sheetData>
  <mergeCells count="4">
    <mergeCell ref="A2:B2"/>
    <mergeCell ref="A17:B17"/>
    <mergeCell ref="A22:B22"/>
    <mergeCell ref="A25:B25"/>
  </mergeCells>
  <printOptions horizontalCentered="1"/>
  <pageMargins left="0.17" right="0.25" top="0.93" bottom="0.35" header="0.17" footer="0.16"/>
  <pageSetup scale="77" orientation="landscape" r:id="rId1"/>
  <headerFooter alignWithMargins="0">
    <oddHeader>&amp;L&amp;G&amp;C&amp;"Arial,Bold"&amp;12MEDICAID - TRADITIONAL AND MANAGED CARE
PSYCH REFORM ONLY PAYMENTS&amp;RSample Payment
Calculation Worksheet</oddHeader>
    <oddFooter>&amp;L&amp;A&amp;CPage &amp;P of &amp;N&amp;RApril 2022</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50"/>
  <sheetViews>
    <sheetView zoomScale="90" zoomScaleNormal="90" workbookViewId="0">
      <selection sqref="A1:C1"/>
    </sheetView>
  </sheetViews>
  <sheetFormatPr defaultColWidth="8.90625" defaultRowHeight="14" x14ac:dyDescent="0.3"/>
  <cols>
    <col min="1" max="1" width="104.36328125" style="9" customWidth="1"/>
    <col min="2" max="2" width="8.90625" style="9"/>
    <col min="3" max="3" width="16.6328125" style="9" customWidth="1"/>
    <col min="4" max="16384" width="8.90625" style="9"/>
  </cols>
  <sheetData>
    <row r="1" spans="1:3" ht="18" x14ac:dyDescent="0.3">
      <c r="A1" s="221" t="s">
        <v>238</v>
      </c>
      <c r="B1" s="221"/>
      <c r="C1" s="221"/>
    </row>
    <row r="2" spans="1:3" ht="18" x14ac:dyDescent="0.3">
      <c r="A2" s="221" t="s">
        <v>239</v>
      </c>
      <c r="B2" s="221"/>
      <c r="C2" s="221"/>
    </row>
    <row r="3" spans="1:3" ht="9" customHeight="1" x14ac:dyDescent="0.3">
      <c r="A3" s="227"/>
      <c r="B3" s="227"/>
      <c r="C3" s="227"/>
    </row>
    <row r="4" spans="1:3" ht="98.25" customHeight="1" x14ac:dyDescent="0.3">
      <c r="A4" s="230" t="s">
        <v>240</v>
      </c>
      <c r="B4" s="230"/>
      <c r="C4" s="230"/>
    </row>
    <row r="5" spans="1:3" ht="6.75" customHeight="1" x14ac:dyDescent="0.3">
      <c r="A5" s="227"/>
      <c r="B5" s="227"/>
      <c r="C5" s="227"/>
    </row>
    <row r="6" spans="1:3" x14ac:dyDescent="0.3">
      <c r="A6" s="225" t="s">
        <v>241</v>
      </c>
      <c r="B6" s="225"/>
      <c r="C6" s="225"/>
    </row>
    <row r="7" spans="1:3" ht="89" customHeight="1" x14ac:dyDescent="0.3">
      <c r="A7" s="220" t="s">
        <v>278</v>
      </c>
      <c r="B7" s="220"/>
      <c r="C7" s="220"/>
    </row>
    <row r="8" spans="1:3" x14ac:dyDescent="0.3">
      <c r="A8" s="219" t="s">
        <v>279</v>
      </c>
      <c r="B8" s="219"/>
      <c r="C8" s="219"/>
    </row>
    <row r="9" spans="1:3" x14ac:dyDescent="0.3">
      <c r="A9" s="219" t="s">
        <v>280</v>
      </c>
      <c r="B9" s="219"/>
      <c r="C9" s="219"/>
    </row>
    <row r="10" spans="1:3" x14ac:dyDescent="0.3">
      <c r="A10" s="219" t="s">
        <v>281</v>
      </c>
      <c r="B10" s="219"/>
      <c r="C10" s="219"/>
    </row>
    <row r="11" spans="1:3" x14ac:dyDescent="0.3">
      <c r="A11" s="219" t="s">
        <v>282</v>
      </c>
      <c r="B11" s="219"/>
      <c r="C11" s="219"/>
    </row>
    <row r="12" spans="1:3" x14ac:dyDescent="0.3">
      <c r="A12" s="219" t="s">
        <v>283</v>
      </c>
      <c r="B12" s="219"/>
      <c r="C12" s="219"/>
    </row>
    <row r="13" spans="1:3" ht="8.25" customHeight="1" x14ac:dyDescent="0.3">
      <c r="A13" s="227"/>
      <c r="B13" s="227"/>
      <c r="C13" s="227"/>
    </row>
    <row r="14" spans="1:3" ht="149" customHeight="1" x14ac:dyDescent="0.3">
      <c r="A14" s="229" t="s">
        <v>284</v>
      </c>
      <c r="B14" s="229"/>
      <c r="C14" s="229"/>
    </row>
    <row r="15" spans="1:3" ht="9" customHeight="1" x14ac:dyDescent="0.3">
      <c r="A15" s="227"/>
      <c r="B15" s="227"/>
      <c r="C15" s="227"/>
    </row>
    <row r="16" spans="1:3" ht="86" customHeight="1" x14ac:dyDescent="0.3">
      <c r="A16" s="220" t="s">
        <v>285</v>
      </c>
      <c r="B16" s="220"/>
      <c r="C16" s="220"/>
    </row>
    <row r="17" spans="1:3" ht="8.25" customHeight="1" x14ac:dyDescent="0.3">
      <c r="A17" s="223"/>
      <c r="B17" s="223"/>
      <c r="C17" s="223"/>
    </row>
    <row r="18" spans="1:3" x14ac:dyDescent="0.3">
      <c r="A18" s="224" t="s">
        <v>242</v>
      </c>
      <c r="B18" s="224"/>
      <c r="C18" s="224"/>
    </row>
    <row r="19" spans="1:3" x14ac:dyDescent="0.3">
      <c r="A19" s="225" t="s">
        <v>286</v>
      </c>
      <c r="B19" s="225"/>
      <c r="C19" s="225"/>
    </row>
    <row r="20" spans="1:3" ht="101.4" customHeight="1" x14ac:dyDescent="0.3">
      <c r="A20" s="226" t="s">
        <v>243</v>
      </c>
      <c r="B20" s="226"/>
      <c r="C20" s="226"/>
    </row>
    <row r="21" spans="1:3" ht="9" customHeight="1" x14ac:dyDescent="0.3">
      <c r="A21" s="228"/>
      <c r="B21" s="228"/>
      <c r="C21" s="228"/>
    </row>
    <row r="22" spans="1:3" x14ac:dyDescent="0.3">
      <c r="A22" s="225" t="s">
        <v>287</v>
      </c>
      <c r="B22" s="225"/>
      <c r="C22" s="225"/>
    </row>
    <row r="23" spans="1:3" ht="86.4" customHeight="1" x14ac:dyDescent="0.3">
      <c r="A23" s="220" t="s">
        <v>244</v>
      </c>
      <c r="B23" s="220"/>
      <c r="C23" s="220"/>
    </row>
    <row r="25" spans="1:3" ht="18" x14ac:dyDescent="0.3">
      <c r="A25" s="221" t="s">
        <v>245</v>
      </c>
      <c r="B25" s="221"/>
      <c r="C25" s="221"/>
    </row>
    <row r="26" spans="1:3" x14ac:dyDescent="0.3">
      <c r="A26" s="222" t="s">
        <v>246</v>
      </c>
      <c r="B26" s="222"/>
      <c r="C26" s="222"/>
    </row>
    <row r="27" spans="1:3" x14ac:dyDescent="0.3">
      <c r="A27" s="222" t="s">
        <v>247</v>
      </c>
      <c r="B27" s="222"/>
      <c r="C27" s="222"/>
    </row>
    <row r="28" spans="1:3" x14ac:dyDescent="0.3">
      <c r="A28" s="10" t="s">
        <v>248</v>
      </c>
    </row>
    <row r="29" spans="1:3" x14ac:dyDescent="0.3">
      <c r="A29" s="219" t="s">
        <v>273</v>
      </c>
      <c r="B29" s="219"/>
      <c r="C29" s="219"/>
    </row>
    <row r="30" spans="1:3" x14ac:dyDescent="0.3">
      <c r="A30" s="219" t="s">
        <v>274</v>
      </c>
      <c r="B30" s="219"/>
      <c r="C30" s="219"/>
    </row>
    <row r="31" spans="1:3" x14ac:dyDescent="0.3">
      <c r="A31" s="219" t="s">
        <v>275</v>
      </c>
      <c r="B31" s="219"/>
      <c r="C31" s="219"/>
    </row>
    <row r="32" spans="1:3" x14ac:dyDescent="0.3">
      <c r="A32" s="219" t="s">
        <v>276</v>
      </c>
      <c r="B32" s="219"/>
      <c r="C32" s="219"/>
    </row>
    <row r="33" spans="1:3" ht="14.5" thickBot="1" x14ac:dyDescent="0.35">
      <c r="A33" s="214" t="s">
        <v>277</v>
      </c>
      <c r="B33" s="214"/>
      <c r="C33" s="214"/>
    </row>
    <row r="34" spans="1:3" ht="6.65" customHeight="1" x14ac:dyDescent="0.3">
      <c r="A34" s="11"/>
      <c r="B34" s="12"/>
      <c r="C34" s="12"/>
    </row>
    <row r="35" spans="1:3" ht="28.5" thickBot="1" x14ac:dyDescent="0.35">
      <c r="A35" s="13" t="s">
        <v>249</v>
      </c>
      <c r="B35" s="14" t="s">
        <v>250</v>
      </c>
      <c r="C35" s="14" t="s">
        <v>251</v>
      </c>
    </row>
    <row r="36" spans="1:3" ht="70.5" thickBot="1" x14ac:dyDescent="0.35">
      <c r="A36" s="211" t="s">
        <v>252</v>
      </c>
      <c r="B36" s="15" t="s">
        <v>253</v>
      </c>
      <c r="C36" s="15" t="s">
        <v>254</v>
      </c>
    </row>
    <row r="37" spans="1:3" ht="70.5" thickBot="1" x14ac:dyDescent="0.35">
      <c r="A37" s="212"/>
      <c r="B37" s="15" t="s">
        <v>255</v>
      </c>
      <c r="C37" s="15" t="s">
        <v>256</v>
      </c>
    </row>
    <row r="38" spans="1:3" ht="14.5" thickBot="1" x14ac:dyDescent="0.35">
      <c r="A38" s="213"/>
      <c r="B38" s="16" t="s">
        <v>257</v>
      </c>
      <c r="C38" s="17">
        <v>0</v>
      </c>
    </row>
    <row r="39" spans="1:3" ht="42" x14ac:dyDescent="0.3">
      <c r="A39" s="211" t="s">
        <v>258</v>
      </c>
      <c r="B39" s="211" t="s">
        <v>253</v>
      </c>
      <c r="C39" s="18" t="s">
        <v>259</v>
      </c>
    </row>
    <row r="40" spans="1:3" ht="28.5" thickBot="1" x14ac:dyDescent="0.35">
      <c r="A40" s="212"/>
      <c r="B40" s="215"/>
      <c r="C40" s="15" t="s">
        <v>260</v>
      </c>
    </row>
    <row r="41" spans="1:3" ht="70.5" thickBot="1" x14ac:dyDescent="0.35">
      <c r="A41" s="212"/>
      <c r="B41" s="15" t="s">
        <v>255</v>
      </c>
      <c r="C41" s="15" t="s">
        <v>261</v>
      </c>
    </row>
    <row r="42" spans="1:3" ht="14.5" thickBot="1" x14ac:dyDescent="0.35">
      <c r="A42" s="213"/>
      <c r="B42" s="16" t="s">
        <v>257</v>
      </c>
      <c r="C42" s="17">
        <v>0</v>
      </c>
    </row>
    <row r="43" spans="1:3" ht="70.5" thickBot="1" x14ac:dyDescent="0.35">
      <c r="A43" s="216" t="s">
        <v>262</v>
      </c>
      <c r="B43" s="15">
        <v>1</v>
      </c>
      <c r="C43" s="15" t="s">
        <v>263</v>
      </c>
    </row>
    <row r="44" spans="1:3" ht="70.5" thickBot="1" x14ac:dyDescent="0.35">
      <c r="A44" s="217"/>
      <c r="B44" s="15" t="s">
        <v>264</v>
      </c>
      <c r="C44" s="15" t="s">
        <v>265</v>
      </c>
    </row>
    <row r="45" spans="1:3" ht="70.5" thickBot="1" x14ac:dyDescent="0.35">
      <c r="A45" s="217"/>
      <c r="B45" s="15" t="s">
        <v>255</v>
      </c>
      <c r="C45" s="15" t="s">
        <v>266</v>
      </c>
    </row>
    <row r="46" spans="1:3" ht="14.5" thickBot="1" x14ac:dyDescent="0.35">
      <c r="A46" s="218"/>
      <c r="B46" s="15" t="s">
        <v>257</v>
      </c>
      <c r="C46" s="19">
        <v>0</v>
      </c>
    </row>
    <row r="47" spans="1:3" ht="70.5" thickBot="1" x14ac:dyDescent="0.35">
      <c r="A47" s="211" t="s">
        <v>267</v>
      </c>
      <c r="B47" s="15" t="s">
        <v>268</v>
      </c>
      <c r="C47" s="15" t="s">
        <v>269</v>
      </c>
    </row>
    <row r="48" spans="1:3" ht="70.5" thickBot="1" x14ac:dyDescent="0.35">
      <c r="A48" s="212"/>
      <c r="B48" s="15" t="s">
        <v>270</v>
      </c>
      <c r="C48" s="15" t="s">
        <v>271</v>
      </c>
    </row>
    <row r="49" spans="1:3" ht="70.5" thickBot="1" x14ac:dyDescent="0.35">
      <c r="A49" s="212"/>
      <c r="B49" s="15" t="s">
        <v>255</v>
      </c>
      <c r="C49" s="15" t="s">
        <v>272</v>
      </c>
    </row>
    <row r="50" spans="1:3" ht="14.5" thickBot="1" x14ac:dyDescent="0.35">
      <c r="A50" s="213"/>
      <c r="B50" s="15" t="s">
        <v>257</v>
      </c>
      <c r="C50" s="19">
        <v>0</v>
      </c>
    </row>
  </sheetData>
  <mergeCells count="36">
    <mergeCell ref="A1:C1"/>
    <mergeCell ref="A2:C2"/>
    <mergeCell ref="A3:C3"/>
    <mergeCell ref="A21:C21"/>
    <mergeCell ref="A22:C22"/>
    <mergeCell ref="A12:C12"/>
    <mergeCell ref="A13:C13"/>
    <mergeCell ref="A5:C5"/>
    <mergeCell ref="A6:C6"/>
    <mergeCell ref="A14:C14"/>
    <mergeCell ref="A15:C15"/>
    <mergeCell ref="A4:C4"/>
    <mergeCell ref="A7:C7"/>
    <mergeCell ref="A8:C8"/>
    <mergeCell ref="A9:C9"/>
    <mergeCell ref="A10:C10"/>
    <mergeCell ref="A11:C11"/>
    <mergeCell ref="A29:C29"/>
    <mergeCell ref="A30:C30"/>
    <mergeCell ref="A31:C31"/>
    <mergeCell ref="A32:C32"/>
    <mergeCell ref="A23:C23"/>
    <mergeCell ref="A25:C25"/>
    <mergeCell ref="A26:C26"/>
    <mergeCell ref="A27:C27"/>
    <mergeCell ref="A16:C16"/>
    <mergeCell ref="A17:C17"/>
    <mergeCell ref="A18:C18"/>
    <mergeCell ref="A19:C19"/>
    <mergeCell ref="A20:C20"/>
    <mergeCell ref="A47:A50"/>
    <mergeCell ref="A33:C33"/>
    <mergeCell ref="B39:B40"/>
    <mergeCell ref="A36:A38"/>
    <mergeCell ref="A39:A42"/>
    <mergeCell ref="A43:A46"/>
  </mergeCells>
  <printOptions horizontalCentered="1" gridLines="1"/>
  <pageMargins left="0.2" right="0.2" top="1" bottom="0.3" header="0.3" footer="0.3"/>
  <pageSetup scale="74" orientation="portrait" r:id="rId1"/>
  <headerFooter>
    <oddHeader>&amp;L&amp;G&amp;C&amp;"Arial,Bold"&amp;12
MEDICAID - TRADITIONAL AND MANAGED CARE
CHEMICAL DEPENDENCY DETOXIFICATION PAYMENTS</oddHeader>
    <oddFooter>&amp;L&amp;A&amp;C&amp;P of &amp;N&amp;RApril 2022</oddFooter>
  </headerFooter>
  <rowBreaks count="1" manualBreakCount="1">
    <brk id="24"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5"/>
  <sheetViews>
    <sheetView workbookViewId="0"/>
  </sheetViews>
  <sheetFormatPr defaultColWidth="8.90625" defaultRowHeight="13" x14ac:dyDescent="0.3"/>
  <cols>
    <col min="1" max="1" width="101.36328125" style="5" customWidth="1"/>
    <col min="2" max="16384" width="8.90625" style="8"/>
  </cols>
  <sheetData>
    <row r="1" spans="1:1" ht="62.4" customHeight="1" x14ac:dyDescent="0.35">
      <c r="A1" s="147" t="s">
        <v>153</v>
      </c>
    </row>
    <row r="2" spans="1:1" ht="20.399999999999999" customHeight="1" thickBot="1" x14ac:dyDescent="0.4">
      <c r="A2" s="148" t="s">
        <v>154</v>
      </c>
    </row>
    <row r="3" spans="1:1" ht="131.4" customHeight="1" x14ac:dyDescent="0.25">
      <c r="A3" s="149" t="s">
        <v>155</v>
      </c>
    </row>
    <row r="4" spans="1:1" ht="62" x14ac:dyDescent="0.35">
      <c r="A4" s="150" t="s">
        <v>156</v>
      </c>
    </row>
    <row r="5" spans="1:1" ht="15.5" x14ac:dyDescent="0.35">
      <c r="A5" s="150" t="s">
        <v>157</v>
      </c>
    </row>
    <row r="6" spans="1:1" ht="15.5" x14ac:dyDescent="0.35">
      <c r="A6" s="150" t="s">
        <v>158</v>
      </c>
    </row>
    <row r="7" spans="1:1" ht="15.5" x14ac:dyDescent="0.35">
      <c r="A7" s="150" t="s">
        <v>159</v>
      </c>
    </row>
    <row r="8" spans="1:1" ht="15.5" x14ac:dyDescent="0.35">
      <c r="A8" s="150" t="s">
        <v>160</v>
      </c>
    </row>
    <row r="9" spans="1:1" ht="161" customHeight="1" x14ac:dyDescent="0.35">
      <c r="A9" s="151" t="s">
        <v>161</v>
      </c>
    </row>
    <row r="10" spans="1:1" ht="31" x14ac:dyDescent="0.35">
      <c r="A10" s="150" t="s">
        <v>162</v>
      </c>
    </row>
    <row r="11" spans="1:1" ht="15.5" x14ac:dyDescent="0.35">
      <c r="A11" s="150" t="s">
        <v>163</v>
      </c>
    </row>
    <row r="12" spans="1:1" ht="31" x14ac:dyDescent="0.35">
      <c r="A12" s="150" t="s">
        <v>164</v>
      </c>
    </row>
    <row r="13" spans="1:1" ht="31" x14ac:dyDescent="0.35">
      <c r="A13" s="150" t="s">
        <v>165</v>
      </c>
    </row>
    <row r="14" spans="1:1" ht="46.5" x14ac:dyDescent="0.35">
      <c r="A14" s="150" t="s">
        <v>166</v>
      </c>
    </row>
    <row r="15" spans="1:1" ht="48" customHeight="1" x14ac:dyDescent="0.35">
      <c r="A15" s="150" t="s">
        <v>167</v>
      </c>
    </row>
  </sheetData>
  <pageMargins left="0.7" right="0.7" top="1" bottom="0.75" header="0.3" footer="0.3"/>
  <pageSetup orientation="portrait" r:id="rId1"/>
  <headerFooter>
    <oddHeader>&amp;L&amp;G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4"/>
  <sheetViews>
    <sheetView workbookViewId="0">
      <selection sqref="A1:XFD1"/>
    </sheetView>
  </sheetViews>
  <sheetFormatPr defaultColWidth="8.90625" defaultRowHeight="12.5" x14ac:dyDescent="0.25"/>
  <cols>
    <col min="1" max="1" width="2.6328125" style="8" customWidth="1"/>
    <col min="2" max="2" width="83.54296875" style="8" customWidth="1"/>
    <col min="3" max="16384" width="8.90625" style="8"/>
  </cols>
  <sheetData>
    <row r="1" spans="2:2" ht="14" x14ac:dyDescent="0.3">
      <c r="B1" s="7" t="s">
        <v>93</v>
      </c>
    </row>
    <row r="2" spans="2:2" ht="14" x14ac:dyDescent="0.3">
      <c r="B2" s="1" t="s">
        <v>94</v>
      </c>
    </row>
    <row r="3" spans="2:2" ht="13" x14ac:dyDescent="0.3">
      <c r="B3" s="2"/>
    </row>
    <row r="4" spans="2:2" ht="13" x14ac:dyDescent="0.3">
      <c r="B4" s="3" t="s">
        <v>95</v>
      </c>
    </row>
    <row r="5" spans="2:2" ht="13" x14ac:dyDescent="0.3">
      <c r="B5" s="3" t="s">
        <v>96</v>
      </c>
    </row>
    <row r="6" spans="2:2" ht="13" x14ac:dyDescent="0.3">
      <c r="B6" s="3" t="s">
        <v>97</v>
      </c>
    </row>
    <row r="7" spans="2:2" ht="13" x14ac:dyDescent="0.3">
      <c r="B7" s="3" t="s">
        <v>98</v>
      </c>
    </row>
    <row r="8" spans="2:2" ht="13" x14ac:dyDescent="0.3">
      <c r="B8" s="3" t="s">
        <v>99</v>
      </c>
    </row>
    <row r="9" spans="2:2" ht="13" x14ac:dyDescent="0.3">
      <c r="B9" s="6" t="s">
        <v>193</v>
      </c>
    </row>
    <row r="10" spans="2:2" ht="13" x14ac:dyDescent="0.3">
      <c r="B10" s="3" t="s">
        <v>100</v>
      </c>
    </row>
    <row r="11" spans="2:2" ht="13" x14ac:dyDescent="0.3">
      <c r="B11" s="3" t="s">
        <v>101</v>
      </c>
    </row>
    <row r="12" spans="2:2" ht="13" x14ac:dyDescent="0.3">
      <c r="B12" s="3" t="s">
        <v>102</v>
      </c>
    </row>
    <row r="13" spans="2:2" ht="13" x14ac:dyDescent="0.3">
      <c r="B13" s="3" t="s">
        <v>103</v>
      </c>
    </row>
    <row r="14" spans="2:2" ht="13" x14ac:dyDescent="0.3">
      <c r="B14" s="4" t="s">
        <v>105</v>
      </c>
    </row>
  </sheetData>
  <phoneticPr fontId="0" type="noConversion"/>
  <pageMargins left="0.75" right="0.75" top="1.5" bottom="1" header="0.5" footer="0.5"/>
  <pageSetup orientation="portrait" r:id="rId1"/>
  <headerFooter alignWithMargins="0">
    <oddHeader>&amp;L&amp;G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Inlier</vt:lpstr>
      <vt:lpstr>Transfer</vt:lpstr>
      <vt:lpstr>High Cost</vt:lpstr>
      <vt:lpstr>Exempt Unit_excl Psych&amp;Detox</vt:lpstr>
      <vt:lpstr>Psych</vt:lpstr>
      <vt:lpstr>Detox</vt:lpstr>
      <vt:lpstr>86-1.21</vt:lpstr>
      <vt:lpstr>Section 3.11</vt:lpstr>
      <vt:lpstr>'86-1.21'!Print_Area</vt:lpstr>
      <vt:lpstr>'Exempt Unit_excl Psych&amp;Detox'!Print_Area</vt:lpstr>
      <vt:lpstr>'High Cost'!Print_Area</vt:lpstr>
      <vt:lpstr>Inlier!Print_Area</vt:lpstr>
      <vt:lpstr>Psych!Print_Area</vt:lpstr>
      <vt:lpstr>'Section 3.11'!Print_Area</vt:lpstr>
      <vt:lpstr>Transfer!Print_Area</vt:lpstr>
      <vt:lpstr>'High Cost'!Print_Titles</vt:lpstr>
      <vt:lpstr>Inlier!Print_Titles</vt:lpstr>
      <vt:lpstr>Transfer!Print_Titles</vt:lpstr>
    </vt:vector>
  </TitlesOfParts>
  <Company>New York State Health Dept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DHCF</dc:creator>
  <cp:lastModifiedBy>Monique Grimm</cp:lastModifiedBy>
  <cp:lastPrinted>2023-06-12T17:26:19Z</cp:lastPrinted>
  <dcterms:created xsi:type="dcterms:W3CDTF">2003-05-01T18:45:15Z</dcterms:created>
  <dcterms:modified xsi:type="dcterms:W3CDTF">2023-06-23T14:46:18Z</dcterms:modified>
</cp:coreProperties>
</file>