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1.1.2023_Ref020\PUB_Files_and_Billing_Manuals\Billing_Manuals\"/>
    </mc:Choice>
  </mc:AlternateContent>
  <xr:revisionPtr revIDLastSave="0" documentId="13_ncr:1_{35D5BBCF-442B-4312-B5D9-B470BB0E377C}" xr6:coauthVersionLast="47" xr6:coauthVersionMax="47" xr10:uidLastSave="{00000000-0000-0000-0000-000000000000}"/>
  <bookViews>
    <workbookView xWindow="28680" yWindow="-120" windowWidth="29040" windowHeight="15840" tabRatio="864" xr2:uid="{00000000-000D-0000-FFFF-FFFF00000000}"/>
  </bookViews>
  <sheets>
    <sheet name="Inlier" sheetId="1" r:id="rId1"/>
    <sheet name="Transfer" sheetId="10" r:id="rId2"/>
    <sheet name="High Cost" sheetId="11" r:id="rId3"/>
    <sheet name="Exempt Unit_excl Psych&amp;Detox" sheetId="12" r:id="rId4"/>
    <sheet name="Psych" sheetId="19" r:id="rId5"/>
    <sheet name="Detox" sheetId="20" r:id="rId6"/>
    <sheet name="86-1.21" sheetId="17" r:id="rId7"/>
    <sheet name="Section 3.11" sheetId="16" r:id="rId8"/>
  </sheet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6">'86-1.21'!$A$1:$A$15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Psych!$A$1:$E$59</definedName>
    <definedName name="_xlnm.Print_Area" localSheetId="7">'Section 3.11'!$B$1:$B$14</definedName>
    <definedName name="_xlnm.Print_Area" localSheetId="1">Transfer!$A$1:$D$39</definedName>
    <definedName name="_xlnm.Print_Titles" localSheetId="2">'High Cost'!$2:$2</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9" l="1"/>
  <c r="E15" i="19"/>
  <c r="E14" i="19"/>
  <c r="E13" i="19"/>
  <c r="E57" i="19"/>
  <c r="E56" i="19"/>
  <c r="E38" i="19"/>
  <c r="E40" i="19" s="1"/>
  <c r="C38" i="19"/>
  <c r="D29" i="19"/>
  <c r="E29" i="19"/>
  <c r="D28" i="19"/>
  <c r="E28" i="19" s="1"/>
  <c r="D27" i="19"/>
  <c r="E27" i="19"/>
  <c r="D26" i="19"/>
  <c r="E26" i="19" s="1"/>
  <c r="D23" i="19"/>
  <c r="E23" i="19"/>
  <c r="D21" i="19"/>
  <c r="E21" i="19" s="1"/>
  <c r="D20" i="19"/>
  <c r="E20" i="19"/>
  <c r="D12" i="19"/>
  <c r="E12" i="19" s="1"/>
  <c r="D10" i="19"/>
  <c r="E10" i="19"/>
  <c r="D8" i="19"/>
  <c r="E8" i="19" s="1"/>
  <c r="D6" i="19"/>
  <c r="E6" i="19"/>
  <c r="D5" i="19"/>
  <c r="E5" i="19" s="1"/>
  <c r="D4" i="19"/>
  <c r="E4" i="19"/>
  <c r="D18" i="11"/>
  <c r="D38" i="10"/>
  <c r="D37" i="10"/>
  <c r="D36" i="10"/>
  <c r="D30" i="10"/>
  <c r="D32" i="10"/>
  <c r="D24" i="10"/>
  <c r="D22" i="10"/>
  <c r="D20" i="10"/>
  <c r="D15" i="10"/>
  <c r="D33" i="11"/>
  <c r="D32" i="11"/>
  <c r="D31" i="11"/>
  <c r="D27" i="11"/>
  <c r="D25" i="11"/>
  <c r="D26" i="11"/>
  <c r="D20" i="11"/>
  <c r="D30" i="11"/>
  <c r="D29" i="10"/>
  <c r="D31" i="10"/>
  <c r="D35" i="10"/>
  <c r="D14" i="10"/>
  <c r="D13" i="10"/>
  <c r="D12" i="10"/>
  <c r="D21" i="12"/>
  <c r="D5" i="12"/>
  <c r="D4" i="12"/>
  <c r="D6" i="12"/>
  <c r="D19" i="12"/>
  <c r="D20" i="12"/>
  <c r="D15" i="12"/>
  <c r="D13" i="12"/>
  <c r="D12" i="12"/>
  <c r="D18" i="12"/>
  <c r="D8" i="12"/>
  <c r="D22" i="1"/>
  <c r="D21" i="1"/>
  <c r="D20" i="1"/>
  <c r="D19" i="1"/>
  <c r="D16" i="1"/>
  <c r="D5" i="1"/>
  <c r="D14" i="1"/>
  <c r="D13" i="1"/>
  <c r="D6" i="1"/>
  <c r="E52" i="19" l="1"/>
  <c r="E51" i="19"/>
  <c r="E46" i="19"/>
  <c r="E49" i="19"/>
  <c r="E50" i="19"/>
  <c r="E45" i="19"/>
  <c r="E55" i="19" s="1"/>
  <c r="E58" i="19" s="1"/>
  <c r="E54" i="19"/>
  <c r="E53" i="19"/>
  <c r="E48" i="19"/>
  <c r="E47" i="19"/>
</calcChain>
</file>

<file path=xl/sharedStrings.xml><?xml version="1.0" encoding="utf-8"?>
<sst xmlns="http://schemas.openxmlformats.org/spreadsheetml/2006/main" count="553" uniqueCount="344">
  <si>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</si>
  <si>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</si>
  <si>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</si>
  <si>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</si>
  <si>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</si>
  <si>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</si>
  <si>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</si>
  <si>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</si>
  <si>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</si>
  <si>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</si>
  <si>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</si>
  <si>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</si>
  <si>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</si>
  <si>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</si>
  <si>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</si>
  <si>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</si>
  <si>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</si>
  <si>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</si>
  <si>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</si>
  <si>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</si>
  <si>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</si>
  <si>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</si>
  <si>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</si>
  <si>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</si>
  <si>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</si>
  <si>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</si>
  <si>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</si>
  <si>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</si>
  <si>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</si>
  <si>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</si>
  <si>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</si>
  <si>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</si>
  <si>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</si>
  <si>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</si>
  <si>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</si>
  <si>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</si>
  <si>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</si>
  <si>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</si>
  <si>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</si>
  <si>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</si>
  <si>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</si>
  <si>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</si>
  <si>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</si>
  <si>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</si>
  <si>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</si>
  <si>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</si>
  <si>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</si>
  <si>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</si>
  <si>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</si>
  <si>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</si>
  <si>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</si>
  <si>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</si>
  <si>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</si>
  <si>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</si>
  <si>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</si>
  <si>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</si>
  <si>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</si>
  <si>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</si>
  <si>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</si>
  <si>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</si>
  <si>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</si>
  <si>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</si>
  <si>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</si>
  <si>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</si>
  <si>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</si>
  <si>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</si>
  <si>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</si>
  <si>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</si>
  <si>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</si>
  <si>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</si>
  <si>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</si>
  <si>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</si>
  <si>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</si>
  <si>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</si>
  <si>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</si>
  <si>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</si>
  <si>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</si>
  <si>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</si>
  <si>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</si>
  <si>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</si>
  <si>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</si>
  <si>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</si>
  <si>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</si>
  <si>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</si>
  <si>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</si>
  <si>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</si>
  <si>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</si>
  <si>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</si>
  <si>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</si>
  <si>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</si>
  <si>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</si>
  <si>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</si>
  <si>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</si>
  <si>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</si>
  <si>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</si>
  <si>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</si>
  <si>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</si>
  <si>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</si>
  <si>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</si>
  <si>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</si>
  <si>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</si>
  <si>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</si>
  <si>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</si>
  <si>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</si>
  <si>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</si>
  <si>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</si>
  <si>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</si>
  <si>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</si>
  <si>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</si>
  <si>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</si>
  <si>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</si>
  <si>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</si>
  <si>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</si>
  <si>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</si>
  <si>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</si>
  <si>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</si>
  <si>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</si>
  <si>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</si>
  <si>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</si>
  <si>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</si>
  <si>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</si>
  <si>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</si>
  <si>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</si>
  <si>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</si>
  <si>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</si>
  <si>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</si>
  <si>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</si>
  <si>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</si>
  <si>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</si>
  <si>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</si>
  <si>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</si>
  <si>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</si>
  <si>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</si>
  <si>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PUB_IP_MA_FFS_Acute_Rate Code 2946_Col 2</t>
  </si>
  <si>
    <t>PUB_IP_MA_FFS_Acute_Rate Code 2589_Col 7</t>
  </si>
  <si>
    <t>PUB_IP_MA_FFS_Acute_Rate Code 2990_Col 8</t>
  </si>
  <si>
    <t>PUB_IP_MA_HMO_Acute_Col 1</t>
  </si>
  <si>
    <t>PUB_IP_MA_FFS_Acute_Rate Code 2946_Col 5</t>
  </si>
  <si>
    <t>Threshold Calculation:</t>
  </si>
  <si>
    <t xml:space="preserve">Outlier Threshold Table (DOH*) </t>
  </si>
  <si>
    <t>b.  Institution-Specific Adjustment Factor (ISAF/WEF)</t>
  </si>
  <si>
    <t>PUB_IP_MA_FFS_Acute_Rate Code 2946_Col 4</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</si>
  <si>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</si>
  <si>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</si>
  <si>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</si>
  <si>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</si>
  <si>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</si>
  <si>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</si>
  <si>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</si>
  <si>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</si>
  <si>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</si>
  <si>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</si>
  <si>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</si>
  <si>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</si>
  <si>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</si>
  <si>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</si>
  <si>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</si>
  <si>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</si>
  <si>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</si>
  <si>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</si>
  <si>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</si>
  <si>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</si>
  <si>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</si>
  <si>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</si>
  <si>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</si>
  <si>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</si>
  <si>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</si>
  <si>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</si>
  <si>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</si>
  <si>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</si>
  <si>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</si>
  <si>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</si>
  <si>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</si>
  <si>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</si>
  <si>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</si>
  <si>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PUB_IP_MA_FFS_Acute_Rate Code 2991_Col 9</t>
  </si>
  <si>
    <t>Line 9 + Line 10</t>
  </si>
  <si>
    <t>If Statewide Average Arithmetic Inlier LOS for the DRG = 1, then Transfer Adj. Factor is 100%</t>
  </si>
  <si>
    <t>Line 11 x Line 1c</t>
  </si>
  <si>
    <t>TRANSFER DATA:</t>
  </si>
  <si>
    <t>Transfer Payment Amount excluding DME</t>
  </si>
  <si>
    <t>Line 12 + Line 13</t>
  </si>
  <si>
    <t>17.</t>
  </si>
  <si>
    <t>18.</t>
  </si>
  <si>
    <t>Line 7 x  Line 8a (or 8b)</t>
  </si>
  <si>
    <t>Medicaid Surcharge (Indigent Care and Health Care Initiative Surcharge)</t>
  </si>
  <si>
    <t>Total Transfer Cost Per Diem</t>
  </si>
  <si>
    <t>PUB_IP_MA_FFS_Acute_Rate Code 2950, 2951_Col 10</t>
  </si>
  <si>
    <t>Line 5</t>
  </si>
  <si>
    <t>Do not use this methodology for patients assigned to a DRG specifically designated as a DRG for transfer patient only [i.e., neonate transferred &lt; 5 days (DRGs 580 &amp; 581)].</t>
  </si>
  <si>
    <t>PUB_IP_MA_HMO_Acute_Col 4</t>
  </si>
  <si>
    <t>PUB_IP_MA_HMO_Acute_Col 3</t>
  </si>
  <si>
    <t>Medicaid             Managed Care "Default &amp; Contract"  Rates                  (excludes GME)</t>
  </si>
  <si>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</si>
  <si>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</si>
  <si>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</si>
  <si>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</si>
  <si>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</si>
  <si>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</si>
  <si>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</si>
  <si>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</si>
  <si>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</si>
  <si>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</si>
  <si>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</si>
  <si>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</si>
  <si>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</si>
  <si>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</si>
  <si>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</si>
  <si>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</si>
  <si>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</si>
  <si>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Total Adjusted Operating Per Diem</t>
  </si>
  <si>
    <t>$500 * 1.5286</t>
  </si>
  <si>
    <t>$244 * 2 treatments</t>
  </si>
  <si>
    <t>Apply variable per diem adjustment for 10 days</t>
  </si>
  <si>
    <t>Per Diem amount</t>
  </si>
  <si>
    <t>Day 1 (adjustment factor = 1.20)</t>
  </si>
  <si>
    <t>Day 2 (adjustment factor = 1.20)</t>
  </si>
  <si>
    <t>Day 3 (adjustment factor = 1.20)</t>
  </si>
  <si>
    <t>Day 4 (adjustment factor = 1.20)</t>
  </si>
  <si>
    <t>Day 5 (adjustment factor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</si>
  <si>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</si>
  <si>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</si>
  <si>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</si>
  <si>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</si>
  <si>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</si>
  <si>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</si>
  <si>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</si>
  <si>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</si>
  <si>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</si>
  <si>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</si>
  <si>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PUB_IP_MA_FFS_EU_Rate Code 2852 (Col 3)</t>
  </si>
  <si>
    <t xml:space="preserve">PUB_IP_MA_FFS_EU_Rate Code 2570 (Col 5) x number of treatments          </t>
  </si>
  <si>
    <t>PUB_IP_MA_FFS_EU_Rate Code 2571 (Col 4) x number of days</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</si>
  <si>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</si>
  <si>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</si>
  <si>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</si>
  <si>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PUB_IP_MA_FFS_EU_Rate Code 2962, 2963 (Col 6)</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</si>
  <si>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</si>
  <si>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</si>
  <si>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</si>
  <si>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</si>
  <si>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</si>
  <si>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</si>
  <si>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</si>
  <si>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</si>
  <si>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</si>
  <si>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</si>
  <si>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</si>
  <si>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</si>
  <si>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</si>
  <si>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</si>
  <si>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</si>
  <si>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</si>
  <si>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</si>
  <si>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</si>
  <si>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</si>
  <si>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</si>
  <si>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</si>
  <si>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</si>
  <si>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</si>
  <si>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</si>
  <si>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</si>
  <si>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</si>
  <si>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</si>
  <si>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</si>
  <si>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</si>
  <si>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</si>
  <si>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</si>
  <si>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</si>
  <si>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</si>
  <si>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</si>
  <si>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</si>
  <si>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</si>
  <si>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</si>
  <si>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</si>
  <si>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</si>
  <si>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</si>
  <si>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</si>
  <si>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</si>
  <si>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</si>
  <si>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</si>
  <si>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</si>
  <si>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</si>
  <si>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</si>
  <si>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</si>
  <si>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</si>
  <si>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</si>
  <si>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</si>
  <si>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</si>
  <si>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</si>
  <si>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</si>
  <si>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</si>
  <si>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</si>
  <si>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Rate Code Key:  </t>
    </r>
    <r>
      <rPr>
        <b/>
        <sz val="10"/>
        <rFont val="Arial"/>
        <family val="2"/>
      </rPr>
      <t>Psychiatric</t>
    </r>
    <r>
      <rPr>
        <b/>
        <i/>
        <sz val="10"/>
        <rFont val="Arial"/>
        <family val="2"/>
      </rPr>
      <t xml:space="preserve"> </t>
    </r>
    <r>
      <rPr>
        <b/>
        <i/>
        <sz val="10"/>
        <color indexed="18"/>
        <rFont val="Arial"/>
        <family val="2"/>
      </rPr>
      <t>(2852)</t>
    </r>
  </si>
  <si>
    <t>High Cost Outlier Payment is in addition to the Inlier payment calculated on the Inlier worksheet tab.</t>
  </si>
  <si>
    <t>Total Transfer Payment cannot exceed the amount that would have been paid if the patient had been discharged (Inlier).</t>
  </si>
  <si>
    <t>The SIW APR-DRG Table is available on the DOH public website at: https://www.health.ny.gov/facilities/hospital/reimbursement/apr-drg/weights/</t>
  </si>
  <si>
    <t>If Statewide Average Arithmetic Inlier LOS for the DRG &gt; 1, then Transfer Adj. Factor is 120%</t>
  </si>
  <si>
    <t>Medicaid                  Managed Care - age 17 and under                  (excludes DME)</t>
  </si>
  <si>
    <t>Medicaid                  Managed Care - age 18 and over                   (excludes DME)</t>
  </si>
  <si>
    <t>Age Factor (17 &amp; under =1.3597, 18 &amp; over =1.0000)</t>
  </si>
  <si>
    <t>Age Factor (1.3597 already included in Line 2 above)</t>
  </si>
  <si>
    <t>Age Factor (1.0000 already included in Line 2 above)</t>
  </si>
  <si>
    <t>The SIW APR-DRG Table and other Payment Tables are available on the DOH public website at: https://www.health.ny.gov/facilities/hospital/reimbursement/apr-drg/weights/</t>
  </si>
  <si>
    <r>
      <t xml:space="preserve">                          ALC Rates: Psychiatric </t>
    </r>
    <r>
      <rPr>
        <b/>
        <i/>
        <sz val="10"/>
        <color indexed="18"/>
        <rFont val="Arial"/>
        <family val="2"/>
      </rPr>
      <t>(2962, 2963)</t>
    </r>
  </si>
  <si>
    <t>FFS Payment Example:</t>
  </si>
  <si>
    <t>Hospital ABC rate code 2852</t>
  </si>
  <si>
    <t>Non-Operating Per Diem:  Capital + DME</t>
  </si>
  <si>
    <t>ECT with 2 Treatments during the stay (WEF Adjusted)</t>
  </si>
  <si>
    <t>$955.84 * 1.20</t>
  </si>
  <si>
    <t>$955.84 * 1.00</t>
  </si>
  <si>
    <t xml:space="preserve">PUB_IP_MA_FFS_EU_Applicable EU Rate Code (col 1, 7, 8, 10 or 12).  See below for applicable Rate Code key.           </t>
  </si>
  <si>
    <t xml:space="preserve">PUB_IP_MA_FFS_EU_Applicable EU ALC Rate Code (col 2, 9, 11 or 13).  See below for applicable Rate Code key)            </t>
  </si>
  <si>
    <r>
      <t xml:space="preserve">ALC Rates: Specialty Hosp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</si>
  <si>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t>PUB_IP_MA_HMO_Acute_Col 14</t>
  </si>
  <si>
    <t>PUB_IP_MA_HMO_EU (Col 6) x number of days</t>
  </si>
  <si>
    <r>
      <t xml:space="preserve">EU Rates: Specialty Hosp </t>
    </r>
    <r>
      <rPr>
        <b/>
        <i/>
        <sz val="10"/>
        <color indexed="18"/>
        <rFont val="Arial"/>
        <family val="2"/>
      </rPr>
      <t>(2947, 2949, 2959)</t>
    </r>
    <r>
      <rPr>
        <b/>
        <sz val="10"/>
        <rFont val="Arial"/>
        <family val="2"/>
      </rPr>
      <t xml:space="preserve">; Psych Adult Dual Diagnosis </t>
    </r>
    <r>
      <rPr>
        <b/>
        <sz val="10"/>
        <color indexed="18"/>
        <rFont val="Arial"/>
        <family val="2"/>
      </rPr>
      <t>(4608)</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</si>
  <si>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Repeat for </t>
    </r>
    <r>
      <rPr>
        <b/>
        <u/>
        <sz val="10"/>
        <rFont val="Arial"/>
        <family val="2"/>
      </rPr>
      <t>each</t>
    </r>
    <r>
      <rPr>
        <b/>
        <sz val="10"/>
        <rFont val="Arial"/>
        <family val="2"/>
      </rPr>
      <t xml:space="preserve"> day of the stay: Line 2 x Line 3 x Line 5 x Line 6 x applicable Line 7 factor. Then, add the totals from Lines 8, 9 and 10</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</si>
  <si>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10</t>
    </r>
  </si>
  <si>
    <t>19.</t>
  </si>
  <si>
    <t>Lesser of Line 15 or Line 16a</t>
  </si>
  <si>
    <t>Line 17 + Line 18</t>
  </si>
  <si>
    <t>Line 19 x Line A</t>
  </si>
  <si>
    <t>Line 19 + Line B</t>
  </si>
  <si>
    <t>Line 12a x Line 12b</t>
  </si>
  <si>
    <t>Line 13 x Line A</t>
  </si>
  <si>
    <t>Line 13</t>
  </si>
  <si>
    <t>Line 13 + Line B</t>
  </si>
  <si>
    <t>Line 11 + Line 12c</t>
  </si>
  <si>
    <t>Line 12 + Line 14</t>
  </si>
  <si>
    <r>
      <t xml:space="preserve">Financially Distrissed Hospital Add-on           </t>
    </r>
    <r>
      <rPr>
        <b/>
        <i/>
        <sz val="10"/>
        <color indexed="10"/>
        <rFont val="Arial"/>
        <family val="2"/>
      </rPr>
      <t>Note: column 12 of the MA HMO publication is effective 4/1/2022 - 3/31/2023 and has special billing guidance in the health plan letter.</t>
    </r>
  </si>
  <si>
    <t>PUB_IP_MA_HMO_Acute_Col 12</t>
  </si>
  <si>
    <r>
      <t>Psych Per Diem Rate or Alternate Payment Per Diem (Medicaid Managed Care excluding DME)</t>
    </r>
    <r>
      <rPr>
        <b/>
        <sz val="10"/>
        <color indexed="10"/>
        <rFont val="Arial"/>
        <family val="2"/>
      </rPr>
      <t xml:space="preserve"> </t>
    </r>
  </si>
  <si>
    <r>
      <t xml:space="preserve">Financially Distressed Hospital Add-on             </t>
    </r>
    <r>
      <rPr>
        <b/>
        <i/>
        <sz val="10"/>
        <color indexed="10"/>
        <rFont val="Arial"/>
        <family val="2"/>
      </rPr>
      <t>Note: column 6 of the MA HMO publication is effective 4/1/2022 - 3/31/2023 and has special billing guidance in the health plan letter.</t>
    </r>
  </si>
  <si>
    <t>PUB_IP_MA_HMO_Acute_Col 7 (plus any applicable non-comparable add-ons from Cols 8 - 13)</t>
  </si>
  <si>
    <t>PUB_IP_MA_HMO_Acute_Col 15</t>
  </si>
  <si>
    <r>
      <t xml:space="preserve">Capital per Discharge Rates (plus non-comparable add-ons where applicable)            </t>
    </r>
    <r>
      <rPr>
        <b/>
        <i/>
        <sz val="10"/>
        <color indexed="10"/>
        <rFont val="Arial"/>
        <family val="2"/>
      </rPr>
      <t>Note: column 12 of the MA HMO publication is effective 4/1/2022 - 3/31/2023 and has special billing guidance in the health plan letter.</t>
    </r>
    <r>
      <rPr>
        <b/>
        <sz val="10"/>
        <rFont val="Arial"/>
        <family val="2"/>
      </rPr>
      <t xml:space="preserve"> </t>
    </r>
    <r>
      <rPr>
        <b/>
        <sz val="10"/>
        <color rgb="FFFF0000"/>
        <rFont val="Arial"/>
        <family val="2"/>
      </rPr>
      <t>Column 13 of the MA HMO publication is also effective 4/1/2022 - 3/31/2023.</t>
    </r>
  </si>
  <si>
    <t>PUB_IP_MA_HMO_EU_Applicable EU Rate (col 1, 11, 12, 15, or 17)</t>
  </si>
  <si>
    <t>PUB_IP_MA_HMO_EU (Col 5)</t>
  </si>
  <si>
    <t>PUB_IP_MA_HMO_EU (Col 5a)</t>
  </si>
  <si>
    <t xml:space="preserve">PUB_IP_MA_HMO_EU (Col 9) x number of treatments        </t>
  </si>
  <si>
    <t>PUB_IP_MA_HMO_EU (Col 10)</t>
  </si>
  <si>
    <t>PUB_IP_MA_HMO_EU (Col 7) x number of days</t>
  </si>
  <si>
    <t xml:space="preserve">PUB_IP_MA_HMO_EU_Applicable EU ALC Rate Code (col 4, 14, 16 or 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</si>
</sst>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43" x14ac:knownFonts="1">
    <font>
      <sz val="10"/>
      <name val="Arial"/>
    </font>
    <font>
      <sz val="10"/>
      <name val="Arial"/>
      <family val="2"/>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2"/>
      <name val="Arial"/>
      <family val="2"/>
    </font>
    <font>
      <b/>
      <i/>
      <sz val="12"/>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indexed="18"/>
      <name val="Arial"/>
      <family val="2"/>
    </font>
    <font>
      <b/>
      <sz val="15"/>
      <name val="Arial"/>
      <family val="2"/>
    </font>
    <font>
      <b/>
      <sz val="10"/>
      <color rgb="FF7030A0"/>
      <name val="Arial"/>
      <family val="2"/>
    </font>
    <font>
      <b/>
      <sz val="12"/>
      <color rgb="FF000099"/>
      <name val="Arial"/>
      <family val="2"/>
    </font>
    <font>
      <b/>
      <u/>
      <sz val="11"/>
      <color rgb="FF0000FF"/>
      <name val="Arial"/>
      <family val="2"/>
    </font>
    <font>
      <b/>
      <i/>
      <u/>
      <sz val="11"/>
      <color rgb="FF000099"/>
      <name val="Arial"/>
      <family val="2"/>
    </font>
    <font>
      <sz val="9"/>
      <color theme="1"/>
      <name val="Arial"/>
      <family val="2"/>
    </font>
    <font>
      <b/>
      <sz val="9"/>
      <color theme="1"/>
      <name val="Arial"/>
      <family val="2"/>
    </font>
    <font>
      <b/>
      <i/>
      <u/>
      <sz val="10"/>
      <color rgb="FF000099"/>
      <name val="Arial"/>
      <family val="2"/>
    </font>
    <font>
      <b/>
      <sz val="11"/>
      <color rgb="FF000099"/>
      <name val="Arial"/>
      <family val="2"/>
    </font>
    <font>
      <b/>
      <sz val="13"/>
      <color theme="1"/>
      <name val="Arial"/>
      <family val="2"/>
    </font>
    <font>
      <b/>
      <i/>
      <sz val="12"/>
      <color theme="1"/>
      <name val="Arial"/>
      <family val="2"/>
    </font>
    <font>
      <b/>
      <i/>
      <sz val="11"/>
      <color rgb="FF000000"/>
      <name val="Arial"/>
      <family val="2"/>
    </font>
    <font>
      <b/>
      <sz val="10"/>
      <color rgb="FFFF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31">
    <xf numFmtId="0" fontId="0" fillId="0" borderId="0" xfId="0"/>
    <xf numFmtId="0" fontId="4" fillId="2" borderId="0" xfId="0" applyFont="1" applyFill="1" applyAlignment="1">
      <alignment horizontal="center"/>
    </xf>
    <xf numFmtId="0" fontId="5" fillId="2" borderId="0" xfId="0" applyFont="1" applyFill="1" applyAlignment="1">
      <alignment horizontal="center"/>
    </xf>
    <xf numFmtId="0" fontId="2" fillId="3" borderId="0" xfId="0" applyFont="1" applyFill="1"/>
    <xf numFmtId="0" fontId="6" fillId="3" borderId="0" xfId="0" applyFont="1" applyFill="1"/>
    <xf numFmtId="0" fontId="2" fillId="0" borderId="0" xfId="0" applyFont="1" applyAlignment="1">
      <alignment wrapText="1"/>
    </xf>
    <xf numFmtId="0" fontId="2" fillId="9" borderId="0" xfId="0" applyFont="1" applyFill="1"/>
    <xf numFmtId="0" fontId="3" fillId="10" borderId="0" xfId="0" applyFont="1" applyFill="1" applyAlignment="1">
      <alignment horizontal="center"/>
    </xf>
    <xf numFmtId="0" fontId="1" fillId="0" borderId="0" xfId="0" applyFont="1"/>
    <xf numFmtId="0" fontId="15" fillId="0" borderId="0" xfId="0" applyFont="1"/>
    <xf numFmtId="0" fontId="16" fillId="0" borderId="0" xfId="0" applyFont="1"/>
    <xf numFmtId="0" fontId="14" fillId="0" borderId="40" xfId="0" applyFont="1" applyBorder="1" applyAlignment="1">
      <alignment vertical="center" wrapText="1"/>
    </xf>
    <xf numFmtId="0" fontId="14" fillId="0" borderId="41"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wrapText="1"/>
    </xf>
    <xf numFmtId="0" fontId="15" fillId="0" borderId="44" xfId="0" applyFont="1" applyBorder="1" applyAlignment="1">
      <alignment horizontal="center" vertical="center" wrapText="1"/>
    </xf>
    <xf numFmtId="0" fontId="15" fillId="0" borderId="43" xfId="0" applyFont="1" applyBorder="1" applyAlignment="1">
      <alignment horizontal="center" vertical="center" wrapText="1"/>
    </xf>
    <xf numFmtId="8" fontId="15" fillId="0" borderId="43" xfId="0" applyNumberFormat="1" applyFont="1" applyBorder="1" applyAlignment="1">
      <alignment horizontal="center" vertical="center" wrapText="1"/>
    </xf>
    <xf numFmtId="0" fontId="15" fillId="0" borderId="45" xfId="0" applyFont="1" applyBorder="1" applyAlignment="1">
      <alignment horizontal="center" vertical="center" wrapText="1"/>
    </xf>
    <xf numFmtId="8" fontId="15" fillId="0" borderId="44" xfId="0" applyNumberFormat="1" applyFont="1" applyBorder="1" applyAlignment="1">
      <alignment horizontal="center" vertical="center" wrapText="1"/>
    </xf>
    <xf numFmtId="49" fontId="13" fillId="2" borderId="1" xfId="0" applyNumberFormat="1" applyFont="1" applyFill="1" applyBorder="1" applyAlignment="1">
      <alignment horizontal="center"/>
    </xf>
    <xf numFmtId="0" fontId="12" fillId="2" borderId="2" xfId="0" quotePrefix="1"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0" borderId="0" xfId="0" applyFont="1"/>
    <xf numFmtId="0" fontId="19" fillId="4" borderId="4" xfId="0" quotePrefix="1" applyFont="1" applyFill="1" applyBorder="1" applyAlignment="1">
      <alignment horizontal="center"/>
    </xf>
    <xf numFmtId="0" fontId="19" fillId="4" borderId="5" xfId="0" quotePrefix="1" applyFont="1" applyFill="1" applyBorder="1" applyAlignment="1">
      <alignment horizontal="center"/>
    </xf>
    <xf numFmtId="0" fontId="2" fillId="0" borderId="0" xfId="0" applyFont="1"/>
    <xf numFmtId="4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14" fillId="2" borderId="8" xfId="0" quotePrefix="1" applyFont="1" applyFill="1" applyBorder="1" applyAlignment="1">
      <alignment horizontal="center"/>
    </xf>
    <xf numFmtId="0" fontId="14" fillId="2" borderId="9" xfId="0" quotePrefix="1" applyFont="1" applyFill="1" applyBorder="1" applyAlignment="1">
      <alignment horizontal="center"/>
    </xf>
    <xf numFmtId="0" fontId="2" fillId="0" borderId="0" xfId="0" applyFont="1" applyFill="1"/>
    <xf numFmtId="0" fontId="2" fillId="0" borderId="6" xfId="0" applyNumberFormat="1"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Fill="1" applyBorder="1" applyAlignment="1">
      <alignment horizontal="center" vertical="center" wrapText="1"/>
    </xf>
    <xf numFmtId="0" fontId="31" fillId="0" borderId="10" xfId="0" applyFont="1" applyFill="1" applyBorder="1" applyAlignment="1">
      <alignment horizontal="center" vertical="center" wrapText="1"/>
    </xf>
    <xf numFmtId="49" fontId="2" fillId="0" borderId="11" xfId="0" applyNumberFormat="1"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quotePrefix="1"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quotePrefix="1" applyFont="1" applyBorder="1" applyAlignment="1">
      <alignment horizontal="left" vertical="center" wrapText="1"/>
    </xf>
    <xf numFmtId="0" fontId="19" fillId="4" borderId="8" xfId="0" quotePrefix="1" applyFont="1" applyFill="1" applyBorder="1" applyAlignment="1">
      <alignment horizontal="center"/>
    </xf>
    <xf numFmtId="0" fontId="19" fillId="4" borderId="9" xfId="0" quotePrefix="1" applyFont="1" applyFill="1" applyBorder="1" applyAlignment="1">
      <alignment horizontal="center"/>
    </xf>
    <xf numFmtId="0" fontId="14" fillId="0" borderId="8" xfId="0" quotePrefix="1" applyFont="1" applyFill="1" applyBorder="1" applyAlignment="1">
      <alignment horizontal="center"/>
    </xf>
    <xf numFmtId="0" fontId="14" fillId="0" borderId="9" xfId="0" quotePrefix="1" applyFont="1" applyFill="1" applyBorder="1" applyAlignment="1">
      <alignment horizontal="center"/>
    </xf>
    <xf numFmtId="0" fontId="2" fillId="0" borderId="11" xfId="0" applyNumberFormat="1" applyFont="1" applyFill="1" applyBorder="1" applyAlignment="1">
      <alignment horizontal="right" vertical="center" wrapText="1"/>
    </xf>
    <xf numFmtId="0" fontId="14" fillId="4" borderId="8" xfId="0" quotePrefix="1" applyFont="1" applyFill="1" applyBorder="1" applyAlignment="1">
      <alignment horizontal="center"/>
    </xf>
    <xf numFmtId="0" fontId="14" fillId="4" borderId="9" xfId="0" quotePrefix="1" applyFont="1" applyFill="1" applyBorder="1" applyAlignment="1">
      <alignment horizontal="center"/>
    </xf>
    <xf numFmtId="49" fontId="2" fillId="0" borderId="11" xfId="0" applyNumberFormat="1" applyFont="1" applyFill="1" applyBorder="1" applyAlignment="1">
      <alignment horizontal="center" vertical="center" wrapText="1"/>
    </xf>
    <xf numFmtId="49" fontId="2" fillId="5" borderId="11" xfId="0" applyNumberFormat="1" applyFont="1" applyFill="1" applyBorder="1" applyAlignment="1">
      <alignment horizontal="center" vertical="center" wrapText="1"/>
    </xf>
    <xf numFmtId="0" fontId="2" fillId="5" borderId="8" xfId="0" applyFont="1" applyFill="1" applyBorder="1" applyAlignment="1">
      <alignmen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9" fillId="6" borderId="4" xfId="0" quotePrefix="1" applyFont="1" applyFill="1" applyBorder="1" applyAlignment="1">
      <alignment horizontal="center"/>
    </xf>
    <xf numFmtId="0" fontId="19" fillId="6" borderId="5" xfId="0" quotePrefix="1" applyFont="1" applyFill="1" applyBorder="1" applyAlignment="1">
      <alignment horizontal="center"/>
    </xf>
    <xf numFmtId="49" fontId="2" fillId="6" borderId="11" xfId="0" applyNumberFormat="1" applyFont="1" applyFill="1" applyBorder="1" applyAlignment="1">
      <alignment horizontal="center" vertical="center"/>
    </xf>
    <xf numFmtId="0" fontId="2" fillId="6" borderId="8" xfId="0" applyFont="1" applyFill="1" applyBorder="1" applyAlignment="1">
      <alignment horizontal="left" vertical="center" wrapText="1"/>
    </xf>
    <xf numFmtId="10" fontId="2" fillId="6" borderId="8" xfId="0" applyNumberFormat="1" applyFont="1" applyFill="1" applyBorder="1" applyAlignment="1">
      <alignment horizontal="center" vertical="center" wrapText="1"/>
    </xf>
    <xf numFmtId="10" fontId="2" fillId="6" borderId="9"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49" fontId="32" fillId="11" borderId="12" xfId="0" applyNumberFormat="1" applyFont="1" applyFill="1" applyBorder="1" applyAlignment="1">
      <alignment horizontal="right" vertical="top"/>
    </xf>
    <xf numFmtId="49" fontId="2" fillId="0" borderId="0" xfId="0" applyNumberFormat="1" applyFont="1" applyAlignment="1">
      <alignment horizontal="center" vertical="center"/>
    </xf>
    <xf numFmtId="0" fontId="2" fillId="0" borderId="0" xfId="0" applyFont="1" applyAlignment="1"/>
    <xf numFmtId="49" fontId="2" fillId="0" borderId="0" xfId="0" applyNumberFormat="1" applyFont="1" applyAlignment="1">
      <alignment horizontal="center"/>
    </xf>
    <xf numFmtId="0" fontId="21" fillId="0" borderId="0" xfId="0" applyFont="1"/>
    <xf numFmtId="49" fontId="2" fillId="0" borderId="11" xfId="0" applyNumberFormat="1" applyFont="1" applyFill="1" applyBorder="1" applyAlignment="1">
      <alignment horizontal="center" vertical="center"/>
    </xf>
    <xf numFmtId="0" fontId="22" fillId="2" borderId="7" xfId="0" quotePrefix="1" applyFont="1" applyFill="1" applyBorder="1" applyAlignment="1">
      <alignment horizontal="center"/>
    </xf>
    <xf numFmtId="0" fontId="22" fillId="2" borderId="10" xfId="0" quotePrefix="1" applyFont="1" applyFill="1" applyBorder="1" applyAlignment="1">
      <alignment horizont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33" fillId="12" borderId="6" xfId="0" quotePrefix="1" applyFont="1" applyFill="1" applyBorder="1" applyAlignment="1">
      <alignment horizontal="left" vertical="center"/>
    </xf>
    <xf numFmtId="0" fontId="2" fillId="12" borderId="7" xfId="0" quotePrefix="1" applyFont="1" applyFill="1" applyBorder="1" applyAlignment="1">
      <alignment horizontal="left" vertical="center"/>
    </xf>
    <xf numFmtId="0" fontId="22" fillId="12" borderId="7" xfId="0" quotePrefix="1" applyFont="1" applyFill="1" applyBorder="1" applyAlignment="1">
      <alignment horizontal="center"/>
    </xf>
    <xf numFmtId="0" fontId="22" fillId="12" borderId="10" xfId="0" quotePrefix="1" applyFont="1" applyFill="1" applyBorder="1" applyAlignment="1">
      <alignment horizontal="center"/>
    </xf>
    <xf numFmtId="49" fontId="2" fillId="0" borderId="1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NumberFormat="1" applyFont="1" applyFill="1" applyBorder="1" applyAlignment="1">
      <alignment horizontal="right" vertical="center" wrapText="1"/>
    </xf>
    <xf numFmtId="9" fontId="2" fillId="0" borderId="7"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2" fillId="7" borderId="13" xfId="0" applyFont="1" applyFill="1" applyBorder="1"/>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 fillId="0" borderId="14" xfId="0" applyNumberFormat="1" applyFont="1" applyFill="1" applyBorder="1" applyAlignment="1">
      <alignment horizontal="right" vertical="center" wrapText="1"/>
    </xf>
    <xf numFmtId="0" fontId="2" fillId="0" borderId="15" xfId="0" applyFont="1" applyBorder="1" applyAlignment="1">
      <alignment vertical="center" wrapText="1"/>
    </xf>
    <xf numFmtId="9" fontId="2" fillId="0" borderId="15" xfId="2" applyFont="1" applyBorder="1" applyAlignment="1">
      <alignment horizontal="center" vertical="center" wrapText="1"/>
    </xf>
    <xf numFmtId="9" fontId="2" fillId="0" borderId="16" xfId="2" applyFont="1" applyBorder="1" applyAlignment="1">
      <alignment horizontal="center" vertical="center" wrapText="1"/>
    </xf>
    <xf numFmtId="9" fontId="2" fillId="0" borderId="0" xfId="0" applyNumberFormat="1" applyFont="1"/>
    <xf numFmtId="0" fontId="24" fillId="0" borderId="8" xfId="0" applyFont="1" applyBorder="1" applyAlignment="1">
      <alignment vertical="center" wrapText="1"/>
    </xf>
    <xf numFmtId="49" fontId="12" fillId="2" borderId="1" xfId="0" applyNumberFormat="1" applyFont="1" applyFill="1" applyBorder="1" applyAlignment="1">
      <alignment horizontal="center"/>
    </xf>
    <xf numFmtId="0" fontId="2" fillId="0"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8" fillId="0" borderId="8" xfId="0" applyFont="1" applyFill="1" applyBorder="1" applyAlignment="1">
      <alignment vertical="center" wrapText="1"/>
    </xf>
    <xf numFmtId="0" fontId="2" fillId="0" borderId="11" xfId="0" applyFont="1" applyBorder="1" applyAlignment="1">
      <alignment vertical="center" wrapText="1"/>
    </xf>
    <xf numFmtId="0" fontId="18" fillId="0" borderId="8" xfId="0" applyFont="1" applyBorder="1" applyAlignment="1">
      <alignment horizontal="left" vertical="center" wrapText="1"/>
    </xf>
    <xf numFmtId="10" fontId="2" fillId="0" borderId="8"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0" fontId="2" fillId="0" borderId="8" xfId="0" applyNumberFormat="1" applyFont="1" applyFill="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0" fontId="2" fillId="0" borderId="8" xfId="0" quotePrefix="1" applyNumberFormat="1" applyFont="1" applyFill="1" applyBorder="1" applyAlignment="1">
      <alignment horizontal="center" vertical="center" wrapText="1"/>
    </xf>
    <xf numFmtId="10" fontId="2" fillId="0" borderId="9" xfId="0" quotePrefix="1" applyNumberFormat="1" applyFont="1" applyFill="1" applyBorder="1" applyAlignment="1">
      <alignment horizontal="center" vertical="center" wrapText="1"/>
    </xf>
    <xf numFmtId="49" fontId="26" fillId="2" borderId="17" xfId="0" applyNumberFormat="1" applyFont="1" applyFill="1" applyBorder="1" applyAlignment="1">
      <alignment horizontal="right" vertical="top"/>
    </xf>
    <xf numFmtId="0" fontId="2" fillId="0" borderId="0" xfId="0" applyFont="1" applyAlignment="1">
      <alignment horizontal="center"/>
    </xf>
    <xf numFmtId="0" fontId="12" fillId="2" borderId="2" xfId="0" applyFont="1" applyFill="1" applyBorder="1" applyAlignment="1">
      <alignment horizontal="center" vertical="center" wrapText="1"/>
    </xf>
    <xf numFmtId="49" fontId="2" fillId="0" borderId="8" xfId="0" applyNumberFormat="1" applyFont="1" applyBorder="1" applyAlignment="1">
      <alignment horizontal="center" vertical="center" wrapText="1"/>
    </xf>
    <xf numFmtId="0" fontId="18" fillId="4" borderId="8" xfId="0" applyFont="1" applyFill="1" applyBorder="1" applyAlignment="1">
      <alignment horizontal="center"/>
    </xf>
    <xf numFmtId="0" fontId="2" fillId="0" borderId="8"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xf>
    <xf numFmtId="49" fontId="2" fillId="6" borderId="7" xfId="0" applyNumberFormat="1" applyFont="1"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49" fontId="34" fillId="11" borderId="18" xfId="0" applyNumberFormat="1" applyFont="1" applyFill="1" applyBorder="1" applyAlignment="1">
      <alignment horizontal="left"/>
    </xf>
    <xf numFmtId="0" fontId="2" fillId="11" borderId="19" xfId="0" applyFont="1" applyFill="1" applyBorder="1" applyAlignment="1"/>
    <xf numFmtId="0" fontId="2" fillId="11" borderId="19" xfId="0" applyFont="1" applyFill="1" applyBorder="1"/>
    <xf numFmtId="0" fontId="2" fillId="11" borderId="20" xfId="0" applyFont="1" applyFill="1" applyBorder="1"/>
    <xf numFmtId="0" fontId="2" fillId="0" borderId="4" xfId="0" applyFont="1" applyBorder="1" applyAlignment="1">
      <alignment horizontal="center" vertical="center" wrapText="1"/>
    </xf>
    <xf numFmtId="0" fontId="2" fillId="0" borderId="8" xfId="1" applyFont="1" applyBorder="1" applyAlignment="1">
      <alignment vertical="center" wrapText="1"/>
    </xf>
    <xf numFmtId="0" fontId="2" fillId="0" borderId="8" xfId="1" applyFont="1" applyBorder="1" applyAlignment="1">
      <alignment horizontal="center" vertical="center" wrapText="1"/>
    </xf>
    <xf numFmtId="0" fontId="18" fillId="4" borderId="4" xfId="0" applyFont="1" applyFill="1" applyBorder="1" applyAlignment="1">
      <alignment horizontal="center"/>
    </xf>
    <xf numFmtId="0" fontId="35" fillId="0" borderId="8" xfId="0" applyFont="1" applyBorder="1"/>
    <xf numFmtId="164" fontId="35" fillId="0" borderId="8" xfId="0" applyNumberFormat="1" applyFont="1" applyBorder="1"/>
    <xf numFmtId="0" fontId="36" fillId="0" borderId="8" xfId="0" applyFont="1" applyBorder="1"/>
    <xf numFmtId="164" fontId="36" fillId="0" borderId="8" xfId="0" applyNumberFormat="1" applyFont="1" applyBorder="1"/>
    <xf numFmtId="8" fontId="35" fillId="0" borderId="8" xfId="0" applyNumberFormat="1" applyFont="1" applyBorder="1"/>
    <xf numFmtId="8" fontId="36" fillId="0" borderId="8" xfId="0" applyNumberFormat="1" applyFont="1" applyBorder="1"/>
    <xf numFmtId="7" fontId="35" fillId="0" borderId="8" xfId="0" applyNumberFormat="1" applyFont="1" applyBorder="1"/>
    <xf numFmtId="0" fontId="36" fillId="13" borderId="8" xfId="0" applyFont="1" applyFill="1" applyBorder="1"/>
    <xf numFmtId="0" fontId="1" fillId="0" borderId="8" xfId="0" applyFont="1" applyBorder="1"/>
    <xf numFmtId="0" fontId="35" fillId="0" borderId="8" xfId="0" applyFont="1" applyFill="1" applyBorder="1"/>
    <xf numFmtId="0" fontId="35" fillId="0" borderId="7" xfId="0" applyFont="1" applyFill="1" applyBorder="1"/>
    <xf numFmtId="0" fontId="35" fillId="0" borderId="21" xfId="0" applyFont="1" applyFill="1" applyBorder="1"/>
    <xf numFmtId="0" fontId="1" fillId="0" borderId="21" xfId="0" applyFont="1" applyBorder="1"/>
    <xf numFmtId="8" fontId="35" fillId="0" borderId="21" xfId="0" applyNumberFormat="1" applyFont="1" applyBorder="1"/>
    <xf numFmtId="0" fontId="7" fillId="10" borderId="0" xfId="0" applyFont="1" applyFill="1" applyAlignment="1">
      <alignment wrapText="1"/>
    </xf>
    <xf numFmtId="0" fontId="8" fillId="10" borderId="22" xfId="0" applyFont="1" applyFill="1" applyBorder="1" applyAlignment="1">
      <alignment wrapText="1"/>
    </xf>
    <xf numFmtId="0" fontId="7" fillId="9" borderId="0" xfId="0" applyFont="1" applyFill="1" applyAlignment="1">
      <alignment horizontal="left" vertical="top" wrapText="1"/>
    </xf>
    <xf numFmtId="0" fontId="7" fillId="9" borderId="0" xfId="0" applyFont="1" applyFill="1" applyAlignment="1">
      <alignment wrapText="1"/>
    </xf>
    <xf numFmtId="0" fontId="7" fillId="9" borderId="0" xfId="0" applyFont="1" applyFill="1" applyAlignment="1">
      <alignment horizontal="left" wrapText="1"/>
    </xf>
    <xf numFmtId="0" fontId="2" fillId="0" borderId="8" xfId="0" applyFont="1" applyBorder="1" applyAlignment="1"/>
    <xf numFmtId="0" fontId="2" fillId="0" borderId="8" xfId="0" applyFont="1" applyBorder="1"/>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49" fontId="32" fillId="11" borderId="25" xfId="1" applyNumberFormat="1" applyFont="1" applyFill="1" applyBorder="1" applyAlignment="1">
      <alignment horizontal="right" vertical="top"/>
    </xf>
    <xf numFmtId="49" fontId="37" fillId="11" borderId="26" xfId="0" applyNumberFormat="1" applyFont="1" applyFill="1" applyBorder="1" applyAlignment="1">
      <alignment horizontal="left"/>
    </xf>
    <xf numFmtId="0" fontId="2" fillId="11" borderId="0" xfId="0" applyFont="1" applyFill="1" applyBorder="1" applyAlignment="1"/>
    <xf numFmtId="0" fontId="2" fillId="11" borderId="0" xfId="0" applyFont="1" applyFill="1" applyBorder="1"/>
    <xf numFmtId="0" fontId="38" fillId="11" borderId="27" xfId="1" applyFont="1" applyFill="1" applyBorder="1" applyAlignment="1">
      <alignment vertical="top"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38" fillId="11" borderId="8" xfId="1" applyFont="1" applyFill="1" applyBorder="1" applyAlignment="1">
      <alignment vertical="top" wrapText="1"/>
    </xf>
    <xf numFmtId="0" fontId="2" fillId="0" borderId="15" xfId="0" applyFont="1" applyBorder="1"/>
    <xf numFmtId="49" fontId="30" fillId="2" borderId="1" xfId="0" applyNumberFormat="1" applyFont="1" applyFill="1" applyBorder="1" applyAlignment="1">
      <alignment horizontal="center"/>
    </xf>
    <xf numFmtId="0" fontId="30" fillId="2" borderId="2" xfId="0" quotePrefix="1" applyFont="1" applyFill="1" applyBorder="1" applyAlignment="1">
      <alignment horizontal="center" wrapText="1"/>
    </xf>
    <xf numFmtId="0" fontId="30" fillId="2" borderId="2" xfId="0" applyFont="1" applyFill="1" applyBorder="1" applyAlignment="1">
      <alignment horizontal="center" wrapText="1"/>
    </xf>
    <xf numFmtId="0" fontId="30" fillId="2" borderId="3" xfId="0" applyFont="1" applyFill="1" applyBorder="1" applyAlignment="1">
      <alignment horizontal="center" wrapText="1"/>
    </xf>
    <xf numFmtId="0" fontId="7" fillId="0" borderId="0" xfId="0" applyFont="1"/>
    <xf numFmtId="0" fontId="2" fillId="0" borderId="8" xfId="0" quotePrefix="1" applyFont="1" applyFill="1" applyBorder="1" applyAlignment="1">
      <alignment horizontal="left" vertical="center" wrapText="1"/>
    </xf>
    <xf numFmtId="0" fontId="2"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49" fontId="20" fillId="6" borderId="17" xfId="0" applyNumberFormat="1" applyFont="1" applyFill="1" applyBorder="1" applyAlignment="1">
      <alignment horizontal="left" vertical="center" wrapText="1"/>
    </xf>
    <xf numFmtId="49" fontId="20" fillId="6" borderId="29" xfId="0" applyNumberFormat="1" applyFont="1" applyFill="1" applyBorder="1" applyAlignment="1">
      <alignment horizontal="left" vertical="center" wrapText="1"/>
    </xf>
    <xf numFmtId="0" fontId="4" fillId="4" borderId="30" xfId="0" applyFont="1" applyFill="1" applyBorder="1" applyAlignment="1">
      <alignment horizontal="left"/>
    </xf>
    <xf numFmtId="0" fontId="4" fillId="4" borderId="28" xfId="0" applyFont="1" applyFill="1" applyBorder="1" applyAlignment="1">
      <alignment horizontal="left"/>
    </xf>
    <xf numFmtId="0" fontId="4" fillId="4" borderId="17" xfId="0" applyFont="1" applyFill="1" applyBorder="1" applyAlignment="1">
      <alignment horizontal="left"/>
    </xf>
    <xf numFmtId="0" fontId="4" fillId="4" borderId="29" xfId="0" applyFont="1" applyFill="1" applyBorder="1" applyAlignment="1">
      <alignment horizontal="left"/>
    </xf>
    <xf numFmtId="0" fontId="32" fillId="11" borderId="31" xfId="0" applyFont="1" applyFill="1" applyBorder="1" applyAlignment="1">
      <alignment horizontal="left" vertical="top" wrapText="1"/>
    </xf>
    <xf numFmtId="0" fontId="32" fillId="11" borderId="32" xfId="0" applyFont="1" applyFill="1" applyBorder="1" applyAlignment="1">
      <alignment horizontal="left" vertical="top" wrapText="1"/>
    </xf>
    <xf numFmtId="0" fontId="33" fillId="4" borderId="30" xfId="0" applyFont="1" applyFill="1" applyBorder="1" applyAlignment="1">
      <alignment horizontal="left"/>
    </xf>
    <xf numFmtId="0" fontId="33" fillId="4" borderId="28" xfId="0" applyFont="1" applyFill="1" applyBorder="1" applyAlignment="1">
      <alignment horizontal="left"/>
    </xf>
    <xf numFmtId="49" fontId="39" fillId="6" borderId="33" xfId="0" quotePrefix="1" applyNumberFormat="1" applyFont="1" applyFill="1" applyBorder="1" applyAlignment="1">
      <alignment horizontal="center" vertical="center" wrapText="1"/>
    </xf>
    <xf numFmtId="49" fontId="39" fillId="6" borderId="34" xfId="0" quotePrefix="1" applyNumberFormat="1" applyFont="1" applyFill="1" applyBorder="1" applyAlignment="1">
      <alignment horizontal="center" vertical="center" wrapText="1"/>
    </xf>
    <xf numFmtId="49" fontId="39" fillId="6" borderId="35" xfId="0" quotePrefix="1" applyNumberFormat="1" applyFont="1" applyFill="1" applyBorder="1" applyAlignment="1">
      <alignment horizontal="center" vertical="center" wrapText="1"/>
    </xf>
    <xf numFmtId="0" fontId="40" fillId="8" borderId="17" xfId="0" applyNumberFormat="1" applyFont="1" applyFill="1" applyBorder="1" applyAlignment="1">
      <alignment horizontal="center" vertical="center" wrapText="1"/>
    </xf>
    <xf numFmtId="0" fontId="40" fillId="8" borderId="27" xfId="0" applyNumberFormat="1" applyFont="1" applyFill="1" applyBorder="1" applyAlignment="1">
      <alignment horizontal="center" vertical="center" wrapText="1"/>
    </xf>
    <xf numFmtId="0" fontId="40" fillId="8" borderId="36" xfId="0" applyNumberFormat="1" applyFont="1" applyFill="1" applyBorder="1" applyAlignment="1">
      <alignment horizontal="center" vertical="center" wrapText="1"/>
    </xf>
    <xf numFmtId="49" fontId="21" fillId="6" borderId="33" xfId="0" quotePrefix="1" applyNumberFormat="1" applyFont="1" applyFill="1" applyBorder="1" applyAlignment="1">
      <alignment horizontal="center" vertical="center" wrapText="1"/>
    </xf>
    <xf numFmtId="49" fontId="21" fillId="6" borderId="34" xfId="0" quotePrefix="1" applyNumberFormat="1" applyFont="1" applyFill="1" applyBorder="1" applyAlignment="1">
      <alignment horizontal="center" vertical="center" wrapText="1"/>
    </xf>
    <xf numFmtId="49" fontId="21" fillId="6" borderId="35" xfId="0" quotePrefix="1" applyNumberFormat="1" applyFont="1" applyFill="1" applyBorder="1" applyAlignment="1">
      <alignment horizontal="center" vertical="center" wrapText="1"/>
    </xf>
    <xf numFmtId="49" fontId="7" fillId="3" borderId="33" xfId="0" applyNumberFormat="1" applyFont="1" applyFill="1" applyBorder="1" applyAlignment="1">
      <alignment horizontal="center" vertical="center" wrapText="1"/>
    </xf>
    <xf numFmtId="49" fontId="7" fillId="3" borderId="34" xfId="0" applyNumberFormat="1" applyFont="1" applyFill="1" applyBorder="1" applyAlignment="1">
      <alignment horizontal="center" vertical="center" wrapText="1"/>
    </xf>
    <xf numFmtId="49" fontId="7" fillId="3" borderId="35" xfId="0" applyNumberFormat="1" applyFont="1" applyFill="1" applyBorder="1" applyAlignment="1">
      <alignment horizontal="center" vertical="center" wrapText="1"/>
    </xf>
    <xf numFmtId="49" fontId="2" fillId="3" borderId="37" xfId="0" applyNumberFormat="1" applyFont="1" applyFill="1" applyBorder="1" applyAlignment="1">
      <alignment horizontal="center" vertical="top" wrapText="1"/>
    </xf>
    <xf numFmtId="49" fontId="2" fillId="3" borderId="38" xfId="0" applyNumberFormat="1" applyFont="1" applyFill="1" applyBorder="1" applyAlignment="1">
      <alignment horizontal="center" vertical="top" wrapText="1"/>
    </xf>
    <xf numFmtId="49" fontId="2" fillId="3" borderId="39" xfId="0" applyNumberFormat="1" applyFont="1" applyFill="1" applyBorder="1" applyAlignment="1">
      <alignment horizontal="center" vertical="top" wrapText="1"/>
    </xf>
    <xf numFmtId="0" fontId="26" fillId="2" borderId="27" xfId="0" applyFont="1" applyFill="1" applyBorder="1" applyAlignment="1">
      <alignment vertical="center" wrapText="1"/>
    </xf>
    <xf numFmtId="0" fontId="26" fillId="2" borderId="36" xfId="0" applyFont="1" applyFill="1" applyBorder="1" applyAlignment="1">
      <alignment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4" fillId="4" borderId="23" xfId="0" applyFont="1" applyFill="1" applyBorder="1" applyAlignment="1">
      <alignment horizontal="left" wrapText="1"/>
    </xf>
    <xf numFmtId="0" fontId="4" fillId="4" borderId="28" xfId="0" applyFont="1" applyFill="1" applyBorder="1" applyAlignment="1">
      <alignment horizontal="left" wrapText="1"/>
    </xf>
    <xf numFmtId="49" fontId="20" fillId="6" borderId="25" xfId="0" applyNumberFormat="1" applyFont="1" applyFill="1" applyBorder="1" applyAlignment="1">
      <alignment horizontal="left" vertical="center" wrapText="1"/>
    </xf>
    <xf numFmtId="0" fontId="4" fillId="4" borderId="8" xfId="0" applyFont="1" applyFill="1" applyBorder="1" applyAlignment="1">
      <alignment horizontal="left"/>
    </xf>
    <xf numFmtId="0" fontId="4" fillId="4" borderId="23" xfId="0" applyFont="1" applyFill="1" applyBorder="1" applyAlignment="1">
      <alignment horizontal="left"/>
    </xf>
    <xf numFmtId="0" fontId="4" fillId="4" borderId="25" xfId="0" applyFont="1" applyFill="1" applyBorder="1" applyAlignment="1">
      <alignment horizontal="left"/>
    </xf>
    <xf numFmtId="0" fontId="13"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left"/>
    </xf>
    <xf numFmtId="0" fontId="16" fillId="0" borderId="0" xfId="0" applyFont="1" applyAlignment="1">
      <alignment horizontal="left"/>
    </xf>
    <xf numFmtId="0" fontId="15" fillId="0" borderId="0" xfId="0" applyFont="1" applyAlignment="1">
      <alignment horizontal="left" vertical="center"/>
    </xf>
    <xf numFmtId="0" fontId="41" fillId="0" borderId="0" xfId="0" applyFont="1" applyAlignment="1">
      <alignment horizontal="left" wrapText="1"/>
    </xf>
    <xf numFmtId="0" fontId="15" fillId="0" borderId="0" xfId="0" applyFont="1" applyAlignment="1">
      <alignment horizontal="left" vertical="center" wrapText="1"/>
    </xf>
    <xf numFmtId="0" fontId="15" fillId="0" borderId="0" xfId="0" applyFont="1" applyAlignment="1">
      <alignment horizontal="left" wrapText="1"/>
    </xf>
    <xf numFmtId="0" fontId="14"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horizontal="center" vertical="center"/>
    </xf>
    <xf numFmtId="0" fontId="15" fillId="0" borderId="0" xfId="0" applyFont="1" applyAlignment="1">
      <alignment wrapText="1"/>
    </xf>
    <xf numFmtId="0" fontId="15" fillId="0" borderId="40"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8" xfId="0" applyFont="1" applyBorder="1" applyAlignment="1">
      <alignment horizontal="left" vertical="center"/>
    </xf>
    <xf numFmtId="0" fontId="15" fillId="0" borderId="46" xfId="0" applyFont="1" applyBorder="1" applyAlignment="1">
      <alignment horizontal="center" vertical="center" wrapText="1"/>
    </xf>
    <xf numFmtId="0" fontId="15" fillId="0" borderId="40" xfId="0" applyFont="1" applyBorder="1" applyAlignment="1">
      <alignment horizontal="center" vertical="center"/>
    </xf>
    <xf numFmtId="0" fontId="15" fillId="0" borderId="47" xfId="0" applyFont="1" applyBorder="1" applyAlignment="1">
      <alignment horizontal="center" vertical="center"/>
    </xf>
    <xf numFmtId="0" fontId="15" fillId="0" borderId="42" xfId="0" applyFont="1" applyBorder="1" applyAlignment="1">
      <alignment horizontal="center" vertical="center"/>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election activeCell="B1" sqref="B1"/>
    </sheetView>
  </sheetViews>
  <sheetFormatPr defaultColWidth="8.85546875" defaultRowHeight="12.75" x14ac:dyDescent="0.2"/>
  <cols>
    <col min="1" max="1" width="6.5703125" style="69" customWidth="1"/>
    <col min="2" max="2" width="43.5703125" style="68" customWidth="1"/>
    <col min="3" max="4" width="31.42578125" style="27" customWidth="1"/>
    <col min="5" max="16384" width="8.85546875" style="27"/>
  </cols>
  <sheetData>
    <row r="1" spans="1:4" s="24" customFormat="1" ht="82.5" customHeight="1" thickBot="1" x14ac:dyDescent="0.35">
      <c r="A1" s="167" t="s">
        <v>113</v>
      </c>
      <c r="B1" s="168" t="s">
        <v>24</v>
      </c>
      <c r="C1" s="169" t="s">
        <v>108</v>
      </c>
      <c r="D1" s="170" t="s">
        <v>192</v>
      </c>
    </row>
    <row r="2" spans="1:4" ht="15" customHeight="1" x14ac:dyDescent="0.25">
      <c r="A2" s="177" t="s">
        <v>0</v>
      </c>
      <c r="B2" s="178"/>
      <c r="C2" s="25" t="s">
        <v>25</v>
      </c>
      <c r="D2" s="26" t="s">
        <v>25</v>
      </c>
    </row>
    <row r="3" spans="1:4" s="32" customFormat="1" ht="17.25" customHeight="1" x14ac:dyDescent="0.25">
      <c r="A3" s="28"/>
      <c r="B3" s="29" t="s">
        <v>28</v>
      </c>
      <c r="C3" s="30"/>
      <c r="D3" s="31"/>
    </row>
    <row r="4" spans="1:4" ht="30.6" customHeight="1" x14ac:dyDescent="0.2">
      <c r="A4" s="33">
        <v>1</v>
      </c>
      <c r="B4" s="34" t="s">
        <v>114</v>
      </c>
      <c r="C4" s="35" t="s">
        <v>133</v>
      </c>
      <c r="D4" s="36" t="s">
        <v>136</v>
      </c>
    </row>
    <row r="5" spans="1:4" ht="27" customHeight="1" x14ac:dyDescent="0.2">
      <c r="A5" s="37" t="s">
        <v>39</v>
      </c>
      <c r="B5" s="38" t="s">
        <v>1</v>
      </c>
      <c r="C5" s="39" t="s">
        <v>132</v>
      </c>
      <c r="D5" s="40" t="str">
        <f>C5</f>
        <v xml:space="preserve">SIW APR-DRG Table (DOH*) </v>
      </c>
    </row>
    <row r="6" spans="1:4" ht="28.35" customHeight="1" x14ac:dyDescent="0.2">
      <c r="A6" s="37" t="s">
        <v>38</v>
      </c>
      <c r="B6" s="38" t="s">
        <v>117</v>
      </c>
      <c r="C6" s="41" t="s">
        <v>115</v>
      </c>
      <c r="D6" s="42" t="str">
        <f>C6</f>
        <v>Line 1 x Line 2</v>
      </c>
    </row>
    <row r="7" spans="1:4" ht="27" customHeight="1" x14ac:dyDescent="0.2">
      <c r="A7" s="37" t="s">
        <v>34</v>
      </c>
      <c r="B7" s="43" t="s">
        <v>116</v>
      </c>
      <c r="C7" s="35" t="s">
        <v>134</v>
      </c>
      <c r="D7" s="44" t="s">
        <v>83</v>
      </c>
    </row>
    <row r="8" spans="1:4" ht="89.25" x14ac:dyDescent="0.2">
      <c r="A8" s="37" t="s">
        <v>35</v>
      </c>
      <c r="B8" s="45" t="s">
        <v>336</v>
      </c>
      <c r="C8" s="35" t="s">
        <v>135</v>
      </c>
      <c r="D8" s="36" t="s">
        <v>334</v>
      </c>
    </row>
    <row r="9" spans="1:4" ht="17.100000000000001" customHeight="1" x14ac:dyDescent="0.2">
      <c r="A9" s="37" t="s">
        <v>36</v>
      </c>
      <c r="B9" s="43" t="s">
        <v>89</v>
      </c>
      <c r="C9" s="39" t="s">
        <v>118</v>
      </c>
      <c r="D9" s="40" t="s">
        <v>120</v>
      </c>
    </row>
    <row r="10" spans="1:4" ht="16.350000000000001" customHeight="1" x14ac:dyDescent="0.25">
      <c r="A10" s="179" t="s">
        <v>44</v>
      </c>
      <c r="B10" s="180"/>
      <c r="C10" s="46"/>
      <c r="D10" s="47"/>
    </row>
    <row r="11" spans="1:4" ht="17.25" customHeight="1" x14ac:dyDescent="0.25">
      <c r="A11" s="37" t="s">
        <v>40</v>
      </c>
      <c r="B11" s="45" t="s">
        <v>43</v>
      </c>
      <c r="C11" s="48"/>
      <c r="D11" s="49"/>
    </row>
    <row r="12" spans="1:4" ht="25.5" x14ac:dyDescent="0.2">
      <c r="A12" s="50" t="s">
        <v>30</v>
      </c>
      <c r="B12" s="43" t="s">
        <v>74</v>
      </c>
      <c r="C12" s="35" t="s">
        <v>187</v>
      </c>
      <c r="D12" s="36" t="s">
        <v>335</v>
      </c>
    </row>
    <row r="13" spans="1:4" ht="17.100000000000001" customHeight="1" x14ac:dyDescent="0.2">
      <c r="A13" s="50" t="s">
        <v>31</v>
      </c>
      <c r="B13" s="45" t="s">
        <v>45</v>
      </c>
      <c r="C13" s="39" t="s">
        <v>2</v>
      </c>
      <c r="D13" s="40" t="str">
        <f>C13</f>
        <v>Medical Record</v>
      </c>
    </row>
    <row r="14" spans="1:4" ht="17.100000000000001" customHeight="1" x14ac:dyDescent="0.2">
      <c r="A14" s="50" t="s">
        <v>32</v>
      </c>
      <c r="B14" s="38" t="s">
        <v>47</v>
      </c>
      <c r="C14" s="41" t="s">
        <v>119</v>
      </c>
      <c r="D14" s="42" t="str">
        <f>C14</f>
        <v>Line 7a x Line 7b</v>
      </c>
    </row>
    <row r="15" spans="1:4" ht="17.100000000000001" customHeight="1" x14ac:dyDescent="0.25">
      <c r="A15" s="179" t="s">
        <v>62</v>
      </c>
      <c r="B15" s="180"/>
      <c r="C15" s="51"/>
      <c r="D15" s="52"/>
    </row>
    <row r="16" spans="1:4" ht="17.100000000000001" customHeight="1" x14ac:dyDescent="0.2">
      <c r="A16" s="53" t="s">
        <v>41</v>
      </c>
      <c r="B16" s="38" t="s">
        <v>48</v>
      </c>
      <c r="C16" s="39" t="s">
        <v>121</v>
      </c>
      <c r="D16" s="40" t="str">
        <f>C16</f>
        <v>Line 6 + Line 7c</v>
      </c>
    </row>
    <row r="17" spans="1:4" ht="9.6" customHeight="1" x14ac:dyDescent="0.2">
      <c r="A17" s="54"/>
      <c r="B17" s="55"/>
      <c r="C17" s="56"/>
      <c r="D17" s="57"/>
    </row>
    <row r="18" spans="1:4" ht="17.100000000000001" customHeight="1" x14ac:dyDescent="0.2">
      <c r="A18" s="175" t="s">
        <v>123</v>
      </c>
      <c r="B18" s="176"/>
      <c r="C18" s="58"/>
      <c r="D18" s="59"/>
    </row>
    <row r="19" spans="1:4" ht="26.45" customHeight="1" x14ac:dyDescent="0.2">
      <c r="A19" s="60" t="s">
        <v>49</v>
      </c>
      <c r="B19" s="61" t="s">
        <v>185</v>
      </c>
      <c r="C19" s="62" t="s">
        <v>122</v>
      </c>
      <c r="D19" s="63" t="str">
        <f>C19</f>
        <v>4/1/09 Forward ==&gt; 7.04%</v>
      </c>
    </row>
    <row r="20" spans="1:4" ht="17.100000000000001" customHeight="1" x14ac:dyDescent="0.2">
      <c r="A20" s="60" t="s">
        <v>50</v>
      </c>
      <c r="B20" s="61" t="s">
        <v>53</v>
      </c>
      <c r="C20" s="62" t="s">
        <v>86</v>
      </c>
      <c r="D20" s="63" t="str">
        <f>C20</f>
        <v>Line 8 x Line A</v>
      </c>
    </row>
    <row r="21" spans="1:4" ht="45" customHeight="1" x14ac:dyDescent="0.2">
      <c r="A21" s="60" t="s">
        <v>51</v>
      </c>
      <c r="B21" s="61" t="s">
        <v>111</v>
      </c>
      <c r="C21" s="64" t="s">
        <v>87</v>
      </c>
      <c r="D21" s="65" t="str">
        <f>C21</f>
        <v>Line 8</v>
      </c>
    </row>
    <row r="22" spans="1:4" ht="52.35" customHeight="1" x14ac:dyDescent="0.2">
      <c r="A22" s="60" t="s">
        <v>52</v>
      </c>
      <c r="B22" s="61" t="s">
        <v>112</v>
      </c>
      <c r="C22" s="64" t="s">
        <v>88</v>
      </c>
      <c r="D22" s="65" t="str">
        <f>C22</f>
        <v>Line 8 + Line B</v>
      </c>
    </row>
    <row r="23" spans="1:4" s="171" customFormat="1" ht="34.5" customHeight="1" thickBot="1" x14ac:dyDescent="0.3">
      <c r="A23" s="66" t="s">
        <v>76</v>
      </c>
      <c r="B23" s="181" t="s">
        <v>296</v>
      </c>
      <c r="C23" s="181"/>
      <c r="D23" s="182"/>
    </row>
    <row r="24" spans="1:4" x14ac:dyDescent="0.2">
      <c r="A24" s="67"/>
    </row>
    <row r="25" spans="1:4" x14ac:dyDescent="0.2">
      <c r="A25" s="67"/>
    </row>
  </sheetData>
  <mergeCells count="5">
    <mergeCell ref="A18:B18"/>
    <mergeCell ref="A2:B2"/>
    <mergeCell ref="A10:B10"/>
    <mergeCell ref="A15:B15"/>
    <mergeCell ref="B23:D23"/>
  </mergeCells>
  <phoneticPr fontId="0" type="noConversion"/>
  <printOptions horizontalCentered="1"/>
  <pageMargins left="0" right="0" top="0.88" bottom="0.3" header="0.36" footer="0.23"/>
  <pageSetup scale="82" orientation="landscape" r:id="rId1"/>
  <headerFooter alignWithMargins="0">
    <oddHeader xml:space="preserve">&amp;L&amp;G&amp;C&amp;"Arial,Bold"&amp;12MEDICAID - TRADITIONAL AND MANAGED CARE
INLIER PAYMENT&amp;RSample Payment
Calculation Worksheet
</oddHeader>
    <oddFooter>&amp;L&amp;A&amp;CPage &amp;P of &amp;N&amp;RJanuary 2023</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zoomScaleNormal="100" workbookViewId="0">
      <pane xSplit="2" ySplit="3" topLeftCell="C4" activePane="bottomRight" state="frozen"/>
      <selection pane="topRight"/>
      <selection pane="bottomLeft"/>
      <selection pane="bottomRight" activeCell="B13" sqref="B13"/>
    </sheetView>
  </sheetViews>
  <sheetFormatPr defaultColWidth="8.85546875" defaultRowHeight="12.75" x14ac:dyDescent="0.2"/>
  <cols>
    <col min="1" max="1" width="7.42578125" style="69" customWidth="1"/>
    <col min="2" max="2" width="37.85546875" style="68" customWidth="1"/>
    <col min="3" max="3" width="30.5703125" style="27" customWidth="1"/>
    <col min="4" max="4" width="30" style="27" customWidth="1"/>
    <col min="5" max="5" width="14.42578125" style="27" customWidth="1"/>
    <col min="6" max="16384" width="8.85546875" style="27"/>
  </cols>
  <sheetData>
    <row r="1" spans="1:4" s="70" customFormat="1" ht="35.25" customHeight="1" thickBot="1" x14ac:dyDescent="0.3">
      <c r="A1" s="185" t="s">
        <v>295</v>
      </c>
      <c r="B1" s="186"/>
      <c r="C1" s="186"/>
      <c r="D1" s="187"/>
    </row>
    <row r="2" spans="1:4" s="24" customFormat="1" ht="108.6" customHeight="1" thickBot="1" x14ac:dyDescent="0.35">
      <c r="A2" s="95" t="s">
        <v>113</v>
      </c>
      <c r="B2" s="21" t="s">
        <v>24</v>
      </c>
      <c r="C2" s="22" t="s">
        <v>108</v>
      </c>
      <c r="D2" s="23" t="s">
        <v>192</v>
      </c>
    </row>
    <row r="3" spans="1:4" ht="15" customHeight="1" x14ac:dyDescent="0.25">
      <c r="A3" s="183" t="s">
        <v>179</v>
      </c>
      <c r="B3" s="184"/>
      <c r="C3" s="25" t="s">
        <v>25</v>
      </c>
      <c r="D3" s="26" t="s">
        <v>25</v>
      </c>
    </row>
    <row r="4" spans="1:4" ht="18" customHeight="1" x14ac:dyDescent="0.2">
      <c r="A4" s="71" t="s">
        <v>37</v>
      </c>
      <c r="B4" s="38" t="s">
        <v>64</v>
      </c>
      <c r="C4" s="72"/>
      <c r="D4" s="73"/>
    </row>
    <row r="5" spans="1:4" ht="20.100000000000001" customHeight="1" x14ac:dyDescent="0.2">
      <c r="A5" s="50" t="s">
        <v>30</v>
      </c>
      <c r="B5" s="38" t="s">
        <v>55</v>
      </c>
      <c r="C5" s="39" t="s">
        <v>2</v>
      </c>
      <c r="D5" s="40" t="s">
        <v>2</v>
      </c>
    </row>
    <row r="6" spans="1:4" ht="20.100000000000001" customHeight="1" x14ac:dyDescent="0.2">
      <c r="A6" s="50" t="s">
        <v>31</v>
      </c>
      <c r="B6" s="43" t="s">
        <v>63</v>
      </c>
      <c r="C6" s="39" t="s">
        <v>2</v>
      </c>
      <c r="D6" s="40" t="s">
        <v>2</v>
      </c>
    </row>
    <row r="7" spans="1:4" ht="20.100000000000001" customHeight="1" x14ac:dyDescent="0.2">
      <c r="A7" s="50" t="s">
        <v>32</v>
      </c>
      <c r="B7" s="43" t="s">
        <v>92</v>
      </c>
      <c r="C7" s="39" t="s">
        <v>7</v>
      </c>
      <c r="D7" s="40" t="s">
        <v>7</v>
      </c>
    </row>
    <row r="8" spans="1:4" ht="20.100000000000001" customHeight="1" x14ac:dyDescent="0.2">
      <c r="A8" s="28" t="s">
        <v>39</v>
      </c>
      <c r="B8" s="74" t="s">
        <v>65</v>
      </c>
      <c r="C8" s="75" t="s">
        <v>66</v>
      </c>
      <c r="D8" s="76" t="s">
        <v>66</v>
      </c>
    </row>
    <row r="9" spans="1:4" ht="37.35" customHeight="1" x14ac:dyDescent="0.2">
      <c r="A9" s="188" t="s">
        <v>189</v>
      </c>
      <c r="B9" s="189"/>
      <c r="C9" s="189"/>
      <c r="D9" s="190"/>
    </row>
    <row r="10" spans="1:4" s="32" customFormat="1" ht="18" customHeight="1" x14ac:dyDescent="0.2">
      <c r="A10" s="77" t="s">
        <v>29</v>
      </c>
      <c r="B10" s="78"/>
      <c r="C10" s="79"/>
      <c r="D10" s="80"/>
    </row>
    <row r="11" spans="1:4" ht="25.5" x14ac:dyDescent="0.2">
      <c r="A11" s="28" t="s">
        <v>38</v>
      </c>
      <c r="B11" s="34" t="s">
        <v>171</v>
      </c>
      <c r="C11" s="35" t="s">
        <v>133</v>
      </c>
      <c r="D11" s="36" t="s">
        <v>136</v>
      </c>
    </row>
    <row r="12" spans="1:4" ht="25.5" x14ac:dyDescent="0.2">
      <c r="A12" s="28" t="s">
        <v>34</v>
      </c>
      <c r="B12" s="38" t="s">
        <v>1</v>
      </c>
      <c r="C12" s="39" t="s">
        <v>132</v>
      </c>
      <c r="D12" s="40" t="str">
        <f>C12</f>
        <v xml:space="preserve">SIW APR-DRG Table (DOH*) </v>
      </c>
    </row>
    <row r="13" spans="1:4" x14ac:dyDescent="0.2">
      <c r="A13" s="28" t="s">
        <v>35</v>
      </c>
      <c r="B13" s="38" t="s">
        <v>117</v>
      </c>
      <c r="C13" s="39" t="s">
        <v>23</v>
      </c>
      <c r="D13" s="40" t="str">
        <f>C13</f>
        <v>Line 3 x Line 4</v>
      </c>
    </row>
    <row r="14" spans="1:4" ht="25.5" x14ac:dyDescent="0.2">
      <c r="A14" s="71" t="s">
        <v>36</v>
      </c>
      <c r="B14" s="45" t="s">
        <v>172</v>
      </c>
      <c r="C14" s="39" t="s">
        <v>132</v>
      </c>
      <c r="D14" s="40" t="str">
        <f>C14</f>
        <v xml:space="preserve">SIW APR-DRG Table (DOH*) </v>
      </c>
    </row>
    <row r="15" spans="1:4" ht="20.100000000000001" customHeight="1" x14ac:dyDescent="0.2">
      <c r="A15" s="81" t="s">
        <v>40</v>
      </c>
      <c r="B15" s="38" t="s">
        <v>6</v>
      </c>
      <c r="C15" s="39" t="s">
        <v>173</v>
      </c>
      <c r="D15" s="40" t="str">
        <f>C15</f>
        <v>Line 5 / Line 6</v>
      </c>
    </row>
    <row r="16" spans="1:4" ht="20.100000000000001" customHeight="1" x14ac:dyDescent="0.25">
      <c r="A16" s="82" t="s">
        <v>41</v>
      </c>
      <c r="B16" s="34" t="s">
        <v>81</v>
      </c>
      <c r="C16" s="30"/>
      <c r="D16" s="31"/>
    </row>
    <row r="17" spans="1:5" ht="26.45" customHeight="1" x14ac:dyDescent="0.2">
      <c r="A17" s="83" t="s">
        <v>30</v>
      </c>
      <c r="B17" s="34" t="s">
        <v>177</v>
      </c>
      <c r="C17" s="84">
        <v>1</v>
      </c>
      <c r="D17" s="85">
        <v>1</v>
      </c>
    </row>
    <row r="18" spans="1:5" x14ac:dyDescent="0.2">
      <c r="A18" s="86"/>
      <c r="B18" s="87" t="s">
        <v>33</v>
      </c>
      <c r="C18" s="87" t="s">
        <v>54</v>
      </c>
      <c r="D18" s="88" t="s">
        <v>54</v>
      </c>
    </row>
    <row r="19" spans="1:5" ht="39" customHeight="1" x14ac:dyDescent="0.2">
      <c r="A19" s="89" t="s">
        <v>31</v>
      </c>
      <c r="B19" s="90" t="s">
        <v>297</v>
      </c>
      <c r="C19" s="91">
        <v>1.2</v>
      </c>
      <c r="D19" s="92">
        <v>1.2</v>
      </c>
      <c r="E19" s="93"/>
    </row>
    <row r="20" spans="1:5" ht="20.100000000000001" customHeight="1" x14ac:dyDescent="0.2">
      <c r="A20" s="81" t="s">
        <v>42</v>
      </c>
      <c r="B20" s="38" t="s">
        <v>8</v>
      </c>
      <c r="C20" s="41" t="s">
        <v>184</v>
      </c>
      <c r="D20" s="42" t="str">
        <f>C20</f>
        <v>Line 7 x  Line 8a (or 8b)</v>
      </c>
    </row>
    <row r="21" spans="1:5" ht="25.5" x14ac:dyDescent="0.2">
      <c r="A21" s="81" t="s">
        <v>56</v>
      </c>
      <c r="B21" s="94" t="s">
        <v>174</v>
      </c>
      <c r="C21" s="35" t="s">
        <v>175</v>
      </c>
      <c r="D21" s="36" t="s">
        <v>314</v>
      </c>
    </row>
    <row r="22" spans="1:5" ht="25.5" customHeight="1" x14ac:dyDescent="0.2">
      <c r="A22" s="81" t="s">
        <v>57</v>
      </c>
      <c r="B22" s="38" t="s">
        <v>186</v>
      </c>
      <c r="C22" s="41" t="s">
        <v>176</v>
      </c>
      <c r="D22" s="42" t="str">
        <f>C22</f>
        <v>Line 9 + Line 10</v>
      </c>
    </row>
    <row r="23" spans="1:5" ht="20.100000000000001" customHeight="1" x14ac:dyDescent="0.25">
      <c r="A23" s="177" t="s">
        <v>67</v>
      </c>
      <c r="B23" s="178"/>
      <c r="C23" s="25" t="s">
        <v>25</v>
      </c>
      <c r="D23" s="26" t="s">
        <v>25</v>
      </c>
    </row>
    <row r="24" spans="1:5" ht="17.45" customHeight="1" x14ac:dyDescent="0.2">
      <c r="A24" s="81" t="s">
        <v>58</v>
      </c>
      <c r="B24" s="38" t="s">
        <v>180</v>
      </c>
      <c r="C24" s="41" t="s">
        <v>178</v>
      </c>
      <c r="D24" s="42" t="str">
        <f>C24</f>
        <v>Line 11 x Line 1c</v>
      </c>
    </row>
    <row r="25" spans="1:5" ht="33" customHeight="1" x14ac:dyDescent="0.2">
      <c r="A25" s="81" t="s">
        <v>59</v>
      </c>
      <c r="B25" s="43" t="s">
        <v>116</v>
      </c>
      <c r="C25" s="35" t="s">
        <v>134</v>
      </c>
      <c r="D25" s="40" t="s">
        <v>83</v>
      </c>
    </row>
    <row r="26" spans="1:5" ht="63.75" x14ac:dyDescent="0.2">
      <c r="A26" s="53" t="s">
        <v>60</v>
      </c>
      <c r="B26" s="172" t="s">
        <v>330</v>
      </c>
      <c r="C26" s="173" t="s">
        <v>83</v>
      </c>
      <c r="D26" s="174" t="s">
        <v>331</v>
      </c>
    </row>
    <row r="27" spans="1:5" ht="18.600000000000001" customHeight="1" x14ac:dyDescent="0.2">
      <c r="A27" s="81" t="s">
        <v>68</v>
      </c>
      <c r="B27" s="43" t="s">
        <v>73</v>
      </c>
      <c r="C27" s="35" t="s">
        <v>181</v>
      </c>
      <c r="D27" s="44" t="s">
        <v>329</v>
      </c>
    </row>
    <row r="28" spans="1:5" ht="20.100000000000001" customHeight="1" x14ac:dyDescent="0.2">
      <c r="A28" s="81" t="s">
        <v>71</v>
      </c>
      <c r="B28" s="38" t="s">
        <v>69</v>
      </c>
      <c r="C28" s="72"/>
      <c r="D28" s="73"/>
    </row>
    <row r="29" spans="1:5" ht="20.100000000000001" customHeight="1" x14ac:dyDescent="0.2">
      <c r="A29" s="50" t="s">
        <v>30</v>
      </c>
      <c r="B29" s="38" t="s">
        <v>70</v>
      </c>
      <c r="C29" s="39" t="s">
        <v>131</v>
      </c>
      <c r="D29" s="40" t="str">
        <f>C29</f>
        <v>Inlier Tab, Line 6</v>
      </c>
    </row>
    <row r="30" spans="1:5" ht="20.100000000000001" customHeight="1" x14ac:dyDescent="0.2">
      <c r="A30" s="81" t="s">
        <v>182</v>
      </c>
      <c r="B30" s="38" t="s">
        <v>72</v>
      </c>
      <c r="C30" s="39" t="s">
        <v>320</v>
      </c>
      <c r="D30" s="40" t="str">
        <f>C30</f>
        <v>Lesser of Line 15 or Line 16a</v>
      </c>
    </row>
    <row r="31" spans="1:5" ht="20.100000000000001" customHeight="1" x14ac:dyDescent="0.2">
      <c r="A31" s="81" t="s">
        <v>183</v>
      </c>
      <c r="B31" s="38" t="s">
        <v>47</v>
      </c>
      <c r="C31" s="39" t="s">
        <v>130</v>
      </c>
      <c r="D31" s="40" t="str">
        <f>C31</f>
        <v>Inlier Tab, Line 7c</v>
      </c>
    </row>
    <row r="32" spans="1:5" ht="25.5" x14ac:dyDescent="0.2">
      <c r="A32" s="81" t="s">
        <v>319</v>
      </c>
      <c r="B32" s="38" t="s">
        <v>75</v>
      </c>
      <c r="C32" s="39" t="s">
        <v>321</v>
      </c>
      <c r="D32" s="40" t="str">
        <f>C32</f>
        <v>Line 17 + Line 18</v>
      </c>
    </row>
    <row r="33" spans="1:4" ht="10.35" customHeight="1" x14ac:dyDescent="0.2">
      <c r="A33" s="54"/>
      <c r="B33" s="55"/>
      <c r="C33" s="56"/>
      <c r="D33" s="57"/>
    </row>
    <row r="34" spans="1:4" ht="17.100000000000001" customHeight="1" x14ac:dyDescent="0.2">
      <c r="A34" s="175" t="s">
        <v>123</v>
      </c>
      <c r="B34" s="176"/>
      <c r="C34" s="58" t="s">
        <v>25</v>
      </c>
      <c r="D34" s="59" t="s">
        <v>25</v>
      </c>
    </row>
    <row r="35" spans="1:4" ht="26.45" customHeight="1" x14ac:dyDescent="0.2">
      <c r="A35" s="60" t="s">
        <v>49</v>
      </c>
      <c r="B35" s="61" t="s">
        <v>185</v>
      </c>
      <c r="C35" s="62" t="s">
        <v>122</v>
      </c>
      <c r="D35" s="63" t="str">
        <f>C35</f>
        <v>4/1/09 Forward ==&gt; 7.04%</v>
      </c>
    </row>
    <row r="36" spans="1:4" ht="17.100000000000001" customHeight="1" x14ac:dyDescent="0.2">
      <c r="A36" s="60" t="s">
        <v>50</v>
      </c>
      <c r="B36" s="61" t="s">
        <v>53</v>
      </c>
      <c r="C36" s="62" t="s">
        <v>322</v>
      </c>
      <c r="D36" s="63" t="str">
        <f>C36</f>
        <v>Line 19 x Line A</v>
      </c>
    </row>
    <row r="37" spans="1:4" ht="45" customHeight="1" x14ac:dyDescent="0.2">
      <c r="A37" s="60" t="s">
        <v>51</v>
      </c>
      <c r="B37" s="61" t="s">
        <v>111</v>
      </c>
      <c r="C37" s="64" t="s">
        <v>322</v>
      </c>
      <c r="D37" s="65" t="str">
        <f>C37</f>
        <v>Line 19 x Line A</v>
      </c>
    </row>
    <row r="38" spans="1:4" ht="52.35" customHeight="1" x14ac:dyDescent="0.2">
      <c r="A38" s="60" t="s">
        <v>52</v>
      </c>
      <c r="B38" s="61" t="s">
        <v>110</v>
      </c>
      <c r="C38" s="64" t="s">
        <v>323</v>
      </c>
      <c r="D38" s="65" t="str">
        <f>C38</f>
        <v>Line 19 + Line B</v>
      </c>
    </row>
    <row r="39" spans="1:4" ht="35.1" customHeight="1" thickBot="1" x14ac:dyDescent="0.25">
      <c r="A39" s="66" t="s">
        <v>76</v>
      </c>
      <c r="B39" s="181" t="s">
        <v>296</v>
      </c>
      <c r="C39" s="181"/>
      <c r="D39" s="182"/>
    </row>
  </sheetData>
  <mergeCells count="6">
    <mergeCell ref="B39:D39"/>
    <mergeCell ref="A34:B34"/>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&amp;L&amp;A&amp;CPage &amp;P of &amp;N&amp;RJanuary 2023</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sqref="A1:D1"/>
    </sheetView>
  </sheetViews>
  <sheetFormatPr defaultColWidth="8.85546875" defaultRowHeight="12.75" x14ac:dyDescent="0.2"/>
  <cols>
    <col min="1" max="1" width="6.42578125" style="69" customWidth="1"/>
    <col min="2" max="2" width="38.85546875" style="68" customWidth="1"/>
    <col min="3" max="3" width="31.5703125" style="27" customWidth="1"/>
    <col min="4" max="4" width="30.42578125" style="27" customWidth="1"/>
    <col min="5" max="16384" width="8.85546875" style="27"/>
  </cols>
  <sheetData>
    <row r="1" spans="1:4" ht="39" customHeight="1" thickBot="1" x14ac:dyDescent="0.25">
      <c r="A1" s="191" t="s">
        <v>294</v>
      </c>
      <c r="B1" s="192"/>
      <c r="C1" s="192"/>
      <c r="D1" s="193"/>
    </row>
    <row r="2" spans="1:4" ht="122.1" customHeight="1" thickBot="1" x14ac:dyDescent="0.35">
      <c r="A2" s="20" t="s">
        <v>113</v>
      </c>
      <c r="B2" s="21" t="s">
        <v>24</v>
      </c>
      <c r="C2" s="22" t="s">
        <v>108</v>
      </c>
      <c r="D2" s="23" t="s">
        <v>288</v>
      </c>
    </row>
    <row r="3" spans="1:4" ht="15" customHeight="1" x14ac:dyDescent="0.25">
      <c r="A3" s="177" t="s">
        <v>9</v>
      </c>
      <c r="B3" s="178"/>
      <c r="C3" s="25" t="s">
        <v>25</v>
      </c>
      <c r="D3" s="26" t="s">
        <v>25</v>
      </c>
    </row>
    <row r="4" spans="1:4" ht="25.5" x14ac:dyDescent="0.2">
      <c r="A4" s="81" t="s">
        <v>37</v>
      </c>
      <c r="B4" s="96" t="s">
        <v>10</v>
      </c>
      <c r="C4" s="39" t="s">
        <v>90</v>
      </c>
      <c r="D4" s="40" t="s">
        <v>90</v>
      </c>
    </row>
    <row r="5" spans="1:4" ht="25.5" x14ac:dyDescent="0.2">
      <c r="A5" s="81" t="s">
        <v>39</v>
      </c>
      <c r="B5" s="38" t="s">
        <v>82</v>
      </c>
      <c r="C5" s="97"/>
      <c r="D5" s="98"/>
    </row>
    <row r="6" spans="1:4" ht="20.100000000000001" customHeight="1" x14ac:dyDescent="0.2">
      <c r="A6" s="81"/>
      <c r="B6" s="38" t="s">
        <v>11</v>
      </c>
      <c r="C6" s="39" t="s">
        <v>90</v>
      </c>
      <c r="D6" s="40" t="s">
        <v>90</v>
      </c>
    </row>
    <row r="7" spans="1:4" ht="20.100000000000001" customHeight="1" x14ac:dyDescent="0.2">
      <c r="A7" s="81"/>
      <c r="B7" s="38" t="s">
        <v>12</v>
      </c>
      <c r="C7" s="39" t="s">
        <v>90</v>
      </c>
      <c r="D7" s="40" t="s">
        <v>90</v>
      </c>
    </row>
    <row r="8" spans="1:4" ht="20.100000000000001" customHeight="1" x14ac:dyDescent="0.2">
      <c r="A8" s="81"/>
      <c r="B8" s="38" t="s">
        <v>17</v>
      </c>
      <c r="C8" s="39" t="s">
        <v>90</v>
      </c>
      <c r="D8" s="40" t="s">
        <v>90</v>
      </c>
    </row>
    <row r="9" spans="1:4" ht="20.100000000000001" customHeight="1" x14ac:dyDescent="0.2">
      <c r="A9" s="81"/>
      <c r="B9" s="38" t="s">
        <v>91</v>
      </c>
      <c r="C9" s="39" t="s">
        <v>90</v>
      </c>
      <c r="D9" s="40" t="s">
        <v>90</v>
      </c>
    </row>
    <row r="10" spans="1:4" ht="20.100000000000001" customHeight="1" x14ac:dyDescent="0.2">
      <c r="A10" s="81"/>
      <c r="B10" s="38" t="s">
        <v>13</v>
      </c>
      <c r="C10" s="39" t="s">
        <v>90</v>
      </c>
      <c r="D10" s="40" t="s">
        <v>90</v>
      </c>
    </row>
    <row r="11" spans="1:4" ht="20.100000000000001" customHeight="1" x14ac:dyDescent="0.2">
      <c r="A11" s="81"/>
      <c r="B11" s="38" t="s">
        <v>18</v>
      </c>
      <c r="C11" s="39" t="s">
        <v>20</v>
      </c>
      <c r="D11" s="40" t="s">
        <v>20</v>
      </c>
    </row>
    <row r="12" spans="1:4" ht="20.100000000000001" customHeight="1" x14ac:dyDescent="0.2">
      <c r="A12" s="81" t="s">
        <v>38</v>
      </c>
      <c r="B12" s="38" t="s">
        <v>14</v>
      </c>
      <c r="C12" s="39" t="s">
        <v>19</v>
      </c>
      <c r="D12" s="40" t="s">
        <v>19</v>
      </c>
    </row>
    <row r="13" spans="1:4" ht="25.5" x14ac:dyDescent="0.2">
      <c r="A13" s="81" t="s">
        <v>34</v>
      </c>
      <c r="B13" s="38" t="s">
        <v>15</v>
      </c>
      <c r="C13" s="35" t="s">
        <v>137</v>
      </c>
      <c r="D13" s="36" t="s">
        <v>190</v>
      </c>
    </row>
    <row r="14" spans="1:4" ht="25.5" x14ac:dyDescent="0.2">
      <c r="A14" s="81" t="s">
        <v>35</v>
      </c>
      <c r="B14" s="38" t="s">
        <v>16</v>
      </c>
      <c r="C14" s="41" t="s">
        <v>23</v>
      </c>
      <c r="D14" s="42" t="s">
        <v>23</v>
      </c>
    </row>
    <row r="15" spans="1:4" ht="18.600000000000001" customHeight="1" x14ac:dyDescent="0.2">
      <c r="A15" s="53" t="s">
        <v>36</v>
      </c>
      <c r="B15" s="99" t="s">
        <v>138</v>
      </c>
      <c r="C15" s="97"/>
      <c r="D15" s="98"/>
    </row>
    <row r="16" spans="1:4" ht="30" customHeight="1" x14ac:dyDescent="0.2">
      <c r="A16" s="100"/>
      <c r="B16" s="45" t="s">
        <v>142</v>
      </c>
      <c r="C16" s="39" t="s">
        <v>139</v>
      </c>
      <c r="D16" s="40" t="s">
        <v>139</v>
      </c>
    </row>
    <row r="17" spans="1:4" ht="25.5" x14ac:dyDescent="0.2">
      <c r="A17" s="81"/>
      <c r="B17" s="38" t="s">
        <v>140</v>
      </c>
      <c r="C17" s="35" t="s">
        <v>141</v>
      </c>
      <c r="D17" s="36" t="s">
        <v>191</v>
      </c>
    </row>
    <row r="18" spans="1:4" ht="20.100000000000001" customHeight="1" x14ac:dyDescent="0.2">
      <c r="A18" s="81"/>
      <c r="B18" s="38" t="s">
        <v>143</v>
      </c>
      <c r="C18" s="39" t="s">
        <v>144</v>
      </c>
      <c r="D18" s="40" t="str">
        <f>C18</f>
        <v>Line 6a x Line 6b</v>
      </c>
    </row>
    <row r="19" spans="1:4" ht="17.45" customHeight="1" x14ac:dyDescent="0.2">
      <c r="A19" s="71" t="s">
        <v>40</v>
      </c>
      <c r="B19" s="101" t="s">
        <v>78</v>
      </c>
      <c r="C19" s="97"/>
      <c r="D19" s="98"/>
    </row>
    <row r="20" spans="1:4" x14ac:dyDescent="0.2">
      <c r="A20" s="81"/>
      <c r="B20" s="43" t="s">
        <v>79</v>
      </c>
      <c r="C20" s="102" t="s">
        <v>145</v>
      </c>
      <c r="D20" s="103" t="str">
        <f>C20</f>
        <v>Is Line 5 &gt; 6c?</v>
      </c>
    </row>
    <row r="21" spans="1:4" ht="26.25" thickBot="1" x14ac:dyDescent="0.25">
      <c r="A21" s="82"/>
      <c r="B21" s="74" t="s">
        <v>169</v>
      </c>
      <c r="C21" s="104" t="s">
        <v>80</v>
      </c>
      <c r="D21" s="105" t="s">
        <v>80</v>
      </c>
    </row>
    <row r="22" spans="1:4" ht="20.100000000000001" customHeight="1" thickBot="1" x14ac:dyDescent="0.25">
      <c r="A22" s="194" t="s">
        <v>149</v>
      </c>
      <c r="B22" s="195"/>
      <c r="C22" s="195"/>
      <c r="D22" s="196"/>
    </row>
    <row r="23" spans="1:4" ht="18" customHeight="1" thickBot="1" x14ac:dyDescent="0.25">
      <c r="A23" s="197" t="s">
        <v>170</v>
      </c>
      <c r="B23" s="198"/>
      <c r="C23" s="198"/>
      <c r="D23" s="199"/>
    </row>
    <row r="24" spans="1:4" ht="24" customHeight="1" x14ac:dyDescent="0.25">
      <c r="A24" s="179" t="s">
        <v>9</v>
      </c>
      <c r="B24" s="180"/>
      <c r="C24" s="25" t="s">
        <v>25</v>
      </c>
      <c r="D24" s="26" t="s">
        <v>25</v>
      </c>
    </row>
    <row r="25" spans="1:4" ht="38.25" x14ac:dyDescent="0.2">
      <c r="A25" s="37" t="s">
        <v>41</v>
      </c>
      <c r="B25" s="43" t="s">
        <v>168</v>
      </c>
      <c r="C25" s="106" t="s">
        <v>146</v>
      </c>
      <c r="D25" s="107" t="str">
        <f>C25</f>
        <v>Line 5 - Line 6c</v>
      </c>
    </row>
    <row r="26" spans="1:4" x14ac:dyDescent="0.2">
      <c r="A26" s="37" t="s">
        <v>42</v>
      </c>
      <c r="B26" s="38" t="s">
        <v>48</v>
      </c>
      <c r="C26" s="108" t="s">
        <v>147</v>
      </c>
      <c r="D26" s="109" t="str">
        <f>C26</f>
        <v>Inlier Worksheet Tab, Line 8</v>
      </c>
    </row>
    <row r="27" spans="1:4" x14ac:dyDescent="0.2">
      <c r="A27" s="53" t="s">
        <v>56</v>
      </c>
      <c r="B27" s="110" t="s">
        <v>61</v>
      </c>
      <c r="C27" s="111" t="s">
        <v>148</v>
      </c>
      <c r="D27" s="112" t="str">
        <f>C27</f>
        <v>Line 8 + Line 9</v>
      </c>
    </row>
    <row r="28" spans="1:4" x14ac:dyDescent="0.2">
      <c r="A28" s="54"/>
      <c r="B28" s="55"/>
      <c r="C28" s="56"/>
      <c r="D28" s="57"/>
    </row>
    <row r="29" spans="1:4" ht="15" x14ac:dyDescent="0.2">
      <c r="A29" s="175" t="s">
        <v>123</v>
      </c>
      <c r="B29" s="176"/>
      <c r="C29" s="58" t="s">
        <v>25</v>
      </c>
      <c r="D29" s="59" t="s">
        <v>25</v>
      </c>
    </row>
    <row r="30" spans="1:4" ht="25.5" x14ac:dyDescent="0.2">
      <c r="A30" s="60" t="s">
        <v>49</v>
      </c>
      <c r="B30" s="61" t="s">
        <v>185</v>
      </c>
      <c r="C30" s="62" t="s">
        <v>122</v>
      </c>
      <c r="D30" s="63" t="str">
        <f>C30</f>
        <v>4/1/09 Forward ==&gt; 7.04%</v>
      </c>
    </row>
    <row r="31" spans="1:4" x14ac:dyDescent="0.2">
      <c r="A31" s="60" t="s">
        <v>50</v>
      </c>
      <c r="B31" s="61" t="s">
        <v>53</v>
      </c>
      <c r="C31" s="62" t="s">
        <v>150</v>
      </c>
      <c r="D31" s="63" t="str">
        <f>C31</f>
        <v>Line 10 x Line A</v>
      </c>
    </row>
    <row r="32" spans="1:4" ht="51" x14ac:dyDescent="0.2">
      <c r="A32" s="60" t="s">
        <v>51</v>
      </c>
      <c r="B32" s="61" t="s">
        <v>111</v>
      </c>
      <c r="C32" s="64" t="s">
        <v>151</v>
      </c>
      <c r="D32" s="65" t="str">
        <f>C32</f>
        <v>Line 10</v>
      </c>
    </row>
    <row r="33" spans="1:4" ht="51" x14ac:dyDescent="0.2">
      <c r="A33" s="60" t="s">
        <v>52</v>
      </c>
      <c r="B33" s="61" t="s">
        <v>110</v>
      </c>
      <c r="C33" s="64" t="s">
        <v>152</v>
      </c>
      <c r="D33" s="65" t="str">
        <f>C33</f>
        <v>Line 10 + Line B</v>
      </c>
    </row>
    <row r="34" spans="1:4" ht="40.35" customHeight="1" x14ac:dyDescent="0.2">
      <c r="A34" s="113" t="s">
        <v>104</v>
      </c>
      <c r="B34" s="200" t="s">
        <v>289</v>
      </c>
      <c r="C34" s="200"/>
      <c r="D34" s="201"/>
    </row>
    <row r="35" spans="1:4" ht="32.450000000000003" customHeight="1" thickBot="1" x14ac:dyDescent="0.25">
      <c r="A35" s="66" t="s">
        <v>76</v>
      </c>
      <c r="B35" s="181" t="s">
        <v>296</v>
      </c>
      <c r="C35" s="181"/>
      <c r="D35" s="182"/>
    </row>
    <row r="36" spans="1:4" x14ac:dyDescent="0.2">
      <c r="C36" s="114"/>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&amp;N&amp;RJanuary 2023</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Normal="100" workbookViewId="0"/>
  </sheetViews>
  <sheetFormatPr defaultColWidth="8.85546875" defaultRowHeight="12.75" x14ac:dyDescent="0.2"/>
  <cols>
    <col min="1" max="1" width="7.140625" style="69" customWidth="1"/>
    <col min="2" max="2" width="44.42578125" style="68" customWidth="1"/>
    <col min="3" max="3" width="34.42578125" style="27" customWidth="1"/>
    <col min="4" max="4" width="32.42578125" style="27" customWidth="1"/>
    <col min="5" max="16384" width="8.85546875" style="27"/>
  </cols>
  <sheetData>
    <row r="1" spans="1:4" ht="70.349999999999994" customHeight="1" thickBot="1" x14ac:dyDescent="0.35">
      <c r="A1" s="20" t="s">
        <v>113</v>
      </c>
      <c r="B1" s="21" t="s">
        <v>24</v>
      </c>
      <c r="C1" s="115" t="s">
        <v>109</v>
      </c>
      <c r="D1" s="115" t="s">
        <v>125</v>
      </c>
    </row>
    <row r="2" spans="1:4" ht="15" customHeight="1" x14ac:dyDescent="0.25">
      <c r="A2" s="205" t="s">
        <v>22</v>
      </c>
      <c r="B2" s="206"/>
      <c r="C2" s="25" t="s">
        <v>25</v>
      </c>
      <c r="D2" s="25" t="s">
        <v>25</v>
      </c>
    </row>
    <row r="3" spans="1:4" ht="20.100000000000001" customHeight="1" x14ac:dyDescent="0.2">
      <c r="A3" s="116" t="s">
        <v>37</v>
      </c>
      <c r="B3" s="38" t="s">
        <v>21</v>
      </c>
      <c r="C3" s="97"/>
      <c r="D3" s="97"/>
    </row>
    <row r="4" spans="1:4" ht="18" customHeight="1" x14ac:dyDescent="0.2">
      <c r="A4" s="38"/>
      <c r="B4" s="38" t="s">
        <v>4</v>
      </c>
      <c r="C4" s="39" t="s">
        <v>2</v>
      </c>
      <c r="D4" s="39" t="str">
        <f>C4</f>
        <v>Medical Record</v>
      </c>
    </row>
    <row r="5" spans="1:4" ht="18" customHeight="1" x14ac:dyDescent="0.2">
      <c r="A5" s="38"/>
      <c r="B5" s="45" t="s">
        <v>26</v>
      </c>
      <c r="C5" s="39" t="s">
        <v>2</v>
      </c>
      <c r="D5" s="39" t="str">
        <f>C5</f>
        <v>Medical Record</v>
      </c>
    </row>
    <row r="6" spans="1:4" ht="18" customHeight="1" x14ac:dyDescent="0.2">
      <c r="A6" s="38"/>
      <c r="B6" s="45" t="s">
        <v>27</v>
      </c>
      <c r="C6" s="39" t="s">
        <v>5</v>
      </c>
      <c r="D6" s="39" t="str">
        <f>C6</f>
        <v>Line 1a - Line 1b</v>
      </c>
    </row>
    <row r="7" spans="1:4" ht="47.45" customHeight="1" x14ac:dyDescent="0.2">
      <c r="A7" s="116" t="s">
        <v>39</v>
      </c>
      <c r="B7" s="43" t="s">
        <v>290</v>
      </c>
      <c r="C7" s="39" t="s">
        <v>311</v>
      </c>
      <c r="D7" s="154" t="s">
        <v>337</v>
      </c>
    </row>
    <row r="8" spans="1:4" ht="28.35" customHeight="1" x14ac:dyDescent="0.2">
      <c r="A8" s="116" t="s">
        <v>38</v>
      </c>
      <c r="B8" s="38" t="s">
        <v>106</v>
      </c>
      <c r="C8" s="41" t="s">
        <v>124</v>
      </c>
      <c r="D8" s="41" t="str">
        <f>C8</f>
        <v>Line 2 x Line 1c</v>
      </c>
    </row>
    <row r="9" spans="1:4" ht="14.45" customHeight="1" x14ac:dyDescent="0.25">
      <c r="A9" s="208" t="s">
        <v>44</v>
      </c>
      <c r="B9" s="208"/>
      <c r="C9" s="117" t="s">
        <v>77</v>
      </c>
      <c r="D9" s="117" t="s">
        <v>77</v>
      </c>
    </row>
    <row r="10" spans="1:4" ht="17.25" customHeight="1" x14ac:dyDescent="0.25">
      <c r="A10" s="116" t="s">
        <v>34</v>
      </c>
      <c r="B10" s="45" t="s">
        <v>43</v>
      </c>
      <c r="C10" s="30"/>
      <c r="D10" s="30"/>
    </row>
    <row r="11" spans="1:4" ht="55.35" customHeight="1" x14ac:dyDescent="0.2">
      <c r="A11" s="118" t="s">
        <v>30</v>
      </c>
      <c r="B11" s="45" t="s">
        <v>84</v>
      </c>
      <c r="C11" s="39" t="s">
        <v>312</v>
      </c>
      <c r="D11" s="154" t="s">
        <v>343</v>
      </c>
    </row>
    <row r="12" spans="1:4" ht="20.100000000000001" customHeight="1" x14ac:dyDescent="0.2">
      <c r="A12" s="118" t="s">
        <v>31</v>
      </c>
      <c r="B12" s="38" t="s">
        <v>3</v>
      </c>
      <c r="C12" s="39" t="s">
        <v>46</v>
      </c>
      <c r="D12" s="39" t="str">
        <f>C12</f>
        <v>Line 1b</v>
      </c>
    </row>
    <row r="13" spans="1:4" ht="20.100000000000001" customHeight="1" x14ac:dyDescent="0.2">
      <c r="A13" s="118" t="s">
        <v>32</v>
      </c>
      <c r="B13" s="38" t="s">
        <v>47</v>
      </c>
      <c r="C13" s="41" t="s">
        <v>126</v>
      </c>
      <c r="D13" s="41" t="str">
        <f>C13</f>
        <v>Line 4a x Line 4b</v>
      </c>
    </row>
    <row r="14" spans="1:4" ht="14.1" customHeight="1" x14ac:dyDescent="0.25">
      <c r="A14" s="208" t="s">
        <v>62</v>
      </c>
      <c r="B14" s="208"/>
      <c r="C14" s="51"/>
      <c r="D14" s="51"/>
    </row>
    <row r="15" spans="1:4" ht="25.5" x14ac:dyDescent="0.2">
      <c r="A15" s="119" t="s">
        <v>35</v>
      </c>
      <c r="B15" s="38" t="s">
        <v>85</v>
      </c>
      <c r="C15" s="39" t="s">
        <v>127</v>
      </c>
      <c r="D15" s="39" t="str">
        <f>C15</f>
        <v>Line 3 + Line 4c</v>
      </c>
    </row>
    <row r="16" spans="1:4" x14ac:dyDescent="0.2">
      <c r="A16" s="120"/>
      <c r="B16" s="55"/>
      <c r="C16" s="56"/>
      <c r="D16" s="56"/>
    </row>
    <row r="17" spans="1:4" ht="15" x14ac:dyDescent="0.2">
      <c r="A17" s="207" t="s">
        <v>123</v>
      </c>
      <c r="B17" s="176"/>
      <c r="C17" s="58" t="s">
        <v>25</v>
      </c>
      <c r="D17" s="58" t="s">
        <v>25</v>
      </c>
    </row>
    <row r="18" spans="1:4" ht="25.5" x14ac:dyDescent="0.2">
      <c r="A18" s="121" t="s">
        <v>49</v>
      </c>
      <c r="B18" s="61" t="s">
        <v>185</v>
      </c>
      <c r="C18" s="62" t="s">
        <v>122</v>
      </c>
      <c r="D18" s="62" t="str">
        <f>C18</f>
        <v>4/1/09 Forward ==&gt; 7.04%</v>
      </c>
    </row>
    <row r="19" spans="1:4" ht="16.350000000000001" customHeight="1" x14ac:dyDescent="0.2">
      <c r="A19" s="121" t="s">
        <v>50</v>
      </c>
      <c r="B19" s="61" t="s">
        <v>53</v>
      </c>
      <c r="C19" s="62" t="s">
        <v>128</v>
      </c>
      <c r="D19" s="62" t="str">
        <f>C19</f>
        <v>Line 5 x Line A</v>
      </c>
    </row>
    <row r="20" spans="1:4" ht="39.6" customHeight="1" x14ac:dyDescent="0.2">
      <c r="A20" s="121" t="s">
        <v>51</v>
      </c>
      <c r="B20" s="61" t="s">
        <v>111</v>
      </c>
      <c r="C20" s="64" t="s">
        <v>188</v>
      </c>
      <c r="D20" s="64" t="str">
        <f>C20</f>
        <v>Line 5</v>
      </c>
    </row>
    <row r="21" spans="1:4" ht="48" customHeight="1" x14ac:dyDescent="0.2">
      <c r="A21" s="122" t="s">
        <v>52</v>
      </c>
      <c r="B21" s="123" t="s">
        <v>110</v>
      </c>
      <c r="C21" s="124" t="s">
        <v>129</v>
      </c>
      <c r="D21" s="124" t="str">
        <f>C21</f>
        <v>Line 5 + Line B</v>
      </c>
    </row>
    <row r="22" spans="1:4" ht="14.25" x14ac:dyDescent="0.2">
      <c r="A22" s="125" t="s">
        <v>107</v>
      </c>
      <c r="B22" s="126"/>
      <c r="C22" s="127"/>
      <c r="D22" s="128"/>
    </row>
    <row r="23" spans="1:4" ht="27.6" customHeight="1" x14ac:dyDescent="0.2">
      <c r="A23" s="202" t="s">
        <v>316</v>
      </c>
      <c r="B23" s="203"/>
      <c r="C23" s="203"/>
      <c r="D23" s="204"/>
    </row>
    <row r="24" spans="1:4" ht="30" customHeight="1" x14ac:dyDescent="0.2">
      <c r="A24" s="202" t="s">
        <v>313</v>
      </c>
      <c r="B24" s="203"/>
      <c r="C24" s="203"/>
      <c r="D24" s="204"/>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&amp;N&amp;RJanuary 2023</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9"/>
  <sheetViews>
    <sheetView zoomScaleNormal="100" workbookViewId="0"/>
  </sheetViews>
  <sheetFormatPr defaultColWidth="8.85546875" defaultRowHeight="12.75" x14ac:dyDescent="0.2"/>
  <cols>
    <col min="1" max="1" width="7.140625" style="69" customWidth="1"/>
    <col min="2" max="2" width="44.42578125" style="68" customWidth="1"/>
    <col min="3" max="3" width="27.5703125" style="27" customWidth="1"/>
    <col min="4" max="5" width="27.85546875" style="27" customWidth="1"/>
    <col min="6" max="16384" width="8.85546875" style="27"/>
  </cols>
  <sheetData>
    <row r="1" spans="1:5" ht="81.75" thickBot="1" x14ac:dyDescent="0.35">
      <c r="A1" s="20" t="s">
        <v>113</v>
      </c>
      <c r="B1" s="21" t="s">
        <v>24</v>
      </c>
      <c r="C1" s="115" t="s">
        <v>109</v>
      </c>
      <c r="D1" s="115" t="s">
        <v>299</v>
      </c>
      <c r="E1" s="115" t="s">
        <v>298</v>
      </c>
    </row>
    <row r="2" spans="1:5" ht="15" customHeight="1" x14ac:dyDescent="0.25">
      <c r="A2" s="205" t="s">
        <v>22</v>
      </c>
      <c r="B2" s="206"/>
      <c r="C2" s="25" t="s">
        <v>25</v>
      </c>
      <c r="D2" s="25" t="s">
        <v>25</v>
      </c>
      <c r="E2" s="25" t="s">
        <v>25</v>
      </c>
    </row>
    <row r="3" spans="1:5" x14ac:dyDescent="0.2">
      <c r="A3" s="116" t="s">
        <v>37</v>
      </c>
      <c r="B3" s="38" t="s">
        <v>21</v>
      </c>
      <c r="C3" s="97"/>
      <c r="D3" s="97"/>
      <c r="E3" s="97"/>
    </row>
    <row r="4" spans="1:5" ht="18" customHeight="1" x14ac:dyDescent="0.2">
      <c r="A4" s="38"/>
      <c r="B4" s="38" t="s">
        <v>4</v>
      </c>
      <c r="C4" s="39" t="s">
        <v>2</v>
      </c>
      <c r="D4" s="39" t="str">
        <f t="shared" ref="D4:E6" si="0">C4</f>
        <v>Medical Record</v>
      </c>
      <c r="E4" s="39" t="str">
        <f t="shared" si="0"/>
        <v>Medical Record</v>
      </c>
    </row>
    <row r="5" spans="1:5" ht="18" customHeight="1" x14ac:dyDescent="0.2">
      <c r="A5" s="38"/>
      <c r="B5" s="45" t="s">
        <v>26</v>
      </c>
      <c r="C5" s="39" t="s">
        <v>2</v>
      </c>
      <c r="D5" s="39" t="str">
        <f t="shared" si="0"/>
        <v>Medical Record</v>
      </c>
      <c r="E5" s="39" t="str">
        <f t="shared" si="0"/>
        <v>Medical Record</v>
      </c>
    </row>
    <row r="6" spans="1:5" ht="18" customHeight="1" x14ac:dyDescent="0.2">
      <c r="A6" s="38"/>
      <c r="B6" s="45" t="s">
        <v>27</v>
      </c>
      <c r="C6" s="39" t="s">
        <v>5</v>
      </c>
      <c r="D6" s="39" t="str">
        <f t="shared" si="0"/>
        <v>Line 1a - Line 1b</v>
      </c>
      <c r="E6" s="39" t="str">
        <f t="shared" si="0"/>
        <v>Line 1a - Line 1b</v>
      </c>
    </row>
    <row r="7" spans="1:5" ht="47.45" customHeight="1" x14ac:dyDescent="0.2">
      <c r="A7" s="116" t="s">
        <v>39</v>
      </c>
      <c r="B7" s="43" t="s">
        <v>332</v>
      </c>
      <c r="C7" s="39" t="s">
        <v>230</v>
      </c>
      <c r="D7" s="154" t="s">
        <v>338</v>
      </c>
      <c r="E7" s="154" t="s">
        <v>339</v>
      </c>
    </row>
    <row r="8" spans="1:5" ht="25.5" x14ac:dyDescent="0.2">
      <c r="A8" s="116" t="s">
        <v>38</v>
      </c>
      <c r="B8" s="130" t="s">
        <v>194</v>
      </c>
      <c r="C8" s="131" t="s">
        <v>237</v>
      </c>
      <c r="D8" s="131" t="str">
        <f>C8</f>
        <v>*SIW APR-DRG Table (DOH) - Psych</v>
      </c>
      <c r="E8" s="131" t="str">
        <f>D8</f>
        <v>*SIW APR-DRG Table (DOH) - Psych</v>
      </c>
    </row>
    <row r="9" spans="1:5" ht="25.5" x14ac:dyDescent="0.2">
      <c r="A9" s="116" t="s">
        <v>34</v>
      </c>
      <c r="B9" s="130" t="s">
        <v>195</v>
      </c>
      <c r="C9" s="131" t="s">
        <v>300</v>
      </c>
      <c r="D9" s="131" t="s">
        <v>302</v>
      </c>
      <c r="E9" s="131" t="s">
        <v>301</v>
      </c>
    </row>
    <row r="10" spans="1:5" ht="28.35" customHeight="1" x14ac:dyDescent="0.2">
      <c r="A10" s="116" t="s">
        <v>35</v>
      </c>
      <c r="B10" s="130" t="s">
        <v>291</v>
      </c>
      <c r="C10" s="131">
        <v>1.0599000000000001</v>
      </c>
      <c r="D10" s="131">
        <f>C10</f>
        <v>1.0599000000000001</v>
      </c>
      <c r="E10" s="131">
        <f>D10</f>
        <v>1.0599000000000001</v>
      </c>
    </row>
    <row r="11" spans="1:5" ht="50.25" x14ac:dyDescent="0.2">
      <c r="A11" s="116" t="s">
        <v>36</v>
      </c>
      <c r="B11" s="130" t="s">
        <v>196</v>
      </c>
      <c r="C11" s="131" t="s">
        <v>292</v>
      </c>
      <c r="D11" s="131" t="s">
        <v>292</v>
      </c>
      <c r="E11" s="131" t="s">
        <v>292</v>
      </c>
    </row>
    <row r="12" spans="1:5" ht="51" x14ac:dyDescent="0.2">
      <c r="A12" s="116" t="s">
        <v>40</v>
      </c>
      <c r="B12" s="130" t="s">
        <v>235</v>
      </c>
      <c r="C12" s="131" t="s">
        <v>197</v>
      </c>
      <c r="D12" s="131" t="str">
        <f>C12</f>
        <v>Days 1-4=1.20                                Days 5-11=1.00                                 Days 12-22=0.96                                Days 23 &amp; over=0.92</v>
      </c>
      <c r="E12" s="131" t="str">
        <f>D12</f>
        <v>Days 1-4=1.20                                Days 5-11=1.00                                 Days 12-22=0.96                                Days 23 &amp; over=0.92</v>
      </c>
    </row>
    <row r="13" spans="1:5" ht="38.25" x14ac:dyDescent="0.2">
      <c r="A13" s="116" t="s">
        <v>41</v>
      </c>
      <c r="B13" s="130" t="s">
        <v>198</v>
      </c>
      <c r="C13" s="39" t="s">
        <v>232</v>
      </c>
      <c r="D13" s="154" t="s">
        <v>315</v>
      </c>
      <c r="E13" s="154" t="str">
        <f>D13</f>
        <v>PUB_IP_MA_HMO_EU (Col 6) x number of days</v>
      </c>
    </row>
    <row r="14" spans="1:5" ht="51" x14ac:dyDescent="0.2">
      <c r="A14" s="116" t="s">
        <v>42</v>
      </c>
      <c r="B14" s="130" t="s">
        <v>333</v>
      </c>
      <c r="C14" s="39" t="s">
        <v>83</v>
      </c>
      <c r="D14" s="154" t="s">
        <v>342</v>
      </c>
      <c r="E14" s="154" t="str">
        <f>D14</f>
        <v>PUB_IP_MA_HMO_EU (Col 7) x number of days</v>
      </c>
    </row>
    <row r="15" spans="1:5" ht="38.25" x14ac:dyDescent="0.2">
      <c r="A15" s="116" t="s">
        <v>56</v>
      </c>
      <c r="B15" s="130" t="s">
        <v>199</v>
      </c>
      <c r="C15" s="129" t="s">
        <v>231</v>
      </c>
      <c r="D15" s="155" t="s">
        <v>340</v>
      </c>
      <c r="E15" s="155" t="str">
        <f>D15</f>
        <v xml:space="preserve">PUB_IP_MA_HMO_EU (Col 9) x number of treatments        </v>
      </c>
    </row>
    <row r="16" spans="1:5" ht="71.45" customHeight="1" x14ac:dyDescent="0.2">
      <c r="A16" s="116" t="s">
        <v>57</v>
      </c>
      <c r="B16" s="130" t="s">
        <v>233</v>
      </c>
      <c r="C16" s="131" t="s">
        <v>318</v>
      </c>
      <c r="D16" s="131" t="s">
        <v>317</v>
      </c>
      <c r="E16" s="131" t="s">
        <v>317</v>
      </c>
    </row>
    <row r="17" spans="1:5" ht="14.45" customHeight="1" x14ac:dyDescent="0.25">
      <c r="A17" s="209" t="s">
        <v>44</v>
      </c>
      <c r="B17" s="178"/>
      <c r="C17" s="132" t="s">
        <v>77</v>
      </c>
      <c r="D17" s="132" t="s">
        <v>77</v>
      </c>
      <c r="E17" s="132" t="s">
        <v>77</v>
      </c>
    </row>
    <row r="18" spans="1:5" ht="17.25" customHeight="1" x14ac:dyDescent="0.25">
      <c r="A18" s="116" t="s">
        <v>58</v>
      </c>
      <c r="B18" s="45" t="s">
        <v>43</v>
      </c>
      <c r="C18" s="30"/>
      <c r="D18" s="30"/>
      <c r="E18" s="30"/>
    </row>
    <row r="19" spans="1:5" ht="25.5" x14ac:dyDescent="0.2">
      <c r="A19" s="118" t="s">
        <v>30</v>
      </c>
      <c r="B19" s="45" t="s">
        <v>84</v>
      </c>
      <c r="C19" s="129" t="s">
        <v>236</v>
      </c>
      <c r="D19" s="155" t="s">
        <v>341</v>
      </c>
      <c r="E19" s="155" t="str">
        <f>D19</f>
        <v>PUB_IP_MA_HMO_EU (Col 10)</v>
      </c>
    </row>
    <row r="20" spans="1:5" ht="20.100000000000001" customHeight="1" x14ac:dyDescent="0.2">
      <c r="A20" s="118" t="s">
        <v>31</v>
      </c>
      <c r="B20" s="38" t="s">
        <v>3</v>
      </c>
      <c r="C20" s="39" t="s">
        <v>46</v>
      </c>
      <c r="D20" s="39" t="str">
        <f>C20</f>
        <v>Line 1b</v>
      </c>
      <c r="E20" s="39" t="str">
        <f>D20</f>
        <v>Line 1b</v>
      </c>
    </row>
    <row r="21" spans="1:5" ht="20.100000000000001" customHeight="1" x14ac:dyDescent="0.2">
      <c r="A21" s="118" t="s">
        <v>32</v>
      </c>
      <c r="B21" s="38" t="s">
        <v>47</v>
      </c>
      <c r="C21" s="41" t="s">
        <v>324</v>
      </c>
      <c r="D21" s="41" t="str">
        <f>C21</f>
        <v>Line 12a x Line 12b</v>
      </c>
      <c r="E21" s="41" t="str">
        <f>D21</f>
        <v>Line 12a x Line 12b</v>
      </c>
    </row>
    <row r="22" spans="1:5" ht="14.1" customHeight="1" x14ac:dyDescent="0.25">
      <c r="A22" s="210" t="s">
        <v>62</v>
      </c>
      <c r="B22" s="180"/>
      <c r="C22" s="51"/>
      <c r="D22" s="51"/>
      <c r="E22" s="51"/>
    </row>
    <row r="23" spans="1:5" ht="25.5" x14ac:dyDescent="0.2">
      <c r="A23" s="119" t="s">
        <v>59</v>
      </c>
      <c r="B23" s="38" t="s">
        <v>85</v>
      </c>
      <c r="C23" s="39" t="s">
        <v>328</v>
      </c>
      <c r="D23" s="39" t="str">
        <f>C23</f>
        <v>Line 11 + Line 12c</v>
      </c>
      <c r="E23" s="39" t="str">
        <f>D23</f>
        <v>Line 11 + Line 12c</v>
      </c>
    </row>
    <row r="24" spans="1:5" x14ac:dyDescent="0.2">
      <c r="A24" s="120"/>
      <c r="B24" s="55"/>
      <c r="C24" s="56"/>
      <c r="D24" s="56"/>
      <c r="E24" s="56"/>
    </row>
    <row r="25" spans="1:5" ht="15" x14ac:dyDescent="0.2">
      <c r="A25" s="207" t="s">
        <v>123</v>
      </c>
      <c r="B25" s="176"/>
      <c r="C25" s="58" t="s">
        <v>25</v>
      </c>
      <c r="D25" s="58" t="s">
        <v>25</v>
      </c>
      <c r="E25" s="58" t="s">
        <v>25</v>
      </c>
    </row>
    <row r="26" spans="1:5" ht="25.5" x14ac:dyDescent="0.2">
      <c r="A26" s="121" t="s">
        <v>49</v>
      </c>
      <c r="B26" s="61" t="s">
        <v>185</v>
      </c>
      <c r="C26" s="62" t="s">
        <v>122</v>
      </c>
      <c r="D26" s="62" t="str">
        <f t="shared" ref="D26:E29" si="1">C26</f>
        <v>4/1/09 Forward ==&gt; 7.04%</v>
      </c>
      <c r="E26" s="62" t="str">
        <f t="shared" si="1"/>
        <v>4/1/09 Forward ==&gt; 7.04%</v>
      </c>
    </row>
    <row r="27" spans="1:5" ht="16.350000000000001" customHeight="1" x14ac:dyDescent="0.2">
      <c r="A27" s="121" t="s">
        <v>50</v>
      </c>
      <c r="B27" s="61" t="s">
        <v>53</v>
      </c>
      <c r="C27" s="62" t="s">
        <v>325</v>
      </c>
      <c r="D27" s="62" t="str">
        <f t="shared" si="1"/>
        <v>Line 13 x Line A</v>
      </c>
      <c r="E27" s="62" t="str">
        <f t="shared" si="1"/>
        <v>Line 13 x Line A</v>
      </c>
    </row>
    <row r="28" spans="1:5" ht="39.6" customHeight="1" x14ac:dyDescent="0.2">
      <c r="A28" s="121" t="s">
        <v>51</v>
      </c>
      <c r="B28" s="61" t="s">
        <v>111</v>
      </c>
      <c r="C28" s="64" t="s">
        <v>326</v>
      </c>
      <c r="D28" s="64" t="str">
        <f t="shared" si="1"/>
        <v>Line 13</v>
      </c>
      <c r="E28" s="64" t="str">
        <f t="shared" si="1"/>
        <v>Line 13</v>
      </c>
    </row>
    <row r="29" spans="1:5" ht="48" customHeight="1" x14ac:dyDescent="0.2">
      <c r="A29" s="122" t="s">
        <v>52</v>
      </c>
      <c r="B29" s="123" t="s">
        <v>110</v>
      </c>
      <c r="C29" s="124" t="s">
        <v>327</v>
      </c>
      <c r="D29" s="124" t="str">
        <f t="shared" si="1"/>
        <v>Line 13 + Line B</v>
      </c>
      <c r="E29" s="124" t="str">
        <f t="shared" si="1"/>
        <v>Line 13 + Line B</v>
      </c>
    </row>
    <row r="30" spans="1:5" ht="32.1" customHeight="1" x14ac:dyDescent="0.2">
      <c r="A30" s="158" t="s">
        <v>76</v>
      </c>
      <c r="B30" s="162" t="s">
        <v>303</v>
      </c>
      <c r="C30" s="162"/>
      <c r="D30" s="162"/>
      <c r="E30" s="165"/>
    </row>
    <row r="31" spans="1:5" x14ac:dyDescent="0.2">
      <c r="A31" s="159" t="s">
        <v>293</v>
      </c>
      <c r="B31" s="160"/>
      <c r="C31" s="161"/>
      <c r="D31" s="161"/>
      <c r="E31" s="128"/>
    </row>
    <row r="32" spans="1:5" ht="13.35" customHeight="1" x14ac:dyDescent="0.2">
      <c r="A32" s="156" t="s">
        <v>304</v>
      </c>
      <c r="B32" s="157"/>
      <c r="C32" s="157"/>
      <c r="D32" s="163"/>
      <c r="E32" s="164"/>
    </row>
    <row r="33" spans="2:5" x14ac:dyDescent="0.2">
      <c r="B33" s="152" t="s">
        <v>305</v>
      </c>
      <c r="C33" s="153"/>
      <c r="D33" s="166"/>
      <c r="E33" s="166"/>
    </row>
    <row r="34" spans="2:5" x14ac:dyDescent="0.2">
      <c r="B34" s="133" t="s">
        <v>200</v>
      </c>
      <c r="C34" s="133" t="s">
        <v>201</v>
      </c>
      <c r="D34" s="133"/>
      <c r="E34" s="133">
        <v>0.94440000000000002</v>
      </c>
    </row>
    <row r="35" spans="2:5" x14ac:dyDescent="0.2">
      <c r="B35" s="133" t="s">
        <v>202</v>
      </c>
      <c r="C35" s="133" t="s">
        <v>203</v>
      </c>
      <c r="D35" s="133"/>
      <c r="E35" s="133">
        <v>1.3596999999999999</v>
      </c>
    </row>
    <row r="36" spans="2:5" x14ac:dyDescent="0.2">
      <c r="B36" s="133" t="s">
        <v>204</v>
      </c>
      <c r="C36" s="133" t="s">
        <v>205</v>
      </c>
      <c r="D36" s="133"/>
      <c r="E36" s="133">
        <v>1.0599000000000001</v>
      </c>
    </row>
    <row r="37" spans="2:5" x14ac:dyDescent="0.2">
      <c r="B37" s="133" t="s">
        <v>206</v>
      </c>
      <c r="C37" s="133" t="s">
        <v>207</v>
      </c>
      <c r="D37" s="134"/>
      <c r="E37" s="134">
        <v>1.4046000000000001</v>
      </c>
    </row>
    <row r="38" spans="2:5" x14ac:dyDescent="0.2">
      <c r="B38" s="135" t="s">
        <v>208</v>
      </c>
      <c r="C38" s="135" t="str">
        <f>E34&amp;" * "&amp;E35&amp;" * "&amp;E36&amp;" * "&amp;E37</f>
        <v>0.9444 * 1.3597 * 1.0599 * 1.4046</v>
      </c>
      <c r="D38" s="136"/>
      <c r="E38" s="136">
        <f>E34*E35*E36*E37</f>
        <v>1.9116863192541673</v>
      </c>
    </row>
    <row r="39" spans="2:5" x14ac:dyDescent="0.2">
      <c r="B39" s="133" t="s">
        <v>209</v>
      </c>
      <c r="C39" s="133" t="s">
        <v>306</v>
      </c>
      <c r="D39" s="137"/>
      <c r="E39" s="137">
        <v>500</v>
      </c>
    </row>
    <row r="40" spans="2:5" x14ac:dyDescent="0.2">
      <c r="B40" s="135" t="s">
        <v>210</v>
      </c>
      <c r="C40" s="135" t="s">
        <v>211</v>
      </c>
      <c r="D40" s="138"/>
      <c r="E40" s="138">
        <f>E38*E39</f>
        <v>955.84315962708365</v>
      </c>
    </row>
    <row r="41" spans="2:5" x14ac:dyDescent="0.2">
      <c r="B41" s="133" t="s">
        <v>307</v>
      </c>
      <c r="C41" s="133"/>
      <c r="D41" s="139"/>
      <c r="E41" s="139">
        <v>50</v>
      </c>
    </row>
    <row r="42" spans="2:5" x14ac:dyDescent="0.2">
      <c r="B42" s="133" t="s">
        <v>308</v>
      </c>
      <c r="C42" s="133" t="s">
        <v>212</v>
      </c>
      <c r="D42" s="139"/>
      <c r="E42" s="139">
        <v>488</v>
      </c>
    </row>
    <row r="43" spans="2:5" x14ac:dyDescent="0.2">
      <c r="B43" s="141"/>
      <c r="C43" s="141"/>
      <c r="D43" s="141"/>
      <c r="E43" s="141"/>
    </row>
    <row r="44" spans="2:5" x14ac:dyDescent="0.2">
      <c r="B44" s="140" t="s">
        <v>213</v>
      </c>
      <c r="C44" s="140" t="s">
        <v>214</v>
      </c>
      <c r="D44" s="141"/>
      <c r="E44" s="141"/>
    </row>
    <row r="45" spans="2:5" x14ac:dyDescent="0.2">
      <c r="B45" s="142" t="s">
        <v>215</v>
      </c>
      <c r="C45" s="133" t="s">
        <v>309</v>
      </c>
      <c r="D45" s="137"/>
      <c r="E45" s="137">
        <f>ROUND($E$40*1.2,2)</f>
        <v>1147.01</v>
      </c>
    </row>
    <row r="46" spans="2:5" x14ac:dyDescent="0.2">
      <c r="B46" s="142" t="s">
        <v>216</v>
      </c>
      <c r="C46" s="133" t="s">
        <v>309</v>
      </c>
      <c r="D46" s="137"/>
      <c r="E46" s="137">
        <f>ROUND($E$40*1.2,2)</f>
        <v>1147.01</v>
      </c>
    </row>
    <row r="47" spans="2:5" x14ac:dyDescent="0.2">
      <c r="B47" s="142" t="s">
        <v>217</v>
      </c>
      <c r="C47" s="133" t="s">
        <v>309</v>
      </c>
      <c r="D47" s="137"/>
      <c r="E47" s="137">
        <f>ROUND($E$40*1.2,2)</f>
        <v>1147.01</v>
      </c>
    </row>
    <row r="48" spans="2:5" x14ac:dyDescent="0.2">
      <c r="B48" s="142" t="s">
        <v>218</v>
      </c>
      <c r="C48" s="133" t="s">
        <v>309</v>
      </c>
      <c r="D48" s="137"/>
      <c r="E48" s="137">
        <f>ROUND($E$40*1.2,2)</f>
        <v>1147.01</v>
      </c>
    </row>
    <row r="49" spans="2:5" x14ac:dyDescent="0.2">
      <c r="B49" s="142" t="s">
        <v>219</v>
      </c>
      <c r="C49" s="133" t="s">
        <v>310</v>
      </c>
      <c r="D49" s="137"/>
      <c r="E49" s="137">
        <f t="shared" ref="E49:E54" si="2">ROUND($E$40*1,2)</f>
        <v>955.84</v>
      </c>
    </row>
    <row r="50" spans="2:5" x14ac:dyDescent="0.2">
      <c r="B50" s="142" t="s">
        <v>220</v>
      </c>
      <c r="C50" s="133" t="s">
        <v>310</v>
      </c>
      <c r="D50" s="137"/>
      <c r="E50" s="137">
        <f t="shared" si="2"/>
        <v>955.84</v>
      </c>
    </row>
    <row r="51" spans="2:5" x14ac:dyDescent="0.2">
      <c r="B51" s="142" t="s">
        <v>221</v>
      </c>
      <c r="C51" s="133" t="s">
        <v>310</v>
      </c>
      <c r="D51" s="137"/>
      <c r="E51" s="137">
        <f t="shared" si="2"/>
        <v>955.84</v>
      </c>
    </row>
    <row r="52" spans="2:5" x14ac:dyDescent="0.2">
      <c r="B52" s="142" t="s">
        <v>222</v>
      </c>
      <c r="C52" s="133" t="s">
        <v>310</v>
      </c>
      <c r="D52" s="137"/>
      <c r="E52" s="137">
        <f t="shared" si="2"/>
        <v>955.84</v>
      </c>
    </row>
    <row r="53" spans="2:5" x14ac:dyDescent="0.2">
      <c r="B53" s="142" t="s">
        <v>223</v>
      </c>
      <c r="C53" s="133" t="s">
        <v>310</v>
      </c>
      <c r="D53" s="137"/>
      <c r="E53" s="137">
        <f t="shared" si="2"/>
        <v>955.84</v>
      </c>
    </row>
    <row r="54" spans="2:5" ht="13.5" thickBot="1" x14ac:dyDescent="0.25">
      <c r="B54" s="143" t="s">
        <v>224</v>
      </c>
      <c r="C54" s="133" t="s">
        <v>310</v>
      </c>
      <c r="D54" s="137"/>
      <c r="E54" s="137">
        <f t="shared" si="2"/>
        <v>955.84</v>
      </c>
    </row>
    <row r="55" spans="2:5" x14ac:dyDescent="0.2">
      <c r="B55" s="144" t="s">
        <v>225</v>
      </c>
      <c r="C55" s="145"/>
      <c r="D55" s="146"/>
      <c r="E55" s="146">
        <f>SUM(E45:E54)</f>
        <v>10323.08</v>
      </c>
    </row>
    <row r="56" spans="2:5" x14ac:dyDescent="0.2">
      <c r="B56" s="142" t="s">
        <v>226</v>
      </c>
      <c r="C56" s="133" t="s">
        <v>227</v>
      </c>
      <c r="D56" s="137"/>
      <c r="E56" s="137">
        <f>E41*10</f>
        <v>500</v>
      </c>
    </row>
    <row r="57" spans="2:5" x14ac:dyDescent="0.2">
      <c r="B57" s="142" t="s">
        <v>228</v>
      </c>
      <c r="C57" s="141"/>
      <c r="D57" s="139"/>
      <c r="E57" s="139">
        <f>E42</f>
        <v>488</v>
      </c>
    </row>
    <row r="58" spans="2:5" x14ac:dyDescent="0.2">
      <c r="B58" s="135" t="s">
        <v>229</v>
      </c>
      <c r="C58" s="141"/>
      <c r="D58" s="138"/>
      <c r="E58" s="138">
        <f>SUM(E55:E57)</f>
        <v>11311.08</v>
      </c>
    </row>
    <row r="59" spans="2:5" x14ac:dyDescent="0.2">
      <c r="B59" s="68" t="s">
        <v>234</v>
      </c>
    </row>
  </sheetData>
  <mergeCells count="4">
    <mergeCell ref="A2:B2"/>
    <mergeCell ref="A17:B17"/>
    <mergeCell ref="A22:B22"/>
    <mergeCell ref="A25:B25"/>
  </mergeCells>
  <printOptions horizontalCentered="1"/>
  <pageMargins left="0.17" right="0.25" top="0.93" bottom="0.35" header="0.17" footer="0.16"/>
  <pageSetup scale="77" orientation="landscape" r:id="rId1"/>
  <headerFooter alignWithMargins="0">
    <oddHeader>&amp;L&amp;G&amp;C&amp;"Arial,Bold"&amp;12MEDICAID - TRADITIONAL AND MANAGED CARE
PSYCH REFORM ONLY PAYMENTS&amp;RSample Payment
Calculation Worksheet</oddHeader>
    <oddFooter>&amp;L&amp;A&amp;CPage &amp;P of &amp;N&amp;RJanuary 2023</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zoomScale="90" zoomScaleNormal="90" workbookViewId="0">
      <selection sqref="A1:C1"/>
    </sheetView>
  </sheetViews>
  <sheetFormatPr defaultColWidth="8.85546875" defaultRowHeight="14.25" x14ac:dyDescent="0.2"/>
  <cols>
    <col min="1" max="1" width="104.42578125" style="9" customWidth="1"/>
    <col min="2" max="2" width="8.85546875" style="9"/>
    <col min="3" max="3" width="16.5703125" style="9" customWidth="1"/>
    <col min="4" max="16384" width="8.85546875" style="9"/>
  </cols>
  <sheetData>
    <row r="1" spans="1:3" ht="18" x14ac:dyDescent="0.2">
      <c r="A1" s="211" t="s">
        <v>238</v>
      </c>
      <c r="B1" s="211"/>
      <c r="C1" s="211"/>
    </row>
    <row r="2" spans="1:3" ht="18" x14ac:dyDescent="0.2">
      <c r="A2" s="211" t="s">
        <v>239</v>
      </c>
      <c r="B2" s="211"/>
      <c r="C2" s="211"/>
    </row>
    <row r="3" spans="1:3" ht="9" customHeight="1" x14ac:dyDescent="0.2">
      <c r="A3" s="212"/>
      <c r="B3" s="212"/>
      <c r="C3" s="212"/>
    </row>
    <row r="4" spans="1:3" ht="98.25" customHeight="1" x14ac:dyDescent="0.2">
      <c r="A4" s="217" t="s">
        <v>240</v>
      </c>
      <c r="B4" s="217"/>
      <c r="C4" s="217"/>
    </row>
    <row r="5" spans="1:3" ht="6.75" customHeight="1" x14ac:dyDescent="0.2">
      <c r="A5" s="212"/>
      <c r="B5" s="212"/>
      <c r="C5" s="212"/>
    </row>
    <row r="6" spans="1:3" ht="15" x14ac:dyDescent="0.25">
      <c r="A6" s="214" t="s">
        <v>241</v>
      </c>
      <c r="B6" s="214"/>
      <c r="C6" s="214"/>
    </row>
    <row r="7" spans="1:3" ht="89.1" customHeight="1" x14ac:dyDescent="0.2">
      <c r="A7" s="218" t="s">
        <v>278</v>
      </c>
      <c r="B7" s="218"/>
      <c r="C7" s="218"/>
    </row>
    <row r="8" spans="1:3" ht="15" x14ac:dyDescent="0.2">
      <c r="A8" s="215" t="s">
        <v>279</v>
      </c>
      <c r="B8" s="215"/>
      <c r="C8" s="215"/>
    </row>
    <row r="9" spans="1:3" ht="15" x14ac:dyDescent="0.2">
      <c r="A9" s="215" t="s">
        <v>280</v>
      </c>
      <c r="B9" s="215"/>
      <c r="C9" s="215"/>
    </row>
    <row r="10" spans="1:3" ht="15" x14ac:dyDescent="0.2">
      <c r="A10" s="215" t="s">
        <v>281</v>
      </c>
      <c r="B10" s="215"/>
      <c r="C10" s="215"/>
    </row>
    <row r="11" spans="1:3" ht="15" x14ac:dyDescent="0.2">
      <c r="A11" s="215" t="s">
        <v>282</v>
      </c>
      <c r="B11" s="215"/>
      <c r="C11" s="215"/>
    </row>
    <row r="12" spans="1:3" ht="15" x14ac:dyDescent="0.2">
      <c r="A12" s="215" t="s">
        <v>283</v>
      </c>
      <c r="B12" s="215"/>
      <c r="C12" s="215"/>
    </row>
    <row r="13" spans="1:3" ht="8.25" customHeight="1" x14ac:dyDescent="0.2">
      <c r="A13" s="212"/>
      <c r="B13" s="212"/>
      <c r="C13" s="212"/>
    </row>
    <row r="14" spans="1:3" ht="149.1" customHeight="1" x14ac:dyDescent="0.2">
      <c r="A14" s="216" t="s">
        <v>284</v>
      </c>
      <c r="B14" s="216"/>
      <c r="C14" s="216"/>
    </row>
    <row r="15" spans="1:3" ht="9" customHeight="1" x14ac:dyDescent="0.2">
      <c r="A15" s="212"/>
      <c r="B15" s="212"/>
      <c r="C15" s="212"/>
    </row>
    <row r="16" spans="1:3" ht="86.1" customHeight="1" x14ac:dyDescent="0.2">
      <c r="A16" s="218" t="s">
        <v>285</v>
      </c>
      <c r="B16" s="218"/>
      <c r="C16" s="218"/>
    </row>
    <row r="17" spans="1:3" ht="8.25" customHeight="1" x14ac:dyDescent="0.25">
      <c r="A17" s="220"/>
      <c r="B17" s="220"/>
      <c r="C17" s="220"/>
    </row>
    <row r="18" spans="1:3" ht="15" x14ac:dyDescent="0.2">
      <c r="A18" s="221" t="s">
        <v>242</v>
      </c>
      <c r="B18" s="221"/>
      <c r="C18" s="221"/>
    </row>
    <row r="19" spans="1:3" ht="15" x14ac:dyDescent="0.25">
      <c r="A19" s="214" t="s">
        <v>286</v>
      </c>
      <c r="B19" s="214"/>
      <c r="C19" s="214"/>
    </row>
    <row r="20" spans="1:3" ht="101.45" customHeight="1" x14ac:dyDescent="0.2">
      <c r="A20" s="222" t="s">
        <v>243</v>
      </c>
      <c r="B20" s="222"/>
      <c r="C20" s="222"/>
    </row>
    <row r="21" spans="1:3" ht="9" customHeight="1" x14ac:dyDescent="0.2">
      <c r="A21" s="213"/>
      <c r="B21" s="213"/>
      <c r="C21" s="213"/>
    </row>
    <row r="22" spans="1:3" ht="15" x14ac:dyDescent="0.25">
      <c r="A22" s="214" t="s">
        <v>287</v>
      </c>
      <c r="B22" s="214"/>
      <c r="C22" s="214"/>
    </row>
    <row r="23" spans="1:3" ht="86.45" customHeight="1" x14ac:dyDescent="0.2">
      <c r="A23" s="218" t="s">
        <v>244</v>
      </c>
      <c r="B23" s="218"/>
      <c r="C23" s="218"/>
    </row>
    <row r="25" spans="1:3" ht="18" x14ac:dyDescent="0.2">
      <c r="A25" s="211" t="s">
        <v>245</v>
      </c>
      <c r="B25" s="211"/>
      <c r="C25" s="211"/>
    </row>
    <row r="26" spans="1:3" ht="15" x14ac:dyDescent="0.2">
      <c r="A26" s="219" t="s">
        <v>246</v>
      </c>
      <c r="B26" s="219"/>
      <c r="C26" s="219"/>
    </row>
    <row r="27" spans="1:3" ht="15" x14ac:dyDescent="0.2">
      <c r="A27" s="219" t="s">
        <v>247</v>
      </c>
      <c r="B27" s="219"/>
      <c r="C27" s="219"/>
    </row>
    <row r="28" spans="1:3" ht="15" x14ac:dyDescent="0.25">
      <c r="A28" s="10" t="s">
        <v>248</v>
      </c>
    </row>
    <row r="29" spans="1:3" x14ac:dyDescent="0.2">
      <c r="A29" s="215" t="s">
        <v>273</v>
      </c>
      <c r="B29" s="215"/>
      <c r="C29" s="215"/>
    </row>
    <row r="30" spans="1:3" x14ac:dyDescent="0.2">
      <c r="A30" s="215" t="s">
        <v>274</v>
      </c>
      <c r="B30" s="215"/>
      <c r="C30" s="215"/>
    </row>
    <row r="31" spans="1:3" x14ac:dyDescent="0.2">
      <c r="A31" s="215" t="s">
        <v>275</v>
      </c>
      <c r="B31" s="215"/>
      <c r="C31" s="215"/>
    </row>
    <row r="32" spans="1:3" x14ac:dyDescent="0.2">
      <c r="A32" s="215" t="s">
        <v>276</v>
      </c>
      <c r="B32" s="215"/>
      <c r="C32" s="215"/>
    </row>
    <row r="33" spans="1:3" ht="15" thickBot="1" x14ac:dyDescent="0.25">
      <c r="A33" s="226" t="s">
        <v>277</v>
      </c>
      <c r="B33" s="226"/>
      <c r="C33" s="226"/>
    </row>
    <row r="34" spans="1:3" ht="6.6" customHeight="1" x14ac:dyDescent="0.2">
      <c r="A34" s="11"/>
      <c r="B34" s="12"/>
      <c r="C34" s="12"/>
    </row>
    <row r="35" spans="1:3" ht="30.75" thickBot="1" x14ac:dyDescent="0.25">
      <c r="A35" s="13" t="s">
        <v>249</v>
      </c>
      <c r="B35" s="14" t="s">
        <v>250</v>
      </c>
      <c r="C35" s="14" t="s">
        <v>251</v>
      </c>
    </row>
    <row r="36" spans="1:3" ht="72" thickBot="1" x14ac:dyDescent="0.25">
      <c r="A36" s="223" t="s">
        <v>252</v>
      </c>
      <c r="B36" s="15" t="s">
        <v>253</v>
      </c>
      <c r="C36" s="15" t="s">
        <v>254</v>
      </c>
    </row>
    <row r="37" spans="1:3" ht="72" thickBot="1" x14ac:dyDescent="0.25">
      <c r="A37" s="224"/>
      <c r="B37" s="15" t="s">
        <v>255</v>
      </c>
      <c r="C37" s="15" t="s">
        <v>256</v>
      </c>
    </row>
    <row r="38" spans="1:3" ht="15" thickBot="1" x14ac:dyDescent="0.25">
      <c r="A38" s="225"/>
      <c r="B38" s="16" t="s">
        <v>257</v>
      </c>
      <c r="C38" s="17">
        <v>0</v>
      </c>
    </row>
    <row r="39" spans="1:3" ht="42.75" x14ac:dyDescent="0.2">
      <c r="A39" s="223" t="s">
        <v>258</v>
      </c>
      <c r="B39" s="223" t="s">
        <v>253</v>
      </c>
      <c r="C39" s="18" t="s">
        <v>259</v>
      </c>
    </row>
    <row r="40" spans="1:3" ht="29.25" thickBot="1" x14ac:dyDescent="0.25">
      <c r="A40" s="224"/>
      <c r="B40" s="227"/>
      <c r="C40" s="15" t="s">
        <v>260</v>
      </c>
    </row>
    <row r="41" spans="1:3" ht="72" thickBot="1" x14ac:dyDescent="0.25">
      <c r="A41" s="224"/>
      <c r="B41" s="15" t="s">
        <v>255</v>
      </c>
      <c r="C41" s="15" t="s">
        <v>261</v>
      </c>
    </row>
    <row r="42" spans="1:3" ht="15" thickBot="1" x14ac:dyDescent="0.25">
      <c r="A42" s="225"/>
      <c r="B42" s="16" t="s">
        <v>257</v>
      </c>
      <c r="C42" s="17">
        <v>0</v>
      </c>
    </row>
    <row r="43" spans="1:3" ht="72" thickBot="1" x14ac:dyDescent="0.25">
      <c r="A43" s="228" t="s">
        <v>262</v>
      </c>
      <c r="B43" s="15">
        <v>1</v>
      </c>
      <c r="C43" s="15" t="s">
        <v>263</v>
      </c>
    </row>
    <row r="44" spans="1:3" ht="72" thickBot="1" x14ac:dyDescent="0.25">
      <c r="A44" s="229"/>
      <c r="B44" s="15" t="s">
        <v>264</v>
      </c>
      <c r="C44" s="15" t="s">
        <v>265</v>
      </c>
    </row>
    <row r="45" spans="1:3" ht="72" thickBot="1" x14ac:dyDescent="0.25">
      <c r="A45" s="229"/>
      <c r="B45" s="15" t="s">
        <v>255</v>
      </c>
      <c r="C45" s="15" t="s">
        <v>266</v>
      </c>
    </row>
    <row r="46" spans="1:3" ht="15" thickBot="1" x14ac:dyDescent="0.25">
      <c r="A46" s="230"/>
      <c r="B46" s="15" t="s">
        <v>257</v>
      </c>
      <c r="C46" s="19">
        <v>0</v>
      </c>
    </row>
    <row r="47" spans="1:3" ht="72" thickBot="1" x14ac:dyDescent="0.25">
      <c r="A47" s="223" t="s">
        <v>267</v>
      </c>
      <c r="B47" s="15" t="s">
        <v>268</v>
      </c>
      <c r="C47" s="15" t="s">
        <v>269</v>
      </c>
    </row>
    <row r="48" spans="1:3" ht="72" thickBot="1" x14ac:dyDescent="0.25">
      <c r="A48" s="224"/>
      <c r="B48" s="15" t="s">
        <v>270</v>
      </c>
      <c r="C48" s="15" t="s">
        <v>271</v>
      </c>
    </row>
    <row r="49" spans="1:3" ht="72" thickBot="1" x14ac:dyDescent="0.25">
      <c r="A49" s="224"/>
      <c r="B49" s="15" t="s">
        <v>255</v>
      </c>
      <c r="C49" s="15" t="s">
        <v>272</v>
      </c>
    </row>
    <row r="50" spans="1:3" ht="15" thickBot="1" x14ac:dyDescent="0.25">
      <c r="A50" s="225"/>
      <c r="B50" s="15" t="s">
        <v>257</v>
      </c>
      <c r="C50" s="19">
        <v>0</v>
      </c>
    </row>
  </sheetData>
  <mergeCells count="36">
    <mergeCell ref="A47:A50"/>
    <mergeCell ref="A33:C33"/>
    <mergeCell ref="B39:B40"/>
    <mergeCell ref="A36:A38"/>
    <mergeCell ref="A39:A42"/>
    <mergeCell ref="A43:A46"/>
    <mergeCell ref="A11:C11"/>
    <mergeCell ref="A29:C29"/>
    <mergeCell ref="A30:C30"/>
    <mergeCell ref="A31:C31"/>
    <mergeCell ref="A32:C32"/>
    <mergeCell ref="A23:C23"/>
    <mergeCell ref="A25:C25"/>
    <mergeCell ref="A26:C26"/>
    <mergeCell ref="A27:C27"/>
    <mergeCell ref="A16:C16"/>
    <mergeCell ref="A17:C17"/>
    <mergeCell ref="A18:C18"/>
    <mergeCell ref="A19:C19"/>
    <mergeCell ref="A20:C20"/>
    <mergeCell ref="A1:C1"/>
    <mergeCell ref="A2:C2"/>
    <mergeCell ref="A3:C3"/>
    <mergeCell ref="A21:C21"/>
    <mergeCell ref="A22:C22"/>
    <mergeCell ref="A12:C12"/>
    <mergeCell ref="A13:C13"/>
    <mergeCell ref="A5:C5"/>
    <mergeCell ref="A6:C6"/>
    <mergeCell ref="A14:C14"/>
    <mergeCell ref="A15:C15"/>
    <mergeCell ref="A4:C4"/>
    <mergeCell ref="A7:C7"/>
    <mergeCell ref="A8:C8"/>
    <mergeCell ref="A9:C9"/>
    <mergeCell ref="A10:C10"/>
  </mergeCells>
  <printOptions horizontalCentered="1" gridLines="1"/>
  <pageMargins left="0.2" right="0.2" top="1" bottom="0.3" header="0.3" footer="0.3"/>
  <pageSetup scale="74" orientation="portrait" r:id="rId1"/>
  <headerFooter>
    <oddHeader>&amp;L&amp;G&amp;C&amp;"Arial,Bold"&amp;12
MEDICAID - TRADITIONAL AND MANAGED CARE
CHEMICAL DEPENDENCY DETOXIFICATION PAYMENTS</oddHeader>
    <oddFooter>&amp;L&amp;A&amp;C&amp;P of &amp;N&amp;RJanuary 2023</oddFooter>
  </headerFooter>
  <rowBreaks count="1" manualBreakCount="1">
    <brk id="24"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5"/>
  <sheetViews>
    <sheetView workbookViewId="0"/>
  </sheetViews>
  <sheetFormatPr defaultColWidth="8.85546875" defaultRowHeight="12.75" x14ac:dyDescent="0.2"/>
  <cols>
    <col min="1" max="1" width="101.42578125" style="5" customWidth="1"/>
    <col min="2" max="16384" width="8.85546875" style="8"/>
  </cols>
  <sheetData>
    <row r="1" spans="1:1" ht="62.45" customHeight="1" x14ac:dyDescent="0.25">
      <c r="A1" s="147" t="s">
        <v>153</v>
      </c>
    </row>
    <row r="2" spans="1:1" ht="20.45" customHeight="1" thickBot="1" x14ac:dyDescent="0.25">
      <c r="A2" s="148" t="s">
        <v>154</v>
      </c>
    </row>
    <row r="3" spans="1:1" ht="131.44999999999999" customHeight="1" x14ac:dyDescent="0.2">
      <c r="A3" s="149" t="s">
        <v>155</v>
      </c>
    </row>
    <row r="4" spans="1:1" ht="63" x14ac:dyDescent="0.25">
      <c r="A4" s="150" t="s">
        <v>156</v>
      </c>
    </row>
    <row r="5" spans="1:1" ht="15.75" x14ac:dyDescent="0.25">
      <c r="A5" s="150" t="s">
        <v>157</v>
      </c>
    </row>
    <row r="6" spans="1:1" ht="15.75" x14ac:dyDescent="0.25">
      <c r="A6" s="150" t="s">
        <v>158</v>
      </c>
    </row>
    <row r="7" spans="1:1" ht="15.75" x14ac:dyDescent="0.25">
      <c r="A7" s="150" t="s">
        <v>159</v>
      </c>
    </row>
    <row r="8" spans="1:1" ht="15.75" x14ac:dyDescent="0.25">
      <c r="A8" s="150" t="s">
        <v>160</v>
      </c>
    </row>
    <row r="9" spans="1:1" ht="161.1" customHeight="1" x14ac:dyDescent="0.25">
      <c r="A9" s="151" t="s">
        <v>161</v>
      </c>
    </row>
    <row r="10" spans="1:1" ht="31.5" x14ac:dyDescent="0.25">
      <c r="A10" s="150" t="s">
        <v>162</v>
      </c>
    </row>
    <row r="11" spans="1:1" ht="15.75" x14ac:dyDescent="0.25">
      <c r="A11" s="150" t="s">
        <v>163</v>
      </c>
    </row>
    <row r="12" spans="1:1" ht="31.5" x14ac:dyDescent="0.25">
      <c r="A12" s="150" t="s">
        <v>164</v>
      </c>
    </row>
    <row r="13" spans="1:1" ht="31.5" x14ac:dyDescent="0.25">
      <c r="A13" s="150" t="s">
        <v>165</v>
      </c>
    </row>
    <row r="14" spans="1:1" ht="47.25" x14ac:dyDescent="0.25">
      <c r="A14" s="150" t="s">
        <v>166</v>
      </c>
    </row>
    <row r="15" spans="1:1" ht="48" customHeight="1" x14ac:dyDescent="0.25">
      <c r="A15" s="150" t="s">
        <v>167</v>
      </c>
    </row>
  </sheetData>
  <pageMargins left="0.7" right="0.7" top="1" bottom="0.75" header="0.3" footer="0.3"/>
  <pageSetup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4"/>
  <sheetViews>
    <sheetView workbookViewId="0">
      <selection sqref="A1:XFD1"/>
    </sheetView>
  </sheetViews>
  <sheetFormatPr defaultColWidth="8.85546875" defaultRowHeight="12.75" x14ac:dyDescent="0.2"/>
  <cols>
    <col min="1" max="1" width="2.5703125" style="8" customWidth="1"/>
    <col min="2" max="2" width="83.5703125" style="8" customWidth="1"/>
    <col min="3" max="16384" width="8.85546875" style="8"/>
  </cols>
  <sheetData>
    <row r="1" spans="2:2" ht="15" x14ac:dyDescent="0.25">
      <c r="B1" s="7" t="s">
        <v>93</v>
      </c>
    </row>
    <row r="2" spans="2:2" ht="15" x14ac:dyDescent="0.25">
      <c r="B2" s="1" t="s">
        <v>94</v>
      </c>
    </row>
    <row r="3" spans="2:2" x14ac:dyDescent="0.2">
      <c r="B3" s="2"/>
    </row>
    <row r="4" spans="2:2" x14ac:dyDescent="0.2">
      <c r="B4" s="3" t="s">
        <v>95</v>
      </c>
    </row>
    <row r="5" spans="2:2" x14ac:dyDescent="0.2">
      <c r="B5" s="3" t="s">
        <v>96</v>
      </c>
    </row>
    <row r="6" spans="2:2" x14ac:dyDescent="0.2">
      <c r="B6" s="3" t="s">
        <v>97</v>
      </c>
    </row>
    <row r="7" spans="2:2" x14ac:dyDescent="0.2">
      <c r="B7" s="3" t="s">
        <v>98</v>
      </c>
    </row>
    <row r="8" spans="2:2" x14ac:dyDescent="0.2">
      <c r="B8" s="3" t="s">
        <v>99</v>
      </c>
    </row>
    <row r="9" spans="2:2" x14ac:dyDescent="0.2">
      <c r="B9" s="6" t="s">
        <v>193</v>
      </c>
    </row>
    <row r="10" spans="2:2" x14ac:dyDescent="0.2">
      <c r="B10" s="3" t="s">
        <v>100</v>
      </c>
    </row>
    <row r="11" spans="2:2" x14ac:dyDescent="0.2">
      <c r="B11" s="3" t="s">
        <v>101</v>
      </c>
    </row>
    <row r="12" spans="2:2" x14ac:dyDescent="0.2">
      <c r="B12" s="3" t="s">
        <v>102</v>
      </c>
    </row>
    <row r="13" spans="2:2" x14ac:dyDescent="0.2">
      <c r="B13" s="3" t="s">
        <v>103</v>
      </c>
    </row>
    <row r="14" spans="2:2" x14ac:dyDescent="0.2">
      <c r="B14" s="4" t="s">
        <v>105</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Inlier</vt:lpstr>
      <vt:lpstr>Transfer</vt:lpstr>
      <vt:lpstr>High Cost</vt:lpstr>
      <vt:lpstr>Exempt Unit_excl Psych&amp;Detox</vt:lpstr>
      <vt:lpstr>Psych</vt:lpstr>
      <vt:lpstr>Detox</vt:lpstr>
      <vt:lpstr>86-1.21</vt:lpstr>
      <vt:lpstr>Section 3.11</vt:lpstr>
      <vt:lpstr>'86-1.21'!Print_Area</vt:lpstr>
      <vt:lpstr>'Exempt Unit_excl Psych&amp;Detox'!Print_Area</vt:lpstr>
      <vt:lpstr>'High Cost'!Print_Area</vt:lpstr>
      <vt:lpstr>Inlier!Print_Area</vt:lpstr>
      <vt:lpstr>Psych!Print_Area</vt:lpstr>
      <vt:lpstr>'Section 3.11'!Print_Area</vt:lpstr>
      <vt:lpstr>Transfer!Print_Area</vt:lpstr>
      <vt:lpstr>'High Cost'!Print_Titles</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Berdi, Tami (DOH)</cp:lastModifiedBy>
  <cp:lastPrinted>2023-06-23T18:30:10Z</cp:lastPrinted>
  <dcterms:created xsi:type="dcterms:W3CDTF">2003-05-01T18:45:15Z</dcterms:created>
  <dcterms:modified xsi:type="dcterms:W3CDTF">2023-06-23T18:30:17Z</dcterms:modified>
</cp:coreProperties>
</file>