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PS\2017-2019 Reconciliation\2017-2019 MW DOB Package\"/>
    </mc:Choice>
  </mc:AlternateContent>
  <xr:revisionPtr revIDLastSave="0" documentId="8_{A32288FB-32B0-4CB8-ABA0-9CC59390E3B4}" xr6:coauthVersionLast="45" xr6:coauthVersionMax="45" xr10:uidLastSave="{00000000-0000-0000-0000-000000000000}"/>
  <bookViews>
    <workbookView xWindow="-110" yWindow="-110" windowWidth="19420" windowHeight="10420" firstSheet="2" activeTab="6" xr2:uid="{2249300D-CC23-4511-99A1-604242E07EA9}"/>
  </bookViews>
  <sheets>
    <sheet name="2017 detail" sheetId="3" r:id="rId1"/>
    <sheet name="2017 Impact" sheetId="14" r:id="rId2"/>
    <sheet name="2018 detail" sheetId="4" r:id="rId3"/>
    <sheet name="2018 Impact" sheetId="15" r:id="rId4"/>
    <sheet name="2019 detail" sheetId="7" r:id="rId5"/>
    <sheet name="2019 Impact" sheetId="11" r:id="rId6"/>
    <sheet name="2017-2019 Impact summary" sheetId="1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albany">'[1]regional rate '!$C$7:$E$37</definedName>
    <definedName name="_beds">'[1]REVISED 12_10_16'!$D$2:$M$147</definedName>
    <definedName name="_binghamton">'[1]regional rate '!$C$7:$F$37</definedName>
    <definedName name="_centralrural">'[1]regional rate '!$C$7:$G$37</definedName>
    <definedName name="_days">'[2]2017 Alps Utilization by Provid'!$A$10:$E$146</definedName>
    <definedName name="_elmira">'[1]regional rate '!$C$7:$H$37</definedName>
    <definedName name="_erie">'[1]regional rate '!$C$7:$I$37</definedName>
    <definedName name="_xlnm._FilterDatabase" localSheetId="0" hidden="1">'2017 detail'!$B$6:$M$2118</definedName>
    <definedName name="_xlnm._FilterDatabase" localSheetId="1" hidden="1">'2017 Impact'!$A$6:$D$6</definedName>
    <definedName name="_xlnm._FilterDatabase" localSheetId="6" hidden="1">'2017-2019 Impact summary'!$A$6:$F$6</definedName>
    <definedName name="_xlnm._FilterDatabase" localSheetId="2" hidden="1">'2018 detail'!$A$6:$L$6</definedName>
    <definedName name="_xlnm._FilterDatabase" localSheetId="3" hidden="1">'2018 Impact'!$A$6:$C$6</definedName>
    <definedName name="_xlnm._FilterDatabase" localSheetId="4" hidden="1">'2019 detail'!$A$6:$M$2358</definedName>
    <definedName name="_xlnm._FilterDatabase" localSheetId="5" hidden="1">'2019 Impact'!$A$5:$C$5</definedName>
    <definedName name="_glensfalls">'[1]regional rate '!$C$7:$J$37</definedName>
    <definedName name="_longisland">'[1]regional rate '!$C$7:$K$37</definedName>
    <definedName name="_nyc">'[1]regional rate '!$C$7:$M$37</definedName>
    <definedName name="_orange">'[1]regional rate '!$C$7:$N$37</definedName>
    <definedName name="_perdiem" localSheetId="0">#REF!</definedName>
    <definedName name="_perdiem" localSheetId="1">#REF!</definedName>
    <definedName name="_perdiem" localSheetId="6">#REF!</definedName>
    <definedName name="_perdiem" localSheetId="4">#REF!</definedName>
    <definedName name="_perdiem" localSheetId="5">#REF!</definedName>
    <definedName name="_perdiem">#REF!</definedName>
    <definedName name="_poughkeepsie">'[1]regional rate '!$C$7:$O$37</definedName>
    <definedName name="_rates">[3]Sheet2!$A$7:$R$24</definedName>
    <definedName name="_rates111" localSheetId="0">#REF!</definedName>
    <definedName name="_rates111" localSheetId="1">#REF!</definedName>
    <definedName name="_rates111" localSheetId="6">#REF!</definedName>
    <definedName name="_rates111" localSheetId="2">#REF!</definedName>
    <definedName name="_rates111" localSheetId="3">#REF!</definedName>
    <definedName name="_rates111" localSheetId="4">#REF!</definedName>
    <definedName name="_rates111" localSheetId="5">#REF!</definedName>
    <definedName name="_rates111">#REF!</definedName>
    <definedName name="_rates112">[4]data!$B$7:$S$24</definedName>
    <definedName name="_rates411" localSheetId="0">#REF!</definedName>
    <definedName name="_rates411" localSheetId="1">#REF!</definedName>
    <definedName name="_rates411" localSheetId="6">#REF!</definedName>
    <definedName name="_rates411" localSheetId="2">#REF!</definedName>
    <definedName name="_rates411" localSheetId="3">#REF!</definedName>
    <definedName name="_rates411" localSheetId="4">#REF!</definedName>
    <definedName name="_rates411" localSheetId="5">#REF!</definedName>
    <definedName name="_rates411">#REF!</definedName>
    <definedName name="_REG2" localSheetId="0">#REF!</definedName>
    <definedName name="_REG2" localSheetId="1">#REF!</definedName>
    <definedName name="_REG2" localSheetId="6">#REF!</definedName>
    <definedName name="_REG2" localSheetId="2">#REF!</definedName>
    <definedName name="_REG2" localSheetId="3">#REF!</definedName>
    <definedName name="_REG2" localSheetId="4">#REF!</definedName>
    <definedName name="_REG2" localSheetId="5">#REF!</definedName>
    <definedName name="_REG2">#REF!</definedName>
    <definedName name="_region">[5]Sheet1!$A$2:$J$149</definedName>
    <definedName name="_rochester">'[1]regional rate '!$C$7:$P$37</definedName>
    <definedName name="_syracuse">'[1]regional rate '!$C$7:$Q$37</definedName>
    <definedName name="_utica">'[1]regional rate '!$C$7:$R$37</definedName>
    <definedName name="_util">'[2]ALPS 2017 Utilization'!$A$11:$H$1044</definedName>
    <definedName name="_web" localSheetId="0">#REF!</definedName>
    <definedName name="_web" localSheetId="1">#REF!</definedName>
    <definedName name="_web" localSheetId="6">#REF!</definedName>
    <definedName name="_web" localSheetId="2">#REF!</definedName>
    <definedName name="_web" localSheetId="3">#REF!</definedName>
    <definedName name="_web" localSheetId="4">#REF!</definedName>
    <definedName name="_web" localSheetId="5">#REF!</definedName>
    <definedName name="_web">#REF!</definedName>
    <definedName name="_westchester">'[1]regional rate '!$C$7:$S$37</definedName>
    <definedName name="DATA" localSheetId="0">#REF!</definedName>
    <definedName name="DATA" localSheetId="1">#REF!</definedName>
    <definedName name="DATA" localSheetId="6">#REF!</definedName>
    <definedName name="DATA" localSheetId="4">#REF!</definedName>
    <definedName name="DATA" localSheetId="5">#REF!</definedName>
    <definedName name="DATA">#REF!</definedName>
    <definedName name="DATA2" localSheetId="0">#REF!</definedName>
    <definedName name="DATA2" localSheetId="1">#REF!</definedName>
    <definedName name="DATA2" localSheetId="6">#REF!</definedName>
    <definedName name="DATA2" localSheetId="2">#REF!</definedName>
    <definedName name="DATA2" localSheetId="3">#REF!</definedName>
    <definedName name="DATA2" localSheetId="4">#REF!</definedName>
    <definedName name="DATA2" localSheetId="5">#REF!</definedName>
    <definedName name="DATA2">#REF!</definedName>
    <definedName name="DATA3" localSheetId="0">#REF!</definedName>
    <definedName name="DATA3" localSheetId="1">#REF!</definedName>
    <definedName name="DATA3" localSheetId="6">#REF!</definedName>
    <definedName name="DATA3" localSheetId="2">#REF!</definedName>
    <definedName name="DATA3" localSheetId="3">#REF!</definedName>
    <definedName name="DATA3" localSheetId="4">#REF!</definedName>
    <definedName name="DATA3" localSheetId="5">#REF!</definedName>
    <definedName name="DATA3">#REF!</definedName>
    <definedName name="_xlnm.Database" localSheetId="0">#REF!</definedName>
    <definedName name="_xlnm.Database" localSheetId="1">#REF!</definedName>
    <definedName name="_xlnm.Database" localSheetId="6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LABEL" localSheetId="0">#REF!</definedName>
    <definedName name="LABEL" localSheetId="1">#REF!</definedName>
    <definedName name="LABEL" localSheetId="6">#REF!</definedName>
    <definedName name="LABEL" localSheetId="2">#REF!</definedName>
    <definedName name="LABEL" localSheetId="3">#REF!</definedName>
    <definedName name="LABEL" localSheetId="4">#REF!</definedName>
    <definedName name="LABEL" localSheetId="5">#REF!</definedName>
    <definedName name="LABEL">#REF!</definedName>
    <definedName name="_xlnm.Print_Area" localSheetId="4">'2019 detail'!$A$1:$F$1654</definedName>
    <definedName name="_xlnm.Print_Area" localSheetId="5">'2019 Impact'!$A$1:$B$152</definedName>
    <definedName name="rate3">'[6]2004 rates by region'!$D$21:$F$276</definedName>
    <definedName name="REG" localSheetId="0">#REF!</definedName>
    <definedName name="REG" localSheetId="1">#REF!</definedName>
    <definedName name="REG" localSheetId="6">#REF!</definedName>
    <definedName name="REG" localSheetId="2">#REF!</definedName>
    <definedName name="REG" localSheetId="3">#REF!</definedName>
    <definedName name="REG" localSheetId="4">#REF!</definedName>
    <definedName name="REG" localSheetId="5">#REF!</definedName>
    <definedName name="RE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3" i="16" l="1"/>
  <c r="E153" i="16"/>
  <c r="D153" i="16"/>
  <c r="F152" i="16"/>
  <c r="E152" i="16"/>
  <c r="D152" i="16"/>
  <c r="F151" i="16"/>
  <c r="E151" i="16"/>
  <c r="D151" i="16"/>
  <c r="F150" i="16"/>
  <c r="E150" i="16"/>
  <c r="D150" i="16"/>
  <c r="F149" i="16"/>
  <c r="E149" i="16"/>
  <c r="D149" i="16"/>
  <c r="F148" i="16"/>
  <c r="E148" i="16"/>
  <c r="D148" i="16"/>
  <c r="F147" i="16"/>
  <c r="E147" i="16"/>
  <c r="D147" i="16"/>
  <c r="G147" i="16" s="1"/>
  <c r="F146" i="16"/>
  <c r="E146" i="16"/>
  <c r="D146" i="16"/>
  <c r="G146" i="16" s="1"/>
  <c r="F145" i="16"/>
  <c r="E145" i="16"/>
  <c r="D145" i="16"/>
  <c r="F144" i="16"/>
  <c r="E144" i="16"/>
  <c r="D144" i="16"/>
  <c r="F143" i="16"/>
  <c r="E143" i="16"/>
  <c r="D143" i="16"/>
  <c r="F142" i="16"/>
  <c r="E142" i="16"/>
  <c r="F141" i="16"/>
  <c r="E141" i="16"/>
  <c r="G141" i="16" s="1"/>
  <c r="D141" i="16"/>
  <c r="F140" i="16"/>
  <c r="E140" i="16"/>
  <c r="D140" i="16"/>
  <c r="F139" i="16"/>
  <c r="E139" i="16"/>
  <c r="D139" i="16"/>
  <c r="G139" i="16" s="1"/>
  <c r="F138" i="16"/>
  <c r="E138" i="16"/>
  <c r="D138" i="16"/>
  <c r="G137" i="16"/>
  <c r="F137" i="16"/>
  <c r="E137" i="16"/>
  <c r="F136" i="16"/>
  <c r="E136" i="16"/>
  <c r="D136" i="16"/>
  <c r="F135" i="16"/>
  <c r="G135" i="16" s="1"/>
  <c r="E135" i="16"/>
  <c r="D135" i="16"/>
  <c r="F134" i="16"/>
  <c r="E134" i="16"/>
  <c r="D134" i="16"/>
  <c r="G134" i="16" s="1"/>
  <c r="F133" i="16"/>
  <c r="E133" i="16"/>
  <c r="D133" i="16"/>
  <c r="F132" i="16"/>
  <c r="E132" i="16"/>
  <c r="D132" i="16"/>
  <c r="F131" i="16"/>
  <c r="E131" i="16"/>
  <c r="D131" i="16"/>
  <c r="F130" i="16"/>
  <c r="E130" i="16"/>
  <c r="D130" i="16"/>
  <c r="F129" i="16"/>
  <c r="G129" i="16" s="1"/>
  <c r="E129" i="16"/>
  <c r="D129" i="16"/>
  <c r="F128" i="16"/>
  <c r="E128" i="16"/>
  <c r="D128" i="16"/>
  <c r="F127" i="16"/>
  <c r="E127" i="16"/>
  <c r="D127" i="16"/>
  <c r="F126" i="16"/>
  <c r="E126" i="16"/>
  <c r="D126" i="16"/>
  <c r="G126" i="16" s="1"/>
  <c r="F125" i="16"/>
  <c r="E125" i="16"/>
  <c r="D125" i="16"/>
  <c r="G125" i="16" s="1"/>
  <c r="F124" i="16"/>
  <c r="E124" i="16"/>
  <c r="D124" i="16"/>
  <c r="F123" i="16"/>
  <c r="E123" i="16"/>
  <c r="D123" i="16"/>
  <c r="F122" i="16"/>
  <c r="E122" i="16"/>
  <c r="D122" i="16"/>
  <c r="F121" i="16"/>
  <c r="E121" i="16"/>
  <c r="D121" i="16"/>
  <c r="F120" i="16"/>
  <c r="E120" i="16"/>
  <c r="D120" i="16"/>
  <c r="F119" i="16"/>
  <c r="E119" i="16"/>
  <c r="D119" i="16"/>
  <c r="F118" i="16"/>
  <c r="E118" i="16"/>
  <c r="D118" i="16"/>
  <c r="G118" i="16" s="1"/>
  <c r="F117" i="16"/>
  <c r="E117" i="16"/>
  <c r="D117" i="16"/>
  <c r="G117" i="16" s="1"/>
  <c r="F116" i="16"/>
  <c r="E116" i="16"/>
  <c r="D116" i="16"/>
  <c r="F115" i="16"/>
  <c r="E115" i="16"/>
  <c r="D115" i="16"/>
  <c r="F114" i="16"/>
  <c r="E114" i="16"/>
  <c r="D114" i="16"/>
  <c r="F113" i="16"/>
  <c r="E113" i="16"/>
  <c r="D113" i="16"/>
  <c r="F112" i="16"/>
  <c r="E112" i="16"/>
  <c r="D112" i="16"/>
  <c r="F111" i="16"/>
  <c r="E111" i="16"/>
  <c r="D111" i="16"/>
  <c r="F110" i="16"/>
  <c r="E110" i="16"/>
  <c r="D110" i="16"/>
  <c r="G110" i="16" s="1"/>
  <c r="F109" i="16"/>
  <c r="E109" i="16"/>
  <c r="D109" i="16"/>
  <c r="G109" i="16" s="1"/>
  <c r="F108" i="16"/>
  <c r="E108" i="16"/>
  <c r="D108" i="16"/>
  <c r="F107" i="16"/>
  <c r="E107" i="16"/>
  <c r="D107" i="16"/>
  <c r="F106" i="16"/>
  <c r="E106" i="16"/>
  <c r="D106" i="16"/>
  <c r="F105" i="16"/>
  <c r="E105" i="16"/>
  <c r="D105" i="16"/>
  <c r="F104" i="16"/>
  <c r="E104" i="16"/>
  <c r="D104" i="16"/>
  <c r="F103" i="16"/>
  <c r="E103" i="16"/>
  <c r="D103" i="16"/>
  <c r="F102" i="16"/>
  <c r="E102" i="16"/>
  <c r="D102" i="16"/>
  <c r="G102" i="16" s="1"/>
  <c r="F101" i="16"/>
  <c r="E101" i="16"/>
  <c r="D101" i="16"/>
  <c r="G101" i="16" s="1"/>
  <c r="F100" i="16"/>
  <c r="E100" i="16"/>
  <c r="D100" i="16"/>
  <c r="F99" i="16"/>
  <c r="E99" i="16"/>
  <c r="D99" i="16"/>
  <c r="F98" i="16"/>
  <c r="E98" i="16"/>
  <c r="D98" i="16"/>
  <c r="F97" i="16"/>
  <c r="E97" i="16"/>
  <c r="D97" i="16"/>
  <c r="F96" i="16"/>
  <c r="E96" i="16"/>
  <c r="D96" i="16"/>
  <c r="F95" i="16"/>
  <c r="E95" i="16"/>
  <c r="D95" i="16"/>
  <c r="F94" i="16"/>
  <c r="E94" i="16"/>
  <c r="D94" i="16"/>
  <c r="G94" i="16" s="1"/>
  <c r="F93" i="16"/>
  <c r="E93" i="16"/>
  <c r="D93" i="16"/>
  <c r="G93" i="16" s="1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G86" i="16" s="1"/>
  <c r="F85" i="16"/>
  <c r="E85" i="16"/>
  <c r="D85" i="16"/>
  <c r="G85" i="16" s="1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G78" i="16" s="1"/>
  <c r="F77" i="16"/>
  <c r="E77" i="16"/>
  <c r="D77" i="16"/>
  <c r="G77" i="16" s="1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F70" i="16"/>
  <c r="E70" i="16"/>
  <c r="D70" i="16"/>
  <c r="G70" i="16" s="1"/>
  <c r="F69" i="16"/>
  <c r="E69" i="16"/>
  <c r="D69" i="16"/>
  <c r="F68" i="16"/>
  <c r="E68" i="16"/>
  <c r="D68" i="16"/>
  <c r="G68" i="16" s="1"/>
  <c r="F67" i="16"/>
  <c r="E67" i="16"/>
  <c r="D67" i="16"/>
  <c r="G66" i="16"/>
  <c r="F66" i="16"/>
  <c r="E66" i="16"/>
  <c r="D66" i="16"/>
  <c r="F65" i="16"/>
  <c r="E65" i="16"/>
  <c r="G65" i="16" s="1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G60" i="16" s="1"/>
  <c r="F59" i="16"/>
  <c r="E59" i="16"/>
  <c r="D59" i="16"/>
  <c r="F58" i="16"/>
  <c r="E58" i="16"/>
  <c r="D58" i="16"/>
  <c r="F57" i="16"/>
  <c r="E57" i="16"/>
  <c r="G57" i="16" s="1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G52" i="16" s="1"/>
  <c r="F51" i="16"/>
  <c r="E51" i="16"/>
  <c r="D51" i="16"/>
  <c r="G51" i="16" s="1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G44" i="16" s="1"/>
  <c r="F43" i="16"/>
  <c r="E43" i="16"/>
  <c r="D43" i="16"/>
  <c r="G43" i="16" s="1"/>
  <c r="F42" i="16"/>
  <c r="E42" i="16"/>
  <c r="D42" i="16"/>
  <c r="F41" i="16"/>
  <c r="E41" i="16"/>
  <c r="D41" i="16"/>
  <c r="F40" i="16"/>
  <c r="E40" i="16"/>
  <c r="D40" i="16"/>
  <c r="F39" i="16"/>
  <c r="E39" i="16"/>
  <c r="D39" i="16"/>
  <c r="F38" i="16"/>
  <c r="E38" i="16"/>
  <c r="D38" i="16"/>
  <c r="G37" i="16"/>
  <c r="F36" i="16"/>
  <c r="E36" i="16"/>
  <c r="D36" i="16"/>
  <c r="F35" i="16"/>
  <c r="E35" i="16"/>
  <c r="D35" i="16"/>
  <c r="F34" i="16"/>
  <c r="E34" i="16"/>
  <c r="D34" i="16"/>
  <c r="F33" i="16"/>
  <c r="E33" i="16"/>
  <c r="D33" i="16"/>
  <c r="F32" i="16"/>
  <c r="E32" i="16"/>
  <c r="D32" i="16"/>
  <c r="F31" i="16"/>
  <c r="E31" i="16"/>
  <c r="D31" i="16"/>
  <c r="F30" i="16"/>
  <c r="E30" i="16"/>
  <c r="D30" i="16"/>
  <c r="G30" i="16" s="1"/>
  <c r="F29" i="16"/>
  <c r="E29" i="16"/>
  <c r="D29" i="16"/>
  <c r="G29" i="16" s="1"/>
  <c r="F28" i="16"/>
  <c r="E28" i="16"/>
  <c r="D28" i="16"/>
  <c r="F27" i="16"/>
  <c r="E27" i="16"/>
  <c r="D27" i="16"/>
  <c r="F26" i="16"/>
  <c r="E26" i="16"/>
  <c r="D26" i="16"/>
  <c r="F25" i="16"/>
  <c r="E25" i="16"/>
  <c r="D25" i="16"/>
  <c r="F24" i="16"/>
  <c r="E24" i="16"/>
  <c r="D24" i="16"/>
  <c r="F23" i="16"/>
  <c r="E23" i="16"/>
  <c r="D23" i="16"/>
  <c r="F22" i="16"/>
  <c r="E22" i="16"/>
  <c r="D22" i="16"/>
  <c r="G22" i="16" s="1"/>
  <c r="F21" i="16"/>
  <c r="E21" i="16"/>
  <c r="D21" i="16"/>
  <c r="G21" i="16" s="1"/>
  <c r="F20" i="16"/>
  <c r="E20" i="16"/>
  <c r="D20" i="16"/>
  <c r="F19" i="16"/>
  <c r="E19" i="16"/>
  <c r="D19" i="16"/>
  <c r="F18" i="16"/>
  <c r="E18" i="16"/>
  <c r="D18" i="16"/>
  <c r="F17" i="16"/>
  <c r="E17" i="16"/>
  <c r="D17" i="16"/>
  <c r="F16" i="16"/>
  <c r="E16" i="16"/>
  <c r="D16" i="16"/>
  <c r="F15" i="16"/>
  <c r="E15" i="16"/>
  <c r="F14" i="16"/>
  <c r="E14" i="16"/>
  <c r="D14" i="16"/>
  <c r="G14" i="16" s="1"/>
  <c r="F13" i="16"/>
  <c r="E13" i="16"/>
  <c r="D13" i="16"/>
  <c r="F12" i="16"/>
  <c r="E12" i="16"/>
  <c r="F11" i="16"/>
  <c r="E11" i="16"/>
  <c r="D11" i="16"/>
  <c r="G11" i="16" s="1"/>
  <c r="F10" i="16"/>
  <c r="E10" i="16"/>
  <c r="D10" i="16"/>
  <c r="G10" i="16" s="1"/>
  <c r="F9" i="16"/>
  <c r="E9" i="16"/>
  <c r="D9" i="16"/>
  <c r="G9" i="16" s="1"/>
  <c r="F8" i="16"/>
  <c r="E8" i="16"/>
  <c r="D8" i="16"/>
  <c r="G7" i="16"/>
  <c r="F7" i="16"/>
  <c r="E7" i="16"/>
  <c r="D7" i="16"/>
  <c r="D4" i="16" l="1"/>
  <c r="G13" i="16"/>
  <c r="G16" i="16"/>
  <c r="G24" i="16"/>
  <c r="G32" i="16"/>
  <c r="G38" i="16"/>
  <c r="G46" i="16"/>
  <c r="G54" i="16"/>
  <c r="G59" i="16"/>
  <c r="G62" i="16"/>
  <c r="G69" i="16"/>
  <c r="G72" i="16"/>
  <c r="G80" i="16"/>
  <c r="G88" i="16"/>
  <c r="G96" i="16"/>
  <c r="G104" i="16"/>
  <c r="G112" i="16"/>
  <c r="G120" i="16"/>
  <c r="G128" i="16"/>
  <c r="G136" i="16"/>
  <c r="G149" i="16"/>
  <c r="G19" i="16"/>
  <c r="G27" i="16"/>
  <c r="G35" i="16"/>
  <c r="G41" i="16"/>
  <c r="G49" i="16"/>
  <c r="G67" i="16"/>
  <c r="G75" i="16"/>
  <c r="G83" i="16"/>
  <c r="G91" i="16"/>
  <c r="G99" i="16"/>
  <c r="G107" i="16"/>
  <c r="G115" i="16"/>
  <c r="G123" i="16"/>
  <c r="G133" i="16"/>
  <c r="G144" i="16"/>
  <c r="G152" i="16"/>
  <c r="G17" i="16"/>
  <c r="G25" i="16"/>
  <c r="G33" i="16"/>
  <c r="G39" i="16"/>
  <c r="G47" i="16"/>
  <c r="G73" i="16"/>
  <c r="G81" i="16"/>
  <c r="G89" i="16"/>
  <c r="G97" i="16"/>
  <c r="G105" i="16"/>
  <c r="G113" i="16"/>
  <c r="G121" i="16"/>
  <c r="G131" i="16"/>
  <c r="G150" i="16"/>
  <c r="F4" i="16"/>
  <c r="G20" i="16"/>
  <c r="G28" i="16"/>
  <c r="G36" i="16"/>
  <c r="G42" i="16"/>
  <c r="G50" i="16"/>
  <c r="G55" i="16"/>
  <c r="G58" i="16"/>
  <c r="G63" i="16"/>
  <c r="G76" i="16"/>
  <c r="G84" i="16"/>
  <c r="G92" i="16"/>
  <c r="G100" i="16"/>
  <c r="G108" i="16"/>
  <c r="G116" i="16"/>
  <c r="G124" i="16"/>
  <c r="G132" i="16"/>
  <c r="G142" i="16"/>
  <c r="G145" i="16"/>
  <c r="G153" i="16"/>
  <c r="G31" i="16"/>
  <c r="G45" i="16"/>
  <c r="G53" i="16"/>
  <c r="G79" i="16"/>
  <c r="G87" i="16"/>
  <c r="G95" i="16"/>
  <c r="G103" i="16"/>
  <c r="G111" i="16"/>
  <c r="G119" i="16"/>
  <c r="G127" i="16"/>
  <c r="G140" i="16"/>
  <c r="G148" i="16"/>
  <c r="E4" i="16"/>
  <c r="G23" i="16"/>
  <c r="G12" i="16"/>
  <c r="G15" i="16"/>
  <c r="G18" i="16"/>
  <c r="G26" i="16"/>
  <c r="G34" i="16"/>
  <c r="G40" i="16"/>
  <c r="G48" i="16"/>
  <c r="G56" i="16"/>
  <c r="G61" i="16"/>
  <c r="G64" i="16"/>
  <c r="G71" i="16"/>
  <c r="G74" i="16"/>
  <c r="G82" i="16"/>
  <c r="G90" i="16"/>
  <c r="G98" i="16"/>
  <c r="G106" i="16"/>
  <c r="G114" i="16"/>
  <c r="G122" i="16"/>
  <c r="G130" i="16"/>
  <c r="G138" i="16"/>
  <c r="G143" i="16"/>
  <c r="G151" i="16"/>
  <c r="G4" i="16"/>
  <c r="G8" i="16"/>
  <c r="I488" i="4" l="1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G150" i="3" l="1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I278" i="7" l="1"/>
  <c r="J278" i="7" s="1"/>
  <c r="L278" i="7" s="1"/>
  <c r="C4" i="15" l="1"/>
  <c r="D5" i="14"/>
  <c r="C4" i="11"/>
  <c r="I102" i="7" l="1"/>
  <c r="J102" i="7" s="1"/>
  <c r="L102" i="7" s="1"/>
  <c r="I101" i="7"/>
  <c r="J101" i="7" s="1"/>
  <c r="L101" i="7" s="1"/>
  <c r="I100" i="7"/>
  <c r="J100" i="7" s="1"/>
  <c r="L100" i="7" s="1"/>
  <c r="I99" i="7"/>
  <c r="J99" i="7" s="1"/>
  <c r="L99" i="7" s="1"/>
  <c r="I98" i="7"/>
  <c r="J98" i="7" s="1"/>
  <c r="L98" i="7" s="1"/>
  <c r="I97" i="7"/>
  <c r="J97" i="7" s="1"/>
  <c r="L97" i="7" s="1"/>
  <c r="I96" i="7"/>
  <c r="J96" i="7" s="1"/>
  <c r="L96" i="7" s="1"/>
  <c r="I95" i="7"/>
  <c r="J95" i="7" s="1"/>
  <c r="L95" i="7" s="1"/>
  <c r="I94" i="7"/>
  <c r="J94" i="7" s="1"/>
  <c r="L94" i="7" s="1"/>
  <c r="I93" i="7"/>
  <c r="J93" i="7" s="1"/>
  <c r="L93" i="7" s="1"/>
  <c r="I92" i="7"/>
  <c r="J92" i="7" s="1"/>
  <c r="L92" i="7" s="1"/>
  <c r="I91" i="7"/>
  <c r="J91" i="7" s="1"/>
  <c r="L91" i="7" s="1"/>
  <c r="I90" i="7"/>
  <c r="J90" i="7" s="1"/>
  <c r="L90" i="7" s="1"/>
  <c r="I89" i="7"/>
  <c r="J89" i="7" s="1"/>
  <c r="L89" i="7" s="1"/>
  <c r="I88" i="7"/>
  <c r="J88" i="7" s="1"/>
  <c r="L88" i="7" s="1"/>
  <c r="I87" i="7"/>
  <c r="J87" i="7" s="1"/>
  <c r="L87" i="7" s="1"/>
  <c r="I2038" i="7"/>
  <c r="J2038" i="7" s="1"/>
  <c r="L2038" i="7" s="1"/>
  <c r="I2037" i="7"/>
  <c r="J2037" i="7" s="1"/>
  <c r="L2037" i="7" s="1"/>
  <c r="I2036" i="7"/>
  <c r="J2036" i="7" s="1"/>
  <c r="L2036" i="7" s="1"/>
  <c r="I2035" i="7"/>
  <c r="J2035" i="7" s="1"/>
  <c r="L2035" i="7" s="1"/>
  <c r="I2034" i="7"/>
  <c r="J2034" i="7" s="1"/>
  <c r="L2034" i="7" s="1"/>
  <c r="I2033" i="7"/>
  <c r="J2033" i="7" s="1"/>
  <c r="L2033" i="7" s="1"/>
  <c r="I2032" i="7"/>
  <c r="J2032" i="7" s="1"/>
  <c r="L2032" i="7" s="1"/>
  <c r="I2031" i="7"/>
  <c r="J2031" i="7" s="1"/>
  <c r="L2031" i="7" s="1"/>
  <c r="I2030" i="7"/>
  <c r="J2030" i="7" s="1"/>
  <c r="L2030" i="7" s="1"/>
  <c r="I2029" i="7"/>
  <c r="J2029" i="7" s="1"/>
  <c r="L2029" i="7" s="1"/>
  <c r="I2028" i="7"/>
  <c r="J2028" i="7" s="1"/>
  <c r="L2028" i="7" s="1"/>
  <c r="I2027" i="7"/>
  <c r="J2027" i="7" s="1"/>
  <c r="L2027" i="7" s="1"/>
  <c r="I2026" i="7"/>
  <c r="J2026" i="7" s="1"/>
  <c r="L2026" i="7" s="1"/>
  <c r="I2025" i="7"/>
  <c r="J2025" i="7" s="1"/>
  <c r="L2025" i="7" s="1"/>
  <c r="I2024" i="7"/>
  <c r="J2024" i="7" s="1"/>
  <c r="L2024" i="7" s="1"/>
  <c r="I2023" i="7"/>
  <c r="J2023" i="7" s="1"/>
  <c r="L2023" i="7" s="1"/>
  <c r="I406" i="7"/>
  <c r="J406" i="7" s="1"/>
  <c r="L406" i="7" s="1"/>
  <c r="I405" i="7"/>
  <c r="J405" i="7" s="1"/>
  <c r="L405" i="7" s="1"/>
  <c r="I404" i="7"/>
  <c r="J404" i="7" s="1"/>
  <c r="L404" i="7" s="1"/>
  <c r="I403" i="7"/>
  <c r="J403" i="7" s="1"/>
  <c r="L403" i="7" s="1"/>
  <c r="I402" i="7"/>
  <c r="J402" i="7" s="1"/>
  <c r="L402" i="7" s="1"/>
  <c r="I401" i="7"/>
  <c r="J401" i="7" s="1"/>
  <c r="L401" i="7" s="1"/>
  <c r="I400" i="7"/>
  <c r="J400" i="7" s="1"/>
  <c r="L400" i="7" s="1"/>
  <c r="I399" i="7"/>
  <c r="J399" i="7" s="1"/>
  <c r="L399" i="7" s="1"/>
  <c r="I398" i="7"/>
  <c r="J398" i="7" s="1"/>
  <c r="L398" i="7" s="1"/>
  <c r="I397" i="7"/>
  <c r="J397" i="7" s="1"/>
  <c r="L397" i="7" s="1"/>
  <c r="I396" i="7"/>
  <c r="J396" i="7" s="1"/>
  <c r="L396" i="7" s="1"/>
  <c r="I395" i="7"/>
  <c r="J395" i="7" s="1"/>
  <c r="L395" i="7" s="1"/>
  <c r="I394" i="7"/>
  <c r="J394" i="7" s="1"/>
  <c r="L394" i="7" s="1"/>
  <c r="I393" i="7"/>
  <c r="J393" i="7" s="1"/>
  <c r="L393" i="7" s="1"/>
  <c r="I392" i="7"/>
  <c r="J392" i="7" s="1"/>
  <c r="L392" i="7" s="1"/>
  <c r="I391" i="7"/>
  <c r="J391" i="7" s="1"/>
  <c r="L391" i="7" s="1"/>
  <c r="I710" i="7"/>
  <c r="J710" i="7" s="1"/>
  <c r="L710" i="7" s="1"/>
  <c r="I709" i="7"/>
  <c r="J709" i="7" s="1"/>
  <c r="L709" i="7" s="1"/>
  <c r="I708" i="7"/>
  <c r="J708" i="7" s="1"/>
  <c r="L708" i="7" s="1"/>
  <c r="I707" i="7"/>
  <c r="J707" i="7" s="1"/>
  <c r="L707" i="7" s="1"/>
  <c r="I706" i="7"/>
  <c r="J706" i="7" s="1"/>
  <c r="L706" i="7" s="1"/>
  <c r="I705" i="7"/>
  <c r="J705" i="7" s="1"/>
  <c r="L705" i="7" s="1"/>
  <c r="I704" i="7"/>
  <c r="J704" i="7" s="1"/>
  <c r="L704" i="7" s="1"/>
  <c r="I703" i="7"/>
  <c r="J703" i="7" s="1"/>
  <c r="L703" i="7" s="1"/>
  <c r="I702" i="7"/>
  <c r="J702" i="7" s="1"/>
  <c r="L702" i="7" s="1"/>
  <c r="I701" i="7"/>
  <c r="J701" i="7" s="1"/>
  <c r="L701" i="7" s="1"/>
  <c r="I700" i="7"/>
  <c r="J700" i="7" s="1"/>
  <c r="L700" i="7" s="1"/>
  <c r="I699" i="7"/>
  <c r="J699" i="7" s="1"/>
  <c r="L699" i="7" s="1"/>
  <c r="I698" i="7"/>
  <c r="J698" i="7" s="1"/>
  <c r="L698" i="7" s="1"/>
  <c r="I697" i="7"/>
  <c r="J697" i="7" s="1"/>
  <c r="L697" i="7" s="1"/>
  <c r="I696" i="7"/>
  <c r="J696" i="7" s="1"/>
  <c r="L696" i="7" s="1"/>
  <c r="I695" i="7"/>
  <c r="J695" i="7" s="1"/>
  <c r="L695" i="7" s="1"/>
  <c r="I1494" i="7"/>
  <c r="J1494" i="7" s="1"/>
  <c r="L1494" i="7" s="1"/>
  <c r="I1493" i="7"/>
  <c r="J1493" i="7" s="1"/>
  <c r="L1493" i="7" s="1"/>
  <c r="I1492" i="7"/>
  <c r="J1492" i="7" s="1"/>
  <c r="L1492" i="7" s="1"/>
  <c r="I1491" i="7"/>
  <c r="J1491" i="7" s="1"/>
  <c r="L1491" i="7" s="1"/>
  <c r="I1490" i="7"/>
  <c r="J1490" i="7" s="1"/>
  <c r="L1490" i="7" s="1"/>
  <c r="I1489" i="7"/>
  <c r="J1489" i="7" s="1"/>
  <c r="L1489" i="7" s="1"/>
  <c r="I1488" i="7"/>
  <c r="J1488" i="7" s="1"/>
  <c r="L1488" i="7" s="1"/>
  <c r="I1487" i="7"/>
  <c r="J1487" i="7" s="1"/>
  <c r="L1487" i="7" s="1"/>
  <c r="I1486" i="7"/>
  <c r="J1486" i="7" s="1"/>
  <c r="L1486" i="7" s="1"/>
  <c r="I1485" i="7"/>
  <c r="J1485" i="7" s="1"/>
  <c r="L1485" i="7" s="1"/>
  <c r="I1484" i="7"/>
  <c r="J1484" i="7" s="1"/>
  <c r="L1484" i="7" s="1"/>
  <c r="I1483" i="7"/>
  <c r="J1483" i="7" s="1"/>
  <c r="L1483" i="7" s="1"/>
  <c r="I1482" i="7"/>
  <c r="J1482" i="7" s="1"/>
  <c r="L1482" i="7" s="1"/>
  <c r="I1481" i="7"/>
  <c r="J1481" i="7" s="1"/>
  <c r="L1481" i="7" s="1"/>
  <c r="I1480" i="7"/>
  <c r="J1480" i="7" s="1"/>
  <c r="L1480" i="7" s="1"/>
  <c r="I1479" i="7"/>
  <c r="J1479" i="7" s="1"/>
  <c r="L1479" i="7" s="1"/>
  <c r="I1734" i="7"/>
  <c r="J1734" i="7" s="1"/>
  <c r="L1734" i="7" s="1"/>
  <c r="I1733" i="7"/>
  <c r="J1733" i="7" s="1"/>
  <c r="L1733" i="7" s="1"/>
  <c r="I1732" i="7"/>
  <c r="J1732" i="7" s="1"/>
  <c r="L1732" i="7" s="1"/>
  <c r="I1731" i="7"/>
  <c r="J1731" i="7" s="1"/>
  <c r="L1731" i="7" s="1"/>
  <c r="I1730" i="7"/>
  <c r="J1730" i="7" s="1"/>
  <c r="L1730" i="7" s="1"/>
  <c r="I1729" i="7"/>
  <c r="J1729" i="7" s="1"/>
  <c r="L1729" i="7" s="1"/>
  <c r="I1728" i="7"/>
  <c r="J1728" i="7" s="1"/>
  <c r="L1728" i="7" s="1"/>
  <c r="I1727" i="7"/>
  <c r="J1727" i="7" s="1"/>
  <c r="L1727" i="7" s="1"/>
  <c r="I1726" i="7"/>
  <c r="J1726" i="7" s="1"/>
  <c r="L1726" i="7" s="1"/>
  <c r="I1725" i="7"/>
  <c r="J1725" i="7" s="1"/>
  <c r="L1725" i="7" s="1"/>
  <c r="I1724" i="7"/>
  <c r="J1724" i="7" s="1"/>
  <c r="L1724" i="7" s="1"/>
  <c r="I1723" i="7"/>
  <c r="J1723" i="7" s="1"/>
  <c r="L1723" i="7" s="1"/>
  <c r="I1722" i="7"/>
  <c r="J1722" i="7" s="1"/>
  <c r="L1722" i="7" s="1"/>
  <c r="I1721" i="7"/>
  <c r="J1721" i="7" s="1"/>
  <c r="L1721" i="7" s="1"/>
  <c r="I1720" i="7"/>
  <c r="J1720" i="7" s="1"/>
  <c r="L1720" i="7" s="1"/>
  <c r="I1719" i="7"/>
  <c r="J1719" i="7" s="1"/>
  <c r="L1719" i="7" s="1"/>
  <c r="I1446" i="7"/>
  <c r="J1446" i="7" s="1"/>
  <c r="L1446" i="7" s="1"/>
  <c r="I1445" i="7"/>
  <c r="J1445" i="7" s="1"/>
  <c r="L1445" i="7" s="1"/>
  <c r="I1444" i="7"/>
  <c r="J1444" i="7" s="1"/>
  <c r="L1444" i="7" s="1"/>
  <c r="I1443" i="7"/>
  <c r="J1443" i="7" s="1"/>
  <c r="L1443" i="7" s="1"/>
  <c r="I1442" i="7"/>
  <c r="J1442" i="7" s="1"/>
  <c r="L1442" i="7" s="1"/>
  <c r="I1441" i="7"/>
  <c r="J1441" i="7" s="1"/>
  <c r="L1441" i="7" s="1"/>
  <c r="I1440" i="7"/>
  <c r="J1440" i="7" s="1"/>
  <c r="L1440" i="7" s="1"/>
  <c r="I1439" i="7"/>
  <c r="J1439" i="7" s="1"/>
  <c r="L1439" i="7" s="1"/>
  <c r="I1438" i="7"/>
  <c r="J1438" i="7" s="1"/>
  <c r="L1438" i="7" s="1"/>
  <c r="I1437" i="7"/>
  <c r="J1437" i="7" s="1"/>
  <c r="L1437" i="7" s="1"/>
  <c r="I1436" i="7"/>
  <c r="J1436" i="7" s="1"/>
  <c r="L1436" i="7" s="1"/>
  <c r="I1435" i="7"/>
  <c r="J1435" i="7" s="1"/>
  <c r="L1435" i="7" s="1"/>
  <c r="I1434" i="7"/>
  <c r="J1434" i="7" s="1"/>
  <c r="L1434" i="7" s="1"/>
  <c r="I1433" i="7"/>
  <c r="J1433" i="7" s="1"/>
  <c r="L1433" i="7" s="1"/>
  <c r="I1432" i="7"/>
  <c r="J1432" i="7" s="1"/>
  <c r="L1432" i="7" s="1"/>
  <c r="I1431" i="7"/>
  <c r="J1431" i="7" s="1"/>
  <c r="L1431" i="7" s="1"/>
  <c r="I694" i="7"/>
  <c r="J694" i="7" s="1"/>
  <c r="L694" i="7" s="1"/>
  <c r="I693" i="7"/>
  <c r="J693" i="7" s="1"/>
  <c r="L693" i="7" s="1"/>
  <c r="I692" i="7"/>
  <c r="J692" i="7" s="1"/>
  <c r="L692" i="7" s="1"/>
  <c r="I691" i="7"/>
  <c r="J691" i="7" s="1"/>
  <c r="L691" i="7" s="1"/>
  <c r="I690" i="7"/>
  <c r="J690" i="7" s="1"/>
  <c r="L690" i="7" s="1"/>
  <c r="I689" i="7"/>
  <c r="J689" i="7" s="1"/>
  <c r="L689" i="7" s="1"/>
  <c r="I688" i="7"/>
  <c r="J688" i="7" s="1"/>
  <c r="L688" i="7" s="1"/>
  <c r="I687" i="7"/>
  <c r="J687" i="7" s="1"/>
  <c r="L687" i="7" s="1"/>
  <c r="I686" i="7"/>
  <c r="J686" i="7" s="1"/>
  <c r="L686" i="7" s="1"/>
  <c r="I685" i="7"/>
  <c r="J685" i="7" s="1"/>
  <c r="L685" i="7" s="1"/>
  <c r="I684" i="7"/>
  <c r="J684" i="7" s="1"/>
  <c r="L684" i="7" s="1"/>
  <c r="I683" i="7"/>
  <c r="J683" i="7" s="1"/>
  <c r="L683" i="7" s="1"/>
  <c r="I682" i="7"/>
  <c r="J682" i="7" s="1"/>
  <c r="L682" i="7" s="1"/>
  <c r="I681" i="7"/>
  <c r="J681" i="7" s="1"/>
  <c r="L681" i="7" s="1"/>
  <c r="I680" i="7"/>
  <c r="J680" i="7" s="1"/>
  <c r="L680" i="7" s="1"/>
  <c r="I679" i="7"/>
  <c r="J679" i="7" s="1"/>
  <c r="L679" i="7" s="1"/>
  <c r="I646" i="7"/>
  <c r="J646" i="7" s="1"/>
  <c r="L646" i="7" s="1"/>
  <c r="I645" i="7"/>
  <c r="J645" i="7" s="1"/>
  <c r="L645" i="7" s="1"/>
  <c r="I644" i="7"/>
  <c r="J644" i="7" s="1"/>
  <c r="L644" i="7" s="1"/>
  <c r="I643" i="7"/>
  <c r="J643" i="7" s="1"/>
  <c r="L643" i="7" s="1"/>
  <c r="I642" i="7"/>
  <c r="J642" i="7" s="1"/>
  <c r="L642" i="7" s="1"/>
  <c r="I641" i="7"/>
  <c r="J641" i="7" s="1"/>
  <c r="L641" i="7" s="1"/>
  <c r="I640" i="7"/>
  <c r="J640" i="7" s="1"/>
  <c r="L640" i="7" s="1"/>
  <c r="I639" i="7"/>
  <c r="J639" i="7" s="1"/>
  <c r="L639" i="7" s="1"/>
  <c r="I638" i="7"/>
  <c r="J638" i="7" s="1"/>
  <c r="L638" i="7" s="1"/>
  <c r="I637" i="7"/>
  <c r="J637" i="7" s="1"/>
  <c r="L637" i="7" s="1"/>
  <c r="I636" i="7"/>
  <c r="J636" i="7" s="1"/>
  <c r="L636" i="7" s="1"/>
  <c r="I635" i="7"/>
  <c r="J635" i="7" s="1"/>
  <c r="L635" i="7" s="1"/>
  <c r="I634" i="7"/>
  <c r="J634" i="7" s="1"/>
  <c r="L634" i="7" s="1"/>
  <c r="I633" i="7"/>
  <c r="J633" i="7" s="1"/>
  <c r="L633" i="7" s="1"/>
  <c r="I632" i="7"/>
  <c r="J632" i="7" s="1"/>
  <c r="L632" i="7" s="1"/>
  <c r="I631" i="7"/>
  <c r="J631" i="7" s="1"/>
  <c r="L631" i="7" s="1"/>
  <c r="I2006" i="7"/>
  <c r="J2006" i="7" s="1"/>
  <c r="L2006" i="7" s="1"/>
  <c r="I2005" i="7"/>
  <c r="J2005" i="7" s="1"/>
  <c r="L2005" i="7" s="1"/>
  <c r="I2004" i="7"/>
  <c r="J2004" i="7" s="1"/>
  <c r="L2004" i="7" s="1"/>
  <c r="I2003" i="7"/>
  <c r="J2003" i="7" s="1"/>
  <c r="L2003" i="7" s="1"/>
  <c r="I2002" i="7"/>
  <c r="J2002" i="7" s="1"/>
  <c r="L2002" i="7" s="1"/>
  <c r="I2001" i="7"/>
  <c r="J2001" i="7" s="1"/>
  <c r="L2001" i="7" s="1"/>
  <c r="I2000" i="7"/>
  <c r="J2000" i="7" s="1"/>
  <c r="L2000" i="7" s="1"/>
  <c r="I1999" i="7"/>
  <c r="J1999" i="7" s="1"/>
  <c r="L1999" i="7" s="1"/>
  <c r="I1998" i="7"/>
  <c r="J1998" i="7" s="1"/>
  <c r="L1998" i="7" s="1"/>
  <c r="I1997" i="7"/>
  <c r="J1997" i="7" s="1"/>
  <c r="L1997" i="7" s="1"/>
  <c r="I1996" i="7"/>
  <c r="J1996" i="7" s="1"/>
  <c r="L1996" i="7" s="1"/>
  <c r="I1995" i="7"/>
  <c r="J1995" i="7" s="1"/>
  <c r="L1995" i="7" s="1"/>
  <c r="I1994" i="7"/>
  <c r="J1994" i="7" s="1"/>
  <c r="L1994" i="7" s="1"/>
  <c r="I1993" i="7"/>
  <c r="J1993" i="7" s="1"/>
  <c r="L1993" i="7" s="1"/>
  <c r="I1992" i="7"/>
  <c r="J1992" i="7" s="1"/>
  <c r="L1992" i="7" s="1"/>
  <c r="I1991" i="7"/>
  <c r="J1991" i="7" s="1"/>
  <c r="L1991" i="7" s="1"/>
  <c r="I1990" i="7"/>
  <c r="J1990" i="7" s="1"/>
  <c r="L1990" i="7" s="1"/>
  <c r="I1989" i="7"/>
  <c r="J1989" i="7" s="1"/>
  <c r="L1989" i="7" s="1"/>
  <c r="I1988" i="7"/>
  <c r="J1988" i="7" s="1"/>
  <c r="L1988" i="7" s="1"/>
  <c r="I1987" i="7"/>
  <c r="J1987" i="7" s="1"/>
  <c r="L1987" i="7" s="1"/>
  <c r="I1986" i="7"/>
  <c r="J1986" i="7" s="1"/>
  <c r="L1986" i="7" s="1"/>
  <c r="I1985" i="7"/>
  <c r="J1985" i="7" s="1"/>
  <c r="L1985" i="7" s="1"/>
  <c r="I1984" i="7"/>
  <c r="J1984" i="7" s="1"/>
  <c r="L1984" i="7" s="1"/>
  <c r="I1983" i="7"/>
  <c r="J1983" i="7" s="1"/>
  <c r="L1983" i="7" s="1"/>
  <c r="I1982" i="7"/>
  <c r="J1982" i="7" s="1"/>
  <c r="L1982" i="7" s="1"/>
  <c r="I1981" i="7"/>
  <c r="J1981" i="7" s="1"/>
  <c r="L1981" i="7" s="1"/>
  <c r="I1980" i="7"/>
  <c r="J1980" i="7" s="1"/>
  <c r="L1980" i="7" s="1"/>
  <c r="I1979" i="7"/>
  <c r="J1979" i="7" s="1"/>
  <c r="L1979" i="7" s="1"/>
  <c r="I1978" i="7"/>
  <c r="J1978" i="7" s="1"/>
  <c r="L1978" i="7" s="1"/>
  <c r="I1977" i="7"/>
  <c r="J1977" i="7" s="1"/>
  <c r="L1977" i="7" s="1"/>
  <c r="I1976" i="7"/>
  <c r="J1976" i="7" s="1"/>
  <c r="L1976" i="7" s="1"/>
  <c r="I1975" i="7"/>
  <c r="J1975" i="7" s="1"/>
  <c r="L1975" i="7" s="1"/>
  <c r="I1910" i="7"/>
  <c r="J1910" i="7" s="1"/>
  <c r="L1910" i="7" s="1"/>
  <c r="I1909" i="7"/>
  <c r="J1909" i="7" s="1"/>
  <c r="L1909" i="7" s="1"/>
  <c r="I1908" i="7"/>
  <c r="J1908" i="7" s="1"/>
  <c r="L1908" i="7" s="1"/>
  <c r="I1907" i="7"/>
  <c r="J1907" i="7" s="1"/>
  <c r="L1907" i="7" s="1"/>
  <c r="I1906" i="7"/>
  <c r="J1906" i="7" s="1"/>
  <c r="L1906" i="7" s="1"/>
  <c r="I1905" i="7"/>
  <c r="J1905" i="7" s="1"/>
  <c r="L1905" i="7" s="1"/>
  <c r="I1904" i="7"/>
  <c r="J1904" i="7" s="1"/>
  <c r="L1904" i="7" s="1"/>
  <c r="I1903" i="7"/>
  <c r="J1903" i="7" s="1"/>
  <c r="L1903" i="7" s="1"/>
  <c r="I1902" i="7"/>
  <c r="J1902" i="7" s="1"/>
  <c r="L1902" i="7" s="1"/>
  <c r="I1901" i="7"/>
  <c r="J1901" i="7" s="1"/>
  <c r="L1901" i="7" s="1"/>
  <c r="I1900" i="7"/>
  <c r="J1900" i="7" s="1"/>
  <c r="L1900" i="7" s="1"/>
  <c r="I1899" i="7"/>
  <c r="J1899" i="7" s="1"/>
  <c r="L1899" i="7" s="1"/>
  <c r="I1898" i="7"/>
  <c r="J1898" i="7" s="1"/>
  <c r="L1898" i="7" s="1"/>
  <c r="I1897" i="7"/>
  <c r="J1897" i="7" s="1"/>
  <c r="L1897" i="7" s="1"/>
  <c r="I1896" i="7"/>
  <c r="J1896" i="7" s="1"/>
  <c r="L1896" i="7" s="1"/>
  <c r="I1895" i="7"/>
  <c r="J1895" i="7" s="1"/>
  <c r="L1895" i="7" s="1"/>
  <c r="I1366" i="7"/>
  <c r="J1366" i="7" s="1"/>
  <c r="L1366" i="7" s="1"/>
  <c r="I1365" i="7"/>
  <c r="J1365" i="7" s="1"/>
  <c r="L1365" i="7" s="1"/>
  <c r="I1364" i="7"/>
  <c r="J1364" i="7" s="1"/>
  <c r="L1364" i="7" s="1"/>
  <c r="I1363" i="7"/>
  <c r="J1363" i="7" s="1"/>
  <c r="L1363" i="7" s="1"/>
  <c r="I1362" i="7"/>
  <c r="J1362" i="7" s="1"/>
  <c r="L1362" i="7" s="1"/>
  <c r="I1361" i="7"/>
  <c r="J1361" i="7" s="1"/>
  <c r="L1361" i="7" s="1"/>
  <c r="I1360" i="7"/>
  <c r="J1360" i="7" s="1"/>
  <c r="L1360" i="7" s="1"/>
  <c r="I1359" i="7"/>
  <c r="J1359" i="7" s="1"/>
  <c r="L1359" i="7" s="1"/>
  <c r="I1358" i="7"/>
  <c r="J1358" i="7" s="1"/>
  <c r="L1358" i="7" s="1"/>
  <c r="I1357" i="7"/>
  <c r="J1357" i="7" s="1"/>
  <c r="L1357" i="7" s="1"/>
  <c r="I1356" i="7"/>
  <c r="J1356" i="7" s="1"/>
  <c r="L1356" i="7" s="1"/>
  <c r="I1355" i="7"/>
  <c r="J1355" i="7" s="1"/>
  <c r="L1355" i="7" s="1"/>
  <c r="I1354" i="7"/>
  <c r="J1354" i="7" s="1"/>
  <c r="L1354" i="7" s="1"/>
  <c r="I1353" i="7"/>
  <c r="J1353" i="7" s="1"/>
  <c r="L1353" i="7" s="1"/>
  <c r="I1352" i="7"/>
  <c r="J1352" i="7" s="1"/>
  <c r="L1352" i="7" s="1"/>
  <c r="I1351" i="7"/>
  <c r="J1351" i="7" s="1"/>
  <c r="L1351" i="7" s="1"/>
  <c r="I230" i="7"/>
  <c r="J230" i="7" s="1"/>
  <c r="L230" i="7" s="1"/>
  <c r="I229" i="7"/>
  <c r="J229" i="7" s="1"/>
  <c r="L229" i="7" s="1"/>
  <c r="I228" i="7"/>
  <c r="J228" i="7" s="1"/>
  <c r="L228" i="7" s="1"/>
  <c r="I227" i="7"/>
  <c r="J227" i="7" s="1"/>
  <c r="L227" i="7" s="1"/>
  <c r="I226" i="7"/>
  <c r="J226" i="7" s="1"/>
  <c r="L226" i="7" s="1"/>
  <c r="I225" i="7"/>
  <c r="J225" i="7" s="1"/>
  <c r="L225" i="7" s="1"/>
  <c r="I224" i="7"/>
  <c r="J224" i="7" s="1"/>
  <c r="L224" i="7" s="1"/>
  <c r="I223" i="7"/>
  <c r="J223" i="7" s="1"/>
  <c r="L223" i="7" s="1"/>
  <c r="I222" i="7"/>
  <c r="J222" i="7" s="1"/>
  <c r="L222" i="7" s="1"/>
  <c r="I221" i="7"/>
  <c r="J221" i="7" s="1"/>
  <c r="L221" i="7" s="1"/>
  <c r="I220" i="7"/>
  <c r="J220" i="7" s="1"/>
  <c r="L220" i="7" s="1"/>
  <c r="I219" i="7"/>
  <c r="J219" i="7" s="1"/>
  <c r="L219" i="7" s="1"/>
  <c r="I218" i="7"/>
  <c r="J218" i="7" s="1"/>
  <c r="L218" i="7" s="1"/>
  <c r="I217" i="7"/>
  <c r="J217" i="7" s="1"/>
  <c r="L217" i="7" s="1"/>
  <c r="I216" i="7"/>
  <c r="J216" i="7" s="1"/>
  <c r="L216" i="7" s="1"/>
  <c r="I215" i="7"/>
  <c r="J215" i="7" s="1"/>
  <c r="L215" i="7" s="1"/>
  <c r="I1750" i="7"/>
  <c r="J1750" i="7" s="1"/>
  <c r="L1750" i="7" s="1"/>
  <c r="I1749" i="7"/>
  <c r="J1749" i="7" s="1"/>
  <c r="L1749" i="7" s="1"/>
  <c r="I1748" i="7"/>
  <c r="J1748" i="7" s="1"/>
  <c r="L1748" i="7" s="1"/>
  <c r="I1747" i="7"/>
  <c r="J1747" i="7" s="1"/>
  <c r="L1747" i="7" s="1"/>
  <c r="I1746" i="7"/>
  <c r="J1746" i="7" s="1"/>
  <c r="L1746" i="7" s="1"/>
  <c r="I1745" i="7"/>
  <c r="J1745" i="7" s="1"/>
  <c r="L1745" i="7" s="1"/>
  <c r="I1744" i="7"/>
  <c r="J1744" i="7" s="1"/>
  <c r="L1744" i="7" s="1"/>
  <c r="I1743" i="7"/>
  <c r="J1743" i="7" s="1"/>
  <c r="L1743" i="7" s="1"/>
  <c r="I1742" i="7"/>
  <c r="J1742" i="7" s="1"/>
  <c r="L1742" i="7" s="1"/>
  <c r="I1741" i="7"/>
  <c r="J1741" i="7" s="1"/>
  <c r="L1741" i="7" s="1"/>
  <c r="I1740" i="7"/>
  <c r="J1740" i="7" s="1"/>
  <c r="L1740" i="7" s="1"/>
  <c r="I1739" i="7"/>
  <c r="J1739" i="7" s="1"/>
  <c r="L1739" i="7" s="1"/>
  <c r="I1738" i="7"/>
  <c r="J1738" i="7" s="1"/>
  <c r="L1738" i="7" s="1"/>
  <c r="I1737" i="7"/>
  <c r="J1737" i="7" s="1"/>
  <c r="L1737" i="7" s="1"/>
  <c r="I1736" i="7"/>
  <c r="J1736" i="7" s="1"/>
  <c r="L1736" i="7" s="1"/>
  <c r="I1735" i="7"/>
  <c r="J1735" i="7" s="1"/>
  <c r="L1735" i="7" s="1"/>
  <c r="I966" i="7"/>
  <c r="J966" i="7" s="1"/>
  <c r="L966" i="7" s="1"/>
  <c r="I965" i="7"/>
  <c r="J965" i="7" s="1"/>
  <c r="L965" i="7" s="1"/>
  <c r="I964" i="7"/>
  <c r="J964" i="7" s="1"/>
  <c r="L964" i="7" s="1"/>
  <c r="I963" i="7"/>
  <c r="J963" i="7" s="1"/>
  <c r="L963" i="7" s="1"/>
  <c r="I962" i="7"/>
  <c r="J962" i="7" s="1"/>
  <c r="L962" i="7" s="1"/>
  <c r="I961" i="7"/>
  <c r="J961" i="7" s="1"/>
  <c r="L961" i="7" s="1"/>
  <c r="I960" i="7"/>
  <c r="J960" i="7" s="1"/>
  <c r="L960" i="7" s="1"/>
  <c r="I959" i="7"/>
  <c r="J959" i="7" s="1"/>
  <c r="L959" i="7" s="1"/>
  <c r="I958" i="7"/>
  <c r="J958" i="7" s="1"/>
  <c r="L958" i="7" s="1"/>
  <c r="I957" i="7"/>
  <c r="J957" i="7" s="1"/>
  <c r="L957" i="7" s="1"/>
  <c r="I956" i="7"/>
  <c r="J956" i="7" s="1"/>
  <c r="L956" i="7" s="1"/>
  <c r="I955" i="7"/>
  <c r="J955" i="7" s="1"/>
  <c r="L955" i="7" s="1"/>
  <c r="I954" i="7"/>
  <c r="J954" i="7" s="1"/>
  <c r="L954" i="7" s="1"/>
  <c r="I953" i="7"/>
  <c r="J953" i="7" s="1"/>
  <c r="L953" i="7" s="1"/>
  <c r="I952" i="7"/>
  <c r="J952" i="7" s="1"/>
  <c r="L952" i="7" s="1"/>
  <c r="I951" i="7"/>
  <c r="J951" i="7" s="1"/>
  <c r="L951" i="7" s="1"/>
  <c r="I2086" i="7"/>
  <c r="J2086" i="7" s="1"/>
  <c r="L2086" i="7" s="1"/>
  <c r="I2085" i="7"/>
  <c r="J2085" i="7" s="1"/>
  <c r="L2085" i="7" s="1"/>
  <c r="I2084" i="7"/>
  <c r="J2084" i="7" s="1"/>
  <c r="L2084" i="7" s="1"/>
  <c r="I2083" i="7"/>
  <c r="J2083" i="7" s="1"/>
  <c r="L2083" i="7" s="1"/>
  <c r="I2082" i="7"/>
  <c r="J2082" i="7" s="1"/>
  <c r="L2082" i="7" s="1"/>
  <c r="I2081" i="7"/>
  <c r="J2081" i="7" s="1"/>
  <c r="L2081" i="7" s="1"/>
  <c r="I2080" i="7"/>
  <c r="J2080" i="7" s="1"/>
  <c r="L2080" i="7" s="1"/>
  <c r="I2079" i="7"/>
  <c r="J2079" i="7" s="1"/>
  <c r="L2079" i="7" s="1"/>
  <c r="I2078" i="7"/>
  <c r="J2078" i="7" s="1"/>
  <c r="L2078" i="7" s="1"/>
  <c r="I2077" i="7"/>
  <c r="J2077" i="7" s="1"/>
  <c r="L2077" i="7" s="1"/>
  <c r="I2076" i="7"/>
  <c r="J2076" i="7" s="1"/>
  <c r="L2076" i="7" s="1"/>
  <c r="I2075" i="7"/>
  <c r="J2075" i="7" s="1"/>
  <c r="L2075" i="7" s="1"/>
  <c r="I2074" i="7"/>
  <c r="J2074" i="7" s="1"/>
  <c r="L2074" i="7" s="1"/>
  <c r="I2073" i="7"/>
  <c r="J2073" i="7" s="1"/>
  <c r="L2073" i="7" s="1"/>
  <c r="I2072" i="7"/>
  <c r="J2072" i="7" s="1"/>
  <c r="L2072" i="7" s="1"/>
  <c r="I2071" i="7"/>
  <c r="J2071" i="7" s="1"/>
  <c r="L2071" i="7" s="1"/>
  <c r="I1222" i="7"/>
  <c r="J1222" i="7" s="1"/>
  <c r="L1222" i="7" s="1"/>
  <c r="I1221" i="7"/>
  <c r="J1221" i="7" s="1"/>
  <c r="L1221" i="7" s="1"/>
  <c r="I1220" i="7"/>
  <c r="J1220" i="7" s="1"/>
  <c r="L1220" i="7" s="1"/>
  <c r="I1219" i="7"/>
  <c r="J1219" i="7" s="1"/>
  <c r="L1219" i="7" s="1"/>
  <c r="I1218" i="7"/>
  <c r="J1218" i="7" s="1"/>
  <c r="L1218" i="7" s="1"/>
  <c r="I1217" i="7"/>
  <c r="J1217" i="7" s="1"/>
  <c r="L1217" i="7" s="1"/>
  <c r="I1216" i="7"/>
  <c r="J1216" i="7" s="1"/>
  <c r="L1216" i="7" s="1"/>
  <c r="I1215" i="7"/>
  <c r="J1215" i="7" s="1"/>
  <c r="L1215" i="7" s="1"/>
  <c r="I1214" i="7"/>
  <c r="J1214" i="7" s="1"/>
  <c r="L1214" i="7" s="1"/>
  <c r="I1213" i="7"/>
  <c r="J1213" i="7" s="1"/>
  <c r="L1213" i="7" s="1"/>
  <c r="I1212" i="7"/>
  <c r="J1212" i="7" s="1"/>
  <c r="L1212" i="7" s="1"/>
  <c r="I1211" i="7"/>
  <c r="J1211" i="7" s="1"/>
  <c r="L1211" i="7" s="1"/>
  <c r="I1210" i="7"/>
  <c r="J1210" i="7" s="1"/>
  <c r="L1210" i="7" s="1"/>
  <c r="I1209" i="7"/>
  <c r="J1209" i="7" s="1"/>
  <c r="L1209" i="7" s="1"/>
  <c r="I1208" i="7"/>
  <c r="J1208" i="7" s="1"/>
  <c r="L1208" i="7" s="1"/>
  <c r="I1207" i="7"/>
  <c r="J1207" i="7" s="1"/>
  <c r="L1207" i="7" s="1"/>
  <c r="I2022" i="7"/>
  <c r="J2022" i="7" s="1"/>
  <c r="L2022" i="7" s="1"/>
  <c r="I2021" i="7"/>
  <c r="J2021" i="7" s="1"/>
  <c r="L2021" i="7" s="1"/>
  <c r="I2020" i="7"/>
  <c r="J2020" i="7" s="1"/>
  <c r="L2020" i="7" s="1"/>
  <c r="I2019" i="7"/>
  <c r="J2019" i="7" s="1"/>
  <c r="L2019" i="7" s="1"/>
  <c r="I2018" i="7"/>
  <c r="J2018" i="7" s="1"/>
  <c r="L2018" i="7" s="1"/>
  <c r="I2017" i="7"/>
  <c r="J2017" i="7" s="1"/>
  <c r="L2017" i="7" s="1"/>
  <c r="I2016" i="7"/>
  <c r="J2016" i="7" s="1"/>
  <c r="L2016" i="7" s="1"/>
  <c r="I2015" i="7"/>
  <c r="J2015" i="7" s="1"/>
  <c r="L2015" i="7" s="1"/>
  <c r="I2014" i="7"/>
  <c r="J2014" i="7" s="1"/>
  <c r="L2014" i="7" s="1"/>
  <c r="I2013" i="7"/>
  <c r="J2013" i="7" s="1"/>
  <c r="L2013" i="7" s="1"/>
  <c r="I2012" i="7"/>
  <c r="J2012" i="7" s="1"/>
  <c r="L2012" i="7" s="1"/>
  <c r="I2011" i="7"/>
  <c r="J2011" i="7" s="1"/>
  <c r="L2011" i="7" s="1"/>
  <c r="I2010" i="7"/>
  <c r="J2010" i="7" s="1"/>
  <c r="L2010" i="7" s="1"/>
  <c r="I2009" i="7"/>
  <c r="J2009" i="7" s="1"/>
  <c r="L2009" i="7" s="1"/>
  <c r="I2008" i="7"/>
  <c r="J2008" i="7" s="1"/>
  <c r="L2008" i="7" s="1"/>
  <c r="I2007" i="7"/>
  <c r="J2007" i="7" s="1"/>
  <c r="L2007" i="7" s="1"/>
  <c r="I1638" i="7"/>
  <c r="J1638" i="7" s="1"/>
  <c r="L1638" i="7" s="1"/>
  <c r="I1637" i="7"/>
  <c r="J1637" i="7" s="1"/>
  <c r="L1637" i="7" s="1"/>
  <c r="I1636" i="7"/>
  <c r="J1636" i="7" s="1"/>
  <c r="L1636" i="7" s="1"/>
  <c r="I1635" i="7"/>
  <c r="J1635" i="7" s="1"/>
  <c r="L1635" i="7" s="1"/>
  <c r="I1634" i="7"/>
  <c r="J1634" i="7" s="1"/>
  <c r="L1634" i="7" s="1"/>
  <c r="I1633" i="7"/>
  <c r="J1633" i="7" s="1"/>
  <c r="L1633" i="7" s="1"/>
  <c r="I1632" i="7"/>
  <c r="J1632" i="7" s="1"/>
  <c r="L1632" i="7" s="1"/>
  <c r="I1631" i="7"/>
  <c r="J1631" i="7" s="1"/>
  <c r="L1631" i="7" s="1"/>
  <c r="I1630" i="7"/>
  <c r="J1630" i="7" s="1"/>
  <c r="L1630" i="7" s="1"/>
  <c r="I1629" i="7"/>
  <c r="J1629" i="7" s="1"/>
  <c r="L1629" i="7" s="1"/>
  <c r="I1628" i="7"/>
  <c r="J1628" i="7" s="1"/>
  <c r="L1628" i="7" s="1"/>
  <c r="I1627" i="7"/>
  <c r="J1627" i="7" s="1"/>
  <c r="L1627" i="7" s="1"/>
  <c r="I1626" i="7"/>
  <c r="J1626" i="7" s="1"/>
  <c r="L1626" i="7" s="1"/>
  <c r="I1625" i="7"/>
  <c r="J1625" i="7" s="1"/>
  <c r="L1625" i="7" s="1"/>
  <c r="I1624" i="7"/>
  <c r="J1624" i="7" s="1"/>
  <c r="L1624" i="7" s="1"/>
  <c r="I1623" i="7"/>
  <c r="J1623" i="7" s="1"/>
  <c r="L1623" i="7" s="1"/>
  <c r="I326" i="7"/>
  <c r="J326" i="7" s="1"/>
  <c r="L326" i="7" s="1"/>
  <c r="I325" i="7"/>
  <c r="J325" i="7" s="1"/>
  <c r="L325" i="7" s="1"/>
  <c r="I324" i="7"/>
  <c r="J324" i="7" s="1"/>
  <c r="L324" i="7" s="1"/>
  <c r="I323" i="7"/>
  <c r="J323" i="7" s="1"/>
  <c r="L323" i="7" s="1"/>
  <c r="I322" i="7"/>
  <c r="J322" i="7" s="1"/>
  <c r="L322" i="7" s="1"/>
  <c r="I321" i="7"/>
  <c r="J321" i="7" s="1"/>
  <c r="L321" i="7" s="1"/>
  <c r="I320" i="7"/>
  <c r="J320" i="7" s="1"/>
  <c r="L320" i="7" s="1"/>
  <c r="I319" i="7"/>
  <c r="J319" i="7" s="1"/>
  <c r="L319" i="7" s="1"/>
  <c r="I318" i="7"/>
  <c r="J318" i="7" s="1"/>
  <c r="L318" i="7" s="1"/>
  <c r="I317" i="7"/>
  <c r="J317" i="7" s="1"/>
  <c r="L317" i="7" s="1"/>
  <c r="I316" i="7"/>
  <c r="J316" i="7" s="1"/>
  <c r="L316" i="7" s="1"/>
  <c r="I315" i="7"/>
  <c r="J315" i="7" s="1"/>
  <c r="L315" i="7" s="1"/>
  <c r="I314" i="7"/>
  <c r="J314" i="7" s="1"/>
  <c r="L314" i="7" s="1"/>
  <c r="I313" i="7"/>
  <c r="J313" i="7" s="1"/>
  <c r="L313" i="7" s="1"/>
  <c r="I312" i="7"/>
  <c r="J312" i="7" s="1"/>
  <c r="L312" i="7" s="1"/>
  <c r="I311" i="7"/>
  <c r="J311" i="7" s="1"/>
  <c r="L311" i="7" s="1"/>
  <c r="I1254" i="7"/>
  <c r="J1254" i="7" s="1"/>
  <c r="L1254" i="7" s="1"/>
  <c r="I1253" i="7"/>
  <c r="J1253" i="7" s="1"/>
  <c r="L1253" i="7" s="1"/>
  <c r="I1252" i="7"/>
  <c r="J1252" i="7" s="1"/>
  <c r="L1252" i="7" s="1"/>
  <c r="I1251" i="7"/>
  <c r="J1251" i="7" s="1"/>
  <c r="L1251" i="7" s="1"/>
  <c r="I1250" i="7"/>
  <c r="J1250" i="7" s="1"/>
  <c r="L1250" i="7" s="1"/>
  <c r="I1249" i="7"/>
  <c r="J1249" i="7" s="1"/>
  <c r="L1249" i="7" s="1"/>
  <c r="I1248" i="7"/>
  <c r="J1248" i="7" s="1"/>
  <c r="L1248" i="7" s="1"/>
  <c r="I1247" i="7"/>
  <c r="J1247" i="7" s="1"/>
  <c r="L1247" i="7" s="1"/>
  <c r="I1246" i="7"/>
  <c r="J1246" i="7" s="1"/>
  <c r="L1246" i="7" s="1"/>
  <c r="I1245" i="7"/>
  <c r="J1245" i="7" s="1"/>
  <c r="L1245" i="7" s="1"/>
  <c r="I1244" i="7"/>
  <c r="J1244" i="7" s="1"/>
  <c r="L1244" i="7" s="1"/>
  <c r="I1243" i="7"/>
  <c r="J1243" i="7" s="1"/>
  <c r="L1243" i="7" s="1"/>
  <c r="I1242" i="7"/>
  <c r="J1242" i="7" s="1"/>
  <c r="L1242" i="7" s="1"/>
  <c r="I1241" i="7"/>
  <c r="J1241" i="7" s="1"/>
  <c r="L1241" i="7" s="1"/>
  <c r="I1240" i="7"/>
  <c r="J1240" i="7" s="1"/>
  <c r="L1240" i="7" s="1"/>
  <c r="I1239" i="7"/>
  <c r="J1239" i="7" s="1"/>
  <c r="L1239" i="7" s="1"/>
  <c r="I1958" i="7"/>
  <c r="J1958" i="7" s="1"/>
  <c r="L1958" i="7" s="1"/>
  <c r="I1957" i="7"/>
  <c r="J1957" i="7" s="1"/>
  <c r="L1957" i="7" s="1"/>
  <c r="I1956" i="7"/>
  <c r="J1956" i="7" s="1"/>
  <c r="L1956" i="7" s="1"/>
  <c r="I1955" i="7"/>
  <c r="J1955" i="7" s="1"/>
  <c r="L1955" i="7" s="1"/>
  <c r="I1954" i="7"/>
  <c r="J1954" i="7" s="1"/>
  <c r="L1954" i="7" s="1"/>
  <c r="I1953" i="7"/>
  <c r="J1953" i="7" s="1"/>
  <c r="L1953" i="7" s="1"/>
  <c r="I1952" i="7"/>
  <c r="J1952" i="7" s="1"/>
  <c r="L1952" i="7" s="1"/>
  <c r="I1951" i="7"/>
  <c r="J1951" i="7" s="1"/>
  <c r="L1951" i="7" s="1"/>
  <c r="I1950" i="7"/>
  <c r="J1950" i="7" s="1"/>
  <c r="L1950" i="7" s="1"/>
  <c r="I1949" i="7"/>
  <c r="J1949" i="7" s="1"/>
  <c r="L1949" i="7" s="1"/>
  <c r="I1948" i="7"/>
  <c r="J1948" i="7" s="1"/>
  <c r="L1948" i="7" s="1"/>
  <c r="I1947" i="7"/>
  <c r="J1947" i="7" s="1"/>
  <c r="L1947" i="7" s="1"/>
  <c r="I1946" i="7"/>
  <c r="J1946" i="7" s="1"/>
  <c r="L1946" i="7" s="1"/>
  <c r="I1945" i="7"/>
  <c r="J1945" i="7" s="1"/>
  <c r="L1945" i="7" s="1"/>
  <c r="I1944" i="7"/>
  <c r="J1944" i="7" s="1"/>
  <c r="L1944" i="7" s="1"/>
  <c r="I1943" i="7"/>
  <c r="J1943" i="7" s="1"/>
  <c r="L1943" i="7" s="1"/>
  <c r="I662" i="7"/>
  <c r="J662" i="7" s="1"/>
  <c r="L662" i="7" s="1"/>
  <c r="I661" i="7"/>
  <c r="J661" i="7" s="1"/>
  <c r="L661" i="7" s="1"/>
  <c r="I660" i="7"/>
  <c r="J660" i="7" s="1"/>
  <c r="L660" i="7" s="1"/>
  <c r="I659" i="7"/>
  <c r="J659" i="7" s="1"/>
  <c r="L659" i="7" s="1"/>
  <c r="I658" i="7"/>
  <c r="J658" i="7" s="1"/>
  <c r="L658" i="7" s="1"/>
  <c r="I657" i="7"/>
  <c r="J657" i="7" s="1"/>
  <c r="L657" i="7" s="1"/>
  <c r="I656" i="7"/>
  <c r="J656" i="7" s="1"/>
  <c r="L656" i="7" s="1"/>
  <c r="I655" i="7"/>
  <c r="J655" i="7" s="1"/>
  <c r="L655" i="7" s="1"/>
  <c r="I654" i="7"/>
  <c r="J654" i="7" s="1"/>
  <c r="L654" i="7" s="1"/>
  <c r="I653" i="7"/>
  <c r="J653" i="7" s="1"/>
  <c r="L653" i="7" s="1"/>
  <c r="I652" i="7"/>
  <c r="J652" i="7" s="1"/>
  <c r="L652" i="7" s="1"/>
  <c r="I651" i="7"/>
  <c r="J651" i="7" s="1"/>
  <c r="L651" i="7" s="1"/>
  <c r="I650" i="7"/>
  <c r="J650" i="7" s="1"/>
  <c r="L650" i="7" s="1"/>
  <c r="I649" i="7"/>
  <c r="J649" i="7" s="1"/>
  <c r="L649" i="7" s="1"/>
  <c r="I648" i="7"/>
  <c r="J648" i="7" s="1"/>
  <c r="L648" i="7" s="1"/>
  <c r="I647" i="7"/>
  <c r="J647" i="7" s="1"/>
  <c r="L647" i="7" s="1"/>
  <c r="I2166" i="7"/>
  <c r="J2166" i="7" s="1"/>
  <c r="L2166" i="7" s="1"/>
  <c r="I2165" i="7"/>
  <c r="J2165" i="7" s="1"/>
  <c r="L2165" i="7" s="1"/>
  <c r="I2164" i="7"/>
  <c r="J2164" i="7" s="1"/>
  <c r="L2164" i="7" s="1"/>
  <c r="I2163" i="7"/>
  <c r="J2163" i="7" s="1"/>
  <c r="L2163" i="7" s="1"/>
  <c r="I2162" i="7"/>
  <c r="J2162" i="7" s="1"/>
  <c r="L2162" i="7" s="1"/>
  <c r="I2161" i="7"/>
  <c r="J2161" i="7" s="1"/>
  <c r="L2161" i="7" s="1"/>
  <c r="I2160" i="7"/>
  <c r="J2160" i="7" s="1"/>
  <c r="L2160" i="7" s="1"/>
  <c r="I2159" i="7"/>
  <c r="J2159" i="7" s="1"/>
  <c r="L2159" i="7" s="1"/>
  <c r="I2158" i="7"/>
  <c r="J2158" i="7" s="1"/>
  <c r="L2158" i="7" s="1"/>
  <c r="I2157" i="7"/>
  <c r="J2157" i="7" s="1"/>
  <c r="L2157" i="7" s="1"/>
  <c r="I2156" i="7"/>
  <c r="J2156" i="7" s="1"/>
  <c r="L2156" i="7" s="1"/>
  <c r="I2155" i="7"/>
  <c r="J2155" i="7" s="1"/>
  <c r="L2155" i="7" s="1"/>
  <c r="I2154" i="7"/>
  <c r="J2154" i="7" s="1"/>
  <c r="L2154" i="7" s="1"/>
  <c r="I2153" i="7"/>
  <c r="J2153" i="7" s="1"/>
  <c r="L2153" i="7" s="1"/>
  <c r="I2152" i="7"/>
  <c r="J2152" i="7" s="1"/>
  <c r="L2152" i="7" s="1"/>
  <c r="I2151" i="7"/>
  <c r="J2151" i="7" s="1"/>
  <c r="L2151" i="7" s="1"/>
  <c r="I870" i="7"/>
  <c r="J870" i="7" s="1"/>
  <c r="L870" i="7" s="1"/>
  <c r="I869" i="7"/>
  <c r="J869" i="7" s="1"/>
  <c r="L869" i="7" s="1"/>
  <c r="I868" i="7"/>
  <c r="J868" i="7" s="1"/>
  <c r="L868" i="7" s="1"/>
  <c r="I867" i="7"/>
  <c r="J867" i="7" s="1"/>
  <c r="L867" i="7" s="1"/>
  <c r="I866" i="7"/>
  <c r="J866" i="7" s="1"/>
  <c r="L866" i="7" s="1"/>
  <c r="I865" i="7"/>
  <c r="J865" i="7" s="1"/>
  <c r="L865" i="7" s="1"/>
  <c r="I864" i="7"/>
  <c r="J864" i="7" s="1"/>
  <c r="L864" i="7" s="1"/>
  <c r="I863" i="7"/>
  <c r="J863" i="7" s="1"/>
  <c r="L863" i="7" s="1"/>
  <c r="I862" i="7"/>
  <c r="J862" i="7" s="1"/>
  <c r="L862" i="7" s="1"/>
  <c r="I861" i="7"/>
  <c r="J861" i="7" s="1"/>
  <c r="L861" i="7" s="1"/>
  <c r="I860" i="7"/>
  <c r="J860" i="7" s="1"/>
  <c r="L860" i="7" s="1"/>
  <c r="I859" i="7"/>
  <c r="J859" i="7" s="1"/>
  <c r="L859" i="7" s="1"/>
  <c r="I858" i="7"/>
  <c r="J858" i="7" s="1"/>
  <c r="L858" i="7" s="1"/>
  <c r="I857" i="7"/>
  <c r="J857" i="7" s="1"/>
  <c r="L857" i="7" s="1"/>
  <c r="I856" i="7"/>
  <c r="J856" i="7" s="1"/>
  <c r="L856" i="7" s="1"/>
  <c r="I855" i="7"/>
  <c r="J855" i="7" s="1"/>
  <c r="L855" i="7" s="1"/>
  <c r="I2070" i="7"/>
  <c r="J2070" i="7" s="1"/>
  <c r="L2070" i="7" s="1"/>
  <c r="I2069" i="7"/>
  <c r="J2069" i="7" s="1"/>
  <c r="L2069" i="7" s="1"/>
  <c r="I2068" i="7"/>
  <c r="J2068" i="7" s="1"/>
  <c r="L2068" i="7" s="1"/>
  <c r="I2067" i="7"/>
  <c r="J2067" i="7" s="1"/>
  <c r="L2067" i="7" s="1"/>
  <c r="I2066" i="7"/>
  <c r="J2066" i="7" s="1"/>
  <c r="L2066" i="7" s="1"/>
  <c r="I2065" i="7"/>
  <c r="J2065" i="7" s="1"/>
  <c r="L2065" i="7" s="1"/>
  <c r="I2064" i="7"/>
  <c r="J2064" i="7" s="1"/>
  <c r="L2064" i="7" s="1"/>
  <c r="I2063" i="7"/>
  <c r="J2063" i="7" s="1"/>
  <c r="L2063" i="7" s="1"/>
  <c r="I2062" i="7"/>
  <c r="J2062" i="7" s="1"/>
  <c r="L2062" i="7" s="1"/>
  <c r="I2061" i="7"/>
  <c r="J2061" i="7" s="1"/>
  <c r="L2061" i="7" s="1"/>
  <c r="I2060" i="7"/>
  <c r="J2060" i="7" s="1"/>
  <c r="L2060" i="7" s="1"/>
  <c r="I2059" i="7"/>
  <c r="J2059" i="7" s="1"/>
  <c r="L2059" i="7" s="1"/>
  <c r="I2058" i="7"/>
  <c r="J2058" i="7" s="1"/>
  <c r="L2058" i="7" s="1"/>
  <c r="I2057" i="7"/>
  <c r="J2057" i="7" s="1"/>
  <c r="L2057" i="7" s="1"/>
  <c r="I2056" i="7"/>
  <c r="J2056" i="7" s="1"/>
  <c r="L2056" i="7" s="1"/>
  <c r="I2055" i="7"/>
  <c r="J2055" i="7" s="1"/>
  <c r="L2055" i="7" s="1"/>
  <c r="I1766" i="7"/>
  <c r="J1766" i="7" s="1"/>
  <c r="L1766" i="7" s="1"/>
  <c r="I1765" i="7"/>
  <c r="J1765" i="7" s="1"/>
  <c r="L1765" i="7" s="1"/>
  <c r="I1764" i="7"/>
  <c r="J1764" i="7" s="1"/>
  <c r="L1764" i="7" s="1"/>
  <c r="I1763" i="7"/>
  <c r="J1763" i="7" s="1"/>
  <c r="L1763" i="7" s="1"/>
  <c r="I1762" i="7"/>
  <c r="J1762" i="7" s="1"/>
  <c r="L1762" i="7" s="1"/>
  <c r="I1761" i="7"/>
  <c r="J1761" i="7" s="1"/>
  <c r="L1761" i="7" s="1"/>
  <c r="I1760" i="7"/>
  <c r="J1760" i="7" s="1"/>
  <c r="L1760" i="7" s="1"/>
  <c r="I1759" i="7"/>
  <c r="J1759" i="7" s="1"/>
  <c r="L1759" i="7" s="1"/>
  <c r="I1758" i="7"/>
  <c r="J1758" i="7" s="1"/>
  <c r="L1758" i="7" s="1"/>
  <c r="I1757" i="7"/>
  <c r="J1757" i="7" s="1"/>
  <c r="L1757" i="7" s="1"/>
  <c r="I1756" i="7"/>
  <c r="J1756" i="7" s="1"/>
  <c r="L1756" i="7" s="1"/>
  <c r="I1755" i="7"/>
  <c r="J1755" i="7" s="1"/>
  <c r="L1755" i="7" s="1"/>
  <c r="I1754" i="7"/>
  <c r="J1754" i="7" s="1"/>
  <c r="L1754" i="7" s="1"/>
  <c r="I1753" i="7"/>
  <c r="J1753" i="7" s="1"/>
  <c r="L1753" i="7" s="1"/>
  <c r="I1752" i="7"/>
  <c r="J1752" i="7" s="1"/>
  <c r="L1752" i="7" s="1"/>
  <c r="I1751" i="7"/>
  <c r="J1751" i="7" s="1"/>
  <c r="L1751" i="7" s="1"/>
  <c r="I2102" i="7"/>
  <c r="J2102" i="7" s="1"/>
  <c r="L2102" i="7" s="1"/>
  <c r="I2101" i="7"/>
  <c r="J2101" i="7" s="1"/>
  <c r="L2101" i="7" s="1"/>
  <c r="I2100" i="7"/>
  <c r="J2100" i="7" s="1"/>
  <c r="L2100" i="7" s="1"/>
  <c r="I2099" i="7"/>
  <c r="J2099" i="7" s="1"/>
  <c r="L2099" i="7" s="1"/>
  <c r="I2098" i="7"/>
  <c r="J2098" i="7" s="1"/>
  <c r="L2098" i="7" s="1"/>
  <c r="I2097" i="7"/>
  <c r="J2097" i="7" s="1"/>
  <c r="L2097" i="7" s="1"/>
  <c r="I2096" i="7"/>
  <c r="J2096" i="7" s="1"/>
  <c r="L2096" i="7" s="1"/>
  <c r="I2095" i="7"/>
  <c r="J2095" i="7" s="1"/>
  <c r="L2095" i="7" s="1"/>
  <c r="I2094" i="7"/>
  <c r="J2094" i="7" s="1"/>
  <c r="L2094" i="7" s="1"/>
  <c r="I2093" i="7"/>
  <c r="J2093" i="7" s="1"/>
  <c r="L2093" i="7" s="1"/>
  <c r="I2092" i="7"/>
  <c r="J2092" i="7" s="1"/>
  <c r="L2092" i="7" s="1"/>
  <c r="I2091" i="7"/>
  <c r="J2091" i="7" s="1"/>
  <c r="L2091" i="7" s="1"/>
  <c r="I2090" i="7"/>
  <c r="J2090" i="7" s="1"/>
  <c r="L2090" i="7" s="1"/>
  <c r="I2089" i="7"/>
  <c r="J2089" i="7" s="1"/>
  <c r="L2089" i="7" s="1"/>
  <c r="I2088" i="7"/>
  <c r="J2088" i="7" s="1"/>
  <c r="L2088" i="7" s="1"/>
  <c r="I2087" i="7"/>
  <c r="J2087" i="7" s="1"/>
  <c r="L2087" i="7" s="1"/>
  <c r="I1158" i="7"/>
  <c r="J1158" i="7" s="1"/>
  <c r="L1158" i="7" s="1"/>
  <c r="I1157" i="7"/>
  <c r="J1157" i="7" s="1"/>
  <c r="L1157" i="7" s="1"/>
  <c r="I1156" i="7"/>
  <c r="J1156" i="7" s="1"/>
  <c r="L1156" i="7" s="1"/>
  <c r="I1155" i="7"/>
  <c r="J1155" i="7" s="1"/>
  <c r="L1155" i="7" s="1"/>
  <c r="I1154" i="7"/>
  <c r="J1154" i="7" s="1"/>
  <c r="L1154" i="7" s="1"/>
  <c r="I1153" i="7"/>
  <c r="J1153" i="7" s="1"/>
  <c r="L1153" i="7" s="1"/>
  <c r="I1152" i="7"/>
  <c r="J1152" i="7" s="1"/>
  <c r="L1152" i="7" s="1"/>
  <c r="I1151" i="7"/>
  <c r="J1151" i="7" s="1"/>
  <c r="L1151" i="7" s="1"/>
  <c r="I1150" i="7"/>
  <c r="J1150" i="7" s="1"/>
  <c r="L1150" i="7" s="1"/>
  <c r="I1149" i="7"/>
  <c r="J1149" i="7" s="1"/>
  <c r="L1149" i="7" s="1"/>
  <c r="I1148" i="7"/>
  <c r="J1148" i="7" s="1"/>
  <c r="L1148" i="7" s="1"/>
  <c r="I1147" i="7"/>
  <c r="J1147" i="7" s="1"/>
  <c r="L1147" i="7" s="1"/>
  <c r="I1146" i="7"/>
  <c r="J1146" i="7" s="1"/>
  <c r="L1146" i="7" s="1"/>
  <c r="I1145" i="7"/>
  <c r="J1145" i="7" s="1"/>
  <c r="L1145" i="7" s="1"/>
  <c r="I1144" i="7"/>
  <c r="J1144" i="7" s="1"/>
  <c r="L1144" i="7" s="1"/>
  <c r="I1143" i="7"/>
  <c r="J1143" i="7" s="1"/>
  <c r="L1143" i="7" s="1"/>
  <c r="I1238" i="7"/>
  <c r="J1238" i="7" s="1"/>
  <c r="L1238" i="7" s="1"/>
  <c r="I1237" i="7"/>
  <c r="J1237" i="7" s="1"/>
  <c r="L1237" i="7" s="1"/>
  <c r="I1236" i="7"/>
  <c r="J1236" i="7" s="1"/>
  <c r="L1236" i="7" s="1"/>
  <c r="I1235" i="7"/>
  <c r="J1235" i="7" s="1"/>
  <c r="L1235" i="7" s="1"/>
  <c r="I1234" i="7"/>
  <c r="J1234" i="7" s="1"/>
  <c r="L1234" i="7" s="1"/>
  <c r="I1233" i="7"/>
  <c r="J1233" i="7" s="1"/>
  <c r="L1233" i="7" s="1"/>
  <c r="I1232" i="7"/>
  <c r="J1232" i="7" s="1"/>
  <c r="L1232" i="7" s="1"/>
  <c r="I1231" i="7"/>
  <c r="J1231" i="7" s="1"/>
  <c r="L1231" i="7" s="1"/>
  <c r="I1230" i="7"/>
  <c r="J1230" i="7" s="1"/>
  <c r="L1230" i="7" s="1"/>
  <c r="I1229" i="7"/>
  <c r="J1229" i="7" s="1"/>
  <c r="L1229" i="7" s="1"/>
  <c r="I1228" i="7"/>
  <c r="J1228" i="7" s="1"/>
  <c r="L1228" i="7" s="1"/>
  <c r="I1227" i="7"/>
  <c r="J1227" i="7" s="1"/>
  <c r="L1227" i="7" s="1"/>
  <c r="I1226" i="7"/>
  <c r="J1226" i="7" s="1"/>
  <c r="L1226" i="7" s="1"/>
  <c r="I1225" i="7"/>
  <c r="J1225" i="7" s="1"/>
  <c r="L1225" i="7" s="1"/>
  <c r="I1224" i="7"/>
  <c r="J1224" i="7" s="1"/>
  <c r="L1224" i="7" s="1"/>
  <c r="I1223" i="7"/>
  <c r="J1223" i="7" s="1"/>
  <c r="L1223" i="7" s="1"/>
  <c r="I1350" i="7"/>
  <c r="J1350" i="7" s="1"/>
  <c r="L1350" i="7" s="1"/>
  <c r="I1349" i="7"/>
  <c r="J1349" i="7" s="1"/>
  <c r="L1349" i="7" s="1"/>
  <c r="I1348" i="7"/>
  <c r="J1348" i="7" s="1"/>
  <c r="L1348" i="7" s="1"/>
  <c r="I1347" i="7"/>
  <c r="J1347" i="7" s="1"/>
  <c r="L1347" i="7" s="1"/>
  <c r="I1346" i="7"/>
  <c r="J1346" i="7" s="1"/>
  <c r="L1346" i="7" s="1"/>
  <c r="I1345" i="7"/>
  <c r="J1345" i="7" s="1"/>
  <c r="L1345" i="7" s="1"/>
  <c r="I1344" i="7"/>
  <c r="J1344" i="7" s="1"/>
  <c r="L1344" i="7" s="1"/>
  <c r="I1343" i="7"/>
  <c r="J1343" i="7" s="1"/>
  <c r="L1343" i="7" s="1"/>
  <c r="I1342" i="7"/>
  <c r="J1342" i="7" s="1"/>
  <c r="L1342" i="7" s="1"/>
  <c r="I1341" i="7"/>
  <c r="J1341" i="7" s="1"/>
  <c r="L1341" i="7" s="1"/>
  <c r="I1340" i="7"/>
  <c r="J1340" i="7" s="1"/>
  <c r="L1340" i="7" s="1"/>
  <c r="I1339" i="7"/>
  <c r="J1339" i="7" s="1"/>
  <c r="L1339" i="7" s="1"/>
  <c r="I1338" i="7"/>
  <c r="J1338" i="7" s="1"/>
  <c r="L1338" i="7" s="1"/>
  <c r="I1337" i="7"/>
  <c r="J1337" i="7" s="1"/>
  <c r="L1337" i="7" s="1"/>
  <c r="I1336" i="7"/>
  <c r="J1336" i="7" s="1"/>
  <c r="L1336" i="7" s="1"/>
  <c r="I1335" i="7"/>
  <c r="J1335" i="7" s="1"/>
  <c r="L1335" i="7" s="1"/>
  <c r="I342" i="7"/>
  <c r="J342" i="7" s="1"/>
  <c r="L342" i="7" s="1"/>
  <c r="I341" i="7"/>
  <c r="J341" i="7" s="1"/>
  <c r="L341" i="7" s="1"/>
  <c r="I340" i="7"/>
  <c r="J340" i="7" s="1"/>
  <c r="L340" i="7" s="1"/>
  <c r="I339" i="7"/>
  <c r="J339" i="7" s="1"/>
  <c r="L339" i="7" s="1"/>
  <c r="I338" i="7"/>
  <c r="J338" i="7" s="1"/>
  <c r="L338" i="7" s="1"/>
  <c r="I337" i="7"/>
  <c r="J337" i="7" s="1"/>
  <c r="L337" i="7" s="1"/>
  <c r="I336" i="7"/>
  <c r="J336" i="7" s="1"/>
  <c r="L336" i="7" s="1"/>
  <c r="I335" i="7"/>
  <c r="J335" i="7" s="1"/>
  <c r="L335" i="7" s="1"/>
  <c r="I334" i="7"/>
  <c r="J334" i="7" s="1"/>
  <c r="L334" i="7" s="1"/>
  <c r="I333" i="7"/>
  <c r="J333" i="7" s="1"/>
  <c r="L333" i="7" s="1"/>
  <c r="I332" i="7"/>
  <c r="J332" i="7" s="1"/>
  <c r="L332" i="7" s="1"/>
  <c r="I331" i="7"/>
  <c r="J331" i="7" s="1"/>
  <c r="L331" i="7" s="1"/>
  <c r="I330" i="7"/>
  <c r="J330" i="7" s="1"/>
  <c r="L330" i="7" s="1"/>
  <c r="I329" i="7"/>
  <c r="J329" i="7" s="1"/>
  <c r="L329" i="7" s="1"/>
  <c r="I328" i="7"/>
  <c r="J328" i="7" s="1"/>
  <c r="L328" i="7" s="1"/>
  <c r="I327" i="7"/>
  <c r="J327" i="7" s="1"/>
  <c r="L327" i="7" s="1"/>
  <c r="I2358" i="7"/>
  <c r="J2358" i="7" s="1"/>
  <c r="L2358" i="7" s="1"/>
  <c r="I2357" i="7"/>
  <c r="J2357" i="7" s="1"/>
  <c r="L2357" i="7" s="1"/>
  <c r="I2356" i="7"/>
  <c r="J2356" i="7" s="1"/>
  <c r="L2356" i="7" s="1"/>
  <c r="I2355" i="7"/>
  <c r="J2355" i="7" s="1"/>
  <c r="L2355" i="7" s="1"/>
  <c r="I2354" i="7"/>
  <c r="J2354" i="7" s="1"/>
  <c r="L2354" i="7" s="1"/>
  <c r="I2353" i="7"/>
  <c r="J2353" i="7" s="1"/>
  <c r="L2353" i="7" s="1"/>
  <c r="I2352" i="7"/>
  <c r="J2352" i="7" s="1"/>
  <c r="L2352" i="7" s="1"/>
  <c r="I2351" i="7"/>
  <c r="J2351" i="7" s="1"/>
  <c r="L2351" i="7" s="1"/>
  <c r="I2350" i="7"/>
  <c r="J2350" i="7" s="1"/>
  <c r="L2350" i="7" s="1"/>
  <c r="I2349" i="7"/>
  <c r="J2349" i="7" s="1"/>
  <c r="L2349" i="7" s="1"/>
  <c r="I2348" i="7"/>
  <c r="J2348" i="7" s="1"/>
  <c r="L2348" i="7" s="1"/>
  <c r="I2347" i="7"/>
  <c r="J2347" i="7" s="1"/>
  <c r="L2347" i="7" s="1"/>
  <c r="I2346" i="7"/>
  <c r="J2346" i="7" s="1"/>
  <c r="L2346" i="7" s="1"/>
  <c r="I2345" i="7"/>
  <c r="J2345" i="7" s="1"/>
  <c r="L2345" i="7" s="1"/>
  <c r="I2344" i="7"/>
  <c r="J2344" i="7" s="1"/>
  <c r="L2344" i="7" s="1"/>
  <c r="I2343" i="7"/>
  <c r="J2343" i="7" s="1"/>
  <c r="L2343" i="7" s="1"/>
  <c r="I454" i="7"/>
  <c r="J454" i="7" s="1"/>
  <c r="L454" i="7" s="1"/>
  <c r="I453" i="7"/>
  <c r="J453" i="7" s="1"/>
  <c r="L453" i="7" s="1"/>
  <c r="I452" i="7"/>
  <c r="J452" i="7" s="1"/>
  <c r="L452" i="7" s="1"/>
  <c r="I451" i="7"/>
  <c r="J451" i="7" s="1"/>
  <c r="L451" i="7" s="1"/>
  <c r="I450" i="7"/>
  <c r="J450" i="7" s="1"/>
  <c r="L450" i="7" s="1"/>
  <c r="I449" i="7"/>
  <c r="J449" i="7" s="1"/>
  <c r="L449" i="7" s="1"/>
  <c r="I448" i="7"/>
  <c r="J448" i="7" s="1"/>
  <c r="L448" i="7" s="1"/>
  <c r="I447" i="7"/>
  <c r="J447" i="7" s="1"/>
  <c r="L447" i="7" s="1"/>
  <c r="I446" i="7"/>
  <c r="J446" i="7" s="1"/>
  <c r="L446" i="7" s="1"/>
  <c r="I445" i="7"/>
  <c r="J445" i="7" s="1"/>
  <c r="L445" i="7" s="1"/>
  <c r="I444" i="7"/>
  <c r="J444" i="7" s="1"/>
  <c r="L444" i="7" s="1"/>
  <c r="I443" i="7"/>
  <c r="J443" i="7" s="1"/>
  <c r="L443" i="7" s="1"/>
  <c r="I442" i="7"/>
  <c r="J442" i="7" s="1"/>
  <c r="L442" i="7" s="1"/>
  <c r="I441" i="7"/>
  <c r="J441" i="7" s="1"/>
  <c r="L441" i="7" s="1"/>
  <c r="I440" i="7"/>
  <c r="J440" i="7" s="1"/>
  <c r="L440" i="7" s="1"/>
  <c r="I439" i="7"/>
  <c r="J439" i="7" s="1"/>
  <c r="L439" i="7" s="1"/>
  <c r="I277" i="7"/>
  <c r="J277" i="7" s="1"/>
  <c r="L277" i="7" s="1"/>
  <c r="I276" i="7"/>
  <c r="J276" i="7" s="1"/>
  <c r="L276" i="7" s="1"/>
  <c r="I275" i="7"/>
  <c r="J275" i="7" s="1"/>
  <c r="L275" i="7" s="1"/>
  <c r="I274" i="7"/>
  <c r="J274" i="7" s="1"/>
  <c r="L274" i="7" s="1"/>
  <c r="I273" i="7"/>
  <c r="J273" i="7" s="1"/>
  <c r="L273" i="7" s="1"/>
  <c r="I272" i="7"/>
  <c r="J272" i="7" s="1"/>
  <c r="L272" i="7" s="1"/>
  <c r="I271" i="7"/>
  <c r="J271" i="7" s="1"/>
  <c r="L271" i="7" s="1"/>
  <c r="I270" i="7"/>
  <c r="J270" i="7" s="1"/>
  <c r="L270" i="7" s="1"/>
  <c r="I269" i="7"/>
  <c r="J269" i="7" s="1"/>
  <c r="L269" i="7" s="1"/>
  <c r="I268" i="7"/>
  <c r="J268" i="7" s="1"/>
  <c r="L268" i="7" s="1"/>
  <c r="I267" i="7"/>
  <c r="J267" i="7" s="1"/>
  <c r="L267" i="7" s="1"/>
  <c r="I266" i="7"/>
  <c r="J266" i="7" s="1"/>
  <c r="L266" i="7" s="1"/>
  <c r="I265" i="7"/>
  <c r="J265" i="7" s="1"/>
  <c r="L265" i="7" s="1"/>
  <c r="I264" i="7"/>
  <c r="J264" i="7" s="1"/>
  <c r="L264" i="7" s="1"/>
  <c r="I263" i="7"/>
  <c r="J263" i="7" s="1"/>
  <c r="L263" i="7" s="1"/>
  <c r="I1846" i="7"/>
  <c r="J1846" i="7" s="1"/>
  <c r="L1846" i="7" s="1"/>
  <c r="I1845" i="7"/>
  <c r="J1845" i="7" s="1"/>
  <c r="L1845" i="7" s="1"/>
  <c r="I1844" i="7"/>
  <c r="J1844" i="7" s="1"/>
  <c r="L1844" i="7" s="1"/>
  <c r="I1843" i="7"/>
  <c r="J1843" i="7" s="1"/>
  <c r="L1843" i="7" s="1"/>
  <c r="I1842" i="7"/>
  <c r="J1842" i="7" s="1"/>
  <c r="L1842" i="7" s="1"/>
  <c r="I1841" i="7"/>
  <c r="J1841" i="7" s="1"/>
  <c r="L1841" i="7" s="1"/>
  <c r="I1840" i="7"/>
  <c r="J1840" i="7" s="1"/>
  <c r="L1840" i="7" s="1"/>
  <c r="I1839" i="7"/>
  <c r="J1839" i="7" s="1"/>
  <c r="L1839" i="7" s="1"/>
  <c r="I1838" i="7"/>
  <c r="J1838" i="7" s="1"/>
  <c r="L1838" i="7" s="1"/>
  <c r="I1837" i="7"/>
  <c r="J1837" i="7" s="1"/>
  <c r="L1837" i="7" s="1"/>
  <c r="I1836" i="7"/>
  <c r="J1836" i="7" s="1"/>
  <c r="L1836" i="7" s="1"/>
  <c r="I1835" i="7"/>
  <c r="J1835" i="7" s="1"/>
  <c r="L1835" i="7" s="1"/>
  <c r="I1834" i="7"/>
  <c r="J1834" i="7" s="1"/>
  <c r="L1834" i="7" s="1"/>
  <c r="I1833" i="7"/>
  <c r="J1833" i="7" s="1"/>
  <c r="L1833" i="7" s="1"/>
  <c r="I1832" i="7"/>
  <c r="J1832" i="7" s="1"/>
  <c r="L1832" i="7" s="1"/>
  <c r="I1831" i="7"/>
  <c r="J1831" i="7" s="1"/>
  <c r="L1831" i="7" s="1"/>
  <c r="I678" i="7"/>
  <c r="J678" i="7" s="1"/>
  <c r="L678" i="7" s="1"/>
  <c r="I677" i="7"/>
  <c r="J677" i="7" s="1"/>
  <c r="L677" i="7" s="1"/>
  <c r="I676" i="7"/>
  <c r="J676" i="7" s="1"/>
  <c r="L676" i="7" s="1"/>
  <c r="I675" i="7"/>
  <c r="J675" i="7" s="1"/>
  <c r="L675" i="7" s="1"/>
  <c r="I674" i="7"/>
  <c r="J674" i="7" s="1"/>
  <c r="L674" i="7" s="1"/>
  <c r="I673" i="7"/>
  <c r="J673" i="7" s="1"/>
  <c r="L673" i="7" s="1"/>
  <c r="I672" i="7"/>
  <c r="J672" i="7" s="1"/>
  <c r="L672" i="7" s="1"/>
  <c r="I671" i="7"/>
  <c r="J671" i="7" s="1"/>
  <c r="L671" i="7" s="1"/>
  <c r="I670" i="7"/>
  <c r="J670" i="7" s="1"/>
  <c r="L670" i="7" s="1"/>
  <c r="I669" i="7"/>
  <c r="J669" i="7" s="1"/>
  <c r="L669" i="7" s="1"/>
  <c r="I668" i="7"/>
  <c r="J668" i="7" s="1"/>
  <c r="L668" i="7" s="1"/>
  <c r="I667" i="7"/>
  <c r="J667" i="7" s="1"/>
  <c r="L667" i="7" s="1"/>
  <c r="I666" i="7"/>
  <c r="J666" i="7" s="1"/>
  <c r="L666" i="7" s="1"/>
  <c r="I665" i="7"/>
  <c r="J665" i="7" s="1"/>
  <c r="L665" i="7" s="1"/>
  <c r="I664" i="7"/>
  <c r="J664" i="7" s="1"/>
  <c r="L664" i="7" s="1"/>
  <c r="I663" i="7"/>
  <c r="J663" i="7" s="1"/>
  <c r="L663" i="7" s="1"/>
  <c r="I1382" i="7"/>
  <c r="J1382" i="7" s="1"/>
  <c r="L1382" i="7" s="1"/>
  <c r="I1381" i="7"/>
  <c r="J1381" i="7" s="1"/>
  <c r="L1381" i="7" s="1"/>
  <c r="I1380" i="7"/>
  <c r="J1380" i="7" s="1"/>
  <c r="L1380" i="7" s="1"/>
  <c r="I1379" i="7"/>
  <c r="J1379" i="7" s="1"/>
  <c r="L1379" i="7" s="1"/>
  <c r="I1378" i="7"/>
  <c r="J1378" i="7" s="1"/>
  <c r="L1378" i="7" s="1"/>
  <c r="I1377" i="7"/>
  <c r="J1377" i="7" s="1"/>
  <c r="L1377" i="7" s="1"/>
  <c r="I1376" i="7"/>
  <c r="J1376" i="7" s="1"/>
  <c r="L1376" i="7" s="1"/>
  <c r="I1375" i="7"/>
  <c r="J1375" i="7" s="1"/>
  <c r="L1375" i="7" s="1"/>
  <c r="I1374" i="7"/>
  <c r="J1374" i="7" s="1"/>
  <c r="L1374" i="7" s="1"/>
  <c r="I1373" i="7"/>
  <c r="J1373" i="7" s="1"/>
  <c r="L1373" i="7" s="1"/>
  <c r="I1372" i="7"/>
  <c r="J1372" i="7" s="1"/>
  <c r="L1372" i="7" s="1"/>
  <c r="I1371" i="7"/>
  <c r="J1371" i="7" s="1"/>
  <c r="L1371" i="7" s="1"/>
  <c r="I1370" i="7"/>
  <c r="J1370" i="7" s="1"/>
  <c r="L1370" i="7" s="1"/>
  <c r="I1369" i="7"/>
  <c r="J1369" i="7" s="1"/>
  <c r="L1369" i="7" s="1"/>
  <c r="I1368" i="7"/>
  <c r="J1368" i="7" s="1"/>
  <c r="L1368" i="7" s="1"/>
  <c r="I1367" i="7"/>
  <c r="J1367" i="7" s="1"/>
  <c r="L1367" i="7" s="1"/>
  <c r="I2262" i="7"/>
  <c r="J2262" i="7" s="1"/>
  <c r="L2262" i="7" s="1"/>
  <c r="I2261" i="7"/>
  <c r="J2261" i="7" s="1"/>
  <c r="L2261" i="7" s="1"/>
  <c r="I2260" i="7"/>
  <c r="J2260" i="7" s="1"/>
  <c r="L2260" i="7" s="1"/>
  <c r="I2259" i="7"/>
  <c r="J2259" i="7" s="1"/>
  <c r="L2259" i="7" s="1"/>
  <c r="I2258" i="7"/>
  <c r="J2258" i="7" s="1"/>
  <c r="L2258" i="7" s="1"/>
  <c r="I2257" i="7"/>
  <c r="J2257" i="7" s="1"/>
  <c r="L2257" i="7" s="1"/>
  <c r="I2256" i="7"/>
  <c r="J2256" i="7" s="1"/>
  <c r="L2256" i="7" s="1"/>
  <c r="I2255" i="7"/>
  <c r="J2255" i="7" s="1"/>
  <c r="L2255" i="7" s="1"/>
  <c r="I2254" i="7"/>
  <c r="J2254" i="7" s="1"/>
  <c r="L2254" i="7" s="1"/>
  <c r="I2253" i="7"/>
  <c r="J2253" i="7" s="1"/>
  <c r="L2253" i="7" s="1"/>
  <c r="I2252" i="7"/>
  <c r="J2252" i="7" s="1"/>
  <c r="L2252" i="7" s="1"/>
  <c r="I2251" i="7"/>
  <c r="J2251" i="7" s="1"/>
  <c r="L2251" i="7" s="1"/>
  <c r="I2250" i="7"/>
  <c r="J2250" i="7" s="1"/>
  <c r="L2250" i="7" s="1"/>
  <c r="I2249" i="7"/>
  <c r="J2249" i="7" s="1"/>
  <c r="L2249" i="7" s="1"/>
  <c r="I2248" i="7"/>
  <c r="J2248" i="7" s="1"/>
  <c r="L2248" i="7" s="1"/>
  <c r="I2247" i="7"/>
  <c r="J2247" i="7" s="1"/>
  <c r="L2247" i="7" s="1"/>
  <c r="I246" i="7"/>
  <c r="J246" i="7" s="1"/>
  <c r="L246" i="7" s="1"/>
  <c r="I245" i="7"/>
  <c r="J245" i="7" s="1"/>
  <c r="L245" i="7" s="1"/>
  <c r="I244" i="7"/>
  <c r="J244" i="7" s="1"/>
  <c r="L244" i="7" s="1"/>
  <c r="I243" i="7"/>
  <c r="J243" i="7" s="1"/>
  <c r="L243" i="7" s="1"/>
  <c r="I242" i="7"/>
  <c r="J242" i="7" s="1"/>
  <c r="L242" i="7" s="1"/>
  <c r="I241" i="7"/>
  <c r="J241" i="7" s="1"/>
  <c r="L241" i="7" s="1"/>
  <c r="I240" i="7"/>
  <c r="J240" i="7" s="1"/>
  <c r="L240" i="7" s="1"/>
  <c r="I239" i="7"/>
  <c r="J239" i="7" s="1"/>
  <c r="L239" i="7" s="1"/>
  <c r="I238" i="7"/>
  <c r="J238" i="7" s="1"/>
  <c r="L238" i="7" s="1"/>
  <c r="I237" i="7"/>
  <c r="J237" i="7" s="1"/>
  <c r="L237" i="7" s="1"/>
  <c r="I236" i="7"/>
  <c r="J236" i="7" s="1"/>
  <c r="L236" i="7" s="1"/>
  <c r="I235" i="7"/>
  <c r="J235" i="7" s="1"/>
  <c r="L235" i="7" s="1"/>
  <c r="I234" i="7"/>
  <c r="J234" i="7" s="1"/>
  <c r="L234" i="7" s="1"/>
  <c r="I233" i="7"/>
  <c r="J233" i="7" s="1"/>
  <c r="L233" i="7" s="1"/>
  <c r="I232" i="7"/>
  <c r="J232" i="7" s="1"/>
  <c r="L232" i="7" s="1"/>
  <c r="I231" i="7"/>
  <c r="J231" i="7" s="1"/>
  <c r="L231" i="7" s="1"/>
  <c r="I1206" i="7"/>
  <c r="J1206" i="7" s="1"/>
  <c r="L1206" i="7" s="1"/>
  <c r="I1205" i="7"/>
  <c r="J1205" i="7" s="1"/>
  <c r="L1205" i="7" s="1"/>
  <c r="I1204" i="7"/>
  <c r="J1204" i="7" s="1"/>
  <c r="L1204" i="7" s="1"/>
  <c r="I1203" i="7"/>
  <c r="J1203" i="7" s="1"/>
  <c r="L1203" i="7" s="1"/>
  <c r="I1202" i="7"/>
  <c r="J1202" i="7" s="1"/>
  <c r="L1202" i="7" s="1"/>
  <c r="I1201" i="7"/>
  <c r="J1201" i="7" s="1"/>
  <c r="L1201" i="7" s="1"/>
  <c r="I1200" i="7"/>
  <c r="J1200" i="7" s="1"/>
  <c r="L1200" i="7" s="1"/>
  <c r="I1199" i="7"/>
  <c r="J1199" i="7" s="1"/>
  <c r="L1199" i="7" s="1"/>
  <c r="I1198" i="7"/>
  <c r="J1198" i="7" s="1"/>
  <c r="L1198" i="7" s="1"/>
  <c r="I1197" i="7"/>
  <c r="J1197" i="7" s="1"/>
  <c r="L1197" i="7" s="1"/>
  <c r="I1196" i="7"/>
  <c r="J1196" i="7" s="1"/>
  <c r="L1196" i="7" s="1"/>
  <c r="I1195" i="7"/>
  <c r="J1195" i="7" s="1"/>
  <c r="L1195" i="7" s="1"/>
  <c r="I1194" i="7"/>
  <c r="J1194" i="7" s="1"/>
  <c r="L1194" i="7" s="1"/>
  <c r="I1193" i="7"/>
  <c r="J1193" i="7" s="1"/>
  <c r="L1193" i="7" s="1"/>
  <c r="I1192" i="7"/>
  <c r="J1192" i="7" s="1"/>
  <c r="L1192" i="7" s="1"/>
  <c r="I1191" i="7"/>
  <c r="J1191" i="7" s="1"/>
  <c r="L1191" i="7" s="1"/>
  <c r="I806" i="7"/>
  <c r="J806" i="7" s="1"/>
  <c r="L806" i="7" s="1"/>
  <c r="I805" i="7"/>
  <c r="J805" i="7" s="1"/>
  <c r="L805" i="7" s="1"/>
  <c r="I804" i="7"/>
  <c r="J804" i="7" s="1"/>
  <c r="L804" i="7" s="1"/>
  <c r="I803" i="7"/>
  <c r="J803" i="7" s="1"/>
  <c r="L803" i="7" s="1"/>
  <c r="I802" i="7"/>
  <c r="J802" i="7" s="1"/>
  <c r="L802" i="7" s="1"/>
  <c r="I801" i="7"/>
  <c r="J801" i="7" s="1"/>
  <c r="L801" i="7" s="1"/>
  <c r="I800" i="7"/>
  <c r="J800" i="7" s="1"/>
  <c r="L800" i="7" s="1"/>
  <c r="I799" i="7"/>
  <c r="J799" i="7" s="1"/>
  <c r="L799" i="7" s="1"/>
  <c r="I798" i="7"/>
  <c r="J798" i="7" s="1"/>
  <c r="L798" i="7" s="1"/>
  <c r="I797" i="7"/>
  <c r="J797" i="7" s="1"/>
  <c r="L797" i="7" s="1"/>
  <c r="I796" i="7"/>
  <c r="J796" i="7" s="1"/>
  <c r="L796" i="7" s="1"/>
  <c r="I795" i="7"/>
  <c r="J795" i="7" s="1"/>
  <c r="L795" i="7" s="1"/>
  <c r="I794" i="7"/>
  <c r="J794" i="7" s="1"/>
  <c r="L794" i="7" s="1"/>
  <c r="I793" i="7"/>
  <c r="J793" i="7" s="1"/>
  <c r="L793" i="7" s="1"/>
  <c r="I792" i="7"/>
  <c r="J792" i="7" s="1"/>
  <c r="L792" i="7" s="1"/>
  <c r="I791" i="7"/>
  <c r="J791" i="7" s="1"/>
  <c r="L791" i="7" s="1"/>
  <c r="I854" i="7"/>
  <c r="J854" i="7" s="1"/>
  <c r="L854" i="7" s="1"/>
  <c r="I853" i="7"/>
  <c r="J853" i="7" s="1"/>
  <c r="L853" i="7" s="1"/>
  <c r="I852" i="7"/>
  <c r="J852" i="7" s="1"/>
  <c r="L852" i="7" s="1"/>
  <c r="I851" i="7"/>
  <c r="J851" i="7" s="1"/>
  <c r="L851" i="7" s="1"/>
  <c r="I850" i="7"/>
  <c r="J850" i="7" s="1"/>
  <c r="L850" i="7" s="1"/>
  <c r="I849" i="7"/>
  <c r="J849" i="7" s="1"/>
  <c r="L849" i="7" s="1"/>
  <c r="I848" i="7"/>
  <c r="J848" i="7" s="1"/>
  <c r="L848" i="7" s="1"/>
  <c r="I847" i="7"/>
  <c r="J847" i="7" s="1"/>
  <c r="L847" i="7" s="1"/>
  <c r="I846" i="7"/>
  <c r="J846" i="7" s="1"/>
  <c r="L846" i="7" s="1"/>
  <c r="I845" i="7"/>
  <c r="J845" i="7" s="1"/>
  <c r="L845" i="7" s="1"/>
  <c r="I844" i="7"/>
  <c r="J844" i="7" s="1"/>
  <c r="L844" i="7" s="1"/>
  <c r="I843" i="7"/>
  <c r="J843" i="7" s="1"/>
  <c r="L843" i="7" s="1"/>
  <c r="I842" i="7"/>
  <c r="J842" i="7" s="1"/>
  <c r="L842" i="7" s="1"/>
  <c r="I841" i="7"/>
  <c r="J841" i="7" s="1"/>
  <c r="L841" i="7" s="1"/>
  <c r="I840" i="7"/>
  <c r="J840" i="7" s="1"/>
  <c r="L840" i="7" s="1"/>
  <c r="I839" i="7"/>
  <c r="J839" i="7" s="1"/>
  <c r="L839" i="7" s="1"/>
  <c r="I1622" i="7"/>
  <c r="J1622" i="7" s="1"/>
  <c r="L1622" i="7" s="1"/>
  <c r="I1621" i="7"/>
  <c r="J1621" i="7" s="1"/>
  <c r="L1621" i="7" s="1"/>
  <c r="I1620" i="7"/>
  <c r="J1620" i="7" s="1"/>
  <c r="L1620" i="7" s="1"/>
  <c r="I1619" i="7"/>
  <c r="J1619" i="7" s="1"/>
  <c r="L1619" i="7" s="1"/>
  <c r="I1618" i="7"/>
  <c r="J1618" i="7" s="1"/>
  <c r="L1618" i="7" s="1"/>
  <c r="I1617" i="7"/>
  <c r="J1617" i="7" s="1"/>
  <c r="L1617" i="7" s="1"/>
  <c r="I1616" i="7"/>
  <c r="J1616" i="7" s="1"/>
  <c r="L1616" i="7" s="1"/>
  <c r="I1615" i="7"/>
  <c r="J1615" i="7" s="1"/>
  <c r="L1615" i="7" s="1"/>
  <c r="I1614" i="7"/>
  <c r="J1614" i="7" s="1"/>
  <c r="L1614" i="7" s="1"/>
  <c r="I1613" i="7"/>
  <c r="J1613" i="7" s="1"/>
  <c r="L1613" i="7" s="1"/>
  <c r="I1612" i="7"/>
  <c r="J1612" i="7" s="1"/>
  <c r="L1612" i="7" s="1"/>
  <c r="I1611" i="7"/>
  <c r="J1611" i="7" s="1"/>
  <c r="L1611" i="7" s="1"/>
  <c r="I1610" i="7"/>
  <c r="J1610" i="7" s="1"/>
  <c r="L1610" i="7" s="1"/>
  <c r="I1609" i="7"/>
  <c r="J1609" i="7" s="1"/>
  <c r="L1609" i="7" s="1"/>
  <c r="I1608" i="7"/>
  <c r="J1608" i="7" s="1"/>
  <c r="L1608" i="7" s="1"/>
  <c r="I1607" i="7"/>
  <c r="J1607" i="7" s="1"/>
  <c r="L1607" i="7" s="1"/>
  <c r="I1590" i="7"/>
  <c r="J1590" i="7" s="1"/>
  <c r="L1590" i="7" s="1"/>
  <c r="I1589" i="7"/>
  <c r="J1589" i="7" s="1"/>
  <c r="L1589" i="7" s="1"/>
  <c r="I1588" i="7"/>
  <c r="J1588" i="7" s="1"/>
  <c r="L1588" i="7" s="1"/>
  <c r="I1587" i="7"/>
  <c r="J1587" i="7" s="1"/>
  <c r="L1587" i="7" s="1"/>
  <c r="I1586" i="7"/>
  <c r="J1586" i="7" s="1"/>
  <c r="L1586" i="7" s="1"/>
  <c r="I1585" i="7"/>
  <c r="J1585" i="7" s="1"/>
  <c r="L1585" i="7" s="1"/>
  <c r="I1584" i="7"/>
  <c r="J1584" i="7" s="1"/>
  <c r="L1584" i="7" s="1"/>
  <c r="I1583" i="7"/>
  <c r="J1583" i="7" s="1"/>
  <c r="L1583" i="7" s="1"/>
  <c r="I1582" i="7"/>
  <c r="J1582" i="7" s="1"/>
  <c r="L1582" i="7" s="1"/>
  <c r="I1581" i="7"/>
  <c r="J1581" i="7" s="1"/>
  <c r="L1581" i="7" s="1"/>
  <c r="I1580" i="7"/>
  <c r="J1580" i="7" s="1"/>
  <c r="L1580" i="7" s="1"/>
  <c r="I1579" i="7"/>
  <c r="J1579" i="7" s="1"/>
  <c r="L1579" i="7" s="1"/>
  <c r="I1578" i="7"/>
  <c r="J1578" i="7" s="1"/>
  <c r="L1578" i="7" s="1"/>
  <c r="I1577" i="7"/>
  <c r="J1577" i="7" s="1"/>
  <c r="L1577" i="7" s="1"/>
  <c r="I1576" i="7"/>
  <c r="J1576" i="7" s="1"/>
  <c r="L1576" i="7" s="1"/>
  <c r="I1575" i="7"/>
  <c r="J1575" i="7" s="1"/>
  <c r="L1575" i="7" s="1"/>
  <c r="I1510" i="7"/>
  <c r="J1510" i="7" s="1"/>
  <c r="L1510" i="7" s="1"/>
  <c r="I1509" i="7"/>
  <c r="J1509" i="7" s="1"/>
  <c r="L1509" i="7" s="1"/>
  <c r="I1508" i="7"/>
  <c r="J1508" i="7" s="1"/>
  <c r="L1508" i="7" s="1"/>
  <c r="I1507" i="7"/>
  <c r="J1507" i="7" s="1"/>
  <c r="L1507" i="7" s="1"/>
  <c r="I1506" i="7"/>
  <c r="J1506" i="7" s="1"/>
  <c r="L1506" i="7" s="1"/>
  <c r="I1505" i="7"/>
  <c r="J1505" i="7" s="1"/>
  <c r="L1505" i="7" s="1"/>
  <c r="I1504" i="7"/>
  <c r="J1504" i="7" s="1"/>
  <c r="L1504" i="7" s="1"/>
  <c r="I1503" i="7"/>
  <c r="J1503" i="7" s="1"/>
  <c r="L1503" i="7" s="1"/>
  <c r="I1502" i="7"/>
  <c r="J1502" i="7" s="1"/>
  <c r="L1502" i="7" s="1"/>
  <c r="I1501" i="7"/>
  <c r="J1501" i="7" s="1"/>
  <c r="L1501" i="7" s="1"/>
  <c r="I1500" i="7"/>
  <c r="J1500" i="7" s="1"/>
  <c r="L1500" i="7" s="1"/>
  <c r="I1499" i="7"/>
  <c r="J1499" i="7" s="1"/>
  <c r="L1499" i="7" s="1"/>
  <c r="I1498" i="7"/>
  <c r="J1498" i="7" s="1"/>
  <c r="L1498" i="7" s="1"/>
  <c r="I1497" i="7"/>
  <c r="J1497" i="7" s="1"/>
  <c r="L1497" i="7" s="1"/>
  <c r="I1496" i="7"/>
  <c r="J1496" i="7" s="1"/>
  <c r="L1496" i="7" s="1"/>
  <c r="I1495" i="7"/>
  <c r="J1495" i="7" s="1"/>
  <c r="L1495" i="7" s="1"/>
  <c r="I1014" i="7"/>
  <c r="J1014" i="7" s="1"/>
  <c r="L1014" i="7" s="1"/>
  <c r="I1013" i="7"/>
  <c r="J1013" i="7" s="1"/>
  <c r="L1013" i="7" s="1"/>
  <c r="I1012" i="7"/>
  <c r="J1012" i="7" s="1"/>
  <c r="L1012" i="7" s="1"/>
  <c r="I1011" i="7"/>
  <c r="J1011" i="7" s="1"/>
  <c r="L1011" i="7" s="1"/>
  <c r="I1010" i="7"/>
  <c r="J1010" i="7" s="1"/>
  <c r="L1010" i="7" s="1"/>
  <c r="I1009" i="7"/>
  <c r="J1009" i="7" s="1"/>
  <c r="L1009" i="7" s="1"/>
  <c r="I1008" i="7"/>
  <c r="J1008" i="7" s="1"/>
  <c r="L1008" i="7" s="1"/>
  <c r="I1007" i="7"/>
  <c r="J1007" i="7" s="1"/>
  <c r="L1007" i="7" s="1"/>
  <c r="I1006" i="7"/>
  <c r="J1006" i="7" s="1"/>
  <c r="L1006" i="7" s="1"/>
  <c r="I1005" i="7"/>
  <c r="J1005" i="7" s="1"/>
  <c r="L1005" i="7" s="1"/>
  <c r="I1004" i="7"/>
  <c r="J1004" i="7" s="1"/>
  <c r="L1004" i="7" s="1"/>
  <c r="I1003" i="7"/>
  <c r="J1003" i="7" s="1"/>
  <c r="L1003" i="7" s="1"/>
  <c r="I1002" i="7"/>
  <c r="J1002" i="7" s="1"/>
  <c r="L1002" i="7" s="1"/>
  <c r="I1001" i="7"/>
  <c r="J1001" i="7" s="1"/>
  <c r="L1001" i="7" s="1"/>
  <c r="I1000" i="7"/>
  <c r="J1000" i="7" s="1"/>
  <c r="L1000" i="7" s="1"/>
  <c r="I999" i="7"/>
  <c r="J999" i="7" s="1"/>
  <c r="L999" i="7" s="1"/>
  <c r="I982" i="7"/>
  <c r="J982" i="7" s="1"/>
  <c r="L982" i="7" s="1"/>
  <c r="I981" i="7"/>
  <c r="J981" i="7" s="1"/>
  <c r="L981" i="7" s="1"/>
  <c r="I980" i="7"/>
  <c r="J980" i="7" s="1"/>
  <c r="L980" i="7" s="1"/>
  <c r="I979" i="7"/>
  <c r="J979" i="7" s="1"/>
  <c r="L979" i="7" s="1"/>
  <c r="I978" i="7"/>
  <c r="J978" i="7" s="1"/>
  <c r="L978" i="7" s="1"/>
  <c r="I977" i="7"/>
  <c r="J977" i="7" s="1"/>
  <c r="L977" i="7" s="1"/>
  <c r="I976" i="7"/>
  <c r="J976" i="7" s="1"/>
  <c r="L976" i="7" s="1"/>
  <c r="I975" i="7"/>
  <c r="J975" i="7" s="1"/>
  <c r="L975" i="7" s="1"/>
  <c r="I974" i="7"/>
  <c r="J974" i="7" s="1"/>
  <c r="L974" i="7" s="1"/>
  <c r="I973" i="7"/>
  <c r="J973" i="7" s="1"/>
  <c r="L973" i="7" s="1"/>
  <c r="I972" i="7"/>
  <c r="J972" i="7" s="1"/>
  <c r="L972" i="7" s="1"/>
  <c r="I971" i="7"/>
  <c r="J971" i="7" s="1"/>
  <c r="L971" i="7" s="1"/>
  <c r="I970" i="7"/>
  <c r="J970" i="7" s="1"/>
  <c r="L970" i="7" s="1"/>
  <c r="I969" i="7"/>
  <c r="J969" i="7" s="1"/>
  <c r="L969" i="7" s="1"/>
  <c r="I968" i="7"/>
  <c r="J968" i="7" s="1"/>
  <c r="L968" i="7" s="1"/>
  <c r="I967" i="7"/>
  <c r="J967" i="7" s="1"/>
  <c r="L967" i="7" s="1"/>
  <c r="I918" i="7"/>
  <c r="J918" i="7" s="1"/>
  <c r="L918" i="7" s="1"/>
  <c r="I917" i="7"/>
  <c r="J917" i="7" s="1"/>
  <c r="L917" i="7" s="1"/>
  <c r="I916" i="7"/>
  <c r="J916" i="7" s="1"/>
  <c r="L916" i="7" s="1"/>
  <c r="I915" i="7"/>
  <c r="J915" i="7" s="1"/>
  <c r="L915" i="7" s="1"/>
  <c r="I914" i="7"/>
  <c r="J914" i="7" s="1"/>
  <c r="L914" i="7" s="1"/>
  <c r="I913" i="7"/>
  <c r="J913" i="7" s="1"/>
  <c r="L913" i="7" s="1"/>
  <c r="I912" i="7"/>
  <c r="J912" i="7" s="1"/>
  <c r="L912" i="7" s="1"/>
  <c r="I911" i="7"/>
  <c r="J911" i="7" s="1"/>
  <c r="L911" i="7" s="1"/>
  <c r="I910" i="7"/>
  <c r="J910" i="7" s="1"/>
  <c r="L910" i="7" s="1"/>
  <c r="I909" i="7"/>
  <c r="J909" i="7" s="1"/>
  <c r="L909" i="7" s="1"/>
  <c r="I908" i="7"/>
  <c r="J908" i="7" s="1"/>
  <c r="L908" i="7" s="1"/>
  <c r="I907" i="7"/>
  <c r="J907" i="7" s="1"/>
  <c r="L907" i="7" s="1"/>
  <c r="I906" i="7"/>
  <c r="J906" i="7" s="1"/>
  <c r="L906" i="7" s="1"/>
  <c r="I905" i="7"/>
  <c r="J905" i="7" s="1"/>
  <c r="L905" i="7" s="1"/>
  <c r="I904" i="7"/>
  <c r="J904" i="7" s="1"/>
  <c r="L904" i="7" s="1"/>
  <c r="I903" i="7"/>
  <c r="J903" i="7" s="1"/>
  <c r="L903" i="7" s="1"/>
  <c r="I726" i="7"/>
  <c r="J726" i="7" s="1"/>
  <c r="L726" i="7" s="1"/>
  <c r="I725" i="7"/>
  <c r="J725" i="7" s="1"/>
  <c r="L725" i="7" s="1"/>
  <c r="I724" i="7"/>
  <c r="J724" i="7" s="1"/>
  <c r="L724" i="7" s="1"/>
  <c r="I723" i="7"/>
  <c r="J723" i="7" s="1"/>
  <c r="L723" i="7" s="1"/>
  <c r="I722" i="7"/>
  <c r="J722" i="7" s="1"/>
  <c r="L722" i="7" s="1"/>
  <c r="I721" i="7"/>
  <c r="J721" i="7" s="1"/>
  <c r="L721" i="7" s="1"/>
  <c r="I720" i="7"/>
  <c r="J720" i="7" s="1"/>
  <c r="L720" i="7" s="1"/>
  <c r="I719" i="7"/>
  <c r="J719" i="7" s="1"/>
  <c r="L719" i="7" s="1"/>
  <c r="I718" i="7"/>
  <c r="J718" i="7" s="1"/>
  <c r="L718" i="7" s="1"/>
  <c r="I717" i="7"/>
  <c r="J717" i="7" s="1"/>
  <c r="L717" i="7" s="1"/>
  <c r="I716" i="7"/>
  <c r="J716" i="7" s="1"/>
  <c r="L716" i="7" s="1"/>
  <c r="I715" i="7"/>
  <c r="J715" i="7" s="1"/>
  <c r="L715" i="7" s="1"/>
  <c r="I714" i="7"/>
  <c r="J714" i="7" s="1"/>
  <c r="L714" i="7" s="1"/>
  <c r="I713" i="7"/>
  <c r="J713" i="7" s="1"/>
  <c r="L713" i="7" s="1"/>
  <c r="I712" i="7"/>
  <c r="J712" i="7" s="1"/>
  <c r="L712" i="7" s="1"/>
  <c r="I711" i="7"/>
  <c r="J711" i="7" s="1"/>
  <c r="L711" i="7" s="1"/>
  <c r="I310" i="7"/>
  <c r="J310" i="7" s="1"/>
  <c r="L310" i="7" s="1"/>
  <c r="I309" i="7"/>
  <c r="J309" i="7" s="1"/>
  <c r="L309" i="7" s="1"/>
  <c r="I308" i="7"/>
  <c r="J308" i="7" s="1"/>
  <c r="L308" i="7" s="1"/>
  <c r="I307" i="7"/>
  <c r="J307" i="7" s="1"/>
  <c r="L307" i="7" s="1"/>
  <c r="I306" i="7"/>
  <c r="J306" i="7" s="1"/>
  <c r="L306" i="7" s="1"/>
  <c r="I305" i="7"/>
  <c r="J305" i="7" s="1"/>
  <c r="L305" i="7" s="1"/>
  <c r="I304" i="7"/>
  <c r="J304" i="7" s="1"/>
  <c r="L304" i="7" s="1"/>
  <c r="I303" i="7"/>
  <c r="J303" i="7" s="1"/>
  <c r="L303" i="7" s="1"/>
  <c r="I302" i="7"/>
  <c r="J302" i="7" s="1"/>
  <c r="L302" i="7" s="1"/>
  <c r="I301" i="7"/>
  <c r="J301" i="7" s="1"/>
  <c r="L301" i="7" s="1"/>
  <c r="I300" i="7"/>
  <c r="J300" i="7" s="1"/>
  <c r="L300" i="7" s="1"/>
  <c r="I299" i="7"/>
  <c r="J299" i="7" s="1"/>
  <c r="L299" i="7" s="1"/>
  <c r="I298" i="7"/>
  <c r="J298" i="7" s="1"/>
  <c r="L298" i="7" s="1"/>
  <c r="I297" i="7"/>
  <c r="J297" i="7" s="1"/>
  <c r="L297" i="7" s="1"/>
  <c r="I296" i="7"/>
  <c r="J296" i="7" s="1"/>
  <c r="L296" i="7" s="1"/>
  <c r="I295" i="7"/>
  <c r="J295" i="7" s="1"/>
  <c r="L295" i="7" s="1"/>
  <c r="I198" i="7"/>
  <c r="J198" i="7" s="1"/>
  <c r="L198" i="7" s="1"/>
  <c r="I197" i="7"/>
  <c r="J197" i="7" s="1"/>
  <c r="L197" i="7" s="1"/>
  <c r="I196" i="7"/>
  <c r="J196" i="7" s="1"/>
  <c r="L196" i="7" s="1"/>
  <c r="I195" i="7"/>
  <c r="J195" i="7" s="1"/>
  <c r="L195" i="7" s="1"/>
  <c r="I194" i="7"/>
  <c r="J194" i="7" s="1"/>
  <c r="L194" i="7" s="1"/>
  <c r="I193" i="7"/>
  <c r="J193" i="7" s="1"/>
  <c r="L193" i="7" s="1"/>
  <c r="I192" i="7"/>
  <c r="J192" i="7" s="1"/>
  <c r="L192" i="7" s="1"/>
  <c r="I191" i="7"/>
  <c r="J191" i="7" s="1"/>
  <c r="L191" i="7" s="1"/>
  <c r="I190" i="7"/>
  <c r="J190" i="7" s="1"/>
  <c r="L190" i="7" s="1"/>
  <c r="I189" i="7"/>
  <c r="J189" i="7" s="1"/>
  <c r="L189" i="7" s="1"/>
  <c r="I188" i="7"/>
  <c r="J188" i="7" s="1"/>
  <c r="L188" i="7" s="1"/>
  <c r="I187" i="7"/>
  <c r="J187" i="7" s="1"/>
  <c r="L187" i="7" s="1"/>
  <c r="I186" i="7"/>
  <c r="J186" i="7" s="1"/>
  <c r="L186" i="7" s="1"/>
  <c r="I185" i="7"/>
  <c r="J185" i="7" s="1"/>
  <c r="L185" i="7" s="1"/>
  <c r="I184" i="7"/>
  <c r="J184" i="7" s="1"/>
  <c r="L184" i="7" s="1"/>
  <c r="I183" i="7"/>
  <c r="J183" i="7" s="1"/>
  <c r="L183" i="7" s="1"/>
  <c r="I38" i="7"/>
  <c r="J38" i="7" s="1"/>
  <c r="L38" i="7" s="1"/>
  <c r="I37" i="7"/>
  <c r="J37" i="7" s="1"/>
  <c r="L37" i="7" s="1"/>
  <c r="I36" i="7"/>
  <c r="J36" i="7" s="1"/>
  <c r="L36" i="7" s="1"/>
  <c r="I35" i="7"/>
  <c r="J35" i="7" s="1"/>
  <c r="L35" i="7" s="1"/>
  <c r="I34" i="7"/>
  <c r="J34" i="7" s="1"/>
  <c r="L34" i="7" s="1"/>
  <c r="I33" i="7"/>
  <c r="J33" i="7" s="1"/>
  <c r="L33" i="7" s="1"/>
  <c r="I32" i="7"/>
  <c r="J32" i="7" s="1"/>
  <c r="L32" i="7" s="1"/>
  <c r="I31" i="7"/>
  <c r="J31" i="7" s="1"/>
  <c r="L31" i="7" s="1"/>
  <c r="I30" i="7"/>
  <c r="J30" i="7" s="1"/>
  <c r="L30" i="7" s="1"/>
  <c r="I29" i="7"/>
  <c r="J29" i="7" s="1"/>
  <c r="L29" i="7" s="1"/>
  <c r="I28" i="7"/>
  <c r="J28" i="7" s="1"/>
  <c r="L28" i="7" s="1"/>
  <c r="I27" i="7"/>
  <c r="J27" i="7" s="1"/>
  <c r="L27" i="7" s="1"/>
  <c r="I26" i="7"/>
  <c r="J26" i="7" s="1"/>
  <c r="L26" i="7" s="1"/>
  <c r="I25" i="7"/>
  <c r="J25" i="7" s="1"/>
  <c r="L25" i="7" s="1"/>
  <c r="I24" i="7"/>
  <c r="J24" i="7" s="1"/>
  <c r="L24" i="7" s="1"/>
  <c r="I23" i="7"/>
  <c r="J23" i="7" s="1"/>
  <c r="L23" i="7" s="1"/>
  <c r="I2342" i="7"/>
  <c r="J2342" i="7" s="1"/>
  <c r="L2342" i="7" s="1"/>
  <c r="I2341" i="7"/>
  <c r="J2341" i="7" s="1"/>
  <c r="L2341" i="7" s="1"/>
  <c r="I2340" i="7"/>
  <c r="J2340" i="7" s="1"/>
  <c r="L2340" i="7" s="1"/>
  <c r="I2339" i="7"/>
  <c r="J2339" i="7" s="1"/>
  <c r="L2339" i="7" s="1"/>
  <c r="I2338" i="7"/>
  <c r="J2338" i="7" s="1"/>
  <c r="L2338" i="7" s="1"/>
  <c r="I2337" i="7"/>
  <c r="J2337" i="7" s="1"/>
  <c r="L2337" i="7" s="1"/>
  <c r="I2336" i="7"/>
  <c r="J2336" i="7" s="1"/>
  <c r="L2336" i="7" s="1"/>
  <c r="I2335" i="7"/>
  <c r="J2335" i="7" s="1"/>
  <c r="L2335" i="7" s="1"/>
  <c r="I2334" i="7"/>
  <c r="J2334" i="7" s="1"/>
  <c r="L2334" i="7" s="1"/>
  <c r="I2333" i="7"/>
  <c r="J2333" i="7" s="1"/>
  <c r="L2333" i="7" s="1"/>
  <c r="I2332" i="7"/>
  <c r="J2332" i="7" s="1"/>
  <c r="L2332" i="7" s="1"/>
  <c r="I2331" i="7"/>
  <c r="J2331" i="7" s="1"/>
  <c r="L2331" i="7" s="1"/>
  <c r="I2330" i="7"/>
  <c r="J2330" i="7" s="1"/>
  <c r="L2330" i="7" s="1"/>
  <c r="I2329" i="7"/>
  <c r="J2329" i="7" s="1"/>
  <c r="L2329" i="7" s="1"/>
  <c r="I2328" i="7"/>
  <c r="J2328" i="7" s="1"/>
  <c r="L2328" i="7" s="1"/>
  <c r="I2327" i="7"/>
  <c r="J2327" i="7" s="1"/>
  <c r="L2327" i="7" s="1"/>
  <c r="I2326" i="7"/>
  <c r="J2326" i="7" s="1"/>
  <c r="L2326" i="7" s="1"/>
  <c r="I2325" i="7"/>
  <c r="J2325" i="7" s="1"/>
  <c r="L2325" i="7" s="1"/>
  <c r="I2324" i="7"/>
  <c r="J2324" i="7" s="1"/>
  <c r="L2324" i="7" s="1"/>
  <c r="I2323" i="7"/>
  <c r="J2323" i="7" s="1"/>
  <c r="L2323" i="7" s="1"/>
  <c r="I2322" i="7"/>
  <c r="J2322" i="7" s="1"/>
  <c r="L2322" i="7" s="1"/>
  <c r="I2321" i="7"/>
  <c r="J2321" i="7" s="1"/>
  <c r="L2321" i="7" s="1"/>
  <c r="I2320" i="7"/>
  <c r="J2320" i="7" s="1"/>
  <c r="L2320" i="7" s="1"/>
  <c r="I2319" i="7"/>
  <c r="J2319" i="7" s="1"/>
  <c r="L2319" i="7" s="1"/>
  <c r="I2318" i="7"/>
  <c r="J2318" i="7" s="1"/>
  <c r="L2318" i="7" s="1"/>
  <c r="I2317" i="7"/>
  <c r="J2317" i="7" s="1"/>
  <c r="L2317" i="7" s="1"/>
  <c r="I2316" i="7"/>
  <c r="J2316" i="7" s="1"/>
  <c r="L2316" i="7" s="1"/>
  <c r="I2315" i="7"/>
  <c r="J2315" i="7" s="1"/>
  <c r="L2315" i="7" s="1"/>
  <c r="I2314" i="7"/>
  <c r="J2314" i="7" s="1"/>
  <c r="L2314" i="7" s="1"/>
  <c r="I2313" i="7"/>
  <c r="J2313" i="7" s="1"/>
  <c r="L2313" i="7" s="1"/>
  <c r="I2312" i="7"/>
  <c r="J2312" i="7" s="1"/>
  <c r="L2312" i="7" s="1"/>
  <c r="I2311" i="7"/>
  <c r="J2311" i="7" s="1"/>
  <c r="L2311" i="7" s="1"/>
  <c r="I2310" i="7"/>
  <c r="J2310" i="7" s="1"/>
  <c r="L2310" i="7" s="1"/>
  <c r="I2309" i="7"/>
  <c r="J2309" i="7" s="1"/>
  <c r="L2309" i="7" s="1"/>
  <c r="I2308" i="7"/>
  <c r="J2308" i="7" s="1"/>
  <c r="L2308" i="7" s="1"/>
  <c r="I2307" i="7"/>
  <c r="J2307" i="7" s="1"/>
  <c r="L2307" i="7" s="1"/>
  <c r="I2306" i="7"/>
  <c r="J2306" i="7" s="1"/>
  <c r="L2306" i="7" s="1"/>
  <c r="I2305" i="7"/>
  <c r="J2305" i="7" s="1"/>
  <c r="L2305" i="7" s="1"/>
  <c r="I2304" i="7"/>
  <c r="J2304" i="7" s="1"/>
  <c r="L2304" i="7" s="1"/>
  <c r="I2303" i="7"/>
  <c r="J2303" i="7" s="1"/>
  <c r="L2303" i="7" s="1"/>
  <c r="I2302" i="7"/>
  <c r="J2302" i="7" s="1"/>
  <c r="L2302" i="7" s="1"/>
  <c r="I2301" i="7"/>
  <c r="J2301" i="7" s="1"/>
  <c r="L2301" i="7" s="1"/>
  <c r="I2300" i="7"/>
  <c r="J2300" i="7" s="1"/>
  <c r="L2300" i="7" s="1"/>
  <c r="I2299" i="7"/>
  <c r="J2299" i="7" s="1"/>
  <c r="L2299" i="7" s="1"/>
  <c r="I2298" i="7"/>
  <c r="J2298" i="7" s="1"/>
  <c r="L2298" i="7" s="1"/>
  <c r="I2297" i="7"/>
  <c r="J2297" i="7" s="1"/>
  <c r="L2297" i="7" s="1"/>
  <c r="I2296" i="7"/>
  <c r="J2296" i="7" s="1"/>
  <c r="L2296" i="7" s="1"/>
  <c r="I2295" i="7"/>
  <c r="J2295" i="7" s="1"/>
  <c r="L2295" i="7" s="1"/>
  <c r="I2294" i="7"/>
  <c r="J2294" i="7" s="1"/>
  <c r="L2294" i="7" s="1"/>
  <c r="I2293" i="7"/>
  <c r="J2293" i="7" s="1"/>
  <c r="L2293" i="7" s="1"/>
  <c r="I2292" i="7"/>
  <c r="J2292" i="7" s="1"/>
  <c r="L2292" i="7" s="1"/>
  <c r="I2291" i="7"/>
  <c r="J2291" i="7" s="1"/>
  <c r="L2291" i="7" s="1"/>
  <c r="I2290" i="7"/>
  <c r="J2290" i="7" s="1"/>
  <c r="L2290" i="7" s="1"/>
  <c r="I2289" i="7"/>
  <c r="J2289" i="7" s="1"/>
  <c r="L2289" i="7" s="1"/>
  <c r="I2288" i="7"/>
  <c r="J2288" i="7" s="1"/>
  <c r="L2288" i="7" s="1"/>
  <c r="I2287" i="7"/>
  <c r="J2287" i="7" s="1"/>
  <c r="L2287" i="7" s="1"/>
  <c r="I2286" i="7"/>
  <c r="J2286" i="7" s="1"/>
  <c r="L2286" i="7" s="1"/>
  <c r="I2285" i="7"/>
  <c r="J2285" i="7" s="1"/>
  <c r="L2285" i="7" s="1"/>
  <c r="I2284" i="7"/>
  <c r="J2284" i="7" s="1"/>
  <c r="L2284" i="7" s="1"/>
  <c r="I2283" i="7"/>
  <c r="J2283" i="7" s="1"/>
  <c r="L2283" i="7" s="1"/>
  <c r="I2282" i="7"/>
  <c r="J2282" i="7" s="1"/>
  <c r="L2282" i="7" s="1"/>
  <c r="I2281" i="7"/>
  <c r="J2281" i="7" s="1"/>
  <c r="L2281" i="7" s="1"/>
  <c r="I2280" i="7"/>
  <c r="J2280" i="7" s="1"/>
  <c r="L2280" i="7" s="1"/>
  <c r="I2279" i="7"/>
  <c r="J2279" i="7" s="1"/>
  <c r="L2279" i="7" s="1"/>
  <c r="I2278" i="7"/>
  <c r="J2278" i="7" s="1"/>
  <c r="L2278" i="7" s="1"/>
  <c r="I2277" i="7"/>
  <c r="J2277" i="7" s="1"/>
  <c r="L2277" i="7" s="1"/>
  <c r="I2276" i="7"/>
  <c r="J2276" i="7" s="1"/>
  <c r="L2276" i="7" s="1"/>
  <c r="I2275" i="7"/>
  <c r="J2275" i="7" s="1"/>
  <c r="L2275" i="7" s="1"/>
  <c r="I2274" i="7"/>
  <c r="J2274" i="7" s="1"/>
  <c r="L2274" i="7" s="1"/>
  <c r="I2273" i="7"/>
  <c r="J2273" i="7" s="1"/>
  <c r="L2273" i="7" s="1"/>
  <c r="I2272" i="7"/>
  <c r="J2272" i="7" s="1"/>
  <c r="L2272" i="7" s="1"/>
  <c r="I2271" i="7"/>
  <c r="J2271" i="7" s="1"/>
  <c r="L2271" i="7" s="1"/>
  <c r="I2270" i="7"/>
  <c r="J2270" i="7" s="1"/>
  <c r="L2270" i="7" s="1"/>
  <c r="I2269" i="7"/>
  <c r="J2269" i="7" s="1"/>
  <c r="L2269" i="7" s="1"/>
  <c r="I2268" i="7"/>
  <c r="J2268" i="7" s="1"/>
  <c r="L2268" i="7" s="1"/>
  <c r="I2267" i="7"/>
  <c r="J2267" i="7" s="1"/>
  <c r="L2267" i="7" s="1"/>
  <c r="I2266" i="7"/>
  <c r="J2266" i="7" s="1"/>
  <c r="L2266" i="7" s="1"/>
  <c r="I2265" i="7"/>
  <c r="J2265" i="7" s="1"/>
  <c r="L2265" i="7" s="1"/>
  <c r="I2264" i="7"/>
  <c r="J2264" i="7" s="1"/>
  <c r="L2264" i="7" s="1"/>
  <c r="I2263" i="7"/>
  <c r="J2263" i="7" s="1"/>
  <c r="L2263" i="7" s="1"/>
  <c r="I2246" i="7"/>
  <c r="J2246" i="7" s="1"/>
  <c r="L2246" i="7" s="1"/>
  <c r="I2245" i="7"/>
  <c r="J2245" i="7" s="1"/>
  <c r="L2245" i="7" s="1"/>
  <c r="I2244" i="7"/>
  <c r="J2244" i="7" s="1"/>
  <c r="L2244" i="7" s="1"/>
  <c r="I2243" i="7"/>
  <c r="J2243" i="7" s="1"/>
  <c r="L2243" i="7" s="1"/>
  <c r="I2242" i="7"/>
  <c r="J2242" i="7" s="1"/>
  <c r="L2242" i="7" s="1"/>
  <c r="I2241" i="7"/>
  <c r="J2241" i="7" s="1"/>
  <c r="L2241" i="7" s="1"/>
  <c r="I2240" i="7"/>
  <c r="J2240" i="7" s="1"/>
  <c r="L2240" i="7" s="1"/>
  <c r="I2239" i="7"/>
  <c r="J2239" i="7" s="1"/>
  <c r="L2239" i="7" s="1"/>
  <c r="I2238" i="7"/>
  <c r="J2238" i="7" s="1"/>
  <c r="L2238" i="7" s="1"/>
  <c r="I2237" i="7"/>
  <c r="J2237" i="7" s="1"/>
  <c r="L2237" i="7" s="1"/>
  <c r="I2236" i="7"/>
  <c r="J2236" i="7" s="1"/>
  <c r="L2236" i="7" s="1"/>
  <c r="I2235" i="7"/>
  <c r="J2235" i="7" s="1"/>
  <c r="L2235" i="7" s="1"/>
  <c r="I2234" i="7"/>
  <c r="J2234" i="7" s="1"/>
  <c r="L2234" i="7" s="1"/>
  <c r="I2233" i="7"/>
  <c r="J2233" i="7" s="1"/>
  <c r="L2233" i="7" s="1"/>
  <c r="I2232" i="7"/>
  <c r="J2232" i="7" s="1"/>
  <c r="L2232" i="7" s="1"/>
  <c r="I2231" i="7"/>
  <c r="J2231" i="7" s="1"/>
  <c r="L2231" i="7" s="1"/>
  <c r="I2230" i="7"/>
  <c r="J2230" i="7" s="1"/>
  <c r="L2230" i="7" s="1"/>
  <c r="I2229" i="7"/>
  <c r="J2229" i="7" s="1"/>
  <c r="L2229" i="7" s="1"/>
  <c r="I2228" i="7"/>
  <c r="J2228" i="7" s="1"/>
  <c r="L2228" i="7" s="1"/>
  <c r="I2227" i="7"/>
  <c r="J2227" i="7" s="1"/>
  <c r="L2227" i="7" s="1"/>
  <c r="I2226" i="7"/>
  <c r="J2226" i="7" s="1"/>
  <c r="L2226" i="7" s="1"/>
  <c r="I2225" i="7"/>
  <c r="J2225" i="7" s="1"/>
  <c r="L2225" i="7" s="1"/>
  <c r="I2224" i="7"/>
  <c r="J2224" i="7" s="1"/>
  <c r="L2224" i="7" s="1"/>
  <c r="I2223" i="7"/>
  <c r="J2223" i="7" s="1"/>
  <c r="L2223" i="7" s="1"/>
  <c r="I2222" i="7"/>
  <c r="J2222" i="7" s="1"/>
  <c r="L2222" i="7" s="1"/>
  <c r="I2221" i="7"/>
  <c r="J2221" i="7" s="1"/>
  <c r="L2221" i="7" s="1"/>
  <c r="I2220" i="7"/>
  <c r="J2220" i="7" s="1"/>
  <c r="L2220" i="7" s="1"/>
  <c r="I2219" i="7"/>
  <c r="J2219" i="7" s="1"/>
  <c r="L2219" i="7" s="1"/>
  <c r="I2218" i="7"/>
  <c r="J2218" i="7" s="1"/>
  <c r="L2218" i="7" s="1"/>
  <c r="I2217" i="7"/>
  <c r="J2217" i="7" s="1"/>
  <c r="L2217" i="7" s="1"/>
  <c r="I2216" i="7"/>
  <c r="J2216" i="7" s="1"/>
  <c r="L2216" i="7" s="1"/>
  <c r="I2215" i="7"/>
  <c r="J2215" i="7" s="1"/>
  <c r="L2215" i="7" s="1"/>
  <c r="I2214" i="7"/>
  <c r="J2214" i="7" s="1"/>
  <c r="L2214" i="7" s="1"/>
  <c r="I2213" i="7"/>
  <c r="J2213" i="7" s="1"/>
  <c r="L2213" i="7" s="1"/>
  <c r="I2212" i="7"/>
  <c r="J2212" i="7" s="1"/>
  <c r="L2212" i="7" s="1"/>
  <c r="I2211" i="7"/>
  <c r="J2211" i="7" s="1"/>
  <c r="L2211" i="7" s="1"/>
  <c r="I2210" i="7"/>
  <c r="J2210" i="7" s="1"/>
  <c r="L2210" i="7" s="1"/>
  <c r="I2209" i="7"/>
  <c r="J2209" i="7" s="1"/>
  <c r="L2209" i="7" s="1"/>
  <c r="I2208" i="7"/>
  <c r="J2208" i="7" s="1"/>
  <c r="L2208" i="7" s="1"/>
  <c r="I2207" i="7"/>
  <c r="J2207" i="7" s="1"/>
  <c r="L2207" i="7" s="1"/>
  <c r="I2206" i="7"/>
  <c r="J2206" i="7" s="1"/>
  <c r="L2206" i="7" s="1"/>
  <c r="I2205" i="7"/>
  <c r="J2205" i="7" s="1"/>
  <c r="L2205" i="7" s="1"/>
  <c r="I2204" i="7"/>
  <c r="J2204" i="7" s="1"/>
  <c r="L2204" i="7" s="1"/>
  <c r="I2203" i="7"/>
  <c r="J2203" i="7" s="1"/>
  <c r="L2203" i="7" s="1"/>
  <c r="I2202" i="7"/>
  <c r="J2202" i="7" s="1"/>
  <c r="L2202" i="7" s="1"/>
  <c r="I2201" i="7"/>
  <c r="J2201" i="7" s="1"/>
  <c r="L2201" i="7" s="1"/>
  <c r="I2200" i="7"/>
  <c r="J2200" i="7" s="1"/>
  <c r="L2200" i="7" s="1"/>
  <c r="I2199" i="7"/>
  <c r="J2199" i="7" s="1"/>
  <c r="L2199" i="7" s="1"/>
  <c r="I2198" i="7"/>
  <c r="J2198" i="7" s="1"/>
  <c r="L2198" i="7" s="1"/>
  <c r="I2197" i="7"/>
  <c r="J2197" i="7" s="1"/>
  <c r="L2197" i="7" s="1"/>
  <c r="I2196" i="7"/>
  <c r="J2196" i="7" s="1"/>
  <c r="L2196" i="7" s="1"/>
  <c r="I2195" i="7"/>
  <c r="J2195" i="7" s="1"/>
  <c r="L2195" i="7" s="1"/>
  <c r="I2194" i="7"/>
  <c r="J2194" i="7" s="1"/>
  <c r="L2194" i="7" s="1"/>
  <c r="I2193" i="7"/>
  <c r="J2193" i="7" s="1"/>
  <c r="L2193" i="7" s="1"/>
  <c r="I2192" i="7"/>
  <c r="J2192" i="7" s="1"/>
  <c r="L2192" i="7" s="1"/>
  <c r="I2191" i="7"/>
  <c r="J2191" i="7" s="1"/>
  <c r="L2191" i="7" s="1"/>
  <c r="I2190" i="7"/>
  <c r="J2190" i="7" s="1"/>
  <c r="L2190" i="7" s="1"/>
  <c r="I2189" i="7"/>
  <c r="J2189" i="7" s="1"/>
  <c r="L2189" i="7" s="1"/>
  <c r="I2188" i="7"/>
  <c r="J2188" i="7" s="1"/>
  <c r="L2188" i="7" s="1"/>
  <c r="I2187" i="7"/>
  <c r="J2187" i="7" s="1"/>
  <c r="L2187" i="7" s="1"/>
  <c r="I2186" i="7"/>
  <c r="J2186" i="7" s="1"/>
  <c r="L2186" i="7" s="1"/>
  <c r="I2185" i="7"/>
  <c r="J2185" i="7" s="1"/>
  <c r="L2185" i="7" s="1"/>
  <c r="I2184" i="7"/>
  <c r="J2184" i="7" s="1"/>
  <c r="L2184" i="7" s="1"/>
  <c r="I2183" i="7"/>
  <c r="J2183" i="7" s="1"/>
  <c r="L2183" i="7" s="1"/>
  <c r="I2182" i="7"/>
  <c r="J2182" i="7" s="1"/>
  <c r="L2182" i="7" s="1"/>
  <c r="I2181" i="7"/>
  <c r="J2181" i="7" s="1"/>
  <c r="L2181" i="7" s="1"/>
  <c r="I2180" i="7"/>
  <c r="J2180" i="7" s="1"/>
  <c r="L2180" i="7" s="1"/>
  <c r="I2179" i="7"/>
  <c r="J2179" i="7" s="1"/>
  <c r="L2179" i="7" s="1"/>
  <c r="I2178" i="7"/>
  <c r="J2178" i="7" s="1"/>
  <c r="L2178" i="7" s="1"/>
  <c r="I2177" i="7"/>
  <c r="J2177" i="7" s="1"/>
  <c r="L2177" i="7" s="1"/>
  <c r="I2176" i="7"/>
  <c r="J2176" i="7" s="1"/>
  <c r="L2176" i="7" s="1"/>
  <c r="I2175" i="7"/>
  <c r="J2175" i="7" s="1"/>
  <c r="L2175" i="7" s="1"/>
  <c r="I2174" i="7"/>
  <c r="J2174" i="7" s="1"/>
  <c r="L2174" i="7" s="1"/>
  <c r="I2173" i="7"/>
  <c r="J2173" i="7" s="1"/>
  <c r="L2173" i="7" s="1"/>
  <c r="I2172" i="7"/>
  <c r="J2172" i="7" s="1"/>
  <c r="L2172" i="7" s="1"/>
  <c r="I2171" i="7"/>
  <c r="J2171" i="7" s="1"/>
  <c r="L2171" i="7" s="1"/>
  <c r="I2170" i="7"/>
  <c r="J2170" i="7" s="1"/>
  <c r="L2170" i="7" s="1"/>
  <c r="I2169" i="7"/>
  <c r="J2169" i="7" s="1"/>
  <c r="L2169" i="7" s="1"/>
  <c r="I2168" i="7"/>
  <c r="J2168" i="7" s="1"/>
  <c r="L2168" i="7" s="1"/>
  <c r="I2167" i="7"/>
  <c r="J2167" i="7" s="1"/>
  <c r="L2167" i="7" s="1"/>
  <c r="I2150" i="7"/>
  <c r="J2150" i="7" s="1"/>
  <c r="L2150" i="7" s="1"/>
  <c r="I2149" i="7"/>
  <c r="J2149" i="7" s="1"/>
  <c r="L2149" i="7" s="1"/>
  <c r="I2148" i="7"/>
  <c r="J2148" i="7" s="1"/>
  <c r="L2148" i="7" s="1"/>
  <c r="I2147" i="7"/>
  <c r="J2147" i="7" s="1"/>
  <c r="L2147" i="7" s="1"/>
  <c r="I2146" i="7"/>
  <c r="J2146" i="7" s="1"/>
  <c r="L2146" i="7" s="1"/>
  <c r="I2145" i="7"/>
  <c r="J2145" i="7" s="1"/>
  <c r="L2145" i="7" s="1"/>
  <c r="I2144" i="7"/>
  <c r="J2144" i="7" s="1"/>
  <c r="L2144" i="7" s="1"/>
  <c r="I2143" i="7"/>
  <c r="J2143" i="7" s="1"/>
  <c r="L2143" i="7" s="1"/>
  <c r="I2142" i="7"/>
  <c r="J2142" i="7" s="1"/>
  <c r="L2142" i="7" s="1"/>
  <c r="I2141" i="7"/>
  <c r="J2141" i="7" s="1"/>
  <c r="L2141" i="7" s="1"/>
  <c r="I2140" i="7"/>
  <c r="J2140" i="7" s="1"/>
  <c r="L2140" i="7" s="1"/>
  <c r="I2139" i="7"/>
  <c r="J2139" i="7" s="1"/>
  <c r="L2139" i="7" s="1"/>
  <c r="I2138" i="7"/>
  <c r="J2138" i="7" s="1"/>
  <c r="L2138" i="7" s="1"/>
  <c r="I2137" i="7"/>
  <c r="J2137" i="7" s="1"/>
  <c r="L2137" i="7" s="1"/>
  <c r="I2136" i="7"/>
  <c r="J2136" i="7" s="1"/>
  <c r="L2136" i="7" s="1"/>
  <c r="I2135" i="7"/>
  <c r="J2135" i="7" s="1"/>
  <c r="L2135" i="7" s="1"/>
  <c r="I2134" i="7"/>
  <c r="J2134" i="7" s="1"/>
  <c r="L2134" i="7" s="1"/>
  <c r="I2133" i="7"/>
  <c r="J2133" i="7" s="1"/>
  <c r="L2133" i="7" s="1"/>
  <c r="I2132" i="7"/>
  <c r="J2132" i="7" s="1"/>
  <c r="L2132" i="7" s="1"/>
  <c r="I2131" i="7"/>
  <c r="J2131" i="7" s="1"/>
  <c r="L2131" i="7" s="1"/>
  <c r="I2130" i="7"/>
  <c r="J2130" i="7" s="1"/>
  <c r="L2130" i="7" s="1"/>
  <c r="I2129" i="7"/>
  <c r="J2129" i="7" s="1"/>
  <c r="L2129" i="7" s="1"/>
  <c r="I2128" i="7"/>
  <c r="J2128" i="7" s="1"/>
  <c r="L2128" i="7" s="1"/>
  <c r="I2127" i="7"/>
  <c r="J2127" i="7" s="1"/>
  <c r="L2127" i="7" s="1"/>
  <c r="I2126" i="7"/>
  <c r="J2126" i="7" s="1"/>
  <c r="L2126" i="7" s="1"/>
  <c r="I2125" i="7"/>
  <c r="J2125" i="7" s="1"/>
  <c r="L2125" i="7" s="1"/>
  <c r="I2124" i="7"/>
  <c r="J2124" i="7" s="1"/>
  <c r="L2124" i="7" s="1"/>
  <c r="I2123" i="7"/>
  <c r="J2123" i="7" s="1"/>
  <c r="L2123" i="7" s="1"/>
  <c r="I2122" i="7"/>
  <c r="J2122" i="7" s="1"/>
  <c r="L2122" i="7" s="1"/>
  <c r="I2121" i="7"/>
  <c r="J2121" i="7" s="1"/>
  <c r="L2121" i="7" s="1"/>
  <c r="I2120" i="7"/>
  <c r="J2120" i="7" s="1"/>
  <c r="L2120" i="7" s="1"/>
  <c r="I2119" i="7"/>
  <c r="J2119" i="7" s="1"/>
  <c r="L2119" i="7" s="1"/>
  <c r="I2118" i="7"/>
  <c r="J2118" i="7" s="1"/>
  <c r="L2118" i="7" s="1"/>
  <c r="I2117" i="7"/>
  <c r="J2117" i="7" s="1"/>
  <c r="L2117" i="7" s="1"/>
  <c r="I2116" i="7"/>
  <c r="J2116" i="7" s="1"/>
  <c r="L2116" i="7" s="1"/>
  <c r="I2115" i="7"/>
  <c r="J2115" i="7" s="1"/>
  <c r="L2115" i="7" s="1"/>
  <c r="I2114" i="7"/>
  <c r="J2114" i="7" s="1"/>
  <c r="L2114" i="7" s="1"/>
  <c r="I2113" i="7"/>
  <c r="J2113" i="7" s="1"/>
  <c r="L2113" i="7" s="1"/>
  <c r="I2112" i="7"/>
  <c r="J2112" i="7" s="1"/>
  <c r="L2112" i="7" s="1"/>
  <c r="I2111" i="7"/>
  <c r="J2111" i="7" s="1"/>
  <c r="L2111" i="7" s="1"/>
  <c r="I2110" i="7"/>
  <c r="J2110" i="7" s="1"/>
  <c r="L2110" i="7" s="1"/>
  <c r="I2109" i="7"/>
  <c r="J2109" i="7" s="1"/>
  <c r="L2109" i="7" s="1"/>
  <c r="I2108" i="7"/>
  <c r="J2108" i="7" s="1"/>
  <c r="L2108" i="7" s="1"/>
  <c r="I2107" i="7"/>
  <c r="J2107" i="7" s="1"/>
  <c r="L2107" i="7" s="1"/>
  <c r="I2106" i="7"/>
  <c r="J2106" i="7" s="1"/>
  <c r="L2106" i="7" s="1"/>
  <c r="I2105" i="7"/>
  <c r="J2105" i="7" s="1"/>
  <c r="L2105" i="7" s="1"/>
  <c r="I2104" i="7"/>
  <c r="J2104" i="7" s="1"/>
  <c r="L2104" i="7" s="1"/>
  <c r="I2103" i="7"/>
  <c r="J2103" i="7" s="1"/>
  <c r="L2103" i="7" s="1"/>
  <c r="I2054" i="7"/>
  <c r="J2054" i="7" s="1"/>
  <c r="L2054" i="7" s="1"/>
  <c r="I2053" i="7"/>
  <c r="J2053" i="7" s="1"/>
  <c r="L2053" i="7" s="1"/>
  <c r="I2052" i="7"/>
  <c r="J2052" i="7" s="1"/>
  <c r="L2052" i="7" s="1"/>
  <c r="I2051" i="7"/>
  <c r="J2051" i="7" s="1"/>
  <c r="L2051" i="7" s="1"/>
  <c r="I2050" i="7"/>
  <c r="J2050" i="7" s="1"/>
  <c r="L2050" i="7" s="1"/>
  <c r="I2049" i="7"/>
  <c r="J2049" i="7" s="1"/>
  <c r="L2049" i="7" s="1"/>
  <c r="I2048" i="7"/>
  <c r="J2048" i="7" s="1"/>
  <c r="L2048" i="7" s="1"/>
  <c r="I2047" i="7"/>
  <c r="J2047" i="7" s="1"/>
  <c r="L2047" i="7" s="1"/>
  <c r="I2046" i="7"/>
  <c r="J2046" i="7" s="1"/>
  <c r="L2046" i="7" s="1"/>
  <c r="I2045" i="7"/>
  <c r="J2045" i="7" s="1"/>
  <c r="L2045" i="7" s="1"/>
  <c r="I2044" i="7"/>
  <c r="J2044" i="7" s="1"/>
  <c r="L2044" i="7" s="1"/>
  <c r="I2043" i="7"/>
  <c r="J2043" i="7" s="1"/>
  <c r="L2043" i="7" s="1"/>
  <c r="I2042" i="7"/>
  <c r="J2042" i="7" s="1"/>
  <c r="L2042" i="7" s="1"/>
  <c r="I2041" i="7"/>
  <c r="J2041" i="7" s="1"/>
  <c r="L2041" i="7" s="1"/>
  <c r="I2040" i="7"/>
  <c r="J2040" i="7" s="1"/>
  <c r="L2040" i="7" s="1"/>
  <c r="I2039" i="7"/>
  <c r="J2039" i="7" s="1"/>
  <c r="L2039" i="7" s="1"/>
  <c r="I1974" i="7"/>
  <c r="J1974" i="7" s="1"/>
  <c r="L1974" i="7" s="1"/>
  <c r="I1973" i="7"/>
  <c r="J1973" i="7" s="1"/>
  <c r="L1973" i="7" s="1"/>
  <c r="I1972" i="7"/>
  <c r="J1972" i="7" s="1"/>
  <c r="L1972" i="7" s="1"/>
  <c r="I1971" i="7"/>
  <c r="J1971" i="7" s="1"/>
  <c r="L1971" i="7" s="1"/>
  <c r="I1970" i="7"/>
  <c r="J1970" i="7" s="1"/>
  <c r="L1970" i="7" s="1"/>
  <c r="I1969" i="7"/>
  <c r="J1969" i="7" s="1"/>
  <c r="L1969" i="7" s="1"/>
  <c r="I1968" i="7"/>
  <c r="J1968" i="7" s="1"/>
  <c r="L1968" i="7" s="1"/>
  <c r="I1967" i="7"/>
  <c r="J1967" i="7" s="1"/>
  <c r="L1967" i="7" s="1"/>
  <c r="I1966" i="7"/>
  <c r="J1966" i="7" s="1"/>
  <c r="L1966" i="7" s="1"/>
  <c r="I1965" i="7"/>
  <c r="J1965" i="7" s="1"/>
  <c r="L1965" i="7" s="1"/>
  <c r="I1964" i="7"/>
  <c r="J1964" i="7" s="1"/>
  <c r="L1964" i="7" s="1"/>
  <c r="I1963" i="7"/>
  <c r="J1963" i="7" s="1"/>
  <c r="L1963" i="7" s="1"/>
  <c r="I1962" i="7"/>
  <c r="J1962" i="7" s="1"/>
  <c r="L1962" i="7" s="1"/>
  <c r="I1961" i="7"/>
  <c r="J1961" i="7" s="1"/>
  <c r="L1961" i="7" s="1"/>
  <c r="I1960" i="7"/>
  <c r="J1960" i="7" s="1"/>
  <c r="L1960" i="7" s="1"/>
  <c r="I1959" i="7"/>
  <c r="J1959" i="7" s="1"/>
  <c r="L1959" i="7" s="1"/>
  <c r="I1942" i="7"/>
  <c r="J1942" i="7" s="1"/>
  <c r="L1942" i="7" s="1"/>
  <c r="I1941" i="7"/>
  <c r="J1941" i="7" s="1"/>
  <c r="L1941" i="7" s="1"/>
  <c r="I1940" i="7"/>
  <c r="J1940" i="7" s="1"/>
  <c r="L1940" i="7" s="1"/>
  <c r="I1939" i="7"/>
  <c r="J1939" i="7" s="1"/>
  <c r="L1939" i="7" s="1"/>
  <c r="I1938" i="7"/>
  <c r="J1938" i="7" s="1"/>
  <c r="L1938" i="7" s="1"/>
  <c r="I1937" i="7"/>
  <c r="J1937" i="7" s="1"/>
  <c r="L1937" i="7" s="1"/>
  <c r="I1936" i="7"/>
  <c r="J1936" i="7" s="1"/>
  <c r="L1936" i="7" s="1"/>
  <c r="I1935" i="7"/>
  <c r="J1935" i="7" s="1"/>
  <c r="L1935" i="7" s="1"/>
  <c r="I1934" i="7"/>
  <c r="J1934" i="7" s="1"/>
  <c r="L1934" i="7" s="1"/>
  <c r="I1933" i="7"/>
  <c r="J1933" i="7" s="1"/>
  <c r="L1933" i="7" s="1"/>
  <c r="I1932" i="7"/>
  <c r="J1932" i="7" s="1"/>
  <c r="L1932" i="7" s="1"/>
  <c r="I1931" i="7"/>
  <c r="J1931" i="7" s="1"/>
  <c r="L1931" i="7" s="1"/>
  <c r="I1930" i="7"/>
  <c r="J1930" i="7" s="1"/>
  <c r="L1930" i="7" s="1"/>
  <c r="I1929" i="7"/>
  <c r="J1929" i="7" s="1"/>
  <c r="L1929" i="7" s="1"/>
  <c r="I1928" i="7"/>
  <c r="J1928" i="7" s="1"/>
  <c r="L1928" i="7" s="1"/>
  <c r="I1927" i="7"/>
  <c r="J1927" i="7" s="1"/>
  <c r="L1927" i="7" s="1"/>
  <c r="I1926" i="7"/>
  <c r="J1926" i="7" s="1"/>
  <c r="L1926" i="7" s="1"/>
  <c r="I1925" i="7"/>
  <c r="J1925" i="7" s="1"/>
  <c r="L1925" i="7" s="1"/>
  <c r="I1924" i="7"/>
  <c r="J1924" i="7" s="1"/>
  <c r="L1924" i="7" s="1"/>
  <c r="I1923" i="7"/>
  <c r="J1923" i="7" s="1"/>
  <c r="L1923" i="7" s="1"/>
  <c r="I1922" i="7"/>
  <c r="J1922" i="7" s="1"/>
  <c r="L1922" i="7" s="1"/>
  <c r="I1921" i="7"/>
  <c r="J1921" i="7" s="1"/>
  <c r="L1921" i="7" s="1"/>
  <c r="I1920" i="7"/>
  <c r="J1920" i="7" s="1"/>
  <c r="L1920" i="7" s="1"/>
  <c r="I1919" i="7"/>
  <c r="J1919" i="7" s="1"/>
  <c r="L1919" i="7" s="1"/>
  <c r="I1918" i="7"/>
  <c r="J1918" i="7" s="1"/>
  <c r="L1918" i="7" s="1"/>
  <c r="I1917" i="7"/>
  <c r="J1917" i="7" s="1"/>
  <c r="L1917" i="7" s="1"/>
  <c r="I1916" i="7"/>
  <c r="J1916" i="7" s="1"/>
  <c r="L1916" i="7" s="1"/>
  <c r="I1915" i="7"/>
  <c r="J1915" i="7" s="1"/>
  <c r="L1915" i="7" s="1"/>
  <c r="I1914" i="7"/>
  <c r="J1914" i="7" s="1"/>
  <c r="L1914" i="7" s="1"/>
  <c r="I1913" i="7"/>
  <c r="J1913" i="7" s="1"/>
  <c r="L1913" i="7" s="1"/>
  <c r="I1912" i="7"/>
  <c r="J1912" i="7" s="1"/>
  <c r="L1912" i="7" s="1"/>
  <c r="I1911" i="7"/>
  <c r="J1911" i="7" s="1"/>
  <c r="L1911" i="7" s="1"/>
  <c r="I1894" i="7"/>
  <c r="J1894" i="7" s="1"/>
  <c r="L1894" i="7" s="1"/>
  <c r="I1893" i="7"/>
  <c r="J1893" i="7" s="1"/>
  <c r="L1893" i="7" s="1"/>
  <c r="I1892" i="7"/>
  <c r="J1892" i="7" s="1"/>
  <c r="L1892" i="7" s="1"/>
  <c r="I1891" i="7"/>
  <c r="J1891" i="7" s="1"/>
  <c r="L1891" i="7" s="1"/>
  <c r="I1890" i="7"/>
  <c r="J1890" i="7" s="1"/>
  <c r="L1890" i="7" s="1"/>
  <c r="I1889" i="7"/>
  <c r="J1889" i="7" s="1"/>
  <c r="L1889" i="7" s="1"/>
  <c r="I1888" i="7"/>
  <c r="J1888" i="7" s="1"/>
  <c r="L1888" i="7" s="1"/>
  <c r="I1887" i="7"/>
  <c r="J1887" i="7" s="1"/>
  <c r="L1887" i="7" s="1"/>
  <c r="I1886" i="7"/>
  <c r="J1886" i="7" s="1"/>
  <c r="L1886" i="7" s="1"/>
  <c r="I1885" i="7"/>
  <c r="J1885" i="7" s="1"/>
  <c r="L1885" i="7" s="1"/>
  <c r="I1884" i="7"/>
  <c r="J1884" i="7" s="1"/>
  <c r="L1884" i="7" s="1"/>
  <c r="I1883" i="7"/>
  <c r="J1883" i="7" s="1"/>
  <c r="L1883" i="7" s="1"/>
  <c r="I1882" i="7"/>
  <c r="J1882" i="7" s="1"/>
  <c r="L1882" i="7" s="1"/>
  <c r="I1881" i="7"/>
  <c r="J1881" i="7" s="1"/>
  <c r="L1881" i="7" s="1"/>
  <c r="I1880" i="7"/>
  <c r="J1880" i="7" s="1"/>
  <c r="L1880" i="7" s="1"/>
  <c r="I1879" i="7"/>
  <c r="J1879" i="7" s="1"/>
  <c r="L1879" i="7" s="1"/>
  <c r="I1878" i="7"/>
  <c r="J1878" i="7" s="1"/>
  <c r="L1878" i="7" s="1"/>
  <c r="I1877" i="7"/>
  <c r="J1877" i="7" s="1"/>
  <c r="L1877" i="7" s="1"/>
  <c r="I1876" i="7"/>
  <c r="J1876" i="7" s="1"/>
  <c r="L1876" i="7" s="1"/>
  <c r="I1875" i="7"/>
  <c r="J1875" i="7" s="1"/>
  <c r="L1875" i="7" s="1"/>
  <c r="I1874" i="7"/>
  <c r="J1874" i="7" s="1"/>
  <c r="L1874" i="7" s="1"/>
  <c r="I1873" i="7"/>
  <c r="J1873" i="7" s="1"/>
  <c r="L1873" i="7" s="1"/>
  <c r="I1872" i="7"/>
  <c r="J1872" i="7" s="1"/>
  <c r="L1872" i="7" s="1"/>
  <c r="I1871" i="7"/>
  <c r="J1871" i="7" s="1"/>
  <c r="L1871" i="7" s="1"/>
  <c r="I1870" i="7"/>
  <c r="J1870" i="7" s="1"/>
  <c r="L1870" i="7" s="1"/>
  <c r="I1869" i="7"/>
  <c r="J1869" i="7" s="1"/>
  <c r="L1869" i="7" s="1"/>
  <c r="I1868" i="7"/>
  <c r="J1868" i="7" s="1"/>
  <c r="L1868" i="7" s="1"/>
  <c r="I1867" i="7"/>
  <c r="J1867" i="7" s="1"/>
  <c r="L1867" i="7" s="1"/>
  <c r="I1866" i="7"/>
  <c r="J1866" i="7" s="1"/>
  <c r="L1866" i="7" s="1"/>
  <c r="I1865" i="7"/>
  <c r="J1865" i="7" s="1"/>
  <c r="L1865" i="7" s="1"/>
  <c r="I1864" i="7"/>
  <c r="J1864" i="7" s="1"/>
  <c r="L1864" i="7" s="1"/>
  <c r="I1863" i="7"/>
  <c r="J1863" i="7" s="1"/>
  <c r="L1863" i="7" s="1"/>
  <c r="I1862" i="7"/>
  <c r="J1862" i="7" s="1"/>
  <c r="L1862" i="7" s="1"/>
  <c r="I1861" i="7"/>
  <c r="J1861" i="7" s="1"/>
  <c r="L1861" i="7" s="1"/>
  <c r="I1860" i="7"/>
  <c r="J1860" i="7" s="1"/>
  <c r="L1860" i="7" s="1"/>
  <c r="I1859" i="7"/>
  <c r="J1859" i="7" s="1"/>
  <c r="L1859" i="7" s="1"/>
  <c r="I1858" i="7"/>
  <c r="J1858" i="7" s="1"/>
  <c r="L1858" i="7" s="1"/>
  <c r="I1857" i="7"/>
  <c r="J1857" i="7" s="1"/>
  <c r="L1857" i="7" s="1"/>
  <c r="I1856" i="7"/>
  <c r="J1856" i="7" s="1"/>
  <c r="L1856" i="7" s="1"/>
  <c r="I1855" i="7"/>
  <c r="J1855" i="7" s="1"/>
  <c r="L1855" i="7" s="1"/>
  <c r="I1854" i="7"/>
  <c r="J1854" i="7" s="1"/>
  <c r="L1854" i="7" s="1"/>
  <c r="I1853" i="7"/>
  <c r="J1853" i="7" s="1"/>
  <c r="L1853" i="7" s="1"/>
  <c r="I1852" i="7"/>
  <c r="J1852" i="7" s="1"/>
  <c r="L1852" i="7" s="1"/>
  <c r="I1851" i="7"/>
  <c r="J1851" i="7" s="1"/>
  <c r="L1851" i="7" s="1"/>
  <c r="I1850" i="7"/>
  <c r="J1850" i="7" s="1"/>
  <c r="L1850" i="7" s="1"/>
  <c r="I1849" i="7"/>
  <c r="J1849" i="7" s="1"/>
  <c r="L1849" i="7" s="1"/>
  <c r="I1848" i="7"/>
  <c r="J1848" i="7" s="1"/>
  <c r="L1848" i="7" s="1"/>
  <c r="I1847" i="7"/>
  <c r="J1847" i="7" s="1"/>
  <c r="L1847" i="7" s="1"/>
  <c r="I1830" i="7"/>
  <c r="J1830" i="7" s="1"/>
  <c r="L1830" i="7" s="1"/>
  <c r="I1829" i="7"/>
  <c r="J1829" i="7" s="1"/>
  <c r="L1829" i="7" s="1"/>
  <c r="I1828" i="7"/>
  <c r="J1828" i="7" s="1"/>
  <c r="L1828" i="7" s="1"/>
  <c r="I1827" i="7"/>
  <c r="J1827" i="7" s="1"/>
  <c r="L1827" i="7" s="1"/>
  <c r="I1826" i="7"/>
  <c r="J1826" i="7" s="1"/>
  <c r="L1826" i="7" s="1"/>
  <c r="I1825" i="7"/>
  <c r="J1825" i="7" s="1"/>
  <c r="L1825" i="7" s="1"/>
  <c r="I1824" i="7"/>
  <c r="J1824" i="7" s="1"/>
  <c r="L1824" i="7" s="1"/>
  <c r="I1823" i="7"/>
  <c r="J1823" i="7" s="1"/>
  <c r="L1823" i="7" s="1"/>
  <c r="I1822" i="7"/>
  <c r="J1822" i="7" s="1"/>
  <c r="L1822" i="7" s="1"/>
  <c r="I1821" i="7"/>
  <c r="J1821" i="7" s="1"/>
  <c r="L1821" i="7" s="1"/>
  <c r="I1820" i="7"/>
  <c r="J1820" i="7" s="1"/>
  <c r="L1820" i="7" s="1"/>
  <c r="I1819" i="7"/>
  <c r="J1819" i="7" s="1"/>
  <c r="L1819" i="7" s="1"/>
  <c r="I1818" i="7"/>
  <c r="J1818" i="7" s="1"/>
  <c r="L1818" i="7" s="1"/>
  <c r="I1817" i="7"/>
  <c r="J1817" i="7" s="1"/>
  <c r="L1817" i="7" s="1"/>
  <c r="I1816" i="7"/>
  <c r="J1816" i="7" s="1"/>
  <c r="L1816" i="7" s="1"/>
  <c r="I1815" i="7"/>
  <c r="J1815" i="7" s="1"/>
  <c r="L1815" i="7" s="1"/>
  <c r="I1814" i="7"/>
  <c r="J1814" i="7" s="1"/>
  <c r="L1814" i="7" s="1"/>
  <c r="I1813" i="7"/>
  <c r="J1813" i="7" s="1"/>
  <c r="L1813" i="7" s="1"/>
  <c r="I1812" i="7"/>
  <c r="J1812" i="7" s="1"/>
  <c r="L1812" i="7" s="1"/>
  <c r="I1811" i="7"/>
  <c r="J1811" i="7" s="1"/>
  <c r="L1811" i="7" s="1"/>
  <c r="I1810" i="7"/>
  <c r="J1810" i="7" s="1"/>
  <c r="L1810" i="7" s="1"/>
  <c r="I1809" i="7"/>
  <c r="J1809" i="7" s="1"/>
  <c r="L1809" i="7" s="1"/>
  <c r="I1808" i="7"/>
  <c r="J1808" i="7" s="1"/>
  <c r="L1808" i="7" s="1"/>
  <c r="I1807" i="7"/>
  <c r="J1807" i="7" s="1"/>
  <c r="L1807" i="7" s="1"/>
  <c r="I1806" i="7"/>
  <c r="J1806" i="7" s="1"/>
  <c r="L1806" i="7" s="1"/>
  <c r="I1805" i="7"/>
  <c r="J1805" i="7" s="1"/>
  <c r="L1805" i="7" s="1"/>
  <c r="I1804" i="7"/>
  <c r="J1804" i="7" s="1"/>
  <c r="L1804" i="7" s="1"/>
  <c r="I1803" i="7"/>
  <c r="J1803" i="7" s="1"/>
  <c r="L1803" i="7" s="1"/>
  <c r="I1802" i="7"/>
  <c r="J1802" i="7" s="1"/>
  <c r="L1802" i="7" s="1"/>
  <c r="I1801" i="7"/>
  <c r="J1801" i="7" s="1"/>
  <c r="L1801" i="7" s="1"/>
  <c r="I1800" i="7"/>
  <c r="J1800" i="7" s="1"/>
  <c r="L1800" i="7" s="1"/>
  <c r="I1799" i="7"/>
  <c r="J1799" i="7" s="1"/>
  <c r="L1799" i="7" s="1"/>
  <c r="I1798" i="7"/>
  <c r="J1798" i="7" s="1"/>
  <c r="L1798" i="7" s="1"/>
  <c r="I1797" i="7"/>
  <c r="J1797" i="7" s="1"/>
  <c r="L1797" i="7" s="1"/>
  <c r="I1796" i="7"/>
  <c r="J1796" i="7" s="1"/>
  <c r="L1796" i="7" s="1"/>
  <c r="I1795" i="7"/>
  <c r="J1795" i="7" s="1"/>
  <c r="L1795" i="7" s="1"/>
  <c r="I1794" i="7"/>
  <c r="J1794" i="7" s="1"/>
  <c r="L1794" i="7" s="1"/>
  <c r="I1793" i="7"/>
  <c r="J1793" i="7" s="1"/>
  <c r="L1793" i="7" s="1"/>
  <c r="I1792" i="7"/>
  <c r="J1792" i="7" s="1"/>
  <c r="L1792" i="7" s="1"/>
  <c r="I1791" i="7"/>
  <c r="J1791" i="7" s="1"/>
  <c r="L1791" i="7" s="1"/>
  <c r="I1790" i="7"/>
  <c r="J1790" i="7" s="1"/>
  <c r="L1790" i="7" s="1"/>
  <c r="I1789" i="7"/>
  <c r="J1789" i="7" s="1"/>
  <c r="L1789" i="7" s="1"/>
  <c r="I1788" i="7"/>
  <c r="J1788" i="7" s="1"/>
  <c r="L1788" i="7" s="1"/>
  <c r="I1787" i="7"/>
  <c r="J1787" i="7" s="1"/>
  <c r="L1787" i="7" s="1"/>
  <c r="I1786" i="7"/>
  <c r="J1786" i="7" s="1"/>
  <c r="L1786" i="7" s="1"/>
  <c r="I1785" i="7"/>
  <c r="J1785" i="7" s="1"/>
  <c r="L1785" i="7" s="1"/>
  <c r="I1784" i="7"/>
  <c r="J1784" i="7" s="1"/>
  <c r="L1784" i="7" s="1"/>
  <c r="I1783" i="7"/>
  <c r="J1783" i="7" s="1"/>
  <c r="L1783" i="7" s="1"/>
  <c r="I1782" i="7"/>
  <c r="J1782" i="7" s="1"/>
  <c r="L1782" i="7" s="1"/>
  <c r="I1781" i="7"/>
  <c r="J1781" i="7" s="1"/>
  <c r="L1781" i="7" s="1"/>
  <c r="I1780" i="7"/>
  <c r="J1780" i="7" s="1"/>
  <c r="L1780" i="7" s="1"/>
  <c r="I1779" i="7"/>
  <c r="J1779" i="7" s="1"/>
  <c r="L1779" i="7" s="1"/>
  <c r="I1778" i="7"/>
  <c r="J1778" i="7" s="1"/>
  <c r="L1778" i="7" s="1"/>
  <c r="I1777" i="7"/>
  <c r="J1777" i="7" s="1"/>
  <c r="L1777" i="7" s="1"/>
  <c r="I1776" i="7"/>
  <c r="J1776" i="7" s="1"/>
  <c r="L1776" i="7" s="1"/>
  <c r="I1775" i="7"/>
  <c r="J1775" i="7" s="1"/>
  <c r="L1775" i="7" s="1"/>
  <c r="I1774" i="7"/>
  <c r="J1774" i="7" s="1"/>
  <c r="L1774" i="7" s="1"/>
  <c r="I1773" i="7"/>
  <c r="J1773" i="7" s="1"/>
  <c r="L1773" i="7" s="1"/>
  <c r="I1772" i="7"/>
  <c r="J1772" i="7" s="1"/>
  <c r="L1772" i="7" s="1"/>
  <c r="I1771" i="7"/>
  <c r="J1771" i="7" s="1"/>
  <c r="L1771" i="7" s="1"/>
  <c r="I1770" i="7"/>
  <c r="J1770" i="7" s="1"/>
  <c r="L1770" i="7" s="1"/>
  <c r="I1769" i="7"/>
  <c r="J1769" i="7" s="1"/>
  <c r="L1769" i="7" s="1"/>
  <c r="I1768" i="7"/>
  <c r="J1768" i="7" s="1"/>
  <c r="L1768" i="7" s="1"/>
  <c r="I1767" i="7"/>
  <c r="J1767" i="7" s="1"/>
  <c r="L1767" i="7" s="1"/>
  <c r="I1718" i="7"/>
  <c r="J1718" i="7" s="1"/>
  <c r="L1718" i="7" s="1"/>
  <c r="I1717" i="7"/>
  <c r="J1717" i="7" s="1"/>
  <c r="L1717" i="7" s="1"/>
  <c r="I1716" i="7"/>
  <c r="J1716" i="7" s="1"/>
  <c r="L1716" i="7" s="1"/>
  <c r="I1715" i="7"/>
  <c r="J1715" i="7" s="1"/>
  <c r="L1715" i="7" s="1"/>
  <c r="I1714" i="7"/>
  <c r="J1714" i="7" s="1"/>
  <c r="L1714" i="7" s="1"/>
  <c r="I1713" i="7"/>
  <c r="J1713" i="7" s="1"/>
  <c r="L1713" i="7" s="1"/>
  <c r="I1712" i="7"/>
  <c r="J1712" i="7" s="1"/>
  <c r="L1712" i="7" s="1"/>
  <c r="I1711" i="7"/>
  <c r="J1711" i="7" s="1"/>
  <c r="L1711" i="7" s="1"/>
  <c r="I1710" i="7"/>
  <c r="J1710" i="7" s="1"/>
  <c r="L1710" i="7" s="1"/>
  <c r="I1709" i="7"/>
  <c r="J1709" i="7" s="1"/>
  <c r="L1709" i="7" s="1"/>
  <c r="I1708" i="7"/>
  <c r="J1708" i="7" s="1"/>
  <c r="L1708" i="7" s="1"/>
  <c r="I1707" i="7"/>
  <c r="J1707" i="7" s="1"/>
  <c r="L1707" i="7" s="1"/>
  <c r="I1706" i="7"/>
  <c r="J1706" i="7" s="1"/>
  <c r="L1706" i="7" s="1"/>
  <c r="I1705" i="7"/>
  <c r="J1705" i="7" s="1"/>
  <c r="L1705" i="7" s="1"/>
  <c r="I1704" i="7"/>
  <c r="J1704" i="7" s="1"/>
  <c r="L1704" i="7" s="1"/>
  <c r="I1703" i="7"/>
  <c r="J1703" i="7" s="1"/>
  <c r="L1703" i="7" s="1"/>
  <c r="I1702" i="7"/>
  <c r="J1702" i="7" s="1"/>
  <c r="L1702" i="7" s="1"/>
  <c r="I1701" i="7"/>
  <c r="J1701" i="7" s="1"/>
  <c r="L1701" i="7" s="1"/>
  <c r="I1700" i="7"/>
  <c r="J1700" i="7" s="1"/>
  <c r="L1700" i="7" s="1"/>
  <c r="I1699" i="7"/>
  <c r="J1699" i="7" s="1"/>
  <c r="L1699" i="7" s="1"/>
  <c r="I1698" i="7"/>
  <c r="J1698" i="7" s="1"/>
  <c r="L1698" i="7" s="1"/>
  <c r="I1697" i="7"/>
  <c r="J1697" i="7" s="1"/>
  <c r="L1697" i="7" s="1"/>
  <c r="I1696" i="7"/>
  <c r="J1696" i="7" s="1"/>
  <c r="L1696" i="7" s="1"/>
  <c r="I1695" i="7"/>
  <c r="J1695" i="7" s="1"/>
  <c r="L1695" i="7" s="1"/>
  <c r="I1694" i="7"/>
  <c r="J1694" i="7" s="1"/>
  <c r="L1694" i="7" s="1"/>
  <c r="I1693" i="7"/>
  <c r="J1693" i="7" s="1"/>
  <c r="L1693" i="7" s="1"/>
  <c r="I1692" i="7"/>
  <c r="J1692" i="7" s="1"/>
  <c r="L1692" i="7" s="1"/>
  <c r="I1691" i="7"/>
  <c r="J1691" i="7" s="1"/>
  <c r="L1691" i="7" s="1"/>
  <c r="I1690" i="7"/>
  <c r="J1690" i="7" s="1"/>
  <c r="L1690" i="7" s="1"/>
  <c r="I1689" i="7"/>
  <c r="J1689" i="7" s="1"/>
  <c r="L1689" i="7" s="1"/>
  <c r="I1688" i="7"/>
  <c r="J1688" i="7" s="1"/>
  <c r="L1688" i="7" s="1"/>
  <c r="I1687" i="7"/>
  <c r="J1687" i="7" s="1"/>
  <c r="L1687" i="7" s="1"/>
  <c r="I1686" i="7"/>
  <c r="J1686" i="7" s="1"/>
  <c r="L1686" i="7" s="1"/>
  <c r="I1685" i="7"/>
  <c r="J1685" i="7" s="1"/>
  <c r="L1685" i="7" s="1"/>
  <c r="I1684" i="7"/>
  <c r="J1684" i="7" s="1"/>
  <c r="L1684" i="7" s="1"/>
  <c r="I1683" i="7"/>
  <c r="J1683" i="7" s="1"/>
  <c r="L1683" i="7" s="1"/>
  <c r="I1682" i="7"/>
  <c r="J1682" i="7" s="1"/>
  <c r="L1682" i="7" s="1"/>
  <c r="I1681" i="7"/>
  <c r="J1681" i="7" s="1"/>
  <c r="L1681" i="7" s="1"/>
  <c r="I1680" i="7"/>
  <c r="J1680" i="7" s="1"/>
  <c r="L1680" i="7" s="1"/>
  <c r="I1679" i="7"/>
  <c r="J1679" i="7" s="1"/>
  <c r="L1679" i="7" s="1"/>
  <c r="I1678" i="7"/>
  <c r="J1678" i="7" s="1"/>
  <c r="L1678" i="7" s="1"/>
  <c r="I1677" i="7"/>
  <c r="J1677" i="7" s="1"/>
  <c r="L1677" i="7" s="1"/>
  <c r="I1676" i="7"/>
  <c r="J1676" i="7" s="1"/>
  <c r="L1676" i="7" s="1"/>
  <c r="I1675" i="7"/>
  <c r="J1675" i="7" s="1"/>
  <c r="L1675" i="7" s="1"/>
  <c r="I1674" i="7"/>
  <c r="J1674" i="7" s="1"/>
  <c r="L1674" i="7" s="1"/>
  <c r="I1673" i="7"/>
  <c r="J1673" i="7" s="1"/>
  <c r="L1673" i="7" s="1"/>
  <c r="I1672" i="7"/>
  <c r="J1672" i="7" s="1"/>
  <c r="L1672" i="7" s="1"/>
  <c r="I1671" i="7"/>
  <c r="J1671" i="7" s="1"/>
  <c r="L1671" i="7" s="1"/>
  <c r="I1670" i="7"/>
  <c r="J1670" i="7" s="1"/>
  <c r="L1670" i="7" s="1"/>
  <c r="I1669" i="7"/>
  <c r="J1669" i="7" s="1"/>
  <c r="L1669" i="7" s="1"/>
  <c r="I1668" i="7"/>
  <c r="J1668" i="7" s="1"/>
  <c r="L1668" i="7" s="1"/>
  <c r="I1667" i="7"/>
  <c r="J1667" i="7" s="1"/>
  <c r="L1667" i="7" s="1"/>
  <c r="I1666" i="7"/>
  <c r="J1666" i="7" s="1"/>
  <c r="L1666" i="7" s="1"/>
  <c r="I1665" i="7"/>
  <c r="J1665" i="7" s="1"/>
  <c r="L1665" i="7" s="1"/>
  <c r="I1664" i="7"/>
  <c r="J1664" i="7" s="1"/>
  <c r="L1664" i="7" s="1"/>
  <c r="I1663" i="7"/>
  <c r="J1663" i="7" s="1"/>
  <c r="L1663" i="7" s="1"/>
  <c r="I1662" i="7"/>
  <c r="J1662" i="7" s="1"/>
  <c r="L1662" i="7" s="1"/>
  <c r="I1661" i="7"/>
  <c r="J1661" i="7" s="1"/>
  <c r="L1661" i="7" s="1"/>
  <c r="I1660" i="7"/>
  <c r="J1660" i="7" s="1"/>
  <c r="L1660" i="7" s="1"/>
  <c r="I1659" i="7"/>
  <c r="J1659" i="7" s="1"/>
  <c r="L1659" i="7" s="1"/>
  <c r="I1658" i="7"/>
  <c r="J1658" i="7" s="1"/>
  <c r="L1658" i="7" s="1"/>
  <c r="I1657" i="7"/>
  <c r="J1657" i="7" s="1"/>
  <c r="L1657" i="7" s="1"/>
  <c r="I1656" i="7"/>
  <c r="J1656" i="7" s="1"/>
  <c r="L1656" i="7" s="1"/>
  <c r="I1655" i="7"/>
  <c r="J1655" i="7" s="1"/>
  <c r="L1655" i="7" s="1"/>
  <c r="I1654" i="7"/>
  <c r="J1654" i="7" s="1"/>
  <c r="L1654" i="7" s="1"/>
  <c r="I1653" i="7"/>
  <c r="J1653" i="7" s="1"/>
  <c r="L1653" i="7" s="1"/>
  <c r="I1652" i="7"/>
  <c r="J1652" i="7" s="1"/>
  <c r="L1652" i="7" s="1"/>
  <c r="I1651" i="7"/>
  <c r="J1651" i="7" s="1"/>
  <c r="L1651" i="7" s="1"/>
  <c r="I1650" i="7"/>
  <c r="J1650" i="7" s="1"/>
  <c r="L1650" i="7" s="1"/>
  <c r="I1649" i="7"/>
  <c r="J1649" i="7" s="1"/>
  <c r="L1649" i="7" s="1"/>
  <c r="I1648" i="7"/>
  <c r="J1648" i="7" s="1"/>
  <c r="L1648" i="7" s="1"/>
  <c r="I1647" i="7"/>
  <c r="J1647" i="7" s="1"/>
  <c r="L1647" i="7" s="1"/>
  <c r="I1646" i="7"/>
  <c r="J1646" i="7" s="1"/>
  <c r="L1646" i="7" s="1"/>
  <c r="I1645" i="7"/>
  <c r="J1645" i="7" s="1"/>
  <c r="L1645" i="7" s="1"/>
  <c r="I1644" i="7"/>
  <c r="J1644" i="7" s="1"/>
  <c r="L1644" i="7" s="1"/>
  <c r="I1643" i="7"/>
  <c r="J1643" i="7" s="1"/>
  <c r="L1643" i="7" s="1"/>
  <c r="I1642" i="7"/>
  <c r="J1642" i="7" s="1"/>
  <c r="L1642" i="7" s="1"/>
  <c r="I1641" i="7"/>
  <c r="J1641" i="7" s="1"/>
  <c r="L1641" i="7" s="1"/>
  <c r="I1640" i="7"/>
  <c r="J1640" i="7" s="1"/>
  <c r="L1640" i="7" s="1"/>
  <c r="I1639" i="7"/>
  <c r="J1639" i="7" s="1"/>
  <c r="L1639" i="7" s="1"/>
  <c r="I1606" i="7"/>
  <c r="J1606" i="7" s="1"/>
  <c r="L1606" i="7" s="1"/>
  <c r="I1605" i="7"/>
  <c r="J1605" i="7" s="1"/>
  <c r="L1605" i="7" s="1"/>
  <c r="I1604" i="7"/>
  <c r="J1604" i="7" s="1"/>
  <c r="L1604" i="7" s="1"/>
  <c r="I1603" i="7"/>
  <c r="J1603" i="7" s="1"/>
  <c r="L1603" i="7" s="1"/>
  <c r="I1602" i="7"/>
  <c r="J1602" i="7" s="1"/>
  <c r="L1602" i="7" s="1"/>
  <c r="I1601" i="7"/>
  <c r="J1601" i="7" s="1"/>
  <c r="L1601" i="7" s="1"/>
  <c r="I1600" i="7"/>
  <c r="J1600" i="7" s="1"/>
  <c r="L1600" i="7" s="1"/>
  <c r="I1599" i="7"/>
  <c r="J1599" i="7" s="1"/>
  <c r="L1599" i="7" s="1"/>
  <c r="I1598" i="7"/>
  <c r="J1598" i="7" s="1"/>
  <c r="L1598" i="7" s="1"/>
  <c r="I1597" i="7"/>
  <c r="J1597" i="7" s="1"/>
  <c r="L1597" i="7" s="1"/>
  <c r="I1596" i="7"/>
  <c r="J1596" i="7" s="1"/>
  <c r="L1596" i="7" s="1"/>
  <c r="I1595" i="7"/>
  <c r="J1595" i="7" s="1"/>
  <c r="L1595" i="7" s="1"/>
  <c r="I1594" i="7"/>
  <c r="J1594" i="7" s="1"/>
  <c r="L1594" i="7" s="1"/>
  <c r="I1593" i="7"/>
  <c r="J1593" i="7" s="1"/>
  <c r="L1593" i="7" s="1"/>
  <c r="I1592" i="7"/>
  <c r="J1592" i="7" s="1"/>
  <c r="L1592" i="7" s="1"/>
  <c r="I1591" i="7"/>
  <c r="J1591" i="7" s="1"/>
  <c r="L1591" i="7" s="1"/>
  <c r="I1574" i="7"/>
  <c r="J1574" i="7" s="1"/>
  <c r="L1574" i="7" s="1"/>
  <c r="I1573" i="7"/>
  <c r="J1573" i="7" s="1"/>
  <c r="L1573" i="7" s="1"/>
  <c r="I1572" i="7"/>
  <c r="J1572" i="7" s="1"/>
  <c r="L1572" i="7" s="1"/>
  <c r="I1571" i="7"/>
  <c r="J1571" i="7" s="1"/>
  <c r="L1571" i="7" s="1"/>
  <c r="I1570" i="7"/>
  <c r="J1570" i="7" s="1"/>
  <c r="L1570" i="7" s="1"/>
  <c r="I1569" i="7"/>
  <c r="J1569" i="7" s="1"/>
  <c r="L1569" i="7" s="1"/>
  <c r="I1568" i="7"/>
  <c r="J1568" i="7" s="1"/>
  <c r="L1568" i="7" s="1"/>
  <c r="I1567" i="7"/>
  <c r="J1567" i="7" s="1"/>
  <c r="L1567" i="7" s="1"/>
  <c r="I1566" i="7"/>
  <c r="J1566" i="7" s="1"/>
  <c r="L1566" i="7" s="1"/>
  <c r="I1565" i="7"/>
  <c r="J1565" i="7" s="1"/>
  <c r="L1565" i="7" s="1"/>
  <c r="I1564" i="7"/>
  <c r="J1564" i="7" s="1"/>
  <c r="L1564" i="7" s="1"/>
  <c r="I1563" i="7"/>
  <c r="J1563" i="7" s="1"/>
  <c r="L1563" i="7" s="1"/>
  <c r="I1562" i="7"/>
  <c r="J1562" i="7" s="1"/>
  <c r="L1562" i="7" s="1"/>
  <c r="I1561" i="7"/>
  <c r="J1561" i="7" s="1"/>
  <c r="L1561" i="7" s="1"/>
  <c r="I1560" i="7"/>
  <c r="J1560" i="7" s="1"/>
  <c r="L1560" i="7" s="1"/>
  <c r="I1559" i="7"/>
  <c r="J1559" i="7" s="1"/>
  <c r="L1559" i="7" s="1"/>
  <c r="I1558" i="7"/>
  <c r="J1558" i="7" s="1"/>
  <c r="L1558" i="7" s="1"/>
  <c r="I1557" i="7"/>
  <c r="J1557" i="7" s="1"/>
  <c r="L1557" i="7" s="1"/>
  <c r="I1556" i="7"/>
  <c r="J1556" i="7" s="1"/>
  <c r="L1556" i="7" s="1"/>
  <c r="I1555" i="7"/>
  <c r="J1555" i="7" s="1"/>
  <c r="L1555" i="7" s="1"/>
  <c r="I1554" i="7"/>
  <c r="J1554" i="7" s="1"/>
  <c r="L1554" i="7" s="1"/>
  <c r="I1553" i="7"/>
  <c r="J1553" i="7" s="1"/>
  <c r="L1553" i="7" s="1"/>
  <c r="I1552" i="7"/>
  <c r="J1552" i="7" s="1"/>
  <c r="L1552" i="7" s="1"/>
  <c r="I1551" i="7"/>
  <c r="J1551" i="7" s="1"/>
  <c r="L1551" i="7" s="1"/>
  <c r="I1550" i="7"/>
  <c r="J1550" i="7" s="1"/>
  <c r="L1550" i="7" s="1"/>
  <c r="I1549" i="7"/>
  <c r="J1549" i="7" s="1"/>
  <c r="L1549" i="7" s="1"/>
  <c r="I1548" i="7"/>
  <c r="J1548" i="7" s="1"/>
  <c r="L1548" i="7" s="1"/>
  <c r="I1547" i="7"/>
  <c r="J1547" i="7" s="1"/>
  <c r="L1547" i="7" s="1"/>
  <c r="I1546" i="7"/>
  <c r="J1546" i="7" s="1"/>
  <c r="L1546" i="7" s="1"/>
  <c r="I1545" i="7"/>
  <c r="J1545" i="7" s="1"/>
  <c r="L1545" i="7" s="1"/>
  <c r="I1544" i="7"/>
  <c r="J1544" i="7" s="1"/>
  <c r="L1544" i="7" s="1"/>
  <c r="I1543" i="7"/>
  <c r="J1543" i="7" s="1"/>
  <c r="L1543" i="7" s="1"/>
  <c r="I1542" i="7"/>
  <c r="J1542" i="7" s="1"/>
  <c r="L1542" i="7" s="1"/>
  <c r="I1541" i="7"/>
  <c r="J1541" i="7" s="1"/>
  <c r="L1541" i="7" s="1"/>
  <c r="I1540" i="7"/>
  <c r="J1540" i="7" s="1"/>
  <c r="L1540" i="7" s="1"/>
  <c r="I1539" i="7"/>
  <c r="J1539" i="7" s="1"/>
  <c r="L1539" i="7" s="1"/>
  <c r="I1538" i="7"/>
  <c r="J1538" i="7" s="1"/>
  <c r="L1538" i="7" s="1"/>
  <c r="I1537" i="7"/>
  <c r="J1537" i="7" s="1"/>
  <c r="L1537" i="7" s="1"/>
  <c r="I1536" i="7"/>
  <c r="J1536" i="7" s="1"/>
  <c r="L1536" i="7" s="1"/>
  <c r="I1535" i="7"/>
  <c r="J1535" i="7" s="1"/>
  <c r="L1535" i="7" s="1"/>
  <c r="I1534" i="7"/>
  <c r="J1534" i="7" s="1"/>
  <c r="L1534" i="7" s="1"/>
  <c r="I1533" i="7"/>
  <c r="J1533" i="7" s="1"/>
  <c r="L1533" i="7" s="1"/>
  <c r="I1532" i="7"/>
  <c r="J1532" i="7" s="1"/>
  <c r="L1532" i="7" s="1"/>
  <c r="I1531" i="7"/>
  <c r="J1531" i="7" s="1"/>
  <c r="L1531" i="7" s="1"/>
  <c r="I1530" i="7"/>
  <c r="J1530" i="7" s="1"/>
  <c r="L1530" i="7" s="1"/>
  <c r="I1529" i="7"/>
  <c r="J1529" i="7" s="1"/>
  <c r="L1529" i="7" s="1"/>
  <c r="I1528" i="7"/>
  <c r="J1528" i="7" s="1"/>
  <c r="L1528" i="7" s="1"/>
  <c r="I1527" i="7"/>
  <c r="J1527" i="7" s="1"/>
  <c r="L1527" i="7" s="1"/>
  <c r="I1526" i="7"/>
  <c r="J1526" i="7" s="1"/>
  <c r="L1526" i="7" s="1"/>
  <c r="I1525" i="7"/>
  <c r="J1525" i="7" s="1"/>
  <c r="L1525" i="7" s="1"/>
  <c r="I1524" i="7"/>
  <c r="J1524" i="7" s="1"/>
  <c r="L1524" i="7" s="1"/>
  <c r="I1523" i="7"/>
  <c r="J1523" i="7" s="1"/>
  <c r="L1523" i="7" s="1"/>
  <c r="I1522" i="7"/>
  <c r="J1522" i="7" s="1"/>
  <c r="L1522" i="7" s="1"/>
  <c r="I1521" i="7"/>
  <c r="J1521" i="7" s="1"/>
  <c r="L1521" i="7" s="1"/>
  <c r="I1520" i="7"/>
  <c r="J1520" i="7" s="1"/>
  <c r="L1520" i="7" s="1"/>
  <c r="I1519" i="7"/>
  <c r="J1519" i="7" s="1"/>
  <c r="L1519" i="7" s="1"/>
  <c r="I1518" i="7"/>
  <c r="J1518" i="7" s="1"/>
  <c r="L1518" i="7" s="1"/>
  <c r="I1517" i="7"/>
  <c r="J1517" i="7" s="1"/>
  <c r="L1517" i="7" s="1"/>
  <c r="I1516" i="7"/>
  <c r="J1516" i="7" s="1"/>
  <c r="L1516" i="7" s="1"/>
  <c r="I1515" i="7"/>
  <c r="J1515" i="7" s="1"/>
  <c r="L1515" i="7" s="1"/>
  <c r="I1514" i="7"/>
  <c r="J1514" i="7" s="1"/>
  <c r="L1514" i="7" s="1"/>
  <c r="I1513" i="7"/>
  <c r="J1513" i="7" s="1"/>
  <c r="L1513" i="7" s="1"/>
  <c r="I1512" i="7"/>
  <c r="J1512" i="7" s="1"/>
  <c r="L1512" i="7" s="1"/>
  <c r="I1511" i="7"/>
  <c r="J1511" i="7" s="1"/>
  <c r="L1511" i="7" s="1"/>
  <c r="I1478" i="7"/>
  <c r="J1478" i="7" s="1"/>
  <c r="L1478" i="7" s="1"/>
  <c r="I1477" i="7"/>
  <c r="J1477" i="7" s="1"/>
  <c r="L1477" i="7" s="1"/>
  <c r="I1476" i="7"/>
  <c r="J1476" i="7" s="1"/>
  <c r="L1476" i="7" s="1"/>
  <c r="I1475" i="7"/>
  <c r="J1475" i="7" s="1"/>
  <c r="L1475" i="7" s="1"/>
  <c r="I1474" i="7"/>
  <c r="J1474" i="7" s="1"/>
  <c r="L1474" i="7" s="1"/>
  <c r="I1473" i="7"/>
  <c r="J1473" i="7" s="1"/>
  <c r="L1473" i="7" s="1"/>
  <c r="I1472" i="7"/>
  <c r="J1472" i="7" s="1"/>
  <c r="L1472" i="7" s="1"/>
  <c r="I1471" i="7"/>
  <c r="J1471" i="7" s="1"/>
  <c r="L1471" i="7" s="1"/>
  <c r="I1470" i="7"/>
  <c r="J1470" i="7" s="1"/>
  <c r="L1470" i="7" s="1"/>
  <c r="I1469" i="7"/>
  <c r="J1469" i="7" s="1"/>
  <c r="L1469" i="7" s="1"/>
  <c r="I1468" i="7"/>
  <c r="J1468" i="7" s="1"/>
  <c r="L1468" i="7" s="1"/>
  <c r="I1467" i="7"/>
  <c r="J1467" i="7" s="1"/>
  <c r="L1467" i="7" s="1"/>
  <c r="I1466" i="7"/>
  <c r="J1466" i="7" s="1"/>
  <c r="L1466" i="7" s="1"/>
  <c r="I1465" i="7"/>
  <c r="J1465" i="7" s="1"/>
  <c r="L1465" i="7" s="1"/>
  <c r="I1464" i="7"/>
  <c r="J1464" i="7" s="1"/>
  <c r="L1464" i="7" s="1"/>
  <c r="I1463" i="7"/>
  <c r="J1463" i="7" s="1"/>
  <c r="L1463" i="7" s="1"/>
  <c r="I1462" i="7"/>
  <c r="J1462" i="7" s="1"/>
  <c r="L1462" i="7" s="1"/>
  <c r="I1461" i="7"/>
  <c r="J1461" i="7" s="1"/>
  <c r="L1461" i="7" s="1"/>
  <c r="I1460" i="7"/>
  <c r="J1460" i="7" s="1"/>
  <c r="L1460" i="7" s="1"/>
  <c r="I1459" i="7"/>
  <c r="J1459" i="7" s="1"/>
  <c r="L1459" i="7" s="1"/>
  <c r="I1458" i="7"/>
  <c r="J1458" i="7" s="1"/>
  <c r="L1458" i="7" s="1"/>
  <c r="I1457" i="7"/>
  <c r="J1457" i="7" s="1"/>
  <c r="L1457" i="7" s="1"/>
  <c r="I1456" i="7"/>
  <c r="J1456" i="7" s="1"/>
  <c r="L1456" i="7" s="1"/>
  <c r="I1455" i="7"/>
  <c r="J1455" i="7" s="1"/>
  <c r="L1455" i="7" s="1"/>
  <c r="I1454" i="7"/>
  <c r="J1454" i="7" s="1"/>
  <c r="L1454" i="7" s="1"/>
  <c r="I1453" i="7"/>
  <c r="J1453" i="7" s="1"/>
  <c r="L1453" i="7" s="1"/>
  <c r="I1452" i="7"/>
  <c r="J1452" i="7" s="1"/>
  <c r="L1452" i="7" s="1"/>
  <c r="I1451" i="7"/>
  <c r="J1451" i="7" s="1"/>
  <c r="L1451" i="7" s="1"/>
  <c r="I1450" i="7"/>
  <c r="J1450" i="7" s="1"/>
  <c r="L1450" i="7" s="1"/>
  <c r="I1449" i="7"/>
  <c r="J1449" i="7" s="1"/>
  <c r="L1449" i="7" s="1"/>
  <c r="I1448" i="7"/>
  <c r="J1448" i="7" s="1"/>
  <c r="L1448" i="7" s="1"/>
  <c r="I1447" i="7"/>
  <c r="J1447" i="7" s="1"/>
  <c r="L1447" i="7" s="1"/>
  <c r="I1430" i="7"/>
  <c r="J1430" i="7" s="1"/>
  <c r="L1430" i="7" s="1"/>
  <c r="I1429" i="7"/>
  <c r="J1429" i="7" s="1"/>
  <c r="L1429" i="7" s="1"/>
  <c r="I1428" i="7"/>
  <c r="J1428" i="7" s="1"/>
  <c r="L1428" i="7" s="1"/>
  <c r="I1427" i="7"/>
  <c r="J1427" i="7" s="1"/>
  <c r="L1427" i="7" s="1"/>
  <c r="I1426" i="7"/>
  <c r="J1426" i="7" s="1"/>
  <c r="L1426" i="7" s="1"/>
  <c r="I1425" i="7"/>
  <c r="J1425" i="7" s="1"/>
  <c r="L1425" i="7" s="1"/>
  <c r="I1424" i="7"/>
  <c r="J1424" i="7" s="1"/>
  <c r="L1424" i="7" s="1"/>
  <c r="I1423" i="7"/>
  <c r="J1423" i="7" s="1"/>
  <c r="L1423" i="7" s="1"/>
  <c r="I1422" i="7"/>
  <c r="J1422" i="7" s="1"/>
  <c r="L1422" i="7" s="1"/>
  <c r="I1421" i="7"/>
  <c r="J1421" i="7" s="1"/>
  <c r="L1421" i="7" s="1"/>
  <c r="I1420" i="7"/>
  <c r="J1420" i="7" s="1"/>
  <c r="L1420" i="7" s="1"/>
  <c r="I1419" i="7"/>
  <c r="J1419" i="7" s="1"/>
  <c r="L1419" i="7" s="1"/>
  <c r="I1418" i="7"/>
  <c r="J1418" i="7" s="1"/>
  <c r="L1418" i="7" s="1"/>
  <c r="I1417" i="7"/>
  <c r="J1417" i="7" s="1"/>
  <c r="L1417" i="7" s="1"/>
  <c r="I1416" i="7"/>
  <c r="J1416" i="7" s="1"/>
  <c r="L1416" i="7" s="1"/>
  <c r="I1415" i="7"/>
  <c r="J1415" i="7" s="1"/>
  <c r="L1415" i="7" s="1"/>
  <c r="I1414" i="7"/>
  <c r="J1414" i="7" s="1"/>
  <c r="L1414" i="7" s="1"/>
  <c r="I1413" i="7"/>
  <c r="J1413" i="7" s="1"/>
  <c r="L1413" i="7" s="1"/>
  <c r="I1412" i="7"/>
  <c r="J1412" i="7" s="1"/>
  <c r="L1412" i="7" s="1"/>
  <c r="I1411" i="7"/>
  <c r="J1411" i="7" s="1"/>
  <c r="L1411" i="7" s="1"/>
  <c r="I1410" i="7"/>
  <c r="J1410" i="7" s="1"/>
  <c r="L1410" i="7" s="1"/>
  <c r="I1409" i="7"/>
  <c r="J1409" i="7" s="1"/>
  <c r="L1409" i="7" s="1"/>
  <c r="I1408" i="7"/>
  <c r="J1408" i="7" s="1"/>
  <c r="L1408" i="7" s="1"/>
  <c r="I1407" i="7"/>
  <c r="J1407" i="7" s="1"/>
  <c r="L1407" i="7" s="1"/>
  <c r="I1406" i="7"/>
  <c r="J1406" i="7" s="1"/>
  <c r="L1406" i="7" s="1"/>
  <c r="I1405" i="7"/>
  <c r="J1405" i="7" s="1"/>
  <c r="L1405" i="7" s="1"/>
  <c r="I1404" i="7"/>
  <c r="J1404" i="7" s="1"/>
  <c r="L1404" i="7" s="1"/>
  <c r="I1403" i="7"/>
  <c r="J1403" i="7" s="1"/>
  <c r="L1403" i="7" s="1"/>
  <c r="I1402" i="7"/>
  <c r="J1402" i="7" s="1"/>
  <c r="L1402" i="7" s="1"/>
  <c r="I1401" i="7"/>
  <c r="J1401" i="7" s="1"/>
  <c r="L1401" i="7" s="1"/>
  <c r="I1400" i="7"/>
  <c r="J1400" i="7" s="1"/>
  <c r="L1400" i="7" s="1"/>
  <c r="I1399" i="7"/>
  <c r="J1399" i="7" s="1"/>
  <c r="L1399" i="7" s="1"/>
  <c r="I1398" i="7"/>
  <c r="J1398" i="7" s="1"/>
  <c r="L1398" i="7" s="1"/>
  <c r="I1397" i="7"/>
  <c r="J1397" i="7" s="1"/>
  <c r="L1397" i="7" s="1"/>
  <c r="I1396" i="7"/>
  <c r="J1396" i="7" s="1"/>
  <c r="L1396" i="7" s="1"/>
  <c r="I1395" i="7"/>
  <c r="J1395" i="7" s="1"/>
  <c r="L1395" i="7" s="1"/>
  <c r="I1394" i="7"/>
  <c r="J1394" i="7" s="1"/>
  <c r="L1394" i="7" s="1"/>
  <c r="I1393" i="7"/>
  <c r="J1393" i="7" s="1"/>
  <c r="L1393" i="7" s="1"/>
  <c r="I1392" i="7"/>
  <c r="J1392" i="7" s="1"/>
  <c r="L1392" i="7" s="1"/>
  <c r="I1391" i="7"/>
  <c r="J1391" i="7" s="1"/>
  <c r="L1391" i="7" s="1"/>
  <c r="I1390" i="7"/>
  <c r="J1390" i="7" s="1"/>
  <c r="L1390" i="7" s="1"/>
  <c r="I1389" i="7"/>
  <c r="J1389" i="7" s="1"/>
  <c r="L1389" i="7" s="1"/>
  <c r="I1388" i="7"/>
  <c r="J1388" i="7" s="1"/>
  <c r="L1388" i="7" s="1"/>
  <c r="I1387" i="7"/>
  <c r="J1387" i="7" s="1"/>
  <c r="L1387" i="7" s="1"/>
  <c r="I1386" i="7"/>
  <c r="J1386" i="7" s="1"/>
  <c r="L1386" i="7" s="1"/>
  <c r="I1385" i="7"/>
  <c r="J1385" i="7" s="1"/>
  <c r="L1385" i="7" s="1"/>
  <c r="I1384" i="7"/>
  <c r="J1384" i="7" s="1"/>
  <c r="L1384" i="7" s="1"/>
  <c r="I1383" i="7"/>
  <c r="J1383" i="7" s="1"/>
  <c r="L1383" i="7" s="1"/>
  <c r="I1334" i="7"/>
  <c r="J1334" i="7" s="1"/>
  <c r="L1334" i="7" s="1"/>
  <c r="I1333" i="7"/>
  <c r="J1333" i="7" s="1"/>
  <c r="L1333" i="7" s="1"/>
  <c r="I1332" i="7"/>
  <c r="J1332" i="7" s="1"/>
  <c r="L1332" i="7" s="1"/>
  <c r="I1331" i="7"/>
  <c r="J1331" i="7" s="1"/>
  <c r="L1331" i="7" s="1"/>
  <c r="I1330" i="7"/>
  <c r="J1330" i="7" s="1"/>
  <c r="L1330" i="7" s="1"/>
  <c r="I1329" i="7"/>
  <c r="J1329" i="7" s="1"/>
  <c r="L1329" i="7" s="1"/>
  <c r="I1328" i="7"/>
  <c r="J1328" i="7" s="1"/>
  <c r="L1328" i="7" s="1"/>
  <c r="I1327" i="7"/>
  <c r="J1327" i="7" s="1"/>
  <c r="L1327" i="7" s="1"/>
  <c r="I1326" i="7"/>
  <c r="J1326" i="7" s="1"/>
  <c r="L1326" i="7" s="1"/>
  <c r="I1325" i="7"/>
  <c r="J1325" i="7" s="1"/>
  <c r="L1325" i="7" s="1"/>
  <c r="I1324" i="7"/>
  <c r="J1324" i="7" s="1"/>
  <c r="L1324" i="7" s="1"/>
  <c r="I1323" i="7"/>
  <c r="J1323" i="7" s="1"/>
  <c r="L1323" i="7" s="1"/>
  <c r="I1322" i="7"/>
  <c r="J1322" i="7" s="1"/>
  <c r="L1322" i="7" s="1"/>
  <c r="I1321" i="7"/>
  <c r="J1321" i="7" s="1"/>
  <c r="L1321" i="7" s="1"/>
  <c r="I1320" i="7"/>
  <c r="J1320" i="7" s="1"/>
  <c r="L1320" i="7" s="1"/>
  <c r="I1319" i="7"/>
  <c r="J1319" i="7" s="1"/>
  <c r="L1319" i="7" s="1"/>
  <c r="I1318" i="7"/>
  <c r="J1318" i="7" s="1"/>
  <c r="L1318" i="7" s="1"/>
  <c r="I1317" i="7"/>
  <c r="J1317" i="7" s="1"/>
  <c r="L1317" i="7" s="1"/>
  <c r="I1316" i="7"/>
  <c r="J1316" i="7" s="1"/>
  <c r="L1316" i="7" s="1"/>
  <c r="I1315" i="7"/>
  <c r="J1315" i="7" s="1"/>
  <c r="L1315" i="7" s="1"/>
  <c r="I1314" i="7"/>
  <c r="J1314" i="7" s="1"/>
  <c r="L1314" i="7" s="1"/>
  <c r="I1313" i="7"/>
  <c r="J1313" i="7" s="1"/>
  <c r="L1313" i="7" s="1"/>
  <c r="I1312" i="7"/>
  <c r="J1312" i="7" s="1"/>
  <c r="L1312" i="7" s="1"/>
  <c r="I1311" i="7"/>
  <c r="J1311" i="7" s="1"/>
  <c r="L1311" i="7" s="1"/>
  <c r="I1310" i="7"/>
  <c r="J1310" i="7" s="1"/>
  <c r="L1310" i="7" s="1"/>
  <c r="I1309" i="7"/>
  <c r="J1309" i="7" s="1"/>
  <c r="L1309" i="7" s="1"/>
  <c r="I1308" i="7"/>
  <c r="J1308" i="7" s="1"/>
  <c r="L1308" i="7" s="1"/>
  <c r="I1307" i="7"/>
  <c r="J1307" i="7" s="1"/>
  <c r="L1307" i="7" s="1"/>
  <c r="I1306" i="7"/>
  <c r="J1306" i="7" s="1"/>
  <c r="L1306" i="7" s="1"/>
  <c r="I1305" i="7"/>
  <c r="J1305" i="7" s="1"/>
  <c r="L1305" i="7" s="1"/>
  <c r="I1304" i="7"/>
  <c r="J1304" i="7" s="1"/>
  <c r="L1304" i="7" s="1"/>
  <c r="I1303" i="7"/>
  <c r="J1303" i="7" s="1"/>
  <c r="L1303" i="7" s="1"/>
  <c r="I1302" i="7"/>
  <c r="J1302" i="7" s="1"/>
  <c r="L1302" i="7" s="1"/>
  <c r="I1301" i="7"/>
  <c r="J1301" i="7" s="1"/>
  <c r="L1301" i="7" s="1"/>
  <c r="I1300" i="7"/>
  <c r="J1300" i="7" s="1"/>
  <c r="L1300" i="7" s="1"/>
  <c r="I1299" i="7"/>
  <c r="J1299" i="7" s="1"/>
  <c r="L1299" i="7" s="1"/>
  <c r="I1298" i="7"/>
  <c r="J1298" i="7" s="1"/>
  <c r="L1298" i="7" s="1"/>
  <c r="I1297" i="7"/>
  <c r="J1297" i="7" s="1"/>
  <c r="L1297" i="7" s="1"/>
  <c r="I1296" i="7"/>
  <c r="J1296" i="7" s="1"/>
  <c r="L1296" i="7" s="1"/>
  <c r="I1295" i="7"/>
  <c r="J1295" i="7" s="1"/>
  <c r="L1295" i="7" s="1"/>
  <c r="I1294" i="7"/>
  <c r="J1294" i="7" s="1"/>
  <c r="L1294" i="7" s="1"/>
  <c r="I1293" i="7"/>
  <c r="J1293" i="7" s="1"/>
  <c r="L1293" i="7" s="1"/>
  <c r="I1292" i="7"/>
  <c r="J1292" i="7" s="1"/>
  <c r="L1292" i="7" s="1"/>
  <c r="I1291" i="7"/>
  <c r="J1291" i="7" s="1"/>
  <c r="L1291" i="7" s="1"/>
  <c r="I1290" i="7"/>
  <c r="J1290" i="7" s="1"/>
  <c r="L1290" i="7" s="1"/>
  <c r="I1289" i="7"/>
  <c r="J1289" i="7" s="1"/>
  <c r="L1289" i="7" s="1"/>
  <c r="I1288" i="7"/>
  <c r="J1288" i="7" s="1"/>
  <c r="L1288" i="7" s="1"/>
  <c r="I1287" i="7"/>
  <c r="J1287" i="7" s="1"/>
  <c r="L1287" i="7" s="1"/>
  <c r="I1286" i="7"/>
  <c r="J1286" i="7" s="1"/>
  <c r="L1286" i="7" s="1"/>
  <c r="I1285" i="7"/>
  <c r="J1285" i="7" s="1"/>
  <c r="L1285" i="7" s="1"/>
  <c r="I1284" i="7"/>
  <c r="J1284" i="7" s="1"/>
  <c r="L1284" i="7" s="1"/>
  <c r="I1283" i="7"/>
  <c r="J1283" i="7" s="1"/>
  <c r="L1283" i="7" s="1"/>
  <c r="I1282" i="7"/>
  <c r="J1282" i="7" s="1"/>
  <c r="L1282" i="7" s="1"/>
  <c r="I1281" i="7"/>
  <c r="J1281" i="7" s="1"/>
  <c r="L1281" i="7" s="1"/>
  <c r="I1280" i="7"/>
  <c r="J1280" i="7" s="1"/>
  <c r="L1280" i="7" s="1"/>
  <c r="I1279" i="7"/>
  <c r="J1279" i="7" s="1"/>
  <c r="L1279" i="7" s="1"/>
  <c r="I1278" i="7"/>
  <c r="J1278" i="7" s="1"/>
  <c r="L1278" i="7" s="1"/>
  <c r="I1277" i="7"/>
  <c r="J1277" i="7" s="1"/>
  <c r="L1277" i="7" s="1"/>
  <c r="I1276" i="7"/>
  <c r="J1276" i="7" s="1"/>
  <c r="L1276" i="7" s="1"/>
  <c r="I1275" i="7"/>
  <c r="J1275" i="7" s="1"/>
  <c r="L1275" i="7" s="1"/>
  <c r="I1274" i="7"/>
  <c r="J1274" i="7" s="1"/>
  <c r="L1274" i="7" s="1"/>
  <c r="I1273" i="7"/>
  <c r="J1273" i="7" s="1"/>
  <c r="L1273" i="7" s="1"/>
  <c r="I1272" i="7"/>
  <c r="J1272" i="7" s="1"/>
  <c r="L1272" i="7" s="1"/>
  <c r="I1271" i="7"/>
  <c r="J1271" i="7" s="1"/>
  <c r="L1271" i="7" s="1"/>
  <c r="I1270" i="7"/>
  <c r="J1270" i="7" s="1"/>
  <c r="L1270" i="7" s="1"/>
  <c r="I1269" i="7"/>
  <c r="J1269" i="7" s="1"/>
  <c r="L1269" i="7" s="1"/>
  <c r="I1268" i="7"/>
  <c r="J1268" i="7" s="1"/>
  <c r="L1268" i="7" s="1"/>
  <c r="I1267" i="7"/>
  <c r="J1267" i="7" s="1"/>
  <c r="L1267" i="7" s="1"/>
  <c r="I1266" i="7"/>
  <c r="J1266" i="7" s="1"/>
  <c r="L1266" i="7" s="1"/>
  <c r="I1265" i="7"/>
  <c r="J1265" i="7" s="1"/>
  <c r="L1265" i="7" s="1"/>
  <c r="I1264" i="7"/>
  <c r="J1264" i="7" s="1"/>
  <c r="L1264" i="7" s="1"/>
  <c r="I1263" i="7"/>
  <c r="J1263" i="7" s="1"/>
  <c r="L1263" i="7" s="1"/>
  <c r="I1262" i="7"/>
  <c r="J1262" i="7" s="1"/>
  <c r="L1262" i="7" s="1"/>
  <c r="I1261" i="7"/>
  <c r="J1261" i="7" s="1"/>
  <c r="L1261" i="7" s="1"/>
  <c r="I1260" i="7"/>
  <c r="J1260" i="7" s="1"/>
  <c r="L1260" i="7" s="1"/>
  <c r="I1259" i="7"/>
  <c r="J1259" i="7" s="1"/>
  <c r="L1259" i="7" s="1"/>
  <c r="I1258" i="7"/>
  <c r="J1258" i="7" s="1"/>
  <c r="L1258" i="7" s="1"/>
  <c r="I1257" i="7"/>
  <c r="J1257" i="7" s="1"/>
  <c r="L1257" i="7" s="1"/>
  <c r="I1256" i="7"/>
  <c r="J1256" i="7" s="1"/>
  <c r="L1256" i="7" s="1"/>
  <c r="I1255" i="7"/>
  <c r="J1255" i="7" s="1"/>
  <c r="L1255" i="7" s="1"/>
  <c r="I1190" i="7"/>
  <c r="J1190" i="7" s="1"/>
  <c r="L1190" i="7" s="1"/>
  <c r="I1189" i="7"/>
  <c r="J1189" i="7" s="1"/>
  <c r="L1189" i="7" s="1"/>
  <c r="I1188" i="7"/>
  <c r="J1188" i="7" s="1"/>
  <c r="L1188" i="7" s="1"/>
  <c r="I1187" i="7"/>
  <c r="J1187" i="7" s="1"/>
  <c r="L1187" i="7" s="1"/>
  <c r="I1186" i="7"/>
  <c r="J1186" i="7" s="1"/>
  <c r="L1186" i="7" s="1"/>
  <c r="I1185" i="7"/>
  <c r="J1185" i="7" s="1"/>
  <c r="L1185" i="7" s="1"/>
  <c r="I1184" i="7"/>
  <c r="J1184" i="7" s="1"/>
  <c r="L1184" i="7" s="1"/>
  <c r="I1183" i="7"/>
  <c r="J1183" i="7" s="1"/>
  <c r="L1183" i="7" s="1"/>
  <c r="I1182" i="7"/>
  <c r="J1182" i="7" s="1"/>
  <c r="L1182" i="7" s="1"/>
  <c r="I1181" i="7"/>
  <c r="J1181" i="7" s="1"/>
  <c r="L1181" i="7" s="1"/>
  <c r="I1180" i="7"/>
  <c r="J1180" i="7" s="1"/>
  <c r="L1180" i="7" s="1"/>
  <c r="I1179" i="7"/>
  <c r="J1179" i="7" s="1"/>
  <c r="L1179" i="7" s="1"/>
  <c r="I1178" i="7"/>
  <c r="J1178" i="7" s="1"/>
  <c r="L1178" i="7" s="1"/>
  <c r="I1177" i="7"/>
  <c r="J1177" i="7" s="1"/>
  <c r="L1177" i="7" s="1"/>
  <c r="I1176" i="7"/>
  <c r="J1176" i="7" s="1"/>
  <c r="L1176" i="7" s="1"/>
  <c r="I1175" i="7"/>
  <c r="J1175" i="7" s="1"/>
  <c r="L1175" i="7" s="1"/>
  <c r="I1174" i="7"/>
  <c r="J1174" i="7" s="1"/>
  <c r="L1174" i="7" s="1"/>
  <c r="I1173" i="7"/>
  <c r="J1173" i="7" s="1"/>
  <c r="L1173" i="7" s="1"/>
  <c r="I1172" i="7"/>
  <c r="J1172" i="7" s="1"/>
  <c r="L1172" i="7" s="1"/>
  <c r="I1171" i="7"/>
  <c r="J1171" i="7" s="1"/>
  <c r="L1171" i="7" s="1"/>
  <c r="I1170" i="7"/>
  <c r="J1170" i="7" s="1"/>
  <c r="L1170" i="7" s="1"/>
  <c r="I1169" i="7"/>
  <c r="J1169" i="7" s="1"/>
  <c r="L1169" i="7" s="1"/>
  <c r="I1168" i="7"/>
  <c r="J1168" i="7" s="1"/>
  <c r="L1168" i="7" s="1"/>
  <c r="I1167" i="7"/>
  <c r="J1167" i="7" s="1"/>
  <c r="L1167" i="7" s="1"/>
  <c r="I1166" i="7"/>
  <c r="J1166" i="7" s="1"/>
  <c r="L1166" i="7" s="1"/>
  <c r="I1165" i="7"/>
  <c r="J1165" i="7" s="1"/>
  <c r="L1165" i="7" s="1"/>
  <c r="I1164" i="7"/>
  <c r="J1164" i="7" s="1"/>
  <c r="L1164" i="7" s="1"/>
  <c r="I1163" i="7"/>
  <c r="J1163" i="7" s="1"/>
  <c r="L1163" i="7" s="1"/>
  <c r="I1162" i="7"/>
  <c r="J1162" i="7" s="1"/>
  <c r="L1162" i="7" s="1"/>
  <c r="I1161" i="7"/>
  <c r="J1161" i="7" s="1"/>
  <c r="L1161" i="7" s="1"/>
  <c r="I1160" i="7"/>
  <c r="J1160" i="7" s="1"/>
  <c r="L1160" i="7" s="1"/>
  <c r="I1159" i="7"/>
  <c r="J1159" i="7" s="1"/>
  <c r="L1159" i="7" s="1"/>
  <c r="I1142" i="7"/>
  <c r="J1142" i="7" s="1"/>
  <c r="L1142" i="7" s="1"/>
  <c r="I1141" i="7"/>
  <c r="J1141" i="7" s="1"/>
  <c r="L1141" i="7" s="1"/>
  <c r="I1140" i="7"/>
  <c r="J1140" i="7" s="1"/>
  <c r="L1140" i="7" s="1"/>
  <c r="I1139" i="7"/>
  <c r="J1139" i="7" s="1"/>
  <c r="L1139" i="7" s="1"/>
  <c r="I1138" i="7"/>
  <c r="J1138" i="7" s="1"/>
  <c r="L1138" i="7" s="1"/>
  <c r="I1137" i="7"/>
  <c r="J1137" i="7" s="1"/>
  <c r="L1137" i="7" s="1"/>
  <c r="I1136" i="7"/>
  <c r="J1136" i="7" s="1"/>
  <c r="L1136" i="7" s="1"/>
  <c r="I1135" i="7"/>
  <c r="J1135" i="7" s="1"/>
  <c r="L1135" i="7" s="1"/>
  <c r="I1134" i="7"/>
  <c r="J1134" i="7" s="1"/>
  <c r="L1134" i="7" s="1"/>
  <c r="I1133" i="7"/>
  <c r="J1133" i="7" s="1"/>
  <c r="L1133" i="7" s="1"/>
  <c r="I1132" i="7"/>
  <c r="J1132" i="7" s="1"/>
  <c r="L1132" i="7" s="1"/>
  <c r="I1131" i="7"/>
  <c r="J1131" i="7" s="1"/>
  <c r="L1131" i="7" s="1"/>
  <c r="I1130" i="7"/>
  <c r="J1130" i="7" s="1"/>
  <c r="L1130" i="7" s="1"/>
  <c r="I1129" i="7"/>
  <c r="J1129" i="7" s="1"/>
  <c r="L1129" i="7" s="1"/>
  <c r="I1128" i="7"/>
  <c r="J1128" i="7" s="1"/>
  <c r="L1128" i="7" s="1"/>
  <c r="I1127" i="7"/>
  <c r="J1127" i="7" s="1"/>
  <c r="L1127" i="7" s="1"/>
  <c r="I1126" i="7"/>
  <c r="J1126" i="7" s="1"/>
  <c r="L1126" i="7" s="1"/>
  <c r="I1125" i="7"/>
  <c r="J1125" i="7" s="1"/>
  <c r="L1125" i="7" s="1"/>
  <c r="I1124" i="7"/>
  <c r="J1124" i="7" s="1"/>
  <c r="L1124" i="7" s="1"/>
  <c r="I1123" i="7"/>
  <c r="J1123" i="7" s="1"/>
  <c r="L1123" i="7" s="1"/>
  <c r="I1122" i="7"/>
  <c r="J1122" i="7" s="1"/>
  <c r="L1122" i="7" s="1"/>
  <c r="I1121" i="7"/>
  <c r="J1121" i="7" s="1"/>
  <c r="L1121" i="7" s="1"/>
  <c r="I1120" i="7"/>
  <c r="J1120" i="7" s="1"/>
  <c r="L1120" i="7" s="1"/>
  <c r="I1119" i="7"/>
  <c r="J1119" i="7" s="1"/>
  <c r="L1119" i="7" s="1"/>
  <c r="I1118" i="7"/>
  <c r="J1118" i="7" s="1"/>
  <c r="L1118" i="7" s="1"/>
  <c r="I1117" i="7"/>
  <c r="J1117" i="7" s="1"/>
  <c r="L1117" i="7" s="1"/>
  <c r="I1116" i="7"/>
  <c r="J1116" i="7" s="1"/>
  <c r="L1116" i="7" s="1"/>
  <c r="I1115" i="7"/>
  <c r="J1115" i="7" s="1"/>
  <c r="L1115" i="7" s="1"/>
  <c r="I1114" i="7"/>
  <c r="J1114" i="7" s="1"/>
  <c r="L1114" i="7" s="1"/>
  <c r="I1113" i="7"/>
  <c r="J1113" i="7" s="1"/>
  <c r="L1113" i="7" s="1"/>
  <c r="I1112" i="7"/>
  <c r="J1112" i="7" s="1"/>
  <c r="L1112" i="7" s="1"/>
  <c r="I1111" i="7"/>
  <c r="J1111" i="7" s="1"/>
  <c r="L1111" i="7" s="1"/>
  <c r="I1110" i="7"/>
  <c r="J1110" i="7" s="1"/>
  <c r="L1110" i="7" s="1"/>
  <c r="I1109" i="7"/>
  <c r="J1109" i="7" s="1"/>
  <c r="L1109" i="7" s="1"/>
  <c r="I1108" i="7"/>
  <c r="J1108" i="7" s="1"/>
  <c r="L1108" i="7" s="1"/>
  <c r="I1107" i="7"/>
  <c r="J1107" i="7" s="1"/>
  <c r="L1107" i="7" s="1"/>
  <c r="I1106" i="7"/>
  <c r="J1106" i="7" s="1"/>
  <c r="L1106" i="7" s="1"/>
  <c r="I1105" i="7"/>
  <c r="J1105" i="7" s="1"/>
  <c r="L1105" i="7" s="1"/>
  <c r="I1104" i="7"/>
  <c r="J1104" i="7" s="1"/>
  <c r="L1104" i="7" s="1"/>
  <c r="I1103" i="7"/>
  <c r="J1103" i="7" s="1"/>
  <c r="L1103" i="7" s="1"/>
  <c r="I1102" i="7"/>
  <c r="J1102" i="7" s="1"/>
  <c r="L1102" i="7" s="1"/>
  <c r="I1101" i="7"/>
  <c r="J1101" i="7" s="1"/>
  <c r="L1101" i="7" s="1"/>
  <c r="I1100" i="7"/>
  <c r="J1100" i="7" s="1"/>
  <c r="L1100" i="7" s="1"/>
  <c r="I1099" i="7"/>
  <c r="J1099" i="7" s="1"/>
  <c r="L1099" i="7" s="1"/>
  <c r="I1098" i="7"/>
  <c r="J1098" i="7" s="1"/>
  <c r="L1098" i="7" s="1"/>
  <c r="I1097" i="7"/>
  <c r="J1097" i="7" s="1"/>
  <c r="L1097" i="7" s="1"/>
  <c r="I1096" i="7"/>
  <c r="J1096" i="7" s="1"/>
  <c r="L1096" i="7" s="1"/>
  <c r="I1095" i="7"/>
  <c r="J1095" i="7" s="1"/>
  <c r="L1095" i="7" s="1"/>
  <c r="I1094" i="7"/>
  <c r="J1094" i="7" s="1"/>
  <c r="L1094" i="7" s="1"/>
  <c r="I1093" i="7"/>
  <c r="J1093" i="7" s="1"/>
  <c r="L1093" i="7" s="1"/>
  <c r="I1092" i="7"/>
  <c r="J1092" i="7" s="1"/>
  <c r="L1092" i="7" s="1"/>
  <c r="I1091" i="7"/>
  <c r="J1091" i="7" s="1"/>
  <c r="L1091" i="7" s="1"/>
  <c r="I1090" i="7"/>
  <c r="J1090" i="7" s="1"/>
  <c r="L1090" i="7" s="1"/>
  <c r="I1089" i="7"/>
  <c r="J1089" i="7" s="1"/>
  <c r="L1089" i="7" s="1"/>
  <c r="I1088" i="7"/>
  <c r="J1088" i="7" s="1"/>
  <c r="L1088" i="7" s="1"/>
  <c r="I1087" i="7"/>
  <c r="J1087" i="7" s="1"/>
  <c r="L1087" i="7" s="1"/>
  <c r="I1086" i="7"/>
  <c r="J1086" i="7" s="1"/>
  <c r="L1086" i="7" s="1"/>
  <c r="I1085" i="7"/>
  <c r="J1085" i="7" s="1"/>
  <c r="L1085" i="7" s="1"/>
  <c r="I1084" i="7"/>
  <c r="J1084" i="7" s="1"/>
  <c r="L1084" i="7" s="1"/>
  <c r="I1083" i="7"/>
  <c r="J1083" i="7" s="1"/>
  <c r="L1083" i="7" s="1"/>
  <c r="I1082" i="7"/>
  <c r="J1082" i="7" s="1"/>
  <c r="L1082" i="7" s="1"/>
  <c r="I1081" i="7"/>
  <c r="J1081" i="7" s="1"/>
  <c r="L1081" i="7" s="1"/>
  <c r="I1080" i="7"/>
  <c r="J1080" i="7" s="1"/>
  <c r="L1080" i="7" s="1"/>
  <c r="I1079" i="7"/>
  <c r="J1079" i="7" s="1"/>
  <c r="L1079" i="7" s="1"/>
  <c r="I1078" i="7"/>
  <c r="J1078" i="7" s="1"/>
  <c r="L1078" i="7" s="1"/>
  <c r="I1077" i="7"/>
  <c r="J1077" i="7" s="1"/>
  <c r="L1077" i="7" s="1"/>
  <c r="I1076" i="7"/>
  <c r="J1076" i="7" s="1"/>
  <c r="L1076" i="7" s="1"/>
  <c r="I1075" i="7"/>
  <c r="J1075" i="7" s="1"/>
  <c r="L1075" i="7" s="1"/>
  <c r="I1074" i="7"/>
  <c r="J1074" i="7" s="1"/>
  <c r="L1074" i="7" s="1"/>
  <c r="I1073" i="7"/>
  <c r="J1073" i="7" s="1"/>
  <c r="L1073" i="7" s="1"/>
  <c r="I1072" i="7"/>
  <c r="J1072" i="7" s="1"/>
  <c r="L1072" i="7" s="1"/>
  <c r="I1071" i="7"/>
  <c r="J1071" i="7" s="1"/>
  <c r="L1071" i="7" s="1"/>
  <c r="I1070" i="7"/>
  <c r="J1070" i="7" s="1"/>
  <c r="L1070" i="7" s="1"/>
  <c r="I1069" i="7"/>
  <c r="J1069" i="7" s="1"/>
  <c r="L1069" i="7" s="1"/>
  <c r="I1068" i="7"/>
  <c r="J1068" i="7" s="1"/>
  <c r="L1068" i="7" s="1"/>
  <c r="I1067" i="7"/>
  <c r="J1067" i="7" s="1"/>
  <c r="L1067" i="7" s="1"/>
  <c r="I1066" i="7"/>
  <c r="J1066" i="7" s="1"/>
  <c r="L1066" i="7" s="1"/>
  <c r="I1065" i="7"/>
  <c r="J1065" i="7" s="1"/>
  <c r="L1065" i="7" s="1"/>
  <c r="I1064" i="7"/>
  <c r="J1064" i="7" s="1"/>
  <c r="L1064" i="7" s="1"/>
  <c r="I1063" i="7"/>
  <c r="J1063" i="7" s="1"/>
  <c r="L1063" i="7" s="1"/>
  <c r="I1062" i="7"/>
  <c r="J1062" i="7" s="1"/>
  <c r="L1062" i="7" s="1"/>
  <c r="I1061" i="7"/>
  <c r="J1061" i="7" s="1"/>
  <c r="L1061" i="7" s="1"/>
  <c r="I1060" i="7"/>
  <c r="J1060" i="7" s="1"/>
  <c r="L1060" i="7" s="1"/>
  <c r="I1059" i="7"/>
  <c r="J1059" i="7" s="1"/>
  <c r="L1059" i="7" s="1"/>
  <c r="I1058" i="7"/>
  <c r="J1058" i="7" s="1"/>
  <c r="L1058" i="7" s="1"/>
  <c r="I1057" i="7"/>
  <c r="J1057" i="7" s="1"/>
  <c r="L1057" i="7" s="1"/>
  <c r="I1056" i="7"/>
  <c r="J1056" i="7" s="1"/>
  <c r="L1056" i="7" s="1"/>
  <c r="I1055" i="7"/>
  <c r="J1055" i="7" s="1"/>
  <c r="L1055" i="7" s="1"/>
  <c r="I1054" i="7"/>
  <c r="J1054" i="7" s="1"/>
  <c r="L1054" i="7" s="1"/>
  <c r="I1053" i="7"/>
  <c r="J1053" i="7" s="1"/>
  <c r="L1053" i="7" s="1"/>
  <c r="I1052" i="7"/>
  <c r="J1052" i="7" s="1"/>
  <c r="L1052" i="7" s="1"/>
  <c r="I1051" i="7"/>
  <c r="J1051" i="7" s="1"/>
  <c r="L1051" i="7" s="1"/>
  <c r="I1050" i="7"/>
  <c r="J1050" i="7" s="1"/>
  <c r="L1050" i="7" s="1"/>
  <c r="I1049" i="7"/>
  <c r="J1049" i="7" s="1"/>
  <c r="L1049" i="7" s="1"/>
  <c r="I1048" i="7"/>
  <c r="J1048" i="7" s="1"/>
  <c r="L1048" i="7" s="1"/>
  <c r="I1047" i="7"/>
  <c r="J1047" i="7" s="1"/>
  <c r="L1047" i="7" s="1"/>
  <c r="I1046" i="7"/>
  <c r="J1046" i="7" s="1"/>
  <c r="L1046" i="7" s="1"/>
  <c r="I1045" i="7"/>
  <c r="J1045" i="7" s="1"/>
  <c r="L1045" i="7" s="1"/>
  <c r="I1044" i="7"/>
  <c r="J1044" i="7" s="1"/>
  <c r="L1044" i="7" s="1"/>
  <c r="I1043" i="7"/>
  <c r="J1043" i="7" s="1"/>
  <c r="L1043" i="7" s="1"/>
  <c r="I1042" i="7"/>
  <c r="J1042" i="7" s="1"/>
  <c r="L1042" i="7" s="1"/>
  <c r="I1041" i="7"/>
  <c r="J1041" i="7" s="1"/>
  <c r="L1041" i="7" s="1"/>
  <c r="I1040" i="7"/>
  <c r="J1040" i="7" s="1"/>
  <c r="L1040" i="7" s="1"/>
  <c r="I1039" i="7"/>
  <c r="J1039" i="7" s="1"/>
  <c r="L1039" i="7" s="1"/>
  <c r="I1038" i="7"/>
  <c r="J1038" i="7" s="1"/>
  <c r="L1038" i="7" s="1"/>
  <c r="I1037" i="7"/>
  <c r="J1037" i="7" s="1"/>
  <c r="L1037" i="7" s="1"/>
  <c r="I1036" i="7"/>
  <c r="J1036" i="7" s="1"/>
  <c r="L1036" i="7" s="1"/>
  <c r="I1035" i="7"/>
  <c r="J1035" i="7" s="1"/>
  <c r="L1035" i="7" s="1"/>
  <c r="I1034" i="7"/>
  <c r="J1034" i="7" s="1"/>
  <c r="L1034" i="7" s="1"/>
  <c r="I1033" i="7"/>
  <c r="J1033" i="7" s="1"/>
  <c r="L1033" i="7" s="1"/>
  <c r="I1032" i="7"/>
  <c r="J1032" i="7" s="1"/>
  <c r="L1032" i="7" s="1"/>
  <c r="I1031" i="7"/>
  <c r="J1031" i="7" s="1"/>
  <c r="L1031" i="7" s="1"/>
  <c r="I1030" i="7"/>
  <c r="J1030" i="7" s="1"/>
  <c r="L1030" i="7" s="1"/>
  <c r="I1029" i="7"/>
  <c r="J1029" i="7" s="1"/>
  <c r="L1029" i="7" s="1"/>
  <c r="I1028" i="7"/>
  <c r="J1028" i="7" s="1"/>
  <c r="L1028" i="7" s="1"/>
  <c r="I1027" i="7"/>
  <c r="J1027" i="7" s="1"/>
  <c r="L1027" i="7" s="1"/>
  <c r="I1026" i="7"/>
  <c r="J1026" i="7" s="1"/>
  <c r="L1026" i="7" s="1"/>
  <c r="I1025" i="7"/>
  <c r="J1025" i="7" s="1"/>
  <c r="L1025" i="7" s="1"/>
  <c r="I1024" i="7"/>
  <c r="J1024" i="7" s="1"/>
  <c r="L1024" i="7" s="1"/>
  <c r="I1023" i="7"/>
  <c r="J1023" i="7" s="1"/>
  <c r="L1023" i="7" s="1"/>
  <c r="I1022" i="7"/>
  <c r="J1022" i="7" s="1"/>
  <c r="L1022" i="7" s="1"/>
  <c r="I1021" i="7"/>
  <c r="J1021" i="7" s="1"/>
  <c r="L1021" i="7" s="1"/>
  <c r="I1020" i="7"/>
  <c r="J1020" i="7" s="1"/>
  <c r="L1020" i="7" s="1"/>
  <c r="I1019" i="7"/>
  <c r="J1019" i="7" s="1"/>
  <c r="L1019" i="7" s="1"/>
  <c r="I1018" i="7"/>
  <c r="J1018" i="7" s="1"/>
  <c r="L1018" i="7" s="1"/>
  <c r="I1017" i="7"/>
  <c r="J1017" i="7" s="1"/>
  <c r="L1017" i="7" s="1"/>
  <c r="I1016" i="7"/>
  <c r="J1016" i="7" s="1"/>
  <c r="L1016" i="7" s="1"/>
  <c r="I1015" i="7"/>
  <c r="J1015" i="7" s="1"/>
  <c r="L1015" i="7" s="1"/>
  <c r="I998" i="7"/>
  <c r="J998" i="7" s="1"/>
  <c r="L998" i="7" s="1"/>
  <c r="I997" i="7"/>
  <c r="J997" i="7" s="1"/>
  <c r="L997" i="7" s="1"/>
  <c r="I996" i="7"/>
  <c r="J996" i="7" s="1"/>
  <c r="L996" i="7" s="1"/>
  <c r="I995" i="7"/>
  <c r="J995" i="7" s="1"/>
  <c r="L995" i="7" s="1"/>
  <c r="I994" i="7"/>
  <c r="J994" i="7" s="1"/>
  <c r="L994" i="7" s="1"/>
  <c r="I993" i="7"/>
  <c r="J993" i="7" s="1"/>
  <c r="L993" i="7" s="1"/>
  <c r="I992" i="7"/>
  <c r="J992" i="7" s="1"/>
  <c r="L992" i="7" s="1"/>
  <c r="I991" i="7"/>
  <c r="J991" i="7" s="1"/>
  <c r="L991" i="7" s="1"/>
  <c r="I990" i="7"/>
  <c r="J990" i="7" s="1"/>
  <c r="L990" i="7" s="1"/>
  <c r="I989" i="7"/>
  <c r="J989" i="7" s="1"/>
  <c r="L989" i="7" s="1"/>
  <c r="I988" i="7"/>
  <c r="J988" i="7" s="1"/>
  <c r="L988" i="7" s="1"/>
  <c r="I987" i="7"/>
  <c r="J987" i="7" s="1"/>
  <c r="L987" i="7" s="1"/>
  <c r="I986" i="7"/>
  <c r="J986" i="7" s="1"/>
  <c r="L986" i="7" s="1"/>
  <c r="I985" i="7"/>
  <c r="J985" i="7" s="1"/>
  <c r="L985" i="7" s="1"/>
  <c r="I984" i="7"/>
  <c r="J984" i="7" s="1"/>
  <c r="L984" i="7" s="1"/>
  <c r="I983" i="7"/>
  <c r="J983" i="7" s="1"/>
  <c r="L983" i="7" s="1"/>
  <c r="I950" i="7"/>
  <c r="J950" i="7" s="1"/>
  <c r="L950" i="7" s="1"/>
  <c r="I949" i="7"/>
  <c r="J949" i="7" s="1"/>
  <c r="L949" i="7" s="1"/>
  <c r="I948" i="7"/>
  <c r="J948" i="7" s="1"/>
  <c r="L948" i="7" s="1"/>
  <c r="I947" i="7"/>
  <c r="J947" i="7" s="1"/>
  <c r="L947" i="7" s="1"/>
  <c r="I946" i="7"/>
  <c r="J946" i="7" s="1"/>
  <c r="L946" i="7" s="1"/>
  <c r="I945" i="7"/>
  <c r="J945" i="7" s="1"/>
  <c r="L945" i="7" s="1"/>
  <c r="I944" i="7"/>
  <c r="J944" i="7" s="1"/>
  <c r="L944" i="7" s="1"/>
  <c r="I943" i="7"/>
  <c r="J943" i="7" s="1"/>
  <c r="L943" i="7" s="1"/>
  <c r="I942" i="7"/>
  <c r="J942" i="7" s="1"/>
  <c r="L942" i="7" s="1"/>
  <c r="I941" i="7"/>
  <c r="J941" i="7" s="1"/>
  <c r="L941" i="7" s="1"/>
  <c r="I940" i="7"/>
  <c r="J940" i="7" s="1"/>
  <c r="L940" i="7" s="1"/>
  <c r="I939" i="7"/>
  <c r="J939" i="7" s="1"/>
  <c r="L939" i="7" s="1"/>
  <c r="I938" i="7"/>
  <c r="J938" i="7" s="1"/>
  <c r="L938" i="7" s="1"/>
  <c r="I937" i="7"/>
  <c r="J937" i="7" s="1"/>
  <c r="L937" i="7" s="1"/>
  <c r="I936" i="7"/>
  <c r="J936" i="7" s="1"/>
  <c r="L936" i="7" s="1"/>
  <c r="I935" i="7"/>
  <c r="J935" i="7" s="1"/>
  <c r="L935" i="7" s="1"/>
  <c r="I934" i="7"/>
  <c r="J934" i="7" s="1"/>
  <c r="L934" i="7" s="1"/>
  <c r="I933" i="7"/>
  <c r="J933" i="7" s="1"/>
  <c r="L933" i="7" s="1"/>
  <c r="I932" i="7"/>
  <c r="J932" i="7" s="1"/>
  <c r="L932" i="7" s="1"/>
  <c r="I931" i="7"/>
  <c r="J931" i="7" s="1"/>
  <c r="L931" i="7" s="1"/>
  <c r="I930" i="7"/>
  <c r="J930" i="7" s="1"/>
  <c r="L930" i="7" s="1"/>
  <c r="I929" i="7"/>
  <c r="J929" i="7" s="1"/>
  <c r="L929" i="7" s="1"/>
  <c r="I928" i="7"/>
  <c r="J928" i="7" s="1"/>
  <c r="L928" i="7" s="1"/>
  <c r="I927" i="7"/>
  <c r="J927" i="7" s="1"/>
  <c r="L927" i="7" s="1"/>
  <c r="I926" i="7"/>
  <c r="J926" i="7" s="1"/>
  <c r="L926" i="7" s="1"/>
  <c r="I925" i="7"/>
  <c r="J925" i="7" s="1"/>
  <c r="L925" i="7" s="1"/>
  <c r="I924" i="7"/>
  <c r="J924" i="7" s="1"/>
  <c r="L924" i="7" s="1"/>
  <c r="I923" i="7"/>
  <c r="J923" i="7" s="1"/>
  <c r="L923" i="7" s="1"/>
  <c r="I922" i="7"/>
  <c r="J922" i="7" s="1"/>
  <c r="L922" i="7" s="1"/>
  <c r="I921" i="7"/>
  <c r="J921" i="7" s="1"/>
  <c r="L921" i="7" s="1"/>
  <c r="I920" i="7"/>
  <c r="J920" i="7" s="1"/>
  <c r="L920" i="7" s="1"/>
  <c r="I919" i="7"/>
  <c r="J919" i="7" s="1"/>
  <c r="L919" i="7" s="1"/>
  <c r="I902" i="7"/>
  <c r="J902" i="7" s="1"/>
  <c r="L902" i="7" s="1"/>
  <c r="I901" i="7"/>
  <c r="J901" i="7" s="1"/>
  <c r="L901" i="7" s="1"/>
  <c r="I900" i="7"/>
  <c r="J900" i="7" s="1"/>
  <c r="L900" i="7" s="1"/>
  <c r="I899" i="7"/>
  <c r="J899" i="7" s="1"/>
  <c r="L899" i="7" s="1"/>
  <c r="I898" i="7"/>
  <c r="J898" i="7" s="1"/>
  <c r="L898" i="7" s="1"/>
  <c r="I897" i="7"/>
  <c r="J897" i="7" s="1"/>
  <c r="L897" i="7" s="1"/>
  <c r="I896" i="7"/>
  <c r="J896" i="7" s="1"/>
  <c r="L896" i="7" s="1"/>
  <c r="I895" i="7"/>
  <c r="J895" i="7" s="1"/>
  <c r="L895" i="7" s="1"/>
  <c r="I894" i="7"/>
  <c r="J894" i="7" s="1"/>
  <c r="L894" i="7" s="1"/>
  <c r="I893" i="7"/>
  <c r="J893" i="7" s="1"/>
  <c r="L893" i="7" s="1"/>
  <c r="I892" i="7"/>
  <c r="J892" i="7" s="1"/>
  <c r="L892" i="7" s="1"/>
  <c r="I891" i="7"/>
  <c r="J891" i="7" s="1"/>
  <c r="L891" i="7" s="1"/>
  <c r="I890" i="7"/>
  <c r="J890" i="7" s="1"/>
  <c r="L890" i="7" s="1"/>
  <c r="I889" i="7"/>
  <c r="J889" i="7" s="1"/>
  <c r="L889" i="7" s="1"/>
  <c r="I888" i="7"/>
  <c r="J888" i="7" s="1"/>
  <c r="L888" i="7" s="1"/>
  <c r="I887" i="7"/>
  <c r="J887" i="7" s="1"/>
  <c r="L887" i="7" s="1"/>
  <c r="I886" i="7"/>
  <c r="J886" i="7" s="1"/>
  <c r="L886" i="7" s="1"/>
  <c r="I885" i="7"/>
  <c r="J885" i="7" s="1"/>
  <c r="L885" i="7" s="1"/>
  <c r="I884" i="7"/>
  <c r="J884" i="7" s="1"/>
  <c r="L884" i="7" s="1"/>
  <c r="I883" i="7"/>
  <c r="J883" i="7" s="1"/>
  <c r="L883" i="7" s="1"/>
  <c r="I882" i="7"/>
  <c r="J882" i="7" s="1"/>
  <c r="L882" i="7" s="1"/>
  <c r="I881" i="7"/>
  <c r="J881" i="7" s="1"/>
  <c r="L881" i="7" s="1"/>
  <c r="I880" i="7"/>
  <c r="J880" i="7" s="1"/>
  <c r="L880" i="7" s="1"/>
  <c r="I879" i="7"/>
  <c r="J879" i="7" s="1"/>
  <c r="L879" i="7" s="1"/>
  <c r="I878" i="7"/>
  <c r="J878" i="7" s="1"/>
  <c r="L878" i="7" s="1"/>
  <c r="I877" i="7"/>
  <c r="J877" i="7" s="1"/>
  <c r="L877" i="7" s="1"/>
  <c r="I876" i="7"/>
  <c r="J876" i="7" s="1"/>
  <c r="L876" i="7" s="1"/>
  <c r="I875" i="7"/>
  <c r="J875" i="7" s="1"/>
  <c r="L875" i="7" s="1"/>
  <c r="I874" i="7"/>
  <c r="J874" i="7" s="1"/>
  <c r="L874" i="7" s="1"/>
  <c r="I873" i="7"/>
  <c r="J873" i="7" s="1"/>
  <c r="L873" i="7" s="1"/>
  <c r="I872" i="7"/>
  <c r="J872" i="7" s="1"/>
  <c r="L872" i="7" s="1"/>
  <c r="I871" i="7"/>
  <c r="J871" i="7" s="1"/>
  <c r="L871" i="7" s="1"/>
  <c r="I838" i="7"/>
  <c r="J838" i="7" s="1"/>
  <c r="L838" i="7" s="1"/>
  <c r="I837" i="7"/>
  <c r="J837" i="7" s="1"/>
  <c r="L837" i="7" s="1"/>
  <c r="I836" i="7"/>
  <c r="J836" i="7" s="1"/>
  <c r="L836" i="7" s="1"/>
  <c r="I835" i="7"/>
  <c r="J835" i="7" s="1"/>
  <c r="L835" i="7" s="1"/>
  <c r="I834" i="7"/>
  <c r="J834" i="7" s="1"/>
  <c r="L834" i="7" s="1"/>
  <c r="I833" i="7"/>
  <c r="J833" i="7" s="1"/>
  <c r="L833" i="7" s="1"/>
  <c r="I832" i="7"/>
  <c r="J832" i="7" s="1"/>
  <c r="L832" i="7" s="1"/>
  <c r="I831" i="7"/>
  <c r="J831" i="7" s="1"/>
  <c r="L831" i="7" s="1"/>
  <c r="I830" i="7"/>
  <c r="J830" i="7" s="1"/>
  <c r="L830" i="7" s="1"/>
  <c r="I829" i="7"/>
  <c r="J829" i="7" s="1"/>
  <c r="L829" i="7" s="1"/>
  <c r="I828" i="7"/>
  <c r="J828" i="7" s="1"/>
  <c r="L828" i="7" s="1"/>
  <c r="I827" i="7"/>
  <c r="J827" i="7" s="1"/>
  <c r="L827" i="7" s="1"/>
  <c r="I826" i="7"/>
  <c r="J826" i="7" s="1"/>
  <c r="L826" i="7" s="1"/>
  <c r="I825" i="7"/>
  <c r="J825" i="7" s="1"/>
  <c r="L825" i="7" s="1"/>
  <c r="I824" i="7"/>
  <c r="J824" i="7" s="1"/>
  <c r="L824" i="7" s="1"/>
  <c r="I823" i="7"/>
  <c r="J823" i="7" s="1"/>
  <c r="L823" i="7" s="1"/>
  <c r="I822" i="7"/>
  <c r="J822" i="7" s="1"/>
  <c r="L822" i="7" s="1"/>
  <c r="I821" i="7"/>
  <c r="J821" i="7" s="1"/>
  <c r="L821" i="7" s="1"/>
  <c r="I820" i="7"/>
  <c r="J820" i="7" s="1"/>
  <c r="L820" i="7" s="1"/>
  <c r="I819" i="7"/>
  <c r="J819" i="7" s="1"/>
  <c r="L819" i="7" s="1"/>
  <c r="I818" i="7"/>
  <c r="J818" i="7" s="1"/>
  <c r="L818" i="7" s="1"/>
  <c r="I817" i="7"/>
  <c r="J817" i="7" s="1"/>
  <c r="L817" i="7" s="1"/>
  <c r="I816" i="7"/>
  <c r="J816" i="7" s="1"/>
  <c r="L816" i="7" s="1"/>
  <c r="I815" i="7"/>
  <c r="J815" i="7" s="1"/>
  <c r="L815" i="7" s="1"/>
  <c r="I814" i="7"/>
  <c r="J814" i="7" s="1"/>
  <c r="L814" i="7" s="1"/>
  <c r="I813" i="7"/>
  <c r="J813" i="7" s="1"/>
  <c r="L813" i="7" s="1"/>
  <c r="I812" i="7"/>
  <c r="J812" i="7" s="1"/>
  <c r="L812" i="7" s="1"/>
  <c r="I811" i="7"/>
  <c r="J811" i="7" s="1"/>
  <c r="L811" i="7" s="1"/>
  <c r="I810" i="7"/>
  <c r="J810" i="7" s="1"/>
  <c r="L810" i="7" s="1"/>
  <c r="I809" i="7"/>
  <c r="J809" i="7" s="1"/>
  <c r="L809" i="7" s="1"/>
  <c r="I808" i="7"/>
  <c r="J808" i="7" s="1"/>
  <c r="L808" i="7" s="1"/>
  <c r="I807" i="7"/>
  <c r="J807" i="7" s="1"/>
  <c r="L807" i="7" s="1"/>
  <c r="I790" i="7"/>
  <c r="J790" i="7" s="1"/>
  <c r="L790" i="7" s="1"/>
  <c r="I789" i="7"/>
  <c r="J789" i="7" s="1"/>
  <c r="L789" i="7" s="1"/>
  <c r="I788" i="7"/>
  <c r="J788" i="7" s="1"/>
  <c r="L788" i="7" s="1"/>
  <c r="I787" i="7"/>
  <c r="J787" i="7" s="1"/>
  <c r="L787" i="7" s="1"/>
  <c r="I786" i="7"/>
  <c r="J786" i="7" s="1"/>
  <c r="L786" i="7" s="1"/>
  <c r="I785" i="7"/>
  <c r="J785" i="7" s="1"/>
  <c r="L785" i="7" s="1"/>
  <c r="I784" i="7"/>
  <c r="J784" i="7" s="1"/>
  <c r="L784" i="7" s="1"/>
  <c r="I783" i="7"/>
  <c r="J783" i="7" s="1"/>
  <c r="L783" i="7" s="1"/>
  <c r="I782" i="7"/>
  <c r="J782" i="7" s="1"/>
  <c r="L782" i="7" s="1"/>
  <c r="I781" i="7"/>
  <c r="J781" i="7" s="1"/>
  <c r="L781" i="7" s="1"/>
  <c r="I780" i="7"/>
  <c r="J780" i="7" s="1"/>
  <c r="L780" i="7" s="1"/>
  <c r="I779" i="7"/>
  <c r="J779" i="7" s="1"/>
  <c r="L779" i="7" s="1"/>
  <c r="I778" i="7"/>
  <c r="J778" i="7" s="1"/>
  <c r="L778" i="7" s="1"/>
  <c r="I777" i="7"/>
  <c r="J777" i="7" s="1"/>
  <c r="L777" i="7" s="1"/>
  <c r="I776" i="7"/>
  <c r="J776" i="7" s="1"/>
  <c r="L776" i="7" s="1"/>
  <c r="I775" i="7"/>
  <c r="J775" i="7" s="1"/>
  <c r="L775" i="7" s="1"/>
  <c r="I774" i="7"/>
  <c r="J774" i="7" s="1"/>
  <c r="L774" i="7" s="1"/>
  <c r="I773" i="7"/>
  <c r="J773" i="7" s="1"/>
  <c r="L773" i="7" s="1"/>
  <c r="I772" i="7"/>
  <c r="J772" i="7" s="1"/>
  <c r="L772" i="7" s="1"/>
  <c r="I771" i="7"/>
  <c r="J771" i="7" s="1"/>
  <c r="L771" i="7" s="1"/>
  <c r="I770" i="7"/>
  <c r="J770" i="7" s="1"/>
  <c r="L770" i="7" s="1"/>
  <c r="I769" i="7"/>
  <c r="J769" i="7" s="1"/>
  <c r="L769" i="7" s="1"/>
  <c r="I768" i="7"/>
  <c r="J768" i="7" s="1"/>
  <c r="L768" i="7" s="1"/>
  <c r="I767" i="7"/>
  <c r="J767" i="7" s="1"/>
  <c r="L767" i="7" s="1"/>
  <c r="I766" i="7"/>
  <c r="J766" i="7" s="1"/>
  <c r="L766" i="7" s="1"/>
  <c r="I765" i="7"/>
  <c r="J765" i="7" s="1"/>
  <c r="L765" i="7" s="1"/>
  <c r="I764" i="7"/>
  <c r="J764" i="7" s="1"/>
  <c r="L764" i="7" s="1"/>
  <c r="I763" i="7"/>
  <c r="J763" i="7" s="1"/>
  <c r="L763" i="7" s="1"/>
  <c r="I762" i="7"/>
  <c r="J762" i="7" s="1"/>
  <c r="L762" i="7" s="1"/>
  <c r="I761" i="7"/>
  <c r="J761" i="7" s="1"/>
  <c r="L761" i="7" s="1"/>
  <c r="I760" i="7"/>
  <c r="J760" i="7" s="1"/>
  <c r="L760" i="7" s="1"/>
  <c r="I759" i="7"/>
  <c r="J759" i="7" s="1"/>
  <c r="L759" i="7" s="1"/>
  <c r="I758" i="7"/>
  <c r="J758" i="7" s="1"/>
  <c r="L758" i="7" s="1"/>
  <c r="I757" i="7"/>
  <c r="J757" i="7" s="1"/>
  <c r="L757" i="7" s="1"/>
  <c r="I756" i="7"/>
  <c r="J756" i="7" s="1"/>
  <c r="L756" i="7" s="1"/>
  <c r="I755" i="7"/>
  <c r="J755" i="7" s="1"/>
  <c r="L755" i="7" s="1"/>
  <c r="I754" i="7"/>
  <c r="J754" i="7" s="1"/>
  <c r="L754" i="7" s="1"/>
  <c r="I753" i="7"/>
  <c r="J753" i="7" s="1"/>
  <c r="L753" i="7" s="1"/>
  <c r="I752" i="7"/>
  <c r="J752" i="7" s="1"/>
  <c r="L752" i="7" s="1"/>
  <c r="I751" i="7"/>
  <c r="J751" i="7" s="1"/>
  <c r="L751" i="7" s="1"/>
  <c r="I750" i="7"/>
  <c r="J750" i="7" s="1"/>
  <c r="L750" i="7" s="1"/>
  <c r="I749" i="7"/>
  <c r="J749" i="7" s="1"/>
  <c r="L749" i="7" s="1"/>
  <c r="I748" i="7"/>
  <c r="J748" i="7" s="1"/>
  <c r="L748" i="7" s="1"/>
  <c r="I747" i="7"/>
  <c r="J747" i="7" s="1"/>
  <c r="L747" i="7" s="1"/>
  <c r="I746" i="7"/>
  <c r="J746" i="7" s="1"/>
  <c r="L746" i="7" s="1"/>
  <c r="I745" i="7"/>
  <c r="J745" i="7" s="1"/>
  <c r="L745" i="7" s="1"/>
  <c r="I744" i="7"/>
  <c r="J744" i="7" s="1"/>
  <c r="L744" i="7" s="1"/>
  <c r="I743" i="7"/>
  <c r="J743" i="7" s="1"/>
  <c r="L743" i="7" s="1"/>
  <c r="I742" i="7"/>
  <c r="J742" i="7" s="1"/>
  <c r="L742" i="7" s="1"/>
  <c r="I741" i="7"/>
  <c r="J741" i="7" s="1"/>
  <c r="L741" i="7" s="1"/>
  <c r="I740" i="7"/>
  <c r="J740" i="7" s="1"/>
  <c r="L740" i="7" s="1"/>
  <c r="I739" i="7"/>
  <c r="J739" i="7" s="1"/>
  <c r="L739" i="7" s="1"/>
  <c r="I738" i="7"/>
  <c r="J738" i="7" s="1"/>
  <c r="L738" i="7" s="1"/>
  <c r="I737" i="7"/>
  <c r="J737" i="7" s="1"/>
  <c r="L737" i="7" s="1"/>
  <c r="I736" i="7"/>
  <c r="J736" i="7" s="1"/>
  <c r="L736" i="7" s="1"/>
  <c r="I735" i="7"/>
  <c r="J735" i="7" s="1"/>
  <c r="L735" i="7" s="1"/>
  <c r="I734" i="7"/>
  <c r="J734" i="7" s="1"/>
  <c r="L734" i="7" s="1"/>
  <c r="I733" i="7"/>
  <c r="J733" i="7" s="1"/>
  <c r="L733" i="7" s="1"/>
  <c r="I732" i="7"/>
  <c r="J732" i="7" s="1"/>
  <c r="L732" i="7" s="1"/>
  <c r="I731" i="7"/>
  <c r="J731" i="7" s="1"/>
  <c r="L731" i="7" s="1"/>
  <c r="I730" i="7"/>
  <c r="J730" i="7" s="1"/>
  <c r="L730" i="7" s="1"/>
  <c r="I729" i="7"/>
  <c r="J729" i="7" s="1"/>
  <c r="L729" i="7" s="1"/>
  <c r="I728" i="7"/>
  <c r="J728" i="7" s="1"/>
  <c r="L728" i="7" s="1"/>
  <c r="I727" i="7"/>
  <c r="J727" i="7" s="1"/>
  <c r="L727" i="7" s="1"/>
  <c r="I630" i="7"/>
  <c r="J630" i="7" s="1"/>
  <c r="L630" i="7" s="1"/>
  <c r="I629" i="7"/>
  <c r="J629" i="7" s="1"/>
  <c r="L629" i="7" s="1"/>
  <c r="I628" i="7"/>
  <c r="J628" i="7" s="1"/>
  <c r="L628" i="7" s="1"/>
  <c r="I627" i="7"/>
  <c r="J627" i="7" s="1"/>
  <c r="L627" i="7" s="1"/>
  <c r="I626" i="7"/>
  <c r="J626" i="7" s="1"/>
  <c r="L626" i="7" s="1"/>
  <c r="I625" i="7"/>
  <c r="J625" i="7" s="1"/>
  <c r="L625" i="7" s="1"/>
  <c r="I624" i="7"/>
  <c r="J624" i="7" s="1"/>
  <c r="L624" i="7" s="1"/>
  <c r="I623" i="7"/>
  <c r="J623" i="7" s="1"/>
  <c r="L623" i="7" s="1"/>
  <c r="I622" i="7"/>
  <c r="J622" i="7" s="1"/>
  <c r="L622" i="7" s="1"/>
  <c r="I621" i="7"/>
  <c r="J621" i="7" s="1"/>
  <c r="L621" i="7" s="1"/>
  <c r="I620" i="7"/>
  <c r="J620" i="7" s="1"/>
  <c r="L620" i="7" s="1"/>
  <c r="I619" i="7"/>
  <c r="J619" i="7" s="1"/>
  <c r="L619" i="7" s="1"/>
  <c r="I618" i="7"/>
  <c r="J618" i="7" s="1"/>
  <c r="L618" i="7" s="1"/>
  <c r="I617" i="7"/>
  <c r="J617" i="7" s="1"/>
  <c r="L617" i="7" s="1"/>
  <c r="I616" i="7"/>
  <c r="J616" i="7" s="1"/>
  <c r="L616" i="7" s="1"/>
  <c r="I615" i="7"/>
  <c r="J615" i="7" s="1"/>
  <c r="L615" i="7" s="1"/>
  <c r="I614" i="7"/>
  <c r="J614" i="7" s="1"/>
  <c r="L614" i="7" s="1"/>
  <c r="I613" i="7"/>
  <c r="J613" i="7" s="1"/>
  <c r="L613" i="7" s="1"/>
  <c r="I612" i="7"/>
  <c r="J612" i="7" s="1"/>
  <c r="L612" i="7" s="1"/>
  <c r="I611" i="7"/>
  <c r="J611" i="7" s="1"/>
  <c r="L611" i="7" s="1"/>
  <c r="I610" i="7"/>
  <c r="J610" i="7" s="1"/>
  <c r="L610" i="7" s="1"/>
  <c r="I609" i="7"/>
  <c r="J609" i="7" s="1"/>
  <c r="L609" i="7" s="1"/>
  <c r="I608" i="7"/>
  <c r="J608" i="7" s="1"/>
  <c r="L608" i="7" s="1"/>
  <c r="I607" i="7"/>
  <c r="J607" i="7" s="1"/>
  <c r="L607" i="7" s="1"/>
  <c r="I606" i="7"/>
  <c r="J606" i="7" s="1"/>
  <c r="L606" i="7" s="1"/>
  <c r="I605" i="7"/>
  <c r="J605" i="7" s="1"/>
  <c r="L605" i="7" s="1"/>
  <c r="I604" i="7"/>
  <c r="J604" i="7" s="1"/>
  <c r="L604" i="7" s="1"/>
  <c r="I603" i="7"/>
  <c r="J603" i="7" s="1"/>
  <c r="L603" i="7" s="1"/>
  <c r="I602" i="7"/>
  <c r="J602" i="7" s="1"/>
  <c r="L602" i="7" s="1"/>
  <c r="I601" i="7"/>
  <c r="J601" i="7" s="1"/>
  <c r="L601" i="7" s="1"/>
  <c r="I600" i="7"/>
  <c r="J600" i="7" s="1"/>
  <c r="L600" i="7" s="1"/>
  <c r="I599" i="7"/>
  <c r="J599" i="7" s="1"/>
  <c r="L599" i="7" s="1"/>
  <c r="I598" i="7"/>
  <c r="J598" i="7" s="1"/>
  <c r="L598" i="7" s="1"/>
  <c r="I597" i="7"/>
  <c r="J597" i="7" s="1"/>
  <c r="L597" i="7" s="1"/>
  <c r="I596" i="7"/>
  <c r="J596" i="7" s="1"/>
  <c r="L596" i="7" s="1"/>
  <c r="I595" i="7"/>
  <c r="J595" i="7" s="1"/>
  <c r="L595" i="7" s="1"/>
  <c r="I594" i="7"/>
  <c r="J594" i="7" s="1"/>
  <c r="L594" i="7" s="1"/>
  <c r="I593" i="7"/>
  <c r="J593" i="7" s="1"/>
  <c r="L593" i="7" s="1"/>
  <c r="I592" i="7"/>
  <c r="J592" i="7" s="1"/>
  <c r="L592" i="7" s="1"/>
  <c r="I591" i="7"/>
  <c r="J591" i="7" s="1"/>
  <c r="L591" i="7" s="1"/>
  <c r="I590" i="7"/>
  <c r="J590" i="7" s="1"/>
  <c r="L590" i="7" s="1"/>
  <c r="I589" i="7"/>
  <c r="J589" i="7" s="1"/>
  <c r="L589" i="7" s="1"/>
  <c r="I588" i="7"/>
  <c r="J588" i="7" s="1"/>
  <c r="L588" i="7" s="1"/>
  <c r="I587" i="7"/>
  <c r="J587" i="7" s="1"/>
  <c r="L587" i="7" s="1"/>
  <c r="I586" i="7"/>
  <c r="J586" i="7" s="1"/>
  <c r="L586" i="7" s="1"/>
  <c r="I585" i="7"/>
  <c r="J585" i="7" s="1"/>
  <c r="L585" i="7" s="1"/>
  <c r="I584" i="7"/>
  <c r="J584" i="7" s="1"/>
  <c r="L584" i="7" s="1"/>
  <c r="I583" i="7"/>
  <c r="J583" i="7" s="1"/>
  <c r="L583" i="7" s="1"/>
  <c r="I582" i="7"/>
  <c r="J582" i="7" s="1"/>
  <c r="L582" i="7" s="1"/>
  <c r="I581" i="7"/>
  <c r="J581" i="7" s="1"/>
  <c r="L581" i="7" s="1"/>
  <c r="I580" i="7"/>
  <c r="J580" i="7" s="1"/>
  <c r="L580" i="7" s="1"/>
  <c r="I579" i="7"/>
  <c r="J579" i="7" s="1"/>
  <c r="L579" i="7" s="1"/>
  <c r="I578" i="7"/>
  <c r="J578" i="7" s="1"/>
  <c r="L578" i="7" s="1"/>
  <c r="I577" i="7"/>
  <c r="J577" i="7" s="1"/>
  <c r="L577" i="7" s="1"/>
  <c r="I576" i="7"/>
  <c r="J576" i="7" s="1"/>
  <c r="L576" i="7" s="1"/>
  <c r="I575" i="7"/>
  <c r="J575" i="7" s="1"/>
  <c r="L575" i="7" s="1"/>
  <c r="I574" i="7"/>
  <c r="J574" i="7" s="1"/>
  <c r="L574" i="7" s="1"/>
  <c r="I573" i="7"/>
  <c r="J573" i="7" s="1"/>
  <c r="L573" i="7" s="1"/>
  <c r="I572" i="7"/>
  <c r="J572" i="7" s="1"/>
  <c r="L572" i="7" s="1"/>
  <c r="I571" i="7"/>
  <c r="J571" i="7" s="1"/>
  <c r="L571" i="7" s="1"/>
  <c r="I570" i="7"/>
  <c r="J570" i="7" s="1"/>
  <c r="L570" i="7" s="1"/>
  <c r="I569" i="7"/>
  <c r="J569" i="7" s="1"/>
  <c r="L569" i="7" s="1"/>
  <c r="I568" i="7"/>
  <c r="J568" i="7" s="1"/>
  <c r="L568" i="7" s="1"/>
  <c r="I567" i="7"/>
  <c r="J567" i="7" s="1"/>
  <c r="L567" i="7" s="1"/>
  <c r="I566" i="7"/>
  <c r="J566" i="7" s="1"/>
  <c r="L566" i="7" s="1"/>
  <c r="I565" i="7"/>
  <c r="J565" i="7" s="1"/>
  <c r="L565" i="7" s="1"/>
  <c r="I564" i="7"/>
  <c r="J564" i="7" s="1"/>
  <c r="L564" i="7" s="1"/>
  <c r="I563" i="7"/>
  <c r="J563" i="7" s="1"/>
  <c r="L563" i="7" s="1"/>
  <c r="I562" i="7"/>
  <c r="J562" i="7" s="1"/>
  <c r="L562" i="7" s="1"/>
  <c r="I561" i="7"/>
  <c r="J561" i="7" s="1"/>
  <c r="L561" i="7" s="1"/>
  <c r="I560" i="7"/>
  <c r="J560" i="7" s="1"/>
  <c r="L560" i="7" s="1"/>
  <c r="I559" i="7"/>
  <c r="J559" i="7" s="1"/>
  <c r="L559" i="7" s="1"/>
  <c r="I558" i="7"/>
  <c r="J558" i="7" s="1"/>
  <c r="L558" i="7" s="1"/>
  <c r="I557" i="7"/>
  <c r="J557" i="7" s="1"/>
  <c r="L557" i="7" s="1"/>
  <c r="I556" i="7"/>
  <c r="J556" i="7" s="1"/>
  <c r="L556" i="7" s="1"/>
  <c r="I555" i="7"/>
  <c r="J555" i="7" s="1"/>
  <c r="L555" i="7" s="1"/>
  <c r="I554" i="7"/>
  <c r="J554" i="7" s="1"/>
  <c r="L554" i="7" s="1"/>
  <c r="I553" i="7"/>
  <c r="J553" i="7" s="1"/>
  <c r="L553" i="7" s="1"/>
  <c r="I552" i="7"/>
  <c r="J552" i="7" s="1"/>
  <c r="L552" i="7" s="1"/>
  <c r="I551" i="7"/>
  <c r="J551" i="7" s="1"/>
  <c r="L551" i="7" s="1"/>
  <c r="I550" i="7"/>
  <c r="J550" i="7" s="1"/>
  <c r="L550" i="7" s="1"/>
  <c r="I549" i="7"/>
  <c r="J549" i="7" s="1"/>
  <c r="L549" i="7" s="1"/>
  <c r="I548" i="7"/>
  <c r="J548" i="7" s="1"/>
  <c r="L548" i="7" s="1"/>
  <c r="I547" i="7"/>
  <c r="J547" i="7" s="1"/>
  <c r="L547" i="7" s="1"/>
  <c r="I546" i="7"/>
  <c r="J546" i="7" s="1"/>
  <c r="L546" i="7" s="1"/>
  <c r="I545" i="7"/>
  <c r="J545" i="7" s="1"/>
  <c r="L545" i="7" s="1"/>
  <c r="I544" i="7"/>
  <c r="J544" i="7" s="1"/>
  <c r="L544" i="7" s="1"/>
  <c r="I543" i="7"/>
  <c r="J543" i="7" s="1"/>
  <c r="L543" i="7" s="1"/>
  <c r="I542" i="7"/>
  <c r="J542" i="7" s="1"/>
  <c r="L542" i="7" s="1"/>
  <c r="I541" i="7"/>
  <c r="J541" i="7" s="1"/>
  <c r="L541" i="7" s="1"/>
  <c r="I540" i="7"/>
  <c r="J540" i="7" s="1"/>
  <c r="L540" i="7" s="1"/>
  <c r="I539" i="7"/>
  <c r="J539" i="7" s="1"/>
  <c r="L539" i="7" s="1"/>
  <c r="I538" i="7"/>
  <c r="J538" i="7" s="1"/>
  <c r="L538" i="7" s="1"/>
  <c r="I537" i="7"/>
  <c r="J537" i="7" s="1"/>
  <c r="L537" i="7" s="1"/>
  <c r="I536" i="7"/>
  <c r="J536" i="7" s="1"/>
  <c r="L536" i="7" s="1"/>
  <c r="I535" i="7"/>
  <c r="J535" i="7" s="1"/>
  <c r="L535" i="7" s="1"/>
  <c r="I534" i="7"/>
  <c r="J534" i="7" s="1"/>
  <c r="L534" i="7" s="1"/>
  <c r="I533" i="7"/>
  <c r="J533" i="7" s="1"/>
  <c r="L533" i="7" s="1"/>
  <c r="I532" i="7"/>
  <c r="J532" i="7" s="1"/>
  <c r="L532" i="7" s="1"/>
  <c r="I531" i="7"/>
  <c r="J531" i="7" s="1"/>
  <c r="L531" i="7" s="1"/>
  <c r="I530" i="7"/>
  <c r="J530" i="7" s="1"/>
  <c r="L530" i="7" s="1"/>
  <c r="I529" i="7"/>
  <c r="J529" i="7" s="1"/>
  <c r="L529" i="7" s="1"/>
  <c r="I528" i="7"/>
  <c r="J528" i="7" s="1"/>
  <c r="L528" i="7" s="1"/>
  <c r="I527" i="7"/>
  <c r="J527" i="7" s="1"/>
  <c r="L527" i="7" s="1"/>
  <c r="I526" i="7"/>
  <c r="J526" i="7" s="1"/>
  <c r="L526" i="7" s="1"/>
  <c r="I525" i="7"/>
  <c r="J525" i="7" s="1"/>
  <c r="L525" i="7" s="1"/>
  <c r="I524" i="7"/>
  <c r="J524" i="7" s="1"/>
  <c r="L524" i="7" s="1"/>
  <c r="I523" i="7"/>
  <c r="J523" i="7" s="1"/>
  <c r="L523" i="7" s="1"/>
  <c r="I522" i="7"/>
  <c r="J522" i="7" s="1"/>
  <c r="L522" i="7" s="1"/>
  <c r="I521" i="7"/>
  <c r="J521" i="7" s="1"/>
  <c r="L521" i="7" s="1"/>
  <c r="I520" i="7"/>
  <c r="J520" i="7" s="1"/>
  <c r="L520" i="7" s="1"/>
  <c r="I519" i="7"/>
  <c r="J519" i="7" s="1"/>
  <c r="L519" i="7" s="1"/>
  <c r="I518" i="7"/>
  <c r="J518" i="7" s="1"/>
  <c r="L518" i="7" s="1"/>
  <c r="I517" i="7"/>
  <c r="J517" i="7" s="1"/>
  <c r="L517" i="7" s="1"/>
  <c r="I516" i="7"/>
  <c r="J516" i="7" s="1"/>
  <c r="L516" i="7" s="1"/>
  <c r="I515" i="7"/>
  <c r="J515" i="7" s="1"/>
  <c r="L515" i="7" s="1"/>
  <c r="I514" i="7"/>
  <c r="J514" i="7" s="1"/>
  <c r="L514" i="7" s="1"/>
  <c r="I513" i="7"/>
  <c r="J513" i="7" s="1"/>
  <c r="L513" i="7" s="1"/>
  <c r="I512" i="7"/>
  <c r="J512" i="7" s="1"/>
  <c r="L512" i="7" s="1"/>
  <c r="I511" i="7"/>
  <c r="J511" i="7" s="1"/>
  <c r="L511" i="7" s="1"/>
  <c r="I510" i="7"/>
  <c r="J510" i="7" s="1"/>
  <c r="L510" i="7" s="1"/>
  <c r="I509" i="7"/>
  <c r="J509" i="7" s="1"/>
  <c r="L509" i="7" s="1"/>
  <c r="I508" i="7"/>
  <c r="J508" i="7" s="1"/>
  <c r="L508" i="7" s="1"/>
  <c r="I507" i="7"/>
  <c r="J507" i="7" s="1"/>
  <c r="L507" i="7" s="1"/>
  <c r="I506" i="7"/>
  <c r="J506" i="7" s="1"/>
  <c r="L506" i="7" s="1"/>
  <c r="I505" i="7"/>
  <c r="J505" i="7" s="1"/>
  <c r="L505" i="7" s="1"/>
  <c r="I504" i="7"/>
  <c r="J504" i="7" s="1"/>
  <c r="L504" i="7" s="1"/>
  <c r="I503" i="7"/>
  <c r="J503" i="7" s="1"/>
  <c r="L503" i="7" s="1"/>
  <c r="I502" i="7"/>
  <c r="J502" i="7" s="1"/>
  <c r="L502" i="7" s="1"/>
  <c r="I501" i="7"/>
  <c r="J501" i="7" s="1"/>
  <c r="L501" i="7" s="1"/>
  <c r="I500" i="7"/>
  <c r="J500" i="7" s="1"/>
  <c r="L500" i="7" s="1"/>
  <c r="I499" i="7"/>
  <c r="J499" i="7" s="1"/>
  <c r="L499" i="7" s="1"/>
  <c r="I498" i="7"/>
  <c r="J498" i="7" s="1"/>
  <c r="L498" i="7" s="1"/>
  <c r="I497" i="7"/>
  <c r="J497" i="7" s="1"/>
  <c r="L497" i="7" s="1"/>
  <c r="I496" i="7"/>
  <c r="J496" i="7" s="1"/>
  <c r="L496" i="7" s="1"/>
  <c r="I495" i="7"/>
  <c r="J495" i="7" s="1"/>
  <c r="L495" i="7" s="1"/>
  <c r="I494" i="7"/>
  <c r="J494" i="7" s="1"/>
  <c r="L494" i="7" s="1"/>
  <c r="I493" i="7"/>
  <c r="J493" i="7" s="1"/>
  <c r="L493" i="7" s="1"/>
  <c r="I492" i="7"/>
  <c r="J492" i="7" s="1"/>
  <c r="L492" i="7" s="1"/>
  <c r="I491" i="7"/>
  <c r="J491" i="7" s="1"/>
  <c r="L491" i="7" s="1"/>
  <c r="I490" i="7"/>
  <c r="J490" i="7" s="1"/>
  <c r="L490" i="7" s="1"/>
  <c r="I489" i="7"/>
  <c r="J489" i="7" s="1"/>
  <c r="L489" i="7" s="1"/>
  <c r="I488" i="7"/>
  <c r="J488" i="7" s="1"/>
  <c r="L488" i="7" s="1"/>
  <c r="I487" i="7"/>
  <c r="J487" i="7" s="1"/>
  <c r="L487" i="7" s="1"/>
  <c r="I486" i="7"/>
  <c r="J486" i="7" s="1"/>
  <c r="L486" i="7" s="1"/>
  <c r="I485" i="7"/>
  <c r="J485" i="7" s="1"/>
  <c r="L485" i="7" s="1"/>
  <c r="I484" i="7"/>
  <c r="J484" i="7" s="1"/>
  <c r="L484" i="7" s="1"/>
  <c r="I483" i="7"/>
  <c r="J483" i="7" s="1"/>
  <c r="L483" i="7" s="1"/>
  <c r="I482" i="7"/>
  <c r="J482" i="7" s="1"/>
  <c r="L482" i="7" s="1"/>
  <c r="I481" i="7"/>
  <c r="J481" i="7" s="1"/>
  <c r="L481" i="7" s="1"/>
  <c r="I480" i="7"/>
  <c r="J480" i="7" s="1"/>
  <c r="L480" i="7" s="1"/>
  <c r="I479" i="7"/>
  <c r="J479" i="7" s="1"/>
  <c r="L479" i="7" s="1"/>
  <c r="I478" i="7"/>
  <c r="J478" i="7" s="1"/>
  <c r="L478" i="7" s="1"/>
  <c r="I477" i="7"/>
  <c r="J477" i="7" s="1"/>
  <c r="L477" i="7" s="1"/>
  <c r="I476" i="7"/>
  <c r="J476" i="7" s="1"/>
  <c r="L476" i="7" s="1"/>
  <c r="I475" i="7"/>
  <c r="J475" i="7" s="1"/>
  <c r="L475" i="7" s="1"/>
  <c r="I474" i="7"/>
  <c r="J474" i="7" s="1"/>
  <c r="L474" i="7" s="1"/>
  <c r="I473" i="7"/>
  <c r="J473" i="7" s="1"/>
  <c r="L473" i="7" s="1"/>
  <c r="I472" i="7"/>
  <c r="J472" i="7" s="1"/>
  <c r="L472" i="7" s="1"/>
  <c r="I471" i="7"/>
  <c r="J471" i="7" s="1"/>
  <c r="L471" i="7" s="1"/>
  <c r="I470" i="7"/>
  <c r="J470" i="7" s="1"/>
  <c r="L470" i="7" s="1"/>
  <c r="I469" i="7"/>
  <c r="J469" i="7" s="1"/>
  <c r="L469" i="7" s="1"/>
  <c r="I468" i="7"/>
  <c r="J468" i="7" s="1"/>
  <c r="L468" i="7" s="1"/>
  <c r="I467" i="7"/>
  <c r="J467" i="7" s="1"/>
  <c r="L467" i="7" s="1"/>
  <c r="I466" i="7"/>
  <c r="J466" i="7" s="1"/>
  <c r="L466" i="7" s="1"/>
  <c r="I465" i="7"/>
  <c r="J465" i="7" s="1"/>
  <c r="L465" i="7" s="1"/>
  <c r="I464" i="7"/>
  <c r="J464" i="7" s="1"/>
  <c r="L464" i="7" s="1"/>
  <c r="I463" i="7"/>
  <c r="J463" i="7" s="1"/>
  <c r="L463" i="7" s="1"/>
  <c r="I462" i="7"/>
  <c r="J462" i="7" s="1"/>
  <c r="L462" i="7" s="1"/>
  <c r="I461" i="7"/>
  <c r="J461" i="7" s="1"/>
  <c r="L461" i="7" s="1"/>
  <c r="I460" i="7"/>
  <c r="J460" i="7" s="1"/>
  <c r="L460" i="7" s="1"/>
  <c r="I459" i="7"/>
  <c r="J459" i="7" s="1"/>
  <c r="L459" i="7" s="1"/>
  <c r="I458" i="7"/>
  <c r="J458" i="7" s="1"/>
  <c r="L458" i="7" s="1"/>
  <c r="I457" i="7"/>
  <c r="J457" i="7" s="1"/>
  <c r="L457" i="7" s="1"/>
  <c r="I456" i="7"/>
  <c r="J456" i="7" s="1"/>
  <c r="L456" i="7" s="1"/>
  <c r="I455" i="7"/>
  <c r="J455" i="7" s="1"/>
  <c r="L455" i="7" s="1"/>
  <c r="I438" i="7"/>
  <c r="J438" i="7" s="1"/>
  <c r="L438" i="7" s="1"/>
  <c r="I437" i="7"/>
  <c r="J437" i="7" s="1"/>
  <c r="L437" i="7" s="1"/>
  <c r="I436" i="7"/>
  <c r="J436" i="7" s="1"/>
  <c r="L436" i="7" s="1"/>
  <c r="I435" i="7"/>
  <c r="J435" i="7" s="1"/>
  <c r="L435" i="7" s="1"/>
  <c r="I434" i="7"/>
  <c r="J434" i="7" s="1"/>
  <c r="L434" i="7" s="1"/>
  <c r="I433" i="7"/>
  <c r="J433" i="7" s="1"/>
  <c r="L433" i="7" s="1"/>
  <c r="I432" i="7"/>
  <c r="J432" i="7" s="1"/>
  <c r="L432" i="7" s="1"/>
  <c r="I431" i="7"/>
  <c r="J431" i="7" s="1"/>
  <c r="L431" i="7" s="1"/>
  <c r="I430" i="7"/>
  <c r="J430" i="7" s="1"/>
  <c r="L430" i="7" s="1"/>
  <c r="I429" i="7"/>
  <c r="J429" i="7" s="1"/>
  <c r="L429" i="7" s="1"/>
  <c r="I428" i="7"/>
  <c r="J428" i="7" s="1"/>
  <c r="L428" i="7" s="1"/>
  <c r="I427" i="7"/>
  <c r="J427" i="7" s="1"/>
  <c r="L427" i="7" s="1"/>
  <c r="I426" i="7"/>
  <c r="J426" i="7" s="1"/>
  <c r="L426" i="7" s="1"/>
  <c r="I425" i="7"/>
  <c r="J425" i="7" s="1"/>
  <c r="L425" i="7" s="1"/>
  <c r="I424" i="7"/>
  <c r="J424" i="7" s="1"/>
  <c r="L424" i="7" s="1"/>
  <c r="I423" i="7"/>
  <c r="J423" i="7" s="1"/>
  <c r="L423" i="7" s="1"/>
  <c r="I422" i="7"/>
  <c r="J422" i="7" s="1"/>
  <c r="L422" i="7" s="1"/>
  <c r="I421" i="7"/>
  <c r="J421" i="7" s="1"/>
  <c r="L421" i="7" s="1"/>
  <c r="I420" i="7"/>
  <c r="J420" i="7" s="1"/>
  <c r="L420" i="7" s="1"/>
  <c r="I419" i="7"/>
  <c r="J419" i="7" s="1"/>
  <c r="L419" i="7" s="1"/>
  <c r="I418" i="7"/>
  <c r="J418" i="7" s="1"/>
  <c r="L418" i="7" s="1"/>
  <c r="I417" i="7"/>
  <c r="J417" i="7" s="1"/>
  <c r="L417" i="7" s="1"/>
  <c r="I416" i="7"/>
  <c r="J416" i="7" s="1"/>
  <c r="L416" i="7" s="1"/>
  <c r="I415" i="7"/>
  <c r="J415" i="7" s="1"/>
  <c r="L415" i="7" s="1"/>
  <c r="I414" i="7"/>
  <c r="J414" i="7" s="1"/>
  <c r="L414" i="7" s="1"/>
  <c r="I413" i="7"/>
  <c r="J413" i="7" s="1"/>
  <c r="L413" i="7" s="1"/>
  <c r="I412" i="7"/>
  <c r="J412" i="7" s="1"/>
  <c r="L412" i="7" s="1"/>
  <c r="I411" i="7"/>
  <c r="J411" i="7" s="1"/>
  <c r="L411" i="7" s="1"/>
  <c r="I410" i="7"/>
  <c r="J410" i="7" s="1"/>
  <c r="L410" i="7" s="1"/>
  <c r="I409" i="7"/>
  <c r="J409" i="7" s="1"/>
  <c r="L409" i="7" s="1"/>
  <c r="I408" i="7"/>
  <c r="J408" i="7" s="1"/>
  <c r="L408" i="7" s="1"/>
  <c r="I407" i="7"/>
  <c r="J407" i="7" s="1"/>
  <c r="L407" i="7" s="1"/>
  <c r="I390" i="7"/>
  <c r="J390" i="7" s="1"/>
  <c r="L390" i="7" s="1"/>
  <c r="I389" i="7"/>
  <c r="J389" i="7" s="1"/>
  <c r="L389" i="7" s="1"/>
  <c r="I388" i="7"/>
  <c r="J388" i="7" s="1"/>
  <c r="L388" i="7" s="1"/>
  <c r="I387" i="7"/>
  <c r="J387" i="7" s="1"/>
  <c r="L387" i="7" s="1"/>
  <c r="I386" i="7"/>
  <c r="J386" i="7" s="1"/>
  <c r="L386" i="7" s="1"/>
  <c r="I385" i="7"/>
  <c r="J385" i="7" s="1"/>
  <c r="L385" i="7" s="1"/>
  <c r="I384" i="7"/>
  <c r="J384" i="7" s="1"/>
  <c r="L384" i="7" s="1"/>
  <c r="I383" i="7"/>
  <c r="J383" i="7" s="1"/>
  <c r="L383" i="7" s="1"/>
  <c r="I382" i="7"/>
  <c r="J382" i="7" s="1"/>
  <c r="L382" i="7" s="1"/>
  <c r="I381" i="7"/>
  <c r="J381" i="7" s="1"/>
  <c r="L381" i="7" s="1"/>
  <c r="I380" i="7"/>
  <c r="J380" i="7" s="1"/>
  <c r="L380" i="7" s="1"/>
  <c r="I379" i="7"/>
  <c r="J379" i="7" s="1"/>
  <c r="L379" i="7" s="1"/>
  <c r="I378" i="7"/>
  <c r="J378" i="7" s="1"/>
  <c r="L378" i="7" s="1"/>
  <c r="I377" i="7"/>
  <c r="J377" i="7" s="1"/>
  <c r="L377" i="7" s="1"/>
  <c r="I376" i="7"/>
  <c r="J376" i="7" s="1"/>
  <c r="L376" i="7" s="1"/>
  <c r="I375" i="7"/>
  <c r="J375" i="7" s="1"/>
  <c r="L375" i="7" s="1"/>
  <c r="I374" i="7"/>
  <c r="J374" i="7" s="1"/>
  <c r="L374" i="7" s="1"/>
  <c r="I373" i="7"/>
  <c r="J373" i="7" s="1"/>
  <c r="L373" i="7" s="1"/>
  <c r="I372" i="7"/>
  <c r="J372" i="7" s="1"/>
  <c r="L372" i="7" s="1"/>
  <c r="I371" i="7"/>
  <c r="J371" i="7" s="1"/>
  <c r="L371" i="7" s="1"/>
  <c r="I370" i="7"/>
  <c r="J370" i="7" s="1"/>
  <c r="L370" i="7" s="1"/>
  <c r="I369" i="7"/>
  <c r="J369" i="7" s="1"/>
  <c r="L369" i="7" s="1"/>
  <c r="I368" i="7"/>
  <c r="J368" i="7" s="1"/>
  <c r="L368" i="7" s="1"/>
  <c r="I367" i="7"/>
  <c r="J367" i="7" s="1"/>
  <c r="L367" i="7" s="1"/>
  <c r="I366" i="7"/>
  <c r="J366" i="7" s="1"/>
  <c r="L366" i="7" s="1"/>
  <c r="I365" i="7"/>
  <c r="J365" i="7" s="1"/>
  <c r="L365" i="7" s="1"/>
  <c r="I364" i="7"/>
  <c r="J364" i="7" s="1"/>
  <c r="L364" i="7" s="1"/>
  <c r="I363" i="7"/>
  <c r="J363" i="7" s="1"/>
  <c r="L363" i="7" s="1"/>
  <c r="I362" i="7"/>
  <c r="J362" i="7" s="1"/>
  <c r="L362" i="7" s="1"/>
  <c r="I361" i="7"/>
  <c r="J361" i="7" s="1"/>
  <c r="L361" i="7" s="1"/>
  <c r="I360" i="7"/>
  <c r="J360" i="7" s="1"/>
  <c r="L360" i="7" s="1"/>
  <c r="I359" i="7"/>
  <c r="J359" i="7" s="1"/>
  <c r="L359" i="7" s="1"/>
  <c r="I358" i="7"/>
  <c r="J358" i="7" s="1"/>
  <c r="L358" i="7" s="1"/>
  <c r="I357" i="7"/>
  <c r="J357" i="7" s="1"/>
  <c r="L357" i="7" s="1"/>
  <c r="I356" i="7"/>
  <c r="J356" i="7" s="1"/>
  <c r="L356" i="7" s="1"/>
  <c r="I355" i="7"/>
  <c r="J355" i="7" s="1"/>
  <c r="L355" i="7" s="1"/>
  <c r="I354" i="7"/>
  <c r="J354" i="7" s="1"/>
  <c r="L354" i="7" s="1"/>
  <c r="I353" i="7"/>
  <c r="J353" i="7" s="1"/>
  <c r="L353" i="7" s="1"/>
  <c r="I352" i="7"/>
  <c r="J352" i="7" s="1"/>
  <c r="L352" i="7" s="1"/>
  <c r="I351" i="7"/>
  <c r="J351" i="7" s="1"/>
  <c r="L351" i="7" s="1"/>
  <c r="I350" i="7"/>
  <c r="J350" i="7" s="1"/>
  <c r="L350" i="7" s="1"/>
  <c r="I349" i="7"/>
  <c r="J349" i="7" s="1"/>
  <c r="L349" i="7" s="1"/>
  <c r="I348" i="7"/>
  <c r="J348" i="7" s="1"/>
  <c r="L348" i="7" s="1"/>
  <c r="I347" i="7"/>
  <c r="J347" i="7" s="1"/>
  <c r="L347" i="7" s="1"/>
  <c r="I346" i="7"/>
  <c r="J346" i="7" s="1"/>
  <c r="L346" i="7" s="1"/>
  <c r="I345" i="7"/>
  <c r="J345" i="7" s="1"/>
  <c r="L345" i="7" s="1"/>
  <c r="I344" i="7"/>
  <c r="J344" i="7" s="1"/>
  <c r="L344" i="7" s="1"/>
  <c r="I343" i="7"/>
  <c r="J343" i="7" s="1"/>
  <c r="L343" i="7" s="1"/>
  <c r="I294" i="7"/>
  <c r="J294" i="7" s="1"/>
  <c r="L294" i="7" s="1"/>
  <c r="I293" i="7"/>
  <c r="J293" i="7" s="1"/>
  <c r="L293" i="7" s="1"/>
  <c r="I292" i="7"/>
  <c r="J292" i="7" s="1"/>
  <c r="L292" i="7" s="1"/>
  <c r="I291" i="7"/>
  <c r="J291" i="7" s="1"/>
  <c r="L291" i="7" s="1"/>
  <c r="I290" i="7"/>
  <c r="J290" i="7" s="1"/>
  <c r="L290" i="7" s="1"/>
  <c r="I289" i="7"/>
  <c r="J289" i="7" s="1"/>
  <c r="L289" i="7" s="1"/>
  <c r="I288" i="7"/>
  <c r="J288" i="7" s="1"/>
  <c r="L288" i="7" s="1"/>
  <c r="I287" i="7"/>
  <c r="J287" i="7" s="1"/>
  <c r="L287" i="7" s="1"/>
  <c r="I286" i="7"/>
  <c r="J286" i="7" s="1"/>
  <c r="L286" i="7" s="1"/>
  <c r="I285" i="7"/>
  <c r="J285" i="7" s="1"/>
  <c r="L285" i="7" s="1"/>
  <c r="I284" i="7"/>
  <c r="J284" i="7" s="1"/>
  <c r="L284" i="7" s="1"/>
  <c r="I283" i="7"/>
  <c r="J283" i="7" s="1"/>
  <c r="L283" i="7" s="1"/>
  <c r="I282" i="7"/>
  <c r="J282" i="7" s="1"/>
  <c r="L282" i="7" s="1"/>
  <c r="I281" i="7"/>
  <c r="J281" i="7" s="1"/>
  <c r="L281" i="7" s="1"/>
  <c r="I280" i="7"/>
  <c r="J280" i="7" s="1"/>
  <c r="L280" i="7" s="1"/>
  <c r="I279" i="7"/>
  <c r="J279" i="7" s="1"/>
  <c r="L279" i="7" s="1"/>
  <c r="I262" i="7"/>
  <c r="J262" i="7" s="1"/>
  <c r="L262" i="7" s="1"/>
  <c r="I261" i="7"/>
  <c r="J261" i="7" s="1"/>
  <c r="L261" i="7" s="1"/>
  <c r="I260" i="7"/>
  <c r="J260" i="7" s="1"/>
  <c r="L260" i="7" s="1"/>
  <c r="I259" i="7"/>
  <c r="J259" i="7" s="1"/>
  <c r="L259" i="7" s="1"/>
  <c r="I258" i="7"/>
  <c r="J258" i="7" s="1"/>
  <c r="L258" i="7" s="1"/>
  <c r="I257" i="7"/>
  <c r="J257" i="7" s="1"/>
  <c r="L257" i="7" s="1"/>
  <c r="I256" i="7"/>
  <c r="J256" i="7" s="1"/>
  <c r="L256" i="7" s="1"/>
  <c r="I255" i="7"/>
  <c r="J255" i="7" s="1"/>
  <c r="L255" i="7" s="1"/>
  <c r="I254" i="7"/>
  <c r="J254" i="7" s="1"/>
  <c r="L254" i="7" s="1"/>
  <c r="I253" i="7"/>
  <c r="J253" i="7" s="1"/>
  <c r="L253" i="7" s="1"/>
  <c r="I252" i="7"/>
  <c r="J252" i="7" s="1"/>
  <c r="L252" i="7" s="1"/>
  <c r="I251" i="7"/>
  <c r="J251" i="7" s="1"/>
  <c r="L251" i="7" s="1"/>
  <c r="I250" i="7"/>
  <c r="J250" i="7" s="1"/>
  <c r="L250" i="7" s="1"/>
  <c r="I249" i="7"/>
  <c r="J249" i="7" s="1"/>
  <c r="L249" i="7" s="1"/>
  <c r="I248" i="7"/>
  <c r="J248" i="7" s="1"/>
  <c r="L248" i="7" s="1"/>
  <c r="I247" i="7"/>
  <c r="J247" i="7" s="1"/>
  <c r="L247" i="7" s="1"/>
  <c r="I214" i="7"/>
  <c r="J214" i="7" s="1"/>
  <c r="L214" i="7" s="1"/>
  <c r="I213" i="7"/>
  <c r="J213" i="7" s="1"/>
  <c r="L213" i="7" s="1"/>
  <c r="I212" i="7"/>
  <c r="J212" i="7" s="1"/>
  <c r="L212" i="7" s="1"/>
  <c r="I211" i="7"/>
  <c r="J211" i="7" s="1"/>
  <c r="L211" i="7" s="1"/>
  <c r="I210" i="7"/>
  <c r="J210" i="7" s="1"/>
  <c r="L210" i="7" s="1"/>
  <c r="I209" i="7"/>
  <c r="J209" i="7" s="1"/>
  <c r="L209" i="7" s="1"/>
  <c r="I208" i="7"/>
  <c r="J208" i="7" s="1"/>
  <c r="L208" i="7" s="1"/>
  <c r="I207" i="7"/>
  <c r="J207" i="7" s="1"/>
  <c r="L207" i="7" s="1"/>
  <c r="I206" i="7"/>
  <c r="J206" i="7" s="1"/>
  <c r="L206" i="7" s="1"/>
  <c r="I205" i="7"/>
  <c r="J205" i="7" s="1"/>
  <c r="L205" i="7" s="1"/>
  <c r="I204" i="7"/>
  <c r="J204" i="7" s="1"/>
  <c r="L204" i="7" s="1"/>
  <c r="I203" i="7"/>
  <c r="J203" i="7" s="1"/>
  <c r="L203" i="7" s="1"/>
  <c r="I202" i="7"/>
  <c r="J202" i="7" s="1"/>
  <c r="L202" i="7" s="1"/>
  <c r="I201" i="7"/>
  <c r="J201" i="7" s="1"/>
  <c r="L201" i="7" s="1"/>
  <c r="I200" i="7"/>
  <c r="J200" i="7" s="1"/>
  <c r="L200" i="7" s="1"/>
  <c r="I199" i="7"/>
  <c r="J199" i="7" s="1"/>
  <c r="L199" i="7" s="1"/>
  <c r="I182" i="7"/>
  <c r="J182" i="7" s="1"/>
  <c r="L182" i="7" s="1"/>
  <c r="I181" i="7"/>
  <c r="J181" i="7" s="1"/>
  <c r="L181" i="7" s="1"/>
  <c r="I180" i="7"/>
  <c r="J180" i="7" s="1"/>
  <c r="L180" i="7" s="1"/>
  <c r="I179" i="7"/>
  <c r="J179" i="7" s="1"/>
  <c r="L179" i="7" s="1"/>
  <c r="I178" i="7"/>
  <c r="J178" i="7" s="1"/>
  <c r="L178" i="7" s="1"/>
  <c r="I177" i="7"/>
  <c r="J177" i="7" s="1"/>
  <c r="L177" i="7" s="1"/>
  <c r="I176" i="7"/>
  <c r="J176" i="7" s="1"/>
  <c r="L176" i="7" s="1"/>
  <c r="I175" i="7"/>
  <c r="J175" i="7" s="1"/>
  <c r="L175" i="7" s="1"/>
  <c r="I174" i="7"/>
  <c r="J174" i="7" s="1"/>
  <c r="L174" i="7" s="1"/>
  <c r="I173" i="7"/>
  <c r="J173" i="7" s="1"/>
  <c r="L173" i="7" s="1"/>
  <c r="I172" i="7"/>
  <c r="J172" i="7" s="1"/>
  <c r="L172" i="7" s="1"/>
  <c r="I171" i="7"/>
  <c r="J171" i="7" s="1"/>
  <c r="L171" i="7" s="1"/>
  <c r="I170" i="7"/>
  <c r="J170" i="7" s="1"/>
  <c r="L170" i="7" s="1"/>
  <c r="I169" i="7"/>
  <c r="J169" i="7" s="1"/>
  <c r="L169" i="7" s="1"/>
  <c r="I168" i="7"/>
  <c r="J168" i="7" s="1"/>
  <c r="L168" i="7" s="1"/>
  <c r="I167" i="7"/>
  <c r="J167" i="7" s="1"/>
  <c r="L167" i="7" s="1"/>
  <c r="I166" i="7"/>
  <c r="J166" i="7" s="1"/>
  <c r="L166" i="7" s="1"/>
  <c r="I165" i="7"/>
  <c r="J165" i="7" s="1"/>
  <c r="L165" i="7" s="1"/>
  <c r="I164" i="7"/>
  <c r="J164" i="7" s="1"/>
  <c r="L164" i="7" s="1"/>
  <c r="I163" i="7"/>
  <c r="J163" i="7" s="1"/>
  <c r="L163" i="7" s="1"/>
  <c r="I162" i="7"/>
  <c r="J162" i="7" s="1"/>
  <c r="L162" i="7" s="1"/>
  <c r="I161" i="7"/>
  <c r="J161" i="7" s="1"/>
  <c r="L161" i="7" s="1"/>
  <c r="I160" i="7"/>
  <c r="J160" i="7" s="1"/>
  <c r="L160" i="7" s="1"/>
  <c r="I159" i="7"/>
  <c r="J159" i="7" s="1"/>
  <c r="L159" i="7" s="1"/>
  <c r="I158" i="7"/>
  <c r="J158" i="7" s="1"/>
  <c r="L158" i="7" s="1"/>
  <c r="I157" i="7"/>
  <c r="J157" i="7" s="1"/>
  <c r="L157" i="7" s="1"/>
  <c r="I156" i="7"/>
  <c r="J156" i="7" s="1"/>
  <c r="L156" i="7" s="1"/>
  <c r="I155" i="7"/>
  <c r="J155" i="7" s="1"/>
  <c r="L155" i="7" s="1"/>
  <c r="I154" i="7"/>
  <c r="J154" i="7" s="1"/>
  <c r="L154" i="7" s="1"/>
  <c r="I153" i="7"/>
  <c r="J153" i="7" s="1"/>
  <c r="L153" i="7" s="1"/>
  <c r="I152" i="7"/>
  <c r="J152" i="7" s="1"/>
  <c r="L152" i="7" s="1"/>
  <c r="I151" i="7"/>
  <c r="J151" i="7" s="1"/>
  <c r="L151" i="7" s="1"/>
  <c r="I150" i="7"/>
  <c r="J150" i="7" s="1"/>
  <c r="L150" i="7" s="1"/>
  <c r="I149" i="7"/>
  <c r="J149" i="7" s="1"/>
  <c r="L149" i="7" s="1"/>
  <c r="I148" i="7"/>
  <c r="J148" i="7" s="1"/>
  <c r="L148" i="7" s="1"/>
  <c r="I147" i="7"/>
  <c r="J147" i="7" s="1"/>
  <c r="L147" i="7" s="1"/>
  <c r="I146" i="7"/>
  <c r="J146" i="7" s="1"/>
  <c r="L146" i="7" s="1"/>
  <c r="I145" i="7"/>
  <c r="J145" i="7" s="1"/>
  <c r="L145" i="7" s="1"/>
  <c r="I144" i="7"/>
  <c r="J144" i="7" s="1"/>
  <c r="L144" i="7" s="1"/>
  <c r="I143" i="7"/>
  <c r="J143" i="7" s="1"/>
  <c r="L143" i="7" s="1"/>
  <c r="I142" i="7"/>
  <c r="J142" i="7" s="1"/>
  <c r="L142" i="7" s="1"/>
  <c r="I141" i="7"/>
  <c r="J141" i="7" s="1"/>
  <c r="L141" i="7" s="1"/>
  <c r="I140" i="7"/>
  <c r="J140" i="7" s="1"/>
  <c r="L140" i="7" s="1"/>
  <c r="I139" i="7"/>
  <c r="J139" i="7" s="1"/>
  <c r="L139" i="7" s="1"/>
  <c r="I138" i="7"/>
  <c r="J138" i="7" s="1"/>
  <c r="L138" i="7" s="1"/>
  <c r="I137" i="7"/>
  <c r="J137" i="7" s="1"/>
  <c r="L137" i="7" s="1"/>
  <c r="I136" i="7"/>
  <c r="J136" i="7" s="1"/>
  <c r="L136" i="7" s="1"/>
  <c r="I135" i="7"/>
  <c r="J135" i="7" s="1"/>
  <c r="L135" i="7" s="1"/>
  <c r="I134" i="7"/>
  <c r="J134" i="7" s="1"/>
  <c r="L134" i="7" s="1"/>
  <c r="I133" i="7"/>
  <c r="J133" i="7" s="1"/>
  <c r="L133" i="7" s="1"/>
  <c r="I132" i="7"/>
  <c r="J132" i="7" s="1"/>
  <c r="L132" i="7" s="1"/>
  <c r="I131" i="7"/>
  <c r="J131" i="7" s="1"/>
  <c r="L131" i="7" s="1"/>
  <c r="I130" i="7"/>
  <c r="J130" i="7" s="1"/>
  <c r="L130" i="7" s="1"/>
  <c r="I129" i="7"/>
  <c r="J129" i="7" s="1"/>
  <c r="L129" i="7" s="1"/>
  <c r="I128" i="7"/>
  <c r="J128" i="7" s="1"/>
  <c r="L128" i="7" s="1"/>
  <c r="I127" i="7"/>
  <c r="J127" i="7" s="1"/>
  <c r="L127" i="7" s="1"/>
  <c r="I126" i="7"/>
  <c r="J126" i="7" s="1"/>
  <c r="L126" i="7" s="1"/>
  <c r="I125" i="7"/>
  <c r="J125" i="7" s="1"/>
  <c r="L125" i="7" s="1"/>
  <c r="I124" i="7"/>
  <c r="J124" i="7" s="1"/>
  <c r="L124" i="7" s="1"/>
  <c r="I123" i="7"/>
  <c r="J123" i="7" s="1"/>
  <c r="L123" i="7" s="1"/>
  <c r="I122" i="7"/>
  <c r="J122" i="7" s="1"/>
  <c r="L122" i="7" s="1"/>
  <c r="I121" i="7"/>
  <c r="J121" i="7" s="1"/>
  <c r="L121" i="7" s="1"/>
  <c r="I120" i="7"/>
  <c r="J120" i="7" s="1"/>
  <c r="L120" i="7" s="1"/>
  <c r="I119" i="7"/>
  <c r="J119" i="7" s="1"/>
  <c r="L119" i="7" s="1"/>
  <c r="I118" i="7"/>
  <c r="J118" i="7" s="1"/>
  <c r="L118" i="7" s="1"/>
  <c r="I117" i="7"/>
  <c r="J117" i="7" s="1"/>
  <c r="L117" i="7" s="1"/>
  <c r="I116" i="7"/>
  <c r="J116" i="7" s="1"/>
  <c r="L116" i="7" s="1"/>
  <c r="I115" i="7"/>
  <c r="J115" i="7" s="1"/>
  <c r="L115" i="7" s="1"/>
  <c r="I114" i="7"/>
  <c r="J114" i="7" s="1"/>
  <c r="L114" i="7" s="1"/>
  <c r="I113" i="7"/>
  <c r="J113" i="7" s="1"/>
  <c r="L113" i="7" s="1"/>
  <c r="I112" i="7"/>
  <c r="J112" i="7" s="1"/>
  <c r="L112" i="7" s="1"/>
  <c r="I111" i="7"/>
  <c r="J111" i="7" s="1"/>
  <c r="L111" i="7" s="1"/>
  <c r="I110" i="7"/>
  <c r="J110" i="7" s="1"/>
  <c r="L110" i="7" s="1"/>
  <c r="I109" i="7"/>
  <c r="J109" i="7" s="1"/>
  <c r="L109" i="7" s="1"/>
  <c r="I108" i="7"/>
  <c r="J108" i="7" s="1"/>
  <c r="L108" i="7" s="1"/>
  <c r="I107" i="7"/>
  <c r="J107" i="7" s="1"/>
  <c r="L107" i="7" s="1"/>
  <c r="I106" i="7"/>
  <c r="J106" i="7" s="1"/>
  <c r="L106" i="7" s="1"/>
  <c r="I105" i="7"/>
  <c r="J105" i="7" s="1"/>
  <c r="L105" i="7" s="1"/>
  <c r="I104" i="7"/>
  <c r="J104" i="7" s="1"/>
  <c r="L104" i="7" s="1"/>
  <c r="I103" i="7"/>
  <c r="J103" i="7" s="1"/>
  <c r="L103" i="7" s="1"/>
  <c r="I86" i="7"/>
  <c r="J86" i="7" s="1"/>
  <c r="L86" i="7" s="1"/>
  <c r="I85" i="7"/>
  <c r="J85" i="7" s="1"/>
  <c r="L85" i="7" s="1"/>
  <c r="I84" i="7"/>
  <c r="J84" i="7" s="1"/>
  <c r="L84" i="7" s="1"/>
  <c r="I83" i="7"/>
  <c r="J83" i="7" s="1"/>
  <c r="L83" i="7" s="1"/>
  <c r="I82" i="7"/>
  <c r="J82" i="7" s="1"/>
  <c r="L82" i="7" s="1"/>
  <c r="I81" i="7"/>
  <c r="J81" i="7" s="1"/>
  <c r="L81" i="7" s="1"/>
  <c r="I80" i="7"/>
  <c r="J80" i="7" s="1"/>
  <c r="L80" i="7" s="1"/>
  <c r="I79" i="7"/>
  <c r="J79" i="7" s="1"/>
  <c r="L79" i="7" s="1"/>
  <c r="I78" i="7"/>
  <c r="J78" i="7" s="1"/>
  <c r="L78" i="7" s="1"/>
  <c r="I77" i="7"/>
  <c r="J77" i="7" s="1"/>
  <c r="L77" i="7" s="1"/>
  <c r="I76" i="7"/>
  <c r="J76" i="7" s="1"/>
  <c r="L76" i="7" s="1"/>
  <c r="I75" i="7"/>
  <c r="J75" i="7" s="1"/>
  <c r="L75" i="7" s="1"/>
  <c r="I74" i="7"/>
  <c r="J74" i="7" s="1"/>
  <c r="L74" i="7" s="1"/>
  <c r="I73" i="7"/>
  <c r="J73" i="7" s="1"/>
  <c r="L73" i="7" s="1"/>
  <c r="I72" i="7"/>
  <c r="J72" i="7" s="1"/>
  <c r="L72" i="7" s="1"/>
  <c r="I71" i="7"/>
  <c r="J71" i="7" s="1"/>
  <c r="L71" i="7" s="1"/>
  <c r="I70" i="7"/>
  <c r="J70" i="7" s="1"/>
  <c r="L70" i="7" s="1"/>
  <c r="I69" i="7"/>
  <c r="J69" i="7" s="1"/>
  <c r="L69" i="7" s="1"/>
  <c r="I68" i="7"/>
  <c r="J68" i="7" s="1"/>
  <c r="L68" i="7" s="1"/>
  <c r="I67" i="7"/>
  <c r="J67" i="7" s="1"/>
  <c r="L67" i="7" s="1"/>
  <c r="I66" i="7"/>
  <c r="J66" i="7" s="1"/>
  <c r="L66" i="7" s="1"/>
  <c r="I65" i="7"/>
  <c r="J65" i="7" s="1"/>
  <c r="L65" i="7" s="1"/>
  <c r="I64" i="7"/>
  <c r="J64" i="7" s="1"/>
  <c r="L64" i="7" s="1"/>
  <c r="I63" i="7"/>
  <c r="J63" i="7" s="1"/>
  <c r="L63" i="7" s="1"/>
  <c r="I62" i="7"/>
  <c r="J62" i="7" s="1"/>
  <c r="L62" i="7" s="1"/>
  <c r="I61" i="7"/>
  <c r="J61" i="7" s="1"/>
  <c r="L61" i="7" s="1"/>
  <c r="I60" i="7"/>
  <c r="J60" i="7" s="1"/>
  <c r="L60" i="7" s="1"/>
  <c r="I59" i="7"/>
  <c r="J59" i="7" s="1"/>
  <c r="L59" i="7" s="1"/>
  <c r="I58" i="7"/>
  <c r="J58" i="7" s="1"/>
  <c r="L58" i="7" s="1"/>
  <c r="I57" i="7"/>
  <c r="J57" i="7" s="1"/>
  <c r="L57" i="7" s="1"/>
  <c r="I56" i="7"/>
  <c r="J56" i="7" s="1"/>
  <c r="L56" i="7" s="1"/>
  <c r="I55" i="7"/>
  <c r="J55" i="7" s="1"/>
  <c r="L55" i="7" s="1"/>
  <c r="I54" i="7"/>
  <c r="J54" i="7" s="1"/>
  <c r="L54" i="7" s="1"/>
  <c r="I53" i="7"/>
  <c r="J53" i="7" s="1"/>
  <c r="L53" i="7" s="1"/>
  <c r="I52" i="7"/>
  <c r="J52" i="7" s="1"/>
  <c r="L52" i="7" s="1"/>
  <c r="I51" i="7"/>
  <c r="J51" i="7" s="1"/>
  <c r="L51" i="7" s="1"/>
  <c r="I50" i="7"/>
  <c r="J50" i="7" s="1"/>
  <c r="L50" i="7" s="1"/>
  <c r="I49" i="7"/>
  <c r="J49" i="7" s="1"/>
  <c r="L49" i="7" s="1"/>
  <c r="I48" i="7"/>
  <c r="J48" i="7" s="1"/>
  <c r="L48" i="7" s="1"/>
  <c r="I47" i="7"/>
  <c r="J47" i="7" s="1"/>
  <c r="L47" i="7" s="1"/>
  <c r="I46" i="7"/>
  <c r="J46" i="7" s="1"/>
  <c r="L46" i="7" s="1"/>
  <c r="I45" i="7"/>
  <c r="J45" i="7" s="1"/>
  <c r="L45" i="7" s="1"/>
  <c r="I44" i="7"/>
  <c r="J44" i="7" s="1"/>
  <c r="L44" i="7" s="1"/>
  <c r="I43" i="7"/>
  <c r="J43" i="7" s="1"/>
  <c r="L43" i="7" s="1"/>
  <c r="I42" i="7"/>
  <c r="J42" i="7" s="1"/>
  <c r="L42" i="7" s="1"/>
  <c r="I41" i="7"/>
  <c r="J41" i="7" s="1"/>
  <c r="L41" i="7" s="1"/>
  <c r="I40" i="7"/>
  <c r="J40" i="7" s="1"/>
  <c r="L40" i="7" s="1"/>
  <c r="I39" i="7"/>
  <c r="J39" i="7" s="1"/>
  <c r="L39" i="7" s="1"/>
  <c r="I22" i="7"/>
  <c r="J22" i="7" s="1"/>
  <c r="L22" i="7" s="1"/>
  <c r="I21" i="7"/>
  <c r="J21" i="7" s="1"/>
  <c r="L21" i="7" s="1"/>
  <c r="I20" i="7"/>
  <c r="J20" i="7" s="1"/>
  <c r="L20" i="7" s="1"/>
  <c r="I19" i="7"/>
  <c r="J19" i="7" s="1"/>
  <c r="L19" i="7" s="1"/>
  <c r="I18" i="7"/>
  <c r="J18" i="7" s="1"/>
  <c r="L18" i="7" s="1"/>
  <c r="I17" i="7"/>
  <c r="J17" i="7" s="1"/>
  <c r="L17" i="7" s="1"/>
  <c r="I16" i="7"/>
  <c r="J16" i="7" s="1"/>
  <c r="L16" i="7" s="1"/>
  <c r="I15" i="7"/>
  <c r="J15" i="7" s="1"/>
  <c r="L15" i="7" s="1"/>
  <c r="I14" i="7"/>
  <c r="J14" i="7" s="1"/>
  <c r="L14" i="7" s="1"/>
  <c r="I13" i="7"/>
  <c r="J13" i="7" s="1"/>
  <c r="L13" i="7" s="1"/>
  <c r="I12" i="7"/>
  <c r="J12" i="7" s="1"/>
  <c r="L12" i="7" s="1"/>
  <c r="I11" i="7"/>
  <c r="J11" i="7" s="1"/>
  <c r="L11" i="7" s="1"/>
  <c r="I10" i="7"/>
  <c r="J10" i="7" s="1"/>
  <c r="L10" i="7" s="1"/>
  <c r="I9" i="7"/>
  <c r="J9" i="7" s="1"/>
  <c r="L9" i="7" s="1"/>
  <c r="I8" i="7"/>
  <c r="J8" i="7" s="1"/>
  <c r="L8" i="7" s="1"/>
  <c r="I7" i="7"/>
  <c r="J7" i="7" s="1"/>
  <c r="L7" i="7" s="1"/>
  <c r="M439" i="7" l="1"/>
  <c r="M1943" i="7"/>
  <c r="M1095" i="7"/>
  <c r="M935" i="7"/>
  <c r="M119" i="7"/>
  <c r="M471" i="7"/>
  <c r="L5" i="7"/>
  <c r="M5" i="7" l="1"/>
  <c r="I2102" i="4"/>
  <c r="I2101" i="4"/>
  <c r="I2100" i="4"/>
  <c r="I2099" i="4"/>
  <c r="I2098" i="4"/>
  <c r="I2097" i="4"/>
  <c r="I2096" i="4"/>
  <c r="I2095" i="4"/>
  <c r="I2094" i="4"/>
  <c r="I2093" i="4"/>
  <c r="I2092" i="4"/>
  <c r="I2091" i="4"/>
  <c r="I2090" i="4"/>
  <c r="I2089" i="4"/>
  <c r="I2088" i="4"/>
  <c r="I2087" i="4"/>
  <c r="I2182" i="4"/>
  <c r="I2181" i="4"/>
  <c r="I2180" i="4"/>
  <c r="I2179" i="4"/>
  <c r="I2178" i="4"/>
  <c r="I2177" i="4"/>
  <c r="I2176" i="4"/>
  <c r="I2175" i="4"/>
  <c r="I2174" i="4"/>
  <c r="I2173" i="4"/>
  <c r="I2172" i="4"/>
  <c r="I2171" i="4"/>
  <c r="I2170" i="4"/>
  <c r="I2169" i="4"/>
  <c r="I2168" i="4"/>
  <c r="I2167" i="4"/>
  <c r="I1046" i="4"/>
  <c r="I1045" i="4"/>
  <c r="I1044" i="4"/>
  <c r="I1043" i="4"/>
  <c r="I1042" i="4"/>
  <c r="I1041" i="4"/>
  <c r="I1040" i="4"/>
  <c r="I1039" i="4"/>
  <c r="I1038" i="4"/>
  <c r="I1037" i="4"/>
  <c r="I1036" i="4"/>
  <c r="I1035" i="4"/>
  <c r="I1034" i="4"/>
  <c r="I1033" i="4"/>
  <c r="I1032" i="4"/>
  <c r="I103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2086" i="4"/>
  <c r="I2085" i="4"/>
  <c r="I2084" i="4"/>
  <c r="I2083" i="4"/>
  <c r="I2082" i="4"/>
  <c r="I2081" i="4"/>
  <c r="I2080" i="4"/>
  <c r="I2079" i="4"/>
  <c r="I2078" i="4"/>
  <c r="I2077" i="4"/>
  <c r="I2076" i="4"/>
  <c r="I2075" i="4"/>
  <c r="I2074" i="4"/>
  <c r="I2073" i="4"/>
  <c r="I2072" i="4"/>
  <c r="I2071" i="4"/>
  <c r="I2038" i="4"/>
  <c r="I2037" i="4"/>
  <c r="I2036" i="4"/>
  <c r="I2035" i="4"/>
  <c r="I2034" i="4"/>
  <c r="I2033" i="4"/>
  <c r="I2032" i="4"/>
  <c r="I2031" i="4"/>
  <c r="I2030" i="4"/>
  <c r="I2029" i="4"/>
  <c r="I2028" i="4"/>
  <c r="I2027" i="4"/>
  <c r="I2026" i="4"/>
  <c r="I2025" i="4"/>
  <c r="I2024" i="4"/>
  <c r="I2023" i="4"/>
  <c r="I1606" i="4"/>
  <c r="I1605" i="4"/>
  <c r="I1604" i="4"/>
  <c r="I1603" i="4"/>
  <c r="I1602" i="4"/>
  <c r="I1601" i="4"/>
  <c r="I1600" i="4"/>
  <c r="I1599" i="4"/>
  <c r="I1598" i="4"/>
  <c r="I1597" i="4"/>
  <c r="I1596" i="4"/>
  <c r="I1595" i="4"/>
  <c r="I1594" i="4"/>
  <c r="I1593" i="4"/>
  <c r="I1592" i="4"/>
  <c r="I1591" i="4"/>
  <c r="I1078" i="4"/>
  <c r="I1077" i="4"/>
  <c r="I1076" i="4"/>
  <c r="I1075" i="4"/>
  <c r="I1074" i="4"/>
  <c r="I1073" i="4"/>
  <c r="I1072" i="4"/>
  <c r="I1071" i="4"/>
  <c r="I1070" i="4"/>
  <c r="I1069" i="4"/>
  <c r="I1068" i="4"/>
  <c r="I1067" i="4"/>
  <c r="I1066" i="4"/>
  <c r="I1065" i="4"/>
  <c r="I1064" i="4"/>
  <c r="I1063" i="4"/>
  <c r="I966" i="4"/>
  <c r="I965" i="4"/>
  <c r="I964" i="4"/>
  <c r="I963" i="4"/>
  <c r="I962" i="4"/>
  <c r="I961" i="4"/>
  <c r="I960" i="4"/>
  <c r="I959" i="4"/>
  <c r="I958" i="4"/>
  <c r="I957" i="4"/>
  <c r="I956" i="4"/>
  <c r="I955" i="4"/>
  <c r="I954" i="4"/>
  <c r="I953" i="4"/>
  <c r="I952" i="4"/>
  <c r="I951" i="4"/>
  <c r="I758" i="4"/>
  <c r="I757" i="4"/>
  <c r="I756" i="4"/>
  <c r="I755" i="4"/>
  <c r="I754" i="4"/>
  <c r="I753" i="4"/>
  <c r="I752" i="4"/>
  <c r="I751" i="4"/>
  <c r="I750" i="4"/>
  <c r="I749" i="4"/>
  <c r="I748" i="4"/>
  <c r="I747" i="4"/>
  <c r="I746" i="4"/>
  <c r="I745" i="4"/>
  <c r="I744" i="4"/>
  <c r="I743" i="4"/>
  <c r="I742" i="4"/>
  <c r="I741" i="4"/>
  <c r="I740" i="4"/>
  <c r="I739" i="4"/>
  <c r="I738" i="4"/>
  <c r="I737" i="4"/>
  <c r="I736" i="4"/>
  <c r="I735" i="4"/>
  <c r="I734" i="4"/>
  <c r="I733" i="4"/>
  <c r="I732" i="4"/>
  <c r="I731" i="4"/>
  <c r="I730" i="4"/>
  <c r="I729" i="4"/>
  <c r="I728" i="4"/>
  <c r="I727" i="4"/>
  <c r="I422" i="4"/>
  <c r="I421" i="4"/>
  <c r="I420" i="4"/>
  <c r="I419" i="4"/>
  <c r="I418" i="4"/>
  <c r="I417" i="4"/>
  <c r="I416" i="4"/>
  <c r="I415" i="4"/>
  <c r="I414" i="4"/>
  <c r="I413" i="4"/>
  <c r="I412" i="4"/>
  <c r="I411" i="4"/>
  <c r="I410" i="4"/>
  <c r="I409" i="4"/>
  <c r="I408" i="4"/>
  <c r="I407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2358" i="4"/>
  <c r="I2357" i="4"/>
  <c r="I2356" i="4"/>
  <c r="I2355" i="4"/>
  <c r="I2354" i="4"/>
  <c r="I2353" i="4"/>
  <c r="I2352" i="4"/>
  <c r="I2351" i="4"/>
  <c r="I2350" i="4"/>
  <c r="I2349" i="4"/>
  <c r="I2348" i="4"/>
  <c r="I2347" i="4"/>
  <c r="I2346" i="4"/>
  <c r="I2345" i="4"/>
  <c r="I2344" i="4"/>
  <c r="I2343" i="4"/>
  <c r="I2342" i="4"/>
  <c r="I2341" i="4"/>
  <c r="I2340" i="4"/>
  <c r="I2339" i="4"/>
  <c r="I2338" i="4"/>
  <c r="I2337" i="4"/>
  <c r="I2336" i="4"/>
  <c r="I2335" i="4"/>
  <c r="I2334" i="4"/>
  <c r="I2333" i="4"/>
  <c r="I2332" i="4"/>
  <c r="I2331" i="4"/>
  <c r="I2330" i="4"/>
  <c r="I2329" i="4"/>
  <c r="I2328" i="4"/>
  <c r="I2327" i="4"/>
  <c r="I2326" i="4"/>
  <c r="I2325" i="4"/>
  <c r="I2324" i="4"/>
  <c r="I2323" i="4"/>
  <c r="I2322" i="4"/>
  <c r="I2321" i="4"/>
  <c r="I2320" i="4"/>
  <c r="I2319" i="4"/>
  <c r="I2318" i="4"/>
  <c r="I2317" i="4"/>
  <c r="I2316" i="4"/>
  <c r="I2315" i="4"/>
  <c r="I2314" i="4"/>
  <c r="I2313" i="4"/>
  <c r="I2312" i="4"/>
  <c r="I2311" i="4"/>
  <c r="I2310" i="4"/>
  <c r="I2309" i="4"/>
  <c r="I2308" i="4"/>
  <c r="I2307" i="4"/>
  <c r="I2306" i="4"/>
  <c r="I2305" i="4"/>
  <c r="I2304" i="4"/>
  <c r="I2303" i="4"/>
  <c r="I2302" i="4"/>
  <c r="I2301" i="4"/>
  <c r="I2300" i="4"/>
  <c r="I2299" i="4"/>
  <c r="I2298" i="4"/>
  <c r="I2297" i="4"/>
  <c r="I2296" i="4"/>
  <c r="I2295" i="4"/>
  <c r="I2294" i="4"/>
  <c r="I2293" i="4"/>
  <c r="I2292" i="4"/>
  <c r="I2291" i="4"/>
  <c r="I2290" i="4"/>
  <c r="I2289" i="4"/>
  <c r="I2288" i="4"/>
  <c r="I2287" i="4"/>
  <c r="I2286" i="4"/>
  <c r="I2285" i="4"/>
  <c r="I2284" i="4"/>
  <c r="I2283" i="4"/>
  <c r="I2282" i="4"/>
  <c r="I2281" i="4"/>
  <c r="I2280" i="4"/>
  <c r="I2279" i="4"/>
  <c r="I2278" i="4"/>
  <c r="I2277" i="4"/>
  <c r="I2276" i="4"/>
  <c r="I2275" i="4"/>
  <c r="I2274" i="4"/>
  <c r="I2273" i="4"/>
  <c r="I2272" i="4"/>
  <c r="I2271" i="4"/>
  <c r="I2270" i="4"/>
  <c r="I2269" i="4"/>
  <c r="J2269" i="4" s="1"/>
  <c r="L2269" i="4" s="1"/>
  <c r="I2268" i="4"/>
  <c r="I2267" i="4"/>
  <c r="I2266" i="4"/>
  <c r="I2265" i="4"/>
  <c r="I2264" i="4"/>
  <c r="I2263" i="4"/>
  <c r="I2262" i="4"/>
  <c r="I2261" i="4"/>
  <c r="J2261" i="4" s="1"/>
  <c r="L2261" i="4" s="1"/>
  <c r="I2260" i="4"/>
  <c r="I2259" i="4"/>
  <c r="I2258" i="4"/>
  <c r="I2257" i="4"/>
  <c r="I2256" i="4"/>
  <c r="I2255" i="4"/>
  <c r="I2254" i="4"/>
  <c r="I2253" i="4"/>
  <c r="I2252" i="4"/>
  <c r="I2251" i="4"/>
  <c r="I2250" i="4"/>
  <c r="I2249" i="4"/>
  <c r="I2248" i="4"/>
  <c r="I2247" i="4"/>
  <c r="I2246" i="4"/>
  <c r="I2245" i="4"/>
  <c r="I2244" i="4"/>
  <c r="I2243" i="4"/>
  <c r="I2242" i="4"/>
  <c r="I2241" i="4"/>
  <c r="I2240" i="4"/>
  <c r="I2239" i="4"/>
  <c r="I2238" i="4"/>
  <c r="I2237" i="4"/>
  <c r="I2236" i="4"/>
  <c r="I2235" i="4"/>
  <c r="I2234" i="4"/>
  <c r="I2233" i="4"/>
  <c r="I2232" i="4"/>
  <c r="I2231" i="4"/>
  <c r="I2230" i="4"/>
  <c r="I2229" i="4"/>
  <c r="I2228" i="4"/>
  <c r="I2227" i="4"/>
  <c r="I2226" i="4"/>
  <c r="I2225" i="4"/>
  <c r="I2224" i="4"/>
  <c r="I2223" i="4"/>
  <c r="I2222" i="4"/>
  <c r="I2221" i="4"/>
  <c r="I2220" i="4"/>
  <c r="I2219" i="4"/>
  <c r="I2218" i="4"/>
  <c r="I2217" i="4"/>
  <c r="I2216" i="4"/>
  <c r="I2215" i="4"/>
  <c r="I2214" i="4"/>
  <c r="I2213" i="4"/>
  <c r="I2212" i="4"/>
  <c r="I2211" i="4"/>
  <c r="I2210" i="4"/>
  <c r="I2209" i="4"/>
  <c r="I2208" i="4"/>
  <c r="I2207" i="4"/>
  <c r="I2206" i="4"/>
  <c r="I2205" i="4"/>
  <c r="I2204" i="4"/>
  <c r="I2203" i="4"/>
  <c r="I2202" i="4"/>
  <c r="I2201" i="4"/>
  <c r="I2200" i="4"/>
  <c r="I2199" i="4"/>
  <c r="I2198" i="4"/>
  <c r="I2197" i="4"/>
  <c r="I2196" i="4"/>
  <c r="I2195" i="4"/>
  <c r="I2194" i="4"/>
  <c r="I2193" i="4"/>
  <c r="I2192" i="4"/>
  <c r="I2191" i="4"/>
  <c r="I2190" i="4"/>
  <c r="I2189" i="4"/>
  <c r="I2188" i="4"/>
  <c r="I2187" i="4"/>
  <c r="I2186" i="4"/>
  <c r="I2185" i="4"/>
  <c r="I2184" i="4"/>
  <c r="I2183" i="4"/>
  <c r="I2166" i="4"/>
  <c r="I2165" i="4"/>
  <c r="I2164" i="4"/>
  <c r="I2163" i="4"/>
  <c r="I2162" i="4"/>
  <c r="I2161" i="4"/>
  <c r="I2160" i="4"/>
  <c r="I2159" i="4"/>
  <c r="I2158" i="4"/>
  <c r="I2157" i="4"/>
  <c r="I2156" i="4"/>
  <c r="I2155" i="4"/>
  <c r="I2154" i="4"/>
  <c r="I2153" i="4"/>
  <c r="I2152" i="4"/>
  <c r="I2151" i="4"/>
  <c r="I2150" i="4"/>
  <c r="I2149" i="4"/>
  <c r="I2148" i="4"/>
  <c r="I2147" i="4"/>
  <c r="I2146" i="4"/>
  <c r="I2145" i="4"/>
  <c r="I2144" i="4"/>
  <c r="I2143" i="4"/>
  <c r="I2142" i="4"/>
  <c r="I2141" i="4"/>
  <c r="I2140" i="4"/>
  <c r="I2139" i="4"/>
  <c r="I2138" i="4"/>
  <c r="I2137" i="4"/>
  <c r="I2136" i="4"/>
  <c r="I2135" i="4"/>
  <c r="I2134" i="4"/>
  <c r="I2133" i="4"/>
  <c r="I2132" i="4"/>
  <c r="I2131" i="4"/>
  <c r="I2130" i="4"/>
  <c r="I2129" i="4"/>
  <c r="I2128" i="4"/>
  <c r="I2127" i="4"/>
  <c r="I2126" i="4"/>
  <c r="I2125" i="4"/>
  <c r="I2124" i="4"/>
  <c r="I2123" i="4"/>
  <c r="I2122" i="4"/>
  <c r="I2121" i="4"/>
  <c r="I2120" i="4"/>
  <c r="I2119" i="4"/>
  <c r="I2118" i="4"/>
  <c r="I2117" i="4"/>
  <c r="I2116" i="4"/>
  <c r="I2115" i="4"/>
  <c r="I2114" i="4"/>
  <c r="I2113" i="4"/>
  <c r="I2112" i="4"/>
  <c r="I2111" i="4"/>
  <c r="I2110" i="4"/>
  <c r="I2109" i="4"/>
  <c r="I2108" i="4"/>
  <c r="I2107" i="4"/>
  <c r="I2106" i="4"/>
  <c r="I2105" i="4"/>
  <c r="I2104" i="4"/>
  <c r="I2103" i="4"/>
  <c r="I2070" i="4"/>
  <c r="I2069" i="4"/>
  <c r="I2068" i="4"/>
  <c r="I2067" i="4"/>
  <c r="I2066" i="4"/>
  <c r="I2065" i="4"/>
  <c r="I2064" i="4"/>
  <c r="I2063" i="4"/>
  <c r="I2062" i="4"/>
  <c r="I2061" i="4"/>
  <c r="I2060" i="4"/>
  <c r="I2059" i="4"/>
  <c r="I2058" i="4"/>
  <c r="I2057" i="4"/>
  <c r="I2056" i="4"/>
  <c r="I2055" i="4"/>
  <c r="I2054" i="4"/>
  <c r="I2053" i="4"/>
  <c r="I2052" i="4"/>
  <c r="I2051" i="4"/>
  <c r="I2050" i="4"/>
  <c r="I2049" i="4"/>
  <c r="I2048" i="4"/>
  <c r="I2047" i="4"/>
  <c r="I2046" i="4"/>
  <c r="I2045" i="4"/>
  <c r="I2044" i="4"/>
  <c r="I2043" i="4"/>
  <c r="I2042" i="4"/>
  <c r="I2041" i="4"/>
  <c r="I2040" i="4"/>
  <c r="I2039" i="4"/>
  <c r="I2022" i="4"/>
  <c r="I2021" i="4"/>
  <c r="I2020" i="4"/>
  <c r="I2019" i="4"/>
  <c r="I2018" i="4"/>
  <c r="I2017" i="4"/>
  <c r="I2016" i="4"/>
  <c r="I2015" i="4"/>
  <c r="I2014" i="4"/>
  <c r="I2013" i="4"/>
  <c r="I2012" i="4"/>
  <c r="I2011" i="4"/>
  <c r="I2010" i="4"/>
  <c r="I2009" i="4"/>
  <c r="I2008" i="4"/>
  <c r="I2007" i="4"/>
  <c r="I2006" i="4"/>
  <c r="I2005" i="4"/>
  <c r="I2004" i="4"/>
  <c r="I2003" i="4"/>
  <c r="I2002" i="4"/>
  <c r="I2001" i="4"/>
  <c r="I2000" i="4"/>
  <c r="I1999" i="4"/>
  <c r="I1998" i="4"/>
  <c r="I1997" i="4"/>
  <c r="I1996" i="4"/>
  <c r="I1995" i="4"/>
  <c r="I1994" i="4"/>
  <c r="I1993" i="4"/>
  <c r="I1992" i="4"/>
  <c r="I1991" i="4"/>
  <c r="I1990" i="4"/>
  <c r="I1989" i="4"/>
  <c r="I1988" i="4"/>
  <c r="I1987" i="4"/>
  <c r="I1986" i="4"/>
  <c r="I1985" i="4"/>
  <c r="I1984" i="4"/>
  <c r="I1983" i="4"/>
  <c r="I1982" i="4"/>
  <c r="I1981" i="4"/>
  <c r="I1980" i="4"/>
  <c r="I1979" i="4"/>
  <c r="I1978" i="4"/>
  <c r="I1977" i="4"/>
  <c r="I1976" i="4"/>
  <c r="I1975" i="4"/>
  <c r="I1974" i="4"/>
  <c r="I1973" i="4"/>
  <c r="I1972" i="4"/>
  <c r="I1971" i="4"/>
  <c r="I1970" i="4"/>
  <c r="I1969" i="4"/>
  <c r="I1968" i="4"/>
  <c r="I1967" i="4"/>
  <c r="I1966" i="4"/>
  <c r="I1965" i="4"/>
  <c r="I1964" i="4"/>
  <c r="I1963" i="4"/>
  <c r="I1962" i="4"/>
  <c r="I1961" i="4"/>
  <c r="I1960" i="4"/>
  <c r="I1959" i="4"/>
  <c r="I1958" i="4"/>
  <c r="I1957" i="4"/>
  <c r="I1956" i="4"/>
  <c r="I1955" i="4"/>
  <c r="I1954" i="4"/>
  <c r="I1953" i="4"/>
  <c r="I1952" i="4"/>
  <c r="I1951" i="4"/>
  <c r="I1950" i="4"/>
  <c r="I1949" i="4"/>
  <c r="I1948" i="4"/>
  <c r="I1947" i="4"/>
  <c r="I1946" i="4"/>
  <c r="I1945" i="4"/>
  <c r="I1944" i="4"/>
  <c r="I1943" i="4"/>
  <c r="I1942" i="4"/>
  <c r="I1941" i="4"/>
  <c r="I1940" i="4"/>
  <c r="I1939" i="4"/>
  <c r="I1938" i="4"/>
  <c r="I1937" i="4"/>
  <c r="I1936" i="4"/>
  <c r="I1935" i="4"/>
  <c r="I1934" i="4"/>
  <c r="I1933" i="4"/>
  <c r="I1932" i="4"/>
  <c r="I1931" i="4"/>
  <c r="I1930" i="4"/>
  <c r="I1929" i="4"/>
  <c r="I1928" i="4"/>
  <c r="I1927" i="4"/>
  <c r="I1926" i="4"/>
  <c r="I1925" i="4"/>
  <c r="I1924" i="4"/>
  <c r="I1923" i="4"/>
  <c r="I1922" i="4"/>
  <c r="I1921" i="4"/>
  <c r="I1920" i="4"/>
  <c r="I1919" i="4"/>
  <c r="I1918" i="4"/>
  <c r="I1917" i="4"/>
  <c r="I1916" i="4"/>
  <c r="I1915" i="4"/>
  <c r="I1914" i="4"/>
  <c r="I1913" i="4"/>
  <c r="I1912" i="4"/>
  <c r="I1911" i="4"/>
  <c r="I1910" i="4"/>
  <c r="I1909" i="4"/>
  <c r="I1908" i="4"/>
  <c r="I1907" i="4"/>
  <c r="I1906" i="4"/>
  <c r="I1905" i="4"/>
  <c r="I1904" i="4"/>
  <c r="I1903" i="4"/>
  <c r="I1902" i="4"/>
  <c r="I1901" i="4"/>
  <c r="I1900" i="4"/>
  <c r="I1899" i="4"/>
  <c r="I1898" i="4"/>
  <c r="I1897" i="4"/>
  <c r="I1896" i="4"/>
  <c r="I1895" i="4"/>
  <c r="I1894" i="4"/>
  <c r="I1893" i="4"/>
  <c r="I1892" i="4"/>
  <c r="I1891" i="4"/>
  <c r="I1890" i="4"/>
  <c r="I1889" i="4"/>
  <c r="I1888" i="4"/>
  <c r="I1887" i="4"/>
  <c r="I1886" i="4"/>
  <c r="I1885" i="4"/>
  <c r="I1884" i="4"/>
  <c r="I1883" i="4"/>
  <c r="I1882" i="4"/>
  <c r="I1881" i="4"/>
  <c r="I1880" i="4"/>
  <c r="I1879" i="4"/>
  <c r="I1878" i="4"/>
  <c r="I1877" i="4"/>
  <c r="I1876" i="4"/>
  <c r="I1875" i="4"/>
  <c r="I1874" i="4"/>
  <c r="I1873" i="4"/>
  <c r="I1872" i="4"/>
  <c r="I1871" i="4"/>
  <c r="I1870" i="4"/>
  <c r="I1869" i="4"/>
  <c r="I1868" i="4"/>
  <c r="I1867" i="4"/>
  <c r="I1866" i="4"/>
  <c r="I1865" i="4"/>
  <c r="I1864" i="4"/>
  <c r="I1863" i="4"/>
  <c r="I1862" i="4"/>
  <c r="I1861" i="4"/>
  <c r="I1860" i="4"/>
  <c r="I1859" i="4"/>
  <c r="I1858" i="4"/>
  <c r="I1857" i="4"/>
  <c r="I1856" i="4"/>
  <c r="I1855" i="4"/>
  <c r="I1854" i="4"/>
  <c r="I1853" i="4"/>
  <c r="I1852" i="4"/>
  <c r="I1851" i="4"/>
  <c r="I1850" i="4"/>
  <c r="I1849" i="4"/>
  <c r="I1848" i="4"/>
  <c r="I1847" i="4"/>
  <c r="I1846" i="4"/>
  <c r="I1845" i="4"/>
  <c r="I1844" i="4"/>
  <c r="I1843" i="4"/>
  <c r="I1842" i="4"/>
  <c r="I1841" i="4"/>
  <c r="I1840" i="4"/>
  <c r="I1839" i="4"/>
  <c r="I1838" i="4"/>
  <c r="I1837" i="4"/>
  <c r="I1836" i="4"/>
  <c r="I1835" i="4"/>
  <c r="I1834" i="4"/>
  <c r="I1833" i="4"/>
  <c r="I1832" i="4"/>
  <c r="I1831" i="4"/>
  <c r="I1830" i="4"/>
  <c r="I1829" i="4"/>
  <c r="I1828" i="4"/>
  <c r="I1827" i="4"/>
  <c r="I1826" i="4"/>
  <c r="I1825" i="4"/>
  <c r="I1824" i="4"/>
  <c r="I1823" i="4"/>
  <c r="I1822" i="4"/>
  <c r="I1821" i="4"/>
  <c r="I1820" i="4"/>
  <c r="I1819" i="4"/>
  <c r="I1818" i="4"/>
  <c r="I1817" i="4"/>
  <c r="I1816" i="4"/>
  <c r="I1815" i="4"/>
  <c r="I1814" i="4"/>
  <c r="I1813" i="4"/>
  <c r="I1812" i="4"/>
  <c r="I1811" i="4"/>
  <c r="I1810" i="4"/>
  <c r="I1809" i="4"/>
  <c r="I1808" i="4"/>
  <c r="I1807" i="4"/>
  <c r="I1806" i="4"/>
  <c r="I1805" i="4"/>
  <c r="I1804" i="4"/>
  <c r="I1803" i="4"/>
  <c r="I1802" i="4"/>
  <c r="I1801" i="4"/>
  <c r="I1800" i="4"/>
  <c r="I1799" i="4"/>
  <c r="I1798" i="4"/>
  <c r="I1797" i="4"/>
  <c r="I1796" i="4"/>
  <c r="I1795" i="4"/>
  <c r="I1794" i="4"/>
  <c r="I1793" i="4"/>
  <c r="I1792" i="4"/>
  <c r="I1791" i="4"/>
  <c r="I1790" i="4"/>
  <c r="I1789" i="4"/>
  <c r="I1788" i="4"/>
  <c r="I1787" i="4"/>
  <c r="I1786" i="4"/>
  <c r="I1785" i="4"/>
  <c r="I1784" i="4"/>
  <c r="I1783" i="4"/>
  <c r="I1782" i="4"/>
  <c r="I1781" i="4"/>
  <c r="I1780" i="4"/>
  <c r="I1779" i="4"/>
  <c r="I1778" i="4"/>
  <c r="I1777" i="4"/>
  <c r="I1776" i="4"/>
  <c r="I1775" i="4"/>
  <c r="I1774" i="4"/>
  <c r="I1773" i="4"/>
  <c r="I1772" i="4"/>
  <c r="I1771" i="4"/>
  <c r="I1770" i="4"/>
  <c r="I1769" i="4"/>
  <c r="I1768" i="4"/>
  <c r="I1767" i="4"/>
  <c r="I1766" i="4"/>
  <c r="I1765" i="4"/>
  <c r="I1764" i="4"/>
  <c r="I1763" i="4"/>
  <c r="I1762" i="4"/>
  <c r="I1761" i="4"/>
  <c r="I1760" i="4"/>
  <c r="I1759" i="4"/>
  <c r="I1758" i="4"/>
  <c r="I1757" i="4"/>
  <c r="I1756" i="4"/>
  <c r="I1755" i="4"/>
  <c r="I1754" i="4"/>
  <c r="I1753" i="4"/>
  <c r="I1752" i="4"/>
  <c r="I1751" i="4"/>
  <c r="I1750" i="4"/>
  <c r="I1749" i="4"/>
  <c r="I1748" i="4"/>
  <c r="I1747" i="4"/>
  <c r="I1746" i="4"/>
  <c r="I1745" i="4"/>
  <c r="I1744" i="4"/>
  <c r="I1743" i="4"/>
  <c r="I1742" i="4"/>
  <c r="I1741" i="4"/>
  <c r="I1740" i="4"/>
  <c r="I1739" i="4"/>
  <c r="I1738" i="4"/>
  <c r="I1737" i="4"/>
  <c r="I1736" i="4"/>
  <c r="I1735" i="4"/>
  <c r="I1734" i="4"/>
  <c r="I1733" i="4"/>
  <c r="I1732" i="4"/>
  <c r="I1731" i="4"/>
  <c r="I1730" i="4"/>
  <c r="I1729" i="4"/>
  <c r="I1728" i="4"/>
  <c r="I1727" i="4"/>
  <c r="I1726" i="4"/>
  <c r="I1725" i="4"/>
  <c r="I1724" i="4"/>
  <c r="I1723" i="4"/>
  <c r="I1722" i="4"/>
  <c r="I1721" i="4"/>
  <c r="I1720" i="4"/>
  <c r="I1719" i="4"/>
  <c r="I1718" i="4"/>
  <c r="I1717" i="4"/>
  <c r="I1716" i="4"/>
  <c r="I1715" i="4"/>
  <c r="I1714" i="4"/>
  <c r="I1713" i="4"/>
  <c r="I1712" i="4"/>
  <c r="I1711" i="4"/>
  <c r="I1710" i="4"/>
  <c r="I1709" i="4"/>
  <c r="I1708" i="4"/>
  <c r="I1707" i="4"/>
  <c r="I1706" i="4"/>
  <c r="I1705" i="4"/>
  <c r="I1704" i="4"/>
  <c r="I1703" i="4"/>
  <c r="I1702" i="4"/>
  <c r="I1701" i="4"/>
  <c r="I1700" i="4"/>
  <c r="I1699" i="4"/>
  <c r="I1698" i="4"/>
  <c r="I1697" i="4"/>
  <c r="I1696" i="4"/>
  <c r="I1695" i="4"/>
  <c r="I1694" i="4"/>
  <c r="I1693" i="4"/>
  <c r="I1692" i="4"/>
  <c r="I1691" i="4"/>
  <c r="I1690" i="4"/>
  <c r="I1689" i="4"/>
  <c r="I1688" i="4"/>
  <c r="I1687" i="4"/>
  <c r="I1686" i="4"/>
  <c r="I1685" i="4"/>
  <c r="I1684" i="4"/>
  <c r="I1683" i="4"/>
  <c r="I1682" i="4"/>
  <c r="I1681" i="4"/>
  <c r="I1680" i="4"/>
  <c r="I1679" i="4"/>
  <c r="I1678" i="4"/>
  <c r="I1677" i="4"/>
  <c r="I1676" i="4"/>
  <c r="I1675" i="4"/>
  <c r="I1674" i="4"/>
  <c r="I1673" i="4"/>
  <c r="I1672" i="4"/>
  <c r="I1671" i="4"/>
  <c r="I1670" i="4"/>
  <c r="I1669" i="4"/>
  <c r="I1668" i="4"/>
  <c r="I1667" i="4"/>
  <c r="I1666" i="4"/>
  <c r="I1665" i="4"/>
  <c r="I1664" i="4"/>
  <c r="I1663" i="4"/>
  <c r="I1662" i="4"/>
  <c r="I1661" i="4"/>
  <c r="I1660" i="4"/>
  <c r="I1659" i="4"/>
  <c r="I1658" i="4"/>
  <c r="I1657" i="4"/>
  <c r="I1656" i="4"/>
  <c r="I1655" i="4"/>
  <c r="I1654" i="4"/>
  <c r="I1653" i="4"/>
  <c r="I1652" i="4"/>
  <c r="I1651" i="4"/>
  <c r="I1650" i="4"/>
  <c r="I1649" i="4"/>
  <c r="I1648" i="4"/>
  <c r="I1647" i="4"/>
  <c r="I1646" i="4"/>
  <c r="I1645" i="4"/>
  <c r="I1644" i="4"/>
  <c r="I1643" i="4"/>
  <c r="I1642" i="4"/>
  <c r="I1641" i="4"/>
  <c r="I1640" i="4"/>
  <c r="I1639" i="4"/>
  <c r="I1638" i="4"/>
  <c r="I1637" i="4"/>
  <c r="I1636" i="4"/>
  <c r="I1635" i="4"/>
  <c r="I1634" i="4"/>
  <c r="I1633" i="4"/>
  <c r="I1632" i="4"/>
  <c r="I1631" i="4"/>
  <c r="I1630" i="4"/>
  <c r="I1629" i="4"/>
  <c r="I1628" i="4"/>
  <c r="I1627" i="4"/>
  <c r="I1626" i="4"/>
  <c r="I1625" i="4"/>
  <c r="I1624" i="4"/>
  <c r="I1623" i="4"/>
  <c r="I1622" i="4"/>
  <c r="I1621" i="4"/>
  <c r="I1620" i="4"/>
  <c r="I1619" i="4"/>
  <c r="I1618" i="4"/>
  <c r="I1617" i="4"/>
  <c r="I1616" i="4"/>
  <c r="I1615" i="4"/>
  <c r="I1614" i="4"/>
  <c r="I1613" i="4"/>
  <c r="I1612" i="4"/>
  <c r="I1611" i="4"/>
  <c r="I1610" i="4"/>
  <c r="I1609" i="4"/>
  <c r="I1608" i="4"/>
  <c r="I1607" i="4"/>
  <c r="I1590" i="4"/>
  <c r="I1589" i="4"/>
  <c r="I1588" i="4"/>
  <c r="I1587" i="4"/>
  <c r="I1586" i="4"/>
  <c r="I1585" i="4"/>
  <c r="I1584" i="4"/>
  <c r="I1583" i="4"/>
  <c r="I1582" i="4"/>
  <c r="I1581" i="4"/>
  <c r="I1580" i="4"/>
  <c r="I1579" i="4"/>
  <c r="I1578" i="4"/>
  <c r="I1577" i="4"/>
  <c r="I1576" i="4"/>
  <c r="I1575" i="4"/>
  <c r="I1574" i="4"/>
  <c r="I1573" i="4"/>
  <c r="I1572" i="4"/>
  <c r="I1571" i="4"/>
  <c r="I1570" i="4"/>
  <c r="I1569" i="4"/>
  <c r="I1568" i="4"/>
  <c r="I1567" i="4"/>
  <c r="I1566" i="4"/>
  <c r="I1565" i="4"/>
  <c r="I1564" i="4"/>
  <c r="I1563" i="4"/>
  <c r="I1562" i="4"/>
  <c r="I1561" i="4"/>
  <c r="I1560" i="4"/>
  <c r="I1559" i="4"/>
  <c r="I1558" i="4"/>
  <c r="I1557" i="4"/>
  <c r="I1556" i="4"/>
  <c r="I1555" i="4"/>
  <c r="I1554" i="4"/>
  <c r="I1553" i="4"/>
  <c r="I1552" i="4"/>
  <c r="I1551" i="4"/>
  <c r="I1550" i="4"/>
  <c r="I1549" i="4"/>
  <c r="I1548" i="4"/>
  <c r="I1547" i="4"/>
  <c r="I1546" i="4"/>
  <c r="I1545" i="4"/>
  <c r="I1544" i="4"/>
  <c r="I1543" i="4"/>
  <c r="I1542" i="4"/>
  <c r="I1541" i="4"/>
  <c r="I1540" i="4"/>
  <c r="I1539" i="4"/>
  <c r="I1538" i="4"/>
  <c r="I1537" i="4"/>
  <c r="I1536" i="4"/>
  <c r="I1535" i="4"/>
  <c r="I1534" i="4"/>
  <c r="I1533" i="4"/>
  <c r="I1532" i="4"/>
  <c r="I1531" i="4"/>
  <c r="I1530" i="4"/>
  <c r="I1529" i="4"/>
  <c r="I1528" i="4"/>
  <c r="I1527" i="4"/>
  <c r="I1526" i="4"/>
  <c r="I1525" i="4"/>
  <c r="I1524" i="4"/>
  <c r="I1523" i="4"/>
  <c r="I1522" i="4"/>
  <c r="I1521" i="4"/>
  <c r="I1520" i="4"/>
  <c r="I1519" i="4"/>
  <c r="I1518" i="4"/>
  <c r="I1517" i="4"/>
  <c r="I1516" i="4"/>
  <c r="I1515" i="4"/>
  <c r="I1514" i="4"/>
  <c r="I1513" i="4"/>
  <c r="I1512" i="4"/>
  <c r="I1511" i="4"/>
  <c r="I1510" i="4"/>
  <c r="I1509" i="4"/>
  <c r="I1508" i="4"/>
  <c r="I1507" i="4"/>
  <c r="I1506" i="4"/>
  <c r="I1505" i="4"/>
  <c r="I1504" i="4"/>
  <c r="I1503" i="4"/>
  <c r="I1502" i="4"/>
  <c r="I1501" i="4"/>
  <c r="I1500" i="4"/>
  <c r="I1499" i="4"/>
  <c r="I1498" i="4"/>
  <c r="I1497" i="4"/>
  <c r="I1496" i="4"/>
  <c r="I1495" i="4"/>
  <c r="I1494" i="4"/>
  <c r="I1493" i="4"/>
  <c r="I1492" i="4"/>
  <c r="I1491" i="4"/>
  <c r="I1490" i="4"/>
  <c r="I1489" i="4"/>
  <c r="I1488" i="4"/>
  <c r="I1487" i="4"/>
  <c r="I1486" i="4"/>
  <c r="I1485" i="4"/>
  <c r="I1484" i="4"/>
  <c r="I1483" i="4"/>
  <c r="I1482" i="4"/>
  <c r="I1481" i="4"/>
  <c r="I1480" i="4"/>
  <c r="I1479" i="4"/>
  <c r="I1478" i="4"/>
  <c r="I1477" i="4"/>
  <c r="I1476" i="4"/>
  <c r="I1475" i="4"/>
  <c r="I1474" i="4"/>
  <c r="I1473" i="4"/>
  <c r="I1472" i="4"/>
  <c r="I1471" i="4"/>
  <c r="I1470" i="4"/>
  <c r="I1469" i="4"/>
  <c r="I1468" i="4"/>
  <c r="I1467" i="4"/>
  <c r="I1466" i="4"/>
  <c r="I1465" i="4"/>
  <c r="I1464" i="4"/>
  <c r="I1463" i="4"/>
  <c r="I1462" i="4"/>
  <c r="I1461" i="4"/>
  <c r="I1460" i="4"/>
  <c r="I1459" i="4"/>
  <c r="I1458" i="4"/>
  <c r="I1457" i="4"/>
  <c r="I1456" i="4"/>
  <c r="I1455" i="4"/>
  <c r="I1454" i="4"/>
  <c r="I1453" i="4"/>
  <c r="I1452" i="4"/>
  <c r="I1451" i="4"/>
  <c r="I1450" i="4"/>
  <c r="I1449" i="4"/>
  <c r="I1448" i="4"/>
  <c r="I1447" i="4"/>
  <c r="I1446" i="4"/>
  <c r="I1445" i="4"/>
  <c r="I1444" i="4"/>
  <c r="I1443" i="4"/>
  <c r="I1442" i="4"/>
  <c r="I1441" i="4"/>
  <c r="I1440" i="4"/>
  <c r="I1439" i="4"/>
  <c r="I1438" i="4"/>
  <c r="I1437" i="4"/>
  <c r="I1436" i="4"/>
  <c r="I1435" i="4"/>
  <c r="I1434" i="4"/>
  <c r="I1433" i="4"/>
  <c r="I1432" i="4"/>
  <c r="I1431" i="4"/>
  <c r="I1430" i="4"/>
  <c r="I1429" i="4"/>
  <c r="I1428" i="4"/>
  <c r="I1427" i="4"/>
  <c r="I1426" i="4"/>
  <c r="I1425" i="4"/>
  <c r="I1424" i="4"/>
  <c r="I1423" i="4"/>
  <c r="I1422" i="4"/>
  <c r="I1421" i="4"/>
  <c r="I1420" i="4"/>
  <c r="I1419" i="4"/>
  <c r="I1418" i="4"/>
  <c r="I1417" i="4"/>
  <c r="I1416" i="4"/>
  <c r="I1415" i="4"/>
  <c r="I1414" i="4"/>
  <c r="I1413" i="4"/>
  <c r="I1412" i="4"/>
  <c r="I1411" i="4"/>
  <c r="I1410" i="4"/>
  <c r="I1409" i="4"/>
  <c r="I1408" i="4"/>
  <c r="I1407" i="4"/>
  <c r="I1406" i="4"/>
  <c r="I1405" i="4"/>
  <c r="I1404" i="4"/>
  <c r="I1403" i="4"/>
  <c r="I1402" i="4"/>
  <c r="I1401" i="4"/>
  <c r="I1400" i="4"/>
  <c r="I1399" i="4"/>
  <c r="I1398" i="4"/>
  <c r="I1382" i="4"/>
  <c r="I1397" i="4"/>
  <c r="I1381" i="4"/>
  <c r="I1396" i="4"/>
  <c r="I1380" i="4"/>
  <c r="I1395" i="4"/>
  <c r="I1379" i="4"/>
  <c r="I1394" i="4"/>
  <c r="I1378" i="4"/>
  <c r="I1393" i="4"/>
  <c r="I1377" i="4"/>
  <c r="I1392" i="4"/>
  <c r="I1376" i="4"/>
  <c r="I1391" i="4"/>
  <c r="I1375" i="4"/>
  <c r="I1390" i="4"/>
  <c r="I1374" i="4"/>
  <c r="I1389" i="4"/>
  <c r="I1373" i="4"/>
  <c r="I1388" i="4"/>
  <c r="I1372" i="4"/>
  <c r="I1387" i="4"/>
  <c r="I1371" i="4"/>
  <c r="I1386" i="4"/>
  <c r="I1370" i="4"/>
  <c r="I1385" i="4"/>
  <c r="I1369" i="4"/>
  <c r="I1384" i="4"/>
  <c r="I1368" i="4"/>
  <c r="I1383" i="4"/>
  <c r="I1367" i="4"/>
  <c r="I1366" i="4"/>
  <c r="I1365" i="4"/>
  <c r="I1364" i="4"/>
  <c r="I1363" i="4"/>
  <c r="I1362" i="4"/>
  <c r="I1361" i="4"/>
  <c r="I1360" i="4"/>
  <c r="I1359" i="4"/>
  <c r="I1358" i="4"/>
  <c r="I1357" i="4"/>
  <c r="I1356" i="4"/>
  <c r="I1355" i="4"/>
  <c r="I1354" i="4"/>
  <c r="I1353" i="4"/>
  <c r="I1352" i="4"/>
  <c r="I1351" i="4"/>
  <c r="I1350" i="4"/>
  <c r="I1349" i="4"/>
  <c r="I1348" i="4"/>
  <c r="I1347" i="4"/>
  <c r="I1346" i="4"/>
  <c r="I1345" i="4"/>
  <c r="I1344" i="4"/>
  <c r="I1343" i="4"/>
  <c r="I1342" i="4"/>
  <c r="I1341" i="4"/>
  <c r="I1340" i="4"/>
  <c r="I1339" i="4"/>
  <c r="I1338" i="4"/>
  <c r="I1337" i="4"/>
  <c r="I1336" i="4"/>
  <c r="I1335" i="4"/>
  <c r="I1334" i="4"/>
  <c r="I1333" i="4"/>
  <c r="I1332" i="4"/>
  <c r="I1331" i="4"/>
  <c r="I1330" i="4"/>
  <c r="I1329" i="4"/>
  <c r="I1328" i="4"/>
  <c r="I1327" i="4"/>
  <c r="I1326" i="4"/>
  <c r="I1325" i="4"/>
  <c r="I1324" i="4"/>
  <c r="I1323" i="4"/>
  <c r="I1322" i="4"/>
  <c r="I1321" i="4"/>
  <c r="I1320" i="4"/>
  <c r="I1319" i="4"/>
  <c r="I1318" i="4"/>
  <c r="I1317" i="4"/>
  <c r="I1316" i="4"/>
  <c r="I1315" i="4"/>
  <c r="I1314" i="4"/>
  <c r="I1313" i="4"/>
  <c r="I1312" i="4"/>
  <c r="I1311" i="4"/>
  <c r="I1310" i="4"/>
  <c r="I1309" i="4"/>
  <c r="I1308" i="4"/>
  <c r="I1307" i="4"/>
  <c r="I1306" i="4"/>
  <c r="I1305" i="4"/>
  <c r="I1304" i="4"/>
  <c r="I1303" i="4"/>
  <c r="I1302" i="4"/>
  <c r="I1301" i="4"/>
  <c r="I1300" i="4"/>
  <c r="I1299" i="4"/>
  <c r="I1298" i="4"/>
  <c r="I1297" i="4"/>
  <c r="I1296" i="4"/>
  <c r="I1295" i="4"/>
  <c r="I1294" i="4"/>
  <c r="I1293" i="4"/>
  <c r="I1292" i="4"/>
  <c r="I1291" i="4"/>
  <c r="I1290" i="4"/>
  <c r="I1289" i="4"/>
  <c r="I1288" i="4"/>
  <c r="I1287" i="4"/>
  <c r="I1286" i="4"/>
  <c r="I1285" i="4"/>
  <c r="I1284" i="4"/>
  <c r="I1283" i="4"/>
  <c r="I1282" i="4"/>
  <c r="I1281" i="4"/>
  <c r="I1280" i="4"/>
  <c r="I1279" i="4"/>
  <c r="I1278" i="4"/>
  <c r="I1277" i="4"/>
  <c r="I1276" i="4"/>
  <c r="I1275" i="4"/>
  <c r="I1274" i="4"/>
  <c r="I1273" i="4"/>
  <c r="I1272" i="4"/>
  <c r="I1271" i="4"/>
  <c r="I1270" i="4"/>
  <c r="I1269" i="4"/>
  <c r="I1268" i="4"/>
  <c r="I1267" i="4"/>
  <c r="I1266" i="4"/>
  <c r="I1265" i="4"/>
  <c r="I1264" i="4"/>
  <c r="I1263" i="4"/>
  <c r="I1262" i="4"/>
  <c r="I1261" i="4"/>
  <c r="I1260" i="4"/>
  <c r="I1259" i="4"/>
  <c r="I1258" i="4"/>
  <c r="I1257" i="4"/>
  <c r="I1256" i="4"/>
  <c r="I1255" i="4"/>
  <c r="I1254" i="4"/>
  <c r="I1253" i="4"/>
  <c r="I1252" i="4"/>
  <c r="I1251" i="4"/>
  <c r="I1250" i="4"/>
  <c r="I1249" i="4"/>
  <c r="I1248" i="4"/>
  <c r="I1247" i="4"/>
  <c r="I1246" i="4"/>
  <c r="I1245" i="4"/>
  <c r="I1244" i="4"/>
  <c r="I1243" i="4"/>
  <c r="I1242" i="4"/>
  <c r="I1241" i="4"/>
  <c r="I1240" i="4"/>
  <c r="I1239" i="4"/>
  <c r="I1238" i="4"/>
  <c r="I1237" i="4"/>
  <c r="I1236" i="4"/>
  <c r="I1235" i="4"/>
  <c r="I1234" i="4"/>
  <c r="I1233" i="4"/>
  <c r="I1232" i="4"/>
  <c r="I1231" i="4"/>
  <c r="I1230" i="4"/>
  <c r="I1229" i="4"/>
  <c r="I1228" i="4"/>
  <c r="I1227" i="4"/>
  <c r="I1226" i="4"/>
  <c r="I1225" i="4"/>
  <c r="I1224" i="4"/>
  <c r="I1223" i="4"/>
  <c r="I1222" i="4"/>
  <c r="I1221" i="4"/>
  <c r="I1220" i="4"/>
  <c r="I1219" i="4"/>
  <c r="I1218" i="4"/>
  <c r="I1217" i="4"/>
  <c r="I1216" i="4"/>
  <c r="I1215" i="4"/>
  <c r="I1214" i="4"/>
  <c r="I1213" i="4"/>
  <c r="I1212" i="4"/>
  <c r="I1211" i="4"/>
  <c r="I1210" i="4"/>
  <c r="I1209" i="4"/>
  <c r="I1208" i="4"/>
  <c r="I1207" i="4"/>
  <c r="I1206" i="4"/>
  <c r="I1205" i="4"/>
  <c r="I1204" i="4"/>
  <c r="I1203" i="4"/>
  <c r="I1202" i="4"/>
  <c r="I1201" i="4"/>
  <c r="I1200" i="4"/>
  <c r="I1199" i="4"/>
  <c r="I1198" i="4"/>
  <c r="I1197" i="4"/>
  <c r="I1196" i="4"/>
  <c r="I1195" i="4"/>
  <c r="I1194" i="4"/>
  <c r="I1193" i="4"/>
  <c r="I1192" i="4"/>
  <c r="I1191" i="4"/>
  <c r="I1190" i="4"/>
  <c r="I1189" i="4"/>
  <c r="I1188" i="4"/>
  <c r="I1187" i="4"/>
  <c r="I1186" i="4"/>
  <c r="I1185" i="4"/>
  <c r="I1184" i="4"/>
  <c r="I1183" i="4"/>
  <c r="I1182" i="4"/>
  <c r="I1181" i="4"/>
  <c r="I1180" i="4"/>
  <c r="I1179" i="4"/>
  <c r="I1178" i="4"/>
  <c r="I1177" i="4"/>
  <c r="I1176" i="4"/>
  <c r="I1175" i="4"/>
  <c r="I1174" i="4"/>
  <c r="I1173" i="4"/>
  <c r="I1172" i="4"/>
  <c r="I1171" i="4"/>
  <c r="I1170" i="4"/>
  <c r="I1169" i="4"/>
  <c r="I1168" i="4"/>
  <c r="I1167" i="4"/>
  <c r="I1166" i="4"/>
  <c r="I1165" i="4"/>
  <c r="I1164" i="4"/>
  <c r="I1163" i="4"/>
  <c r="I1162" i="4"/>
  <c r="I1161" i="4"/>
  <c r="I1160" i="4"/>
  <c r="I1159" i="4"/>
  <c r="I1158" i="4"/>
  <c r="I1157" i="4"/>
  <c r="I1156" i="4"/>
  <c r="I1155" i="4"/>
  <c r="I1154" i="4"/>
  <c r="I1153" i="4"/>
  <c r="I1152" i="4"/>
  <c r="I1151" i="4"/>
  <c r="I1150" i="4"/>
  <c r="I1149" i="4"/>
  <c r="I1148" i="4"/>
  <c r="I1147" i="4"/>
  <c r="I1146" i="4"/>
  <c r="I1145" i="4"/>
  <c r="I1144" i="4"/>
  <c r="I1143" i="4"/>
  <c r="I1142" i="4"/>
  <c r="I1141" i="4"/>
  <c r="I1140" i="4"/>
  <c r="I1139" i="4"/>
  <c r="I1138" i="4"/>
  <c r="I1137" i="4"/>
  <c r="I1136" i="4"/>
  <c r="I1135" i="4"/>
  <c r="I1134" i="4"/>
  <c r="I1133" i="4"/>
  <c r="I1132" i="4"/>
  <c r="I1131" i="4"/>
  <c r="I1130" i="4"/>
  <c r="I1129" i="4"/>
  <c r="I1128" i="4"/>
  <c r="I1127" i="4"/>
  <c r="I1126" i="4"/>
  <c r="I1125" i="4"/>
  <c r="I1124" i="4"/>
  <c r="I1123" i="4"/>
  <c r="I1122" i="4"/>
  <c r="I1121" i="4"/>
  <c r="I1120" i="4"/>
  <c r="I1119" i="4"/>
  <c r="I1118" i="4"/>
  <c r="I1117" i="4"/>
  <c r="I1116" i="4"/>
  <c r="I1115" i="4"/>
  <c r="I1114" i="4"/>
  <c r="I1113" i="4"/>
  <c r="I1112" i="4"/>
  <c r="I1111" i="4"/>
  <c r="I1110" i="4"/>
  <c r="I1109" i="4"/>
  <c r="I1108" i="4"/>
  <c r="I1107" i="4"/>
  <c r="I1106" i="4"/>
  <c r="I1105" i="4"/>
  <c r="I1104" i="4"/>
  <c r="I1103" i="4"/>
  <c r="I1102" i="4"/>
  <c r="I1101" i="4"/>
  <c r="I1100" i="4"/>
  <c r="I1099" i="4"/>
  <c r="I1098" i="4"/>
  <c r="I1097" i="4"/>
  <c r="I1096" i="4"/>
  <c r="I1095" i="4"/>
  <c r="I1094" i="4"/>
  <c r="I1093" i="4"/>
  <c r="I1092" i="4"/>
  <c r="I1091" i="4"/>
  <c r="I1090" i="4"/>
  <c r="I1089" i="4"/>
  <c r="I1088" i="4"/>
  <c r="I1087" i="4"/>
  <c r="I1086" i="4"/>
  <c r="I1085" i="4"/>
  <c r="I1084" i="4"/>
  <c r="I1083" i="4"/>
  <c r="I1082" i="4"/>
  <c r="I1081" i="4"/>
  <c r="I1080" i="4"/>
  <c r="I1079" i="4"/>
  <c r="I1062" i="4"/>
  <c r="I1061" i="4"/>
  <c r="I1060" i="4"/>
  <c r="I1059" i="4"/>
  <c r="I1058" i="4"/>
  <c r="I1057" i="4"/>
  <c r="I1056" i="4"/>
  <c r="I1055" i="4"/>
  <c r="I1054" i="4"/>
  <c r="I1053" i="4"/>
  <c r="I1052" i="4"/>
  <c r="I1051" i="4"/>
  <c r="I1050" i="4"/>
  <c r="I1049" i="4"/>
  <c r="I1048" i="4"/>
  <c r="I1047" i="4"/>
  <c r="I1030" i="4"/>
  <c r="I1029" i="4"/>
  <c r="I1028" i="4"/>
  <c r="I1027" i="4"/>
  <c r="I1026" i="4"/>
  <c r="I1025" i="4"/>
  <c r="I1024" i="4"/>
  <c r="I1023" i="4"/>
  <c r="I1022" i="4"/>
  <c r="I1021" i="4"/>
  <c r="I1020" i="4"/>
  <c r="I1019" i="4"/>
  <c r="I1018" i="4"/>
  <c r="I1017" i="4"/>
  <c r="I1016" i="4"/>
  <c r="I1015" i="4"/>
  <c r="I1014" i="4"/>
  <c r="I1013" i="4"/>
  <c r="I1012" i="4"/>
  <c r="I1011" i="4"/>
  <c r="I1010" i="4"/>
  <c r="I1009" i="4"/>
  <c r="I1008" i="4"/>
  <c r="I1007" i="4"/>
  <c r="I1006" i="4"/>
  <c r="I1005" i="4"/>
  <c r="I1004" i="4"/>
  <c r="I1003" i="4"/>
  <c r="I1002" i="4"/>
  <c r="I1001" i="4"/>
  <c r="I1000" i="4"/>
  <c r="I999" i="4"/>
  <c r="I998" i="4"/>
  <c r="I997" i="4"/>
  <c r="I996" i="4"/>
  <c r="I995" i="4"/>
  <c r="I994" i="4"/>
  <c r="I993" i="4"/>
  <c r="I992" i="4"/>
  <c r="I991" i="4"/>
  <c r="I990" i="4"/>
  <c r="I989" i="4"/>
  <c r="I988" i="4"/>
  <c r="I987" i="4"/>
  <c r="I986" i="4"/>
  <c r="I985" i="4"/>
  <c r="I984" i="4"/>
  <c r="I983" i="4"/>
  <c r="I982" i="4"/>
  <c r="I981" i="4"/>
  <c r="I980" i="4"/>
  <c r="I979" i="4"/>
  <c r="I978" i="4"/>
  <c r="I977" i="4"/>
  <c r="I976" i="4"/>
  <c r="I975" i="4"/>
  <c r="I974" i="4"/>
  <c r="I973" i="4"/>
  <c r="I972" i="4"/>
  <c r="I971" i="4"/>
  <c r="I970" i="4"/>
  <c r="I969" i="4"/>
  <c r="I968" i="4"/>
  <c r="I967" i="4"/>
  <c r="I950" i="4"/>
  <c r="I949" i="4"/>
  <c r="I948" i="4"/>
  <c r="I947" i="4"/>
  <c r="I946" i="4"/>
  <c r="I945" i="4"/>
  <c r="I944" i="4"/>
  <c r="I943" i="4"/>
  <c r="I942" i="4"/>
  <c r="I941" i="4"/>
  <c r="I940" i="4"/>
  <c r="I939" i="4"/>
  <c r="I938" i="4"/>
  <c r="I937" i="4"/>
  <c r="I936" i="4"/>
  <c r="I935" i="4"/>
  <c r="I934" i="4"/>
  <c r="I933" i="4"/>
  <c r="I932" i="4"/>
  <c r="I931" i="4"/>
  <c r="I930" i="4"/>
  <c r="I929" i="4"/>
  <c r="I928" i="4"/>
  <c r="I927" i="4"/>
  <c r="I926" i="4"/>
  <c r="I925" i="4"/>
  <c r="I924" i="4"/>
  <c r="I923" i="4"/>
  <c r="I922" i="4"/>
  <c r="I921" i="4"/>
  <c r="I920" i="4"/>
  <c r="I919" i="4"/>
  <c r="I918" i="4"/>
  <c r="I917" i="4"/>
  <c r="I916" i="4"/>
  <c r="I915" i="4"/>
  <c r="I914" i="4"/>
  <c r="I913" i="4"/>
  <c r="I912" i="4"/>
  <c r="I911" i="4"/>
  <c r="I910" i="4"/>
  <c r="I909" i="4"/>
  <c r="I908" i="4"/>
  <c r="I907" i="4"/>
  <c r="I906" i="4"/>
  <c r="I905" i="4"/>
  <c r="I904" i="4"/>
  <c r="I903" i="4"/>
  <c r="I902" i="4"/>
  <c r="I901" i="4"/>
  <c r="I900" i="4"/>
  <c r="I899" i="4"/>
  <c r="I898" i="4"/>
  <c r="I897" i="4"/>
  <c r="I896" i="4"/>
  <c r="I895" i="4"/>
  <c r="I894" i="4"/>
  <c r="I893" i="4"/>
  <c r="I892" i="4"/>
  <c r="I891" i="4"/>
  <c r="I890" i="4"/>
  <c r="I889" i="4"/>
  <c r="I888" i="4"/>
  <c r="I887" i="4"/>
  <c r="I886" i="4"/>
  <c r="I885" i="4"/>
  <c r="I884" i="4"/>
  <c r="I883" i="4"/>
  <c r="I882" i="4"/>
  <c r="I881" i="4"/>
  <c r="I880" i="4"/>
  <c r="I879" i="4"/>
  <c r="I878" i="4"/>
  <c r="I877" i="4"/>
  <c r="I876" i="4"/>
  <c r="I875" i="4"/>
  <c r="I874" i="4"/>
  <c r="I873" i="4"/>
  <c r="I872" i="4"/>
  <c r="I871" i="4"/>
  <c r="I870" i="4"/>
  <c r="I869" i="4"/>
  <c r="I868" i="4"/>
  <c r="I867" i="4"/>
  <c r="I866" i="4"/>
  <c r="I865" i="4"/>
  <c r="I864" i="4"/>
  <c r="I863" i="4"/>
  <c r="I862" i="4"/>
  <c r="I861" i="4"/>
  <c r="I860" i="4"/>
  <c r="I859" i="4"/>
  <c r="I858" i="4"/>
  <c r="I857" i="4"/>
  <c r="I856" i="4"/>
  <c r="I855" i="4"/>
  <c r="I854" i="4"/>
  <c r="I853" i="4"/>
  <c r="I852" i="4"/>
  <c r="I851" i="4"/>
  <c r="I850" i="4"/>
  <c r="I849" i="4"/>
  <c r="I848" i="4"/>
  <c r="I847" i="4"/>
  <c r="I846" i="4"/>
  <c r="I845" i="4"/>
  <c r="I844" i="4"/>
  <c r="I843" i="4"/>
  <c r="I842" i="4"/>
  <c r="I841" i="4"/>
  <c r="I840" i="4"/>
  <c r="I839" i="4"/>
  <c r="I838" i="4"/>
  <c r="I837" i="4"/>
  <c r="I836" i="4"/>
  <c r="I835" i="4"/>
  <c r="I834" i="4"/>
  <c r="I833" i="4"/>
  <c r="I832" i="4"/>
  <c r="I831" i="4"/>
  <c r="I830" i="4"/>
  <c r="I829" i="4"/>
  <c r="I828" i="4"/>
  <c r="I827" i="4"/>
  <c r="I826" i="4"/>
  <c r="I825" i="4"/>
  <c r="I824" i="4"/>
  <c r="I823" i="4"/>
  <c r="I822" i="4"/>
  <c r="I821" i="4"/>
  <c r="I820" i="4"/>
  <c r="I819" i="4"/>
  <c r="I818" i="4"/>
  <c r="I817" i="4"/>
  <c r="I816" i="4"/>
  <c r="I815" i="4"/>
  <c r="I814" i="4"/>
  <c r="I813" i="4"/>
  <c r="I812" i="4"/>
  <c r="I811" i="4"/>
  <c r="I810" i="4"/>
  <c r="I809" i="4"/>
  <c r="I808" i="4"/>
  <c r="I807" i="4"/>
  <c r="I806" i="4"/>
  <c r="I805" i="4"/>
  <c r="I804" i="4"/>
  <c r="I803" i="4"/>
  <c r="I802" i="4"/>
  <c r="I801" i="4"/>
  <c r="I800" i="4"/>
  <c r="I799" i="4"/>
  <c r="I798" i="4"/>
  <c r="I797" i="4"/>
  <c r="I796" i="4"/>
  <c r="I795" i="4"/>
  <c r="I794" i="4"/>
  <c r="I793" i="4"/>
  <c r="I792" i="4"/>
  <c r="I791" i="4"/>
  <c r="I790" i="4"/>
  <c r="I789" i="4"/>
  <c r="I788" i="4"/>
  <c r="I787" i="4"/>
  <c r="I786" i="4"/>
  <c r="I785" i="4"/>
  <c r="I784" i="4"/>
  <c r="I783" i="4"/>
  <c r="I782" i="4"/>
  <c r="I781" i="4"/>
  <c r="I780" i="4"/>
  <c r="I779" i="4"/>
  <c r="I778" i="4"/>
  <c r="I777" i="4"/>
  <c r="I776" i="4"/>
  <c r="I775" i="4"/>
  <c r="I774" i="4"/>
  <c r="I773" i="4"/>
  <c r="I772" i="4"/>
  <c r="I771" i="4"/>
  <c r="I770" i="4"/>
  <c r="I769" i="4"/>
  <c r="I768" i="4"/>
  <c r="I767" i="4"/>
  <c r="I766" i="4"/>
  <c r="I765" i="4"/>
  <c r="I764" i="4"/>
  <c r="I763" i="4"/>
  <c r="I762" i="4"/>
  <c r="I761" i="4"/>
  <c r="I760" i="4"/>
  <c r="I759" i="4"/>
  <c r="I726" i="4"/>
  <c r="I725" i="4"/>
  <c r="I724" i="4"/>
  <c r="I723" i="4"/>
  <c r="I722" i="4"/>
  <c r="I721" i="4"/>
  <c r="I720" i="4"/>
  <c r="I719" i="4"/>
  <c r="I718" i="4"/>
  <c r="I717" i="4"/>
  <c r="I716" i="4"/>
  <c r="I715" i="4"/>
  <c r="I714" i="4"/>
  <c r="I713" i="4"/>
  <c r="I712" i="4"/>
  <c r="I711" i="4"/>
  <c r="I710" i="4"/>
  <c r="I709" i="4"/>
  <c r="I708" i="4"/>
  <c r="I707" i="4"/>
  <c r="I706" i="4"/>
  <c r="I705" i="4"/>
  <c r="I704" i="4"/>
  <c r="I703" i="4"/>
  <c r="I702" i="4"/>
  <c r="I701" i="4"/>
  <c r="I700" i="4"/>
  <c r="I699" i="4"/>
  <c r="I698" i="4"/>
  <c r="I697" i="4"/>
  <c r="I696" i="4"/>
  <c r="I695" i="4"/>
  <c r="I694" i="4"/>
  <c r="I693" i="4"/>
  <c r="I692" i="4"/>
  <c r="I691" i="4"/>
  <c r="I690" i="4"/>
  <c r="I689" i="4"/>
  <c r="I688" i="4"/>
  <c r="I687" i="4"/>
  <c r="I686" i="4"/>
  <c r="I685" i="4"/>
  <c r="I684" i="4"/>
  <c r="I683" i="4"/>
  <c r="I682" i="4"/>
  <c r="I681" i="4"/>
  <c r="I680" i="4"/>
  <c r="I679" i="4"/>
  <c r="I678" i="4"/>
  <c r="I677" i="4"/>
  <c r="I676" i="4"/>
  <c r="I675" i="4"/>
  <c r="I674" i="4"/>
  <c r="I673" i="4"/>
  <c r="I672" i="4"/>
  <c r="I671" i="4"/>
  <c r="I670" i="4"/>
  <c r="I669" i="4"/>
  <c r="I668" i="4"/>
  <c r="I667" i="4"/>
  <c r="I666" i="4"/>
  <c r="I665" i="4"/>
  <c r="I664" i="4"/>
  <c r="I663" i="4"/>
  <c r="I662" i="4"/>
  <c r="I661" i="4"/>
  <c r="I660" i="4"/>
  <c r="I659" i="4"/>
  <c r="I658" i="4"/>
  <c r="I657" i="4"/>
  <c r="I656" i="4"/>
  <c r="I655" i="4"/>
  <c r="I654" i="4"/>
  <c r="I653" i="4"/>
  <c r="I652" i="4"/>
  <c r="I651" i="4"/>
  <c r="I650" i="4"/>
  <c r="I649" i="4"/>
  <c r="I648" i="4"/>
  <c r="I647" i="4"/>
  <c r="I646" i="4"/>
  <c r="I645" i="4"/>
  <c r="I644" i="4"/>
  <c r="I643" i="4"/>
  <c r="I642" i="4"/>
  <c r="I641" i="4"/>
  <c r="I640" i="4"/>
  <c r="I639" i="4"/>
  <c r="I638" i="4"/>
  <c r="I637" i="4"/>
  <c r="I636" i="4"/>
  <c r="I635" i="4"/>
  <c r="I634" i="4"/>
  <c r="I633" i="4"/>
  <c r="I632" i="4"/>
  <c r="I631" i="4"/>
  <c r="I630" i="4"/>
  <c r="I629" i="4"/>
  <c r="I628" i="4"/>
  <c r="I627" i="4"/>
  <c r="I626" i="4"/>
  <c r="I625" i="4"/>
  <c r="I624" i="4"/>
  <c r="I623" i="4"/>
  <c r="I622" i="4"/>
  <c r="I621" i="4"/>
  <c r="I620" i="4"/>
  <c r="I619" i="4"/>
  <c r="I618" i="4"/>
  <c r="I617" i="4"/>
  <c r="I616" i="4"/>
  <c r="I615" i="4"/>
  <c r="I614" i="4"/>
  <c r="I613" i="4"/>
  <c r="I612" i="4"/>
  <c r="I611" i="4"/>
  <c r="I610" i="4"/>
  <c r="I609" i="4"/>
  <c r="I608" i="4"/>
  <c r="I607" i="4"/>
  <c r="I606" i="4"/>
  <c r="I605" i="4"/>
  <c r="I604" i="4"/>
  <c r="I603" i="4"/>
  <c r="I602" i="4"/>
  <c r="I601" i="4"/>
  <c r="I600" i="4"/>
  <c r="I599" i="4"/>
  <c r="I598" i="4"/>
  <c r="I597" i="4"/>
  <c r="I596" i="4"/>
  <c r="I595" i="4"/>
  <c r="I594" i="4"/>
  <c r="I593" i="4"/>
  <c r="I592" i="4"/>
  <c r="I591" i="4"/>
  <c r="I590" i="4"/>
  <c r="I589" i="4"/>
  <c r="I588" i="4"/>
  <c r="I587" i="4"/>
  <c r="I586" i="4"/>
  <c r="I585" i="4"/>
  <c r="I584" i="4"/>
  <c r="I583" i="4"/>
  <c r="I582" i="4"/>
  <c r="I581" i="4"/>
  <c r="I580" i="4"/>
  <c r="I579" i="4"/>
  <c r="I578" i="4"/>
  <c r="I577" i="4"/>
  <c r="I576" i="4"/>
  <c r="I575" i="4"/>
  <c r="I574" i="4"/>
  <c r="I573" i="4"/>
  <c r="I572" i="4"/>
  <c r="I571" i="4"/>
  <c r="I570" i="4"/>
  <c r="I569" i="4"/>
  <c r="I568" i="4"/>
  <c r="I567" i="4"/>
  <c r="I566" i="4"/>
  <c r="I565" i="4"/>
  <c r="I564" i="4"/>
  <c r="I563" i="4"/>
  <c r="I562" i="4"/>
  <c r="I561" i="4"/>
  <c r="I560" i="4"/>
  <c r="I559" i="4"/>
  <c r="I558" i="4"/>
  <c r="I557" i="4"/>
  <c r="I556" i="4"/>
  <c r="I555" i="4"/>
  <c r="I554" i="4"/>
  <c r="I553" i="4"/>
  <c r="I552" i="4"/>
  <c r="I551" i="4"/>
  <c r="I550" i="4"/>
  <c r="I549" i="4"/>
  <c r="I548" i="4"/>
  <c r="I547" i="4"/>
  <c r="I546" i="4"/>
  <c r="I545" i="4"/>
  <c r="I544" i="4"/>
  <c r="I543" i="4"/>
  <c r="I542" i="4"/>
  <c r="I541" i="4"/>
  <c r="I540" i="4"/>
  <c r="I539" i="4"/>
  <c r="I538" i="4"/>
  <c r="I537" i="4"/>
  <c r="I536" i="4"/>
  <c r="I535" i="4"/>
  <c r="I534" i="4"/>
  <c r="I533" i="4"/>
  <c r="I532" i="4"/>
  <c r="I531" i="4"/>
  <c r="I530" i="4"/>
  <c r="I529" i="4"/>
  <c r="I528" i="4"/>
  <c r="I527" i="4"/>
  <c r="I526" i="4"/>
  <c r="I525" i="4"/>
  <c r="I524" i="4"/>
  <c r="I523" i="4"/>
  <c r="I522" i="4"/>
  <c r="I521" i="4"/>
  <c r="I520" i="4"/>
  <c r="I519" i="4"/>
  <c r="I518" i="4"/>
  <c r="I517" i="4"/>
  <c r="I516" i="4"/>
  <c r="I515" i="4"/>
  <c r="I514" i="4"/>
  <c r="I513" i="4"/>
  <c r="I512" i="4"/>
  <c r="I511" i="4"/>
  <c r="I510" i="4"/>
  <c r="I509" i="4"/>
  <c r="I508" i="4"/>
  <c r="I507" i="4"/>
  <c r="I506" i="4"/>
  <c r="I505" i="4"/>
  <c r="I504" i="4"/>
  <c r="I503" i="4"/>
  <c r="I487" i="4"/>
  <c r="I486" i="4"/>
  <c r="I485" i="4"/>
  <c r="I484" i="4"/>
  <c r="I483" i="4"/>
  <c r="I482" i="4"/>
  <c r="I481" i="4"/>
  <c r="I480" i="4"/>
  <c r="I479" i="4"/>
  <c r="I478" i="4"/>
  <c r="I477" i="4"/>
  <c r="I476" i="4"/>
  <c r="I475" i="4"/>
  <c r="I474" i="4"/>
  <c r="I473" i="4"/>
  <c r="I472" i="4"/>
  <c r="I471" i="4"/>
  <c r="I470" i="4"/>
  <c r="I469" i="4"/>
  <c r="I468" i="4"/>
  <c r="I467" i="4"/>
  <c r="I466" i="4"/>
  <c r="I465" i="4"/>
  <c r="I464" i="4"/>
  <c r="I463" i="4"/>
  <c r="I462" i="4"/>
  <c r="I461" i="4"/>
  <c r="I460" i="4"/>
  <c r="I459" i="4"/>
  <c r="I458" i="4"/>
  <c r="I457" i="4"/>
  <c r="I456" i="4"/>
  <c r="I455" i="4"/>
  <c r="I454" i="4"/>
  <c r="I453" i="4"/>
  <c r="I452" i="4"/>
  <c r="I451" i="4"/>
  <c r="I450" i="4"/>
  <c r="I449" i="4"/>
  <c r="I448" i="4"/>
  <c r="I447" i="4"/>
  <c r="I446" i="4"/>
  <c r="I445" i="4"/>
  <c r="I444" i="4"/>
  <c r="I443" i="4"/>
  <c r="I442" i="4"/>
  <c r="I441" i="4"/>
  <c r="I440" i="4"/>
  <c r="I439" i="4"/>
  <c r="I438" i="4"/>
  <c r="I437" i="4"/>
  <c r="I436" i="4"/>
  <c r="I435" i="4"/>
  <c r="I434" i="4"/>
  <c r="I433" i="4"/>
  <c r="I432" i="4"/>
  <c r="I431" i="4"/>
  <c r="I430" i="4"/>
  <c r="I429" i="4"/>
  <c r="I428" i="4"/>
  <c r="I427" i="4"/>
  <c r="I426" i="4"/>
  <c r="I425" i="4"/>
  <c r="I424" i="4"/>
  <c r="I423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K2038" i="3"/>
  <c r="L2038" i="3" s="1"/>
  <c r="M2038" i="3" s="1"/>
  <c r="K2037" i="3"/>
  <c r="L2037" i="3" s="1"/>
  <c r="M2037" i="3" s="1"/>
  <c r="K2036" i="3"/>
  <c r="L2036" i="3" s="1"/>
  <c r="M2036" i="3" s="1"/>
  <c r="K2035" i="3"/>
  <c r="L2035" i="3" s="1"/>
  <c r="M2035" i="3" s="1"/>
  <c r="K2034" i="3"/>
  <c r="L2034" i="3" s="1"/>
  <c r="M2034" i="3" s="1"/>
  <c r="K2033" i="3"/>
  <c r="L2033" i="3" s="1"/>
  <c r="M2033" i="3" s="1"/>
  <c r="K2032" i="3"/>
  <c r="L2032" i="3" s="1"/>
  <c r="M2032" i="3" s="1"/>
  <c r="K2031" i="3"/>
  <c r="L2031" i="3" s="1"/>
  <c r="M2031" i="3" s="1"/>
  <c r="K2030" i="3"/>
  <c r="L2030" i="3" s="1"/>
  <c r="M2030" i="3" s="1"/>
  <c r="K2029" i="3"/>
  <c r="L2029" i="3" s="1"/>
  <c r="M2029" i="3" s="1"/>
  <c r="K2028" i="3"/>
  <c r="L2028" i="3" s="1"/>
  <c r="M2028" i="3" s="1"/>
  <c r="K2027" i="3"/>
  <c r="L2027" i="3" s="1"/>
  <c r="M2027" i="3" s="1"/>
  <c r="K2026" i="3"/>
  <c r="L2026" i="3" s="1"/>
  <c r="M2026" i="3" s="1"/>
  <c r="K2025" i="3"/>
  <c r="L2025" i="3" s="1"/>
  <c r="M2025" i="3" s="1"/>
  <c r="K2024" i="3"/>
  <c r="L2024" i="3" s="1"/>
  <c r="M2024" i="3" s="1"/>
  <c r="K2023" i="3"/>
  <c r="L2023" i="3" s="1"/>
  <c r="M2023" i="3" s="1"/>
  <c r="K1990" i="3"/>
  <c r="L1990" i="3" s="1"/>
  <c r="M1990" i="3" s="1"/>
  <c r="K1989" i="3"/>
  <c r="L1989" i="3" s="1"/>
  <c r="M1989" i="3" s="1"/>
  <c r="K1988" i="3"/>
  <c r="L1988" i="3" s="1"/>
  <c r="M1988" i="3" s="1"/>
  <c r="K1987" i="3"/>
  <c r="L1987" i="3" s="1"/>
  <c r="M1987" i="3" s="1"/>
  <c r="K1986" i="3"/>
  <c r="L1986" i="3" s="1"/>
  <c r="M1986" i="3" s="1"/>
  <c r="K1985" i="3"/>
  <c r="L1985" i="3" s="1"/>
  <c r="M1985" i="3" s="1"/>
  <c r="K1984" i="3"/>
  <c r="L1984" i="3" s="1"/>
  <c r="M1984" i="3" s="1"/>
  <c r="K1983" i="3"/>
  <c r="L1983" i="3" s="1"/>
  <c r="M1983" i="3" s="1"/>
  <c r="K1982" i="3"/>
  <c r="L1982" i="3" s="1"/>
  <c r="M1982" i="3" s="1"/>
  <c r="K1981" i="3"/>
  <c r="L1981" i="3" s="1"/>
  <c r="M1981" i="3" s="1"/>
  <c r="K1980" i="3"/>
  <c r="L1980" i="3" s="1"/>
  <c r="M1980" i="3" s="1"/>
  <c r="K1979" i="3"/>
  <c r="L1979" i="3" s="1"/>
  <c r="M1979" i="3" s="1"/>
  <c r="K1978" i="3"/>
  <c r="L1978" i="3" s="1"/>
  <c r="M1978" i="3" s="1"/>
  <c r="K1977" i="3"/>
  <c r="L1977" i="3" s="1"/>
  <c r="M1977" i="3" s="1"/>
  <c r="K1976" i="3"/>
  <c r="L1976" i="3" s="1"/>
  <c r="M1976" i="3" s="1"/>
  <c r="K1975" i="3"/>
  <c r="L1975" i="3" s="1"/>
  <c r="M1975" i="3" s="1"/>
  <c r="K1558" i="3"/>
  <c r="L1558" i="3" s="1"/>
  <c r="M1558" i="3" s="1"/>
  <c r="K1557" i="3"/>
  <c r="L1557" i="3" s="1"/>
  <c r="M1557" i="3" s="1"/>
  <c r="K1556" i="3"/>
  <c r="L1556" i="3" s="1"/>
  <c r="M1556" i="3" s="1"/>
  <c r="K1555" i="3"/>
  <c r="L1555" i="3" s="1"/>
  <c r="M1555" i="3" s="1"/>
  <c r="K1554" i="3"/>
  <c r="L1554" i="3" s="1"/>
  <c r="M1554" i="3" s="1"/>
  <c r="K1553" i="3"/>
  <c r="L1553" i="3" s="1"/>
  <c r="M1553" i="3" s="1"/>
  <c r="K1552" i="3"/>
  <c r="L1552" i="3" s="1"/>
  <c r="M1552" i="3" s="1"/>
  <c r="K1551" i="3"/>
  <c r="L1551" i="3" s="1"/>
  <c r="M1551" i="3" s="1"/>
  <c r="K1550" i="3"/>
  <c r="L1550" i="3" s="1"/>
  <c r="M1550" i="3" s="1"/>
  <c r="K1549" i="3"/>
  <c r="L1549" i="3" s="1"/>
  <c r="M1549" i="3" s="1"/>
  <c r="K1548" i="3"/>
  <c r="L1548" i="3" s="1"/>
  <c r="M1548" i="3" s="1"/>
  <c r="K1547" i="3"/>
  <c r="L1547" i="3" s="1"/>
  <c r="M1547" i="3" s="1"/>
  <c r="K1546" i="3"/>
  <c r="L1546" i="3" s="1"/>
  <c r="M1546" i="3" s="1"/>
  <c r="K1545" i="3"/>
  <c r="L1545" i="3" s="1"/>
  <c r="M1545" i="3" s="1"/>
  <c r="K1544" i="3"/>
  <c r="L1544" i="3" s="1"/>
  <c r="M1544" i="3" s="1"/>
  <c r="K1543" i="3"/>
  <c r="L1543" i="3" s="1"/>
  <c r="M1543" i="3" s="1"/>
  <c r="K1030" i="3"/>
  <c r="L1030" i="3" s="1"/>
  <c r="M1030" i="3" s="1"/>
  <c r="K1029" i="3"/>
  <c r="L1029" i="3" s="1"/>
  <c r="M1029" i="3" s="1"/>
  <c r="K1028" i="3"/>
  <c r="L1028" i="3" s="1"/>
  <c r="M1028" i="3" s="1"/>
  <c r="K1027" i="3"/>
  <c r="L1027" i="3" s="1"/>
  <c r="M1027" i="3" s="1"/>
  <c r="K1026" i="3"/>
  <c r="L1026" i="3" s="1"/>
  <c r="M1026" i="3" s="1"/>
  <c r="K1025" i="3"/>
  <c r="L1025" i="3" s="1"/>
  <c r="M1025" i="3" s="1"/>
  <c r="K1024" i="3"/>
  <c r="L1024" i="3" s="1"/>
  <c r="M1024" i="3" s="1"/>
  <c r="K1023" i="3"/>
  <c r="L1023" i="3" s="1"/>
  <c r="M1023" i="3" s="1"/>
  <c r="K1022" i="3"/>
  <c r="L1022" i="3" s="1"/>
  <c r="M1022" i="3" s="1"/>
  <c r="K1021" i="3"/>
  <c r="L1021" i="3" s="1"/>
  <c r="M1021" i="3" s="1"/>
  <c r="K1020" i="3"/>
  <c r="L1020" i="3" s="1"/>
  <c r="M1020" i="3" s="1"/>
  <c r="K1019" i="3"/>
  <c r="L1019" i="3" s="1"/>
  <c r="M1019" i="3" s="1"/>
  <c r="K1018" i="3"/>
  <c r="L1018" i="3" s="1"/>
  <c r="M1018" i="3" s="1"/>
  <c r="K1017" i="3"/>
  <c r="L1017" i="3" s="1"/>
  <c r="M1017" i="3" s="1"/>
  <c r="K1016" i="3"/>
  <c r="L1016" i="3" s="1"/>
  <c r="M1016" i="3" s="1"/>
  <c r="K1015" i="3"/>
  <c r="L1015" i="3" s="1"/>
  <c r="M1015" i="3" s="1"/>
  <c r="K934" i="3"/>
  <c r="L934" i="3" s="1"/>
  <c r="M934" i="3" s="1"/>
  <c r="K933" i="3"/>
  <c r="L933" i="3" s="1"/>
  <c r="M933" i="3" s="1"/>
  <c r="K932" i="3"/>
  <c r="L932" i="3" s="1"/>
  <c r="M932" i="3" s="1"/>
  <c r="K931" i="3"/>
  <c r="L931" i="3" s="1"/>
  <c r="M931" i="3" s="1"/>
  <c r="K930" i="3"/>
  <c r="L930" i="3" s="1"/>
  <c r="M930" i="3" s="1"/>
  <c r="K929" i="3"/>
  <c r="L929" i="3" s="1"/>
  <c r="M929" i="3" s="1"/>
  <c r="K928" i="3"/>
  <c r="L928" i="3" s="1"/>
  <c r="M928" i="3" s="1"/>
  <c r="K927" i="3"/>
  <c r="L927" i="3" s="1"/>
  <c r="M927" i="3" s="1"/>
  <c r="K926" i="3"/>
  <c r="L926" i="3" s="1"/>
  <c r="M926" i="3" s="1"/>
  <c r="K925" i="3"/>
  <c r="L925" i="3" s="1"/>
  <c r="M925" i="3" s="1"/>
  <c r="K924" i="3"/>
  <c r="L924" i="3" s="1"/>
  <c r="M924" i="3" s="1"/>
  <c r="K923" i="3"/>
  <c r="L923" i="3" s="1"/>
  <c r="M923" i="3" s="1"/>
  <c r="K922" i="3"/>
  <c r="L922" i="3" s="1"/>
  <c r="M922" i="3" s="1"/>
  <c r="K921" i="3"/>
  <c r="L921" i="3" s="1"/>
  <c r="M921" i="3" s="1"/>
  <c r="K920" i="3"/>
  <c r="L920" i="3" s="1"/>
  <c r="M920" i="3" s="1"/>
  <c r="K919" i="3"/>
  <c r="L919" i="3" s="1"/>
  <c r="M919" i="3" s="1"/>
  <c r="K726" i="3"/>
  <c r="L726" i="3" s="1"/>
  <c r="M726" i="3" s="1"/>
  <c r="K725" i="3"/>
  <c r="L725" i="3" s="1"/>
  <c r="M725" i="3" s="1"/>
  <c r="K724" i="3"/>
  <c r="L724" i="3" s="1"/>
  <c r="M724" i="3" s="1"/>
  <c r="K723" i="3"/>
  <c r="L723" i="3" s="1"/>
  <c r="M723" i="3" s="1"/>
  <c r="K722" i="3"/>
  <c r="L722" i="3" s="1"/>
  <c r="M722" i="3" s="1"/>
  <c r="K721" i="3"/>
  <c r="L721" i="3" s="1"/>
  <c r="M721" i="3" s="1"/>
  <c r="K720" i="3"/>
  <c r="L720" i="3" s="1"/>
  <c r="M720" i="3" s="1"/>
  <c r="K719" i="3"/>
  <c r="L719" i="3" s="1"/>
  <c r="M719" i="3" s="1"/>
  <c r="K718" i="3"/>
  <c r="L718" i="3" s="1"/>
  <c r="M718" i="3" s="1"/>
  <c r="K717" i="3"/>
  <c r="L717" i="3" s="1"/>
  <c r="M717" i="3" s="1"/>
  <c r="K716" i="3"/>
  <c r="L716" i="3" s="1"/>
  <c r="M716" i="3" s="1"/>
  <c r="K715" i="3"/>
  <c r="L715" i="3" s="1"/>
  <c r="M715" i="3" s="1"/>
  <c r="K714" i="3"/>
  <c r="L714" i="3" s="1"/>
  <c r="M714" i="3" s="1"/>
  <c r="K713" i="3"/>
  <c r="L713" i="3" s="1"/>
  <c r="M713" i="3" s="1"/>
  <c r="K712" i="3"/>
  <c r="L712" i="3" s="1"/>
  <c r="M712" i="3" s="1"/>
  <c r="K711" i="3"/>
  <c r="L711" i="3" s="1"/>
  <c r="M711" i="3" s="1"/>
  <c r="K710" i="3"/>
  <c r="L710" i="3" s="1"/>
  <c r="M710" i="3" s="1"/>
  <c r="K709" i="3"/>
  <c r="L709" i="3" s="1"/>
  <c r="M709" i="3" s="1"/>
  <c r="K708" i="3"/>
  <c r="L708" i="3" s="1"/>
  <c r="M708" i="3" s="1"/>
  <c r="K707" i="3"/>
  <c r="L707" i="3" s="1"/>
  <c r="M707" i="3" s="1"/>
  <c r="K706" i="3"/>
  <c r="L706" i="3" s="1"/>
  <c r="M706" i="3" s="1"/>
  <c r="K705" i="3"/>
  <c r="L705" i="3" s="1"/>
  <c r="M705" i="3" s="1"/>
  <c r="K704" i="3"/>
  <c r="L704" i="3" s="1"/>
  <c r="M704" i="3" s="1"/>
  <c r="K703" i="3"/>
  <c r="L703" i="3" s="1"/>
  <c r="M703" i="3" s="1"/>
  <c r="K702" i="3"/>
  <c r="L702" i="3" s="1"/>
  <c r="M702" i="3" s="1"/>
  <c r="K701" i="3"/>
  <c r="L701" i="3" s="1"/>
  <c r="M701" i="3" s="1"/>
  <c r="K700" i="3"/>
  <c r="L700" i="3" s="1"/>
  <c r="M700" i="3" s="1"/>
  <c r="K699" i="3"/>
  <c r="L699" i="3" s="1"/>
  <c r="M699" i="3" s="1"/>
  <c r="K698" i="3"/>
  <c r="L698" i="3" s="1"/>
  <c r="M698" i="3" s="1"/>
  <c r="K697" i="3"/>
  <c r="L697" i="3" s="1"/>
  <c r="M697" i="3" s="1"/>
  <c r="K696" i="3"/>
  <c r="L696" i="3" s="1"/>
  <c r="M696" i="3" s="1"/>
  <c r="K695" i="3"/>
  <c r="L695" i="3" s="1"/>
  <c r="M695" i="3" s="1"/>
  <c r="K390" i="3"/>
  <c r="L390" i="3" s="1"/>
  <c r="M390" i="3" s="1"/>
  <c r="K389" i="3"/>
  <c r="L389" i="3" s="1"/>
  <c r="M389" i="3" s="1"/>
  <c r="K388" i="3"/>
  <c r="L388" i="3" s="1"/>
  <c r="M388" i="3" s="1"/>
  <c r="K387" i="3"/>
  <c r="L387" i="3" s="1"/>
  <c r="M387" i="3" s="1"/>
  <c r="K386" i="3"/>
  <c r="L386" i="3" s="1"/>
  <c r="M386" i="3" s="1"/>
  <c r="K385" i="3"/>
  <c r="L385" i="3" s="1"/>
  <c r="M385" i="3" s="1"/>
  <c r="K384" i="3"/>
  <c r="L384" i="3" s="1"/>
  <c r="M384" i="3" s="1"/>
  <c r="K383" i="3"/>
  <c r="L383" i="3" s="1"/>
  <c r="M383" i="3" s="1"/>
  <c r="K382" i="3"/>
  <c r="L382" i="3" s="1"/>
  <c r="M382" i="3" s="1"/>
  <c r="K381" i="3"/>
  <c r="L381" i="3" s="1"/>
  <c r="M381" i="3" s="1"/>
  <c r="K380" i="3"/>
  <c r="L380" i="3" s="1"/>
  <c r="M380" i="3" s="1"/>
  <c r="K379" i="3"/>
  <c r="L379" i="3" s="1"/>
  <c r="M379" i="3" s="1"/>
  <c r="K378" i="3"/>
  <c r="L378" i="3" s="1"/>
  <c r="M378" i="3" s="1"/>
  <c r="K377" i="3"/>
  <c r="L377" i="3" s="1"/>
  <c r="M377" i="3" s="1"/>
  <c r="K376" i="3"/>
  <c r="L376" i="3" s="1"/>
  <c r="M376" i="3" s="1"/>
  <c r="K375" i="3"/>
  <c r="L375" i="3" s="1"/>
  <c r="M375" i="3" s="1"/>
  <c r="K278" i="3"/>
  <c r="L278" i="3" s="1"/>
  <c r="M278" i="3" s="1"/>
  <c r="K277" i="3"/>
  <c r="L277" i="3" s="1"/>
  <c r="M277" i="3" s="1"/>
  <c r="K276" i="3"/>
  <c r="L276" i="3" s="1"/>
  <c r="M276" i="3" s="1"/>
  <c r="K275" i="3"/>
  <c r="L275" i="3" s="1"/>
  <c r="M275" i="3" s="1"/>
  <c r="K274" i="3"/>
  <c r="L274" i="3" s="1"/>
  <c r="M274" i="3" s="1"/>
  <c r="K273" i="3"/>
  <c r="L273" i="3" s="1"/>
  <c r="M273" i="3" s="1"/>
  <c r="K272" i="3"/>
  <c r="L272" i="3" s="1"/>
  <c r="M272" i="3" s="1"/>
  <c r="K271" i="3"/>
  <c r="L271" i="3" s="1"/>
  <c r="M271" i="3" s="1"/>
  <c r="K270" i="3"/>
  <c r="L270" i="3" s="1"/>
  <c r="M270" i="3" s="1"/>
  <c r="K269" i="3"/>
  <c r="L269" i="3" s="1"/>
  <c r="M269" i="3" s="1"/>
  <c r="K268" i="3"/>
  <c r="L268" i="3" s="1"/>
  <c r="M268" i="3" s="1"/>
  <c r="K267" i="3"/>
  <c r="L267" i="3" s="1"/>
  <c r="M267" i="3" s="1"/>
  <c r="K266" i="3"/>
  <c r="L266" i="3" s="1"/>
  <c r="M266" i="3" s="1"/>
  <c r="K265" i="3"/>
  <c r="L265" i="3" s="1"/>
  <c r="M265" i="3" s="1"/>
  <c r="K264" i="3"/>
  <c r="L264" i="3" s="1"/>
  <c r="M264" i="3" s="1"/>
  <c r="K263" i="3"/>
  <c r="L263" i="3" s="1"/>
  <c r="M263" i="3" s="1"/>
  <c r="K166" i="3"/>
  <c r="L166" i="3" s="1"/>
  <c r="M166" i="3" s="1"/>
  <c r="K165" i="3"/>
  <c r="L165" i="3" s="1"/>
  <c r="M165" i="3" s="1"/>
  <c r="K164" i="3"/>
  <c r="L164" i="3" s="1"/>
  <c r="M164" i="3" s="1"/>
  <c r="K163" i="3"/>
  <c r="L163" i="3" s="1"/>
  <c r="M163" i="3" s="1"/>
  <c r="K162" i="3"/>
  <c r="L162" i="3" s="1"/>
  <c r="M162" i="3" s="1"/>
  <c r="K161" i="3"/>
  <c r="L161" i="3" s="1"/>
  <c r="M161" i="3" s="1"/>
  <c r="K160" i="3"/>
  <c r="L160" i="3" s="1"/>
  <c r="M160" i="3" s="1"/>
  <c r="K159" i="3"/>
  <c r="L159" i="3" s="1"/>
  <c r="M159" i="3" s="1"/>
  <c r="K158" i="3"/>
  <c r="L158" i="3" s="1"/>
  <c r="M158" i="3" s="1"/>
  <c r="K157" i="3"/>
  <c r="L157" i="3" s="1"/>
  <c r="M157" i="3" s="1"/>
  <c r="K156" i="3"/>
  <c r="L156" i="3" s="1"/>
  <c r="M156" i="3" s="1"/>
  <c r="K155" i="3"/>
  <c r="L155" i="3" s="1"/>
  <c r="M155" i="3" s="1"/>
  <c r="K154" i="3"/>
  <c r="L154" i="3" s="1"/>
  <c r="M154" i="3" s="1"/>
  <c r="K153" i="3"/>
  <c r="L153" i="3" s="1"/>
  <c r="M153" i="3" s="1"/>
  <c r="K152" i="3"/>
  <c r="L152" i="3" s="1"/>
  <c r="M152" i="3" s="1"/>
  <c r="K151" i="3"/>
  <c r="L151" i="3" s="1"/>
  <c r="M151" i="3" s="1"/>
  <c r="K1718" i="3"/>
  <c r="L1718" i="3" s="1"/>
  <c r="M1718" i="3" s="1"/>
  <c r="K1717" i="3"/>
  <c r="L1717" i="3" s="1"/>
  <c r="M1717" i="3" s="1"/>
  <c r="K1716" i="3"/>
  <c r="L1716" i="3" s="1"/>
  <c r="M1716" i="3" s="1"/>
  <c r="K1715" i="3"/>
  <c r="L1715" i="3" s="1"/>
  <c r="M1715" i="3" s="1"/>
  <c r="K1714" i="3"/>
  <c r="L1714" i="3" s="1"/>
  <c r="M1714" i="3" s="1"/>
  <c r="K1713" i="3"/>
  <c r="L1713" i="3" s="1"/>
  <c r="M1713" i="3" s="1"/>
  <c r="K1712" i="3"/>
  <c r="L1712" i="3" s="1"/>
  <c r="M1712" i="3" s="1"/>
  <c r="K1711" i="3"/>
  <c r="L1711" i="3" s="1"/>
  <c r="M1711" i="3" s="1"/>
  <c r="K1710" i="3"/>
  <c r="L1710" i="3" s="1"/>
  <c r="M1710" i="3" s="1"/>
  <c r="K1709" i="3"/>
  <c r="L1709" i="3" s="1"/>
  <c r="M1709" i="3" s="1"/>
  <c r="K1708" i="3"/>
  <c r="L1708" i="3" s="1"/>
  <c r="M1708" i="3" s="1"/>
  <c r="K1707" i="3"/>
  <c r="L1707" i="3" s="1"/>
  <c r="M1707" i="3" s="1"/>
  <c r="K1706" i="3"/>
  <c r="L1706" i="3" s="1"/>
  <c r="M1706" i="3" s="1"/>
  <c r="K1705" i="3"/>
  <c r="L1705" i="3" s="1"/>
  <c r="M1705" i="3" s="1"/>
  <c r="K1704" i="3"/>
  <c r="L1704" i="3" s="1"/>
  <c r="M1704" i="3" s="1"/>
  <c r="K1703" i="3"/>
  <c r="L1703" i="3" s="1"/>
  <c r="M1703" i="3" s="1"/>
  <c r="K630" i="3"/>
  <c r="L630" i="3" s="1"/>
  <c r="M630" i="3" s="1"/>
  <c r="K629" i="3"/>
  <c r="L629" i="3" s="1"/>
  <c r="M629" i="3" s="1"/>
  <c r="K628" i="3"/>
  <c r="L628" i="3" s="1"/>
  <c r="M628" i="3" s="1"/>
  <c r="K627" i="3"/>
  <c r="L627" i="3" s="1"/>
  <c r="M627" i="3" s="1"/>
  <c r="K626" i="3"/>
  <c r="L626" i="3" s="1"/>
  <c r="M626" i="3" s="1"/>
  <c r="K625" i="3"/>
  <c r="L625" i="3" s="1"/>
  <c r="M625" i="3" s="1"/>
  <c r="K624" i="3"/>
  <c r="L624" i="3" s="1"/>
  <c r="M624" i="3" s="1"/>
  <c r="K623" i="3"/>
  <c r="L623" i="3" s="1"/>
  <c r="M623" i="3" s="1"/>
  <c r="K622" i="3"/>
  <c r="L622" i="3" s="1"/>
  <c r="M622" i="3" s="1"/>
  <c r="K621" i="3"/>
  <c r="L621" i="3" s="1"/>
  <c r="M621" i="3" s="1"/>
  <c r="K620" i="3"/>
  <c r="L620" i="3" s="1"/>
  <c r="M620" i="3" s="1"/>
  <c r="K619" i="3"/>
  <c r="L619" i="3" s="1"/>
  <c r="M619" i="3" s="1"/>
  <c r="K618" i="3"/>
  <c r="L618" i="3" s="1"/>
  <c r="M618" i="3" s="1"/>
  <c r="K617" i="3"/>
  <c r="L617" i="3" s="1"/>
  <c r="M617" i="3" s="1"/>
  <c r="K616" i="3"/>
  <c r="L616" i="3" s="1"/>
  <c r="M616" i="3" s="1"/>
  <c r="K615" i="3"/>
  <c r="L615" i="3" s="1"/>
  <c r="M615" i="3" s="1"/>
  <c r="K406" i="3"/>
  <c r="L406" i="3" s="1"/>
  <c r="M406" i="3" s="1"/>
  <c r="K405" i="3"/>
  <c r="L405" i="3" s="1"/>
  <c r="M405" i="3" s="1"/>
  <c r="K404" i="3"/>
  <c r="L404" i="3" s="1"/>
  <c r="M404" i="3" s="1"/>
  <c r="K403" i="3"/>
  <c r="L403" i="3" s="1"/>
  <c r="M403" i="3" s="1"/>
  <c r="K402" i="3"/>
  <c r="L402" i="3" s="1"/>
  <c r="M402" i="3" s="1"/>
  <c r="K401" i="3"/>
  <c r="L401" i="3" s="1"/>
  <c r="M401" i="3" s="1"/>
  <c r="K400" i="3"/>
  <c r="L400" i="3" s="1"/>
  <c r="M400" i="3" s="1"/>
  <c r="K399" i="3"/>
  <c r="L399" i="3" s="1"/>
  <c r="M399" i="3" s="1"/>
  <c r="K398" i="3"/>
  <c r="L398" i="3" s="1"/>
  <c r="M398" i="3" s="1"/>
  <c r="K397" i="3"/>
  <c r="L397" i="3" s="1"/>
  <c r="M397" i="3" s="1"/>
  <c r="K396" i="3"/>
  <c r="L396" i="3" s="1"/>
  <c r="M396" i="3" s="1"/>
  <c r="K395" i="3"/>
  <c r="L395" i="3" s="1"/>
  <c r="M395" i="3" s="1"/>
  <c r="K394" i="3"/>
  <c r="L394" i="3" s="1"/>
  <c r="M394" i="3" s="1"/>
  <c r="K393" i="3"/>
  <c r="L393" i="3" s="1"/>
  <c r="M393" i="3" s="1"/>
  <c r="K392" i="3"/>
  <c r="L392" i="3" s="1"/>
  <c r="M392" i="3" s="1"/>
  <c r="K391" i="3"/>
  <c r="L391" i="3" s="1"/>
  <c r="M391" i="3" s="1"/>
  <c r="K342" i="3"/>
  <c r="L342" i="3" s="1"/>
  <c r="M342" i="3" s="1"/>
  <c r="K341" i="3"/>
  <c r="L341" i="3" s="1"/>
  <c r="M341" i="3" s="1"/>
  <c r="K340" i="3"/>
  <c r="L340" i="3" s="1"/>
  <c r="M340" i="3" s="1"/>
  <c r="K339" i="3"/>
  <c r="L339" i="3" s="1"/>
  <c r="M339" i="3" s="1"/>
  <c r="K338" i="3"/>
  <c r="L338" i="3" s="1"/>
  <c r="M338" i="3" s="1"/>
  <c r="K337" i="3"/>
  <c r="L337" i="3" s="1"/>
  <c r="M337" i="3" s="1"/>
  <c r="K336" i="3"/>
  <c r="L336" i="3" s="1"/>
  <c r="M336" i="3" s="1"/>
  <c r="K335" i="3"/>
  <c r="L335" i="3" s="1"/>
  <c r="M335" i="3" s="1"/>
  <c r="K334" i="3"/>
  <c r="L334" i="3" s="1"/>
  <c r="M334" i="3" s="1"/>
  <c r="K333" i="3"/>
  <c r="L333" i="3" s="1"/>
  <c r="M333" i="3" s="1"/>
  <c r="K332" i="3"/>
  <c r="L332" i="3" s="1"/>
  <c r="M332" i="3" s="1"/>
  <c r="K331" i="3"/>
  <c r="L331" i="3" s="1"/>
  <c r="M331" i="3" s="1"/>
  <c r="K330" i="3"/>
  <c r="L330" i="3" s="1"/>
  <c r="M330" i="3" s="1"/>
  <c r="K329" i="3"/>
  <c r="L329" i="3" s="1"/>
  <c r="M329" i="3" s="1"/>
  <c r="K328" i="3"/>
  <c r="L328" i="3" s="1"/>
  <c r="M328" i="3" s="1"/>
  <c r="K327" i="3"/>
  <c r="L327" i="3" s="1"/>
  <c r="M327" i="3" s="1"/>
  <c r="K2022" i="3"/>
  <c r="L2022" i="3" s="1"/>
  <c r="M2022" i="3" s="1"/>
  <c r="K2021" i="3"/>
  <c r="L2021" i="3" s="1"/>
  <c r="M2021" i="3" s="1"/>
  <c r="K2020" i="3"/>
  <c r="L2020" i="3" s="1"/>
  <c r="M2020" i="3" s="1"/>
  <c r="K2019" i="3"/>
  <c r="L2019" i="3" s="1"/>
  <c r="M2019" i="3" s="1"/>
  <c r="K2018" i="3"/>
  <c r="L2018" i="3" s="1"/>
  <c r="M2018" i="3" s="1"/>
  <c r="K2017" i="3"/>
  <c r="L2017" i="3" s="1"/>
  <c r="M2017" i="3" s="1"/>
  <c r="K2016" i="3"/>
  <c r="L2016" i="3" s="1"/>
  <c r="M2016" i="3" s="1"/>
  <c r="K2015" i="3"/>
  <c r="L2015" i="3" s="1"/>
  <c r="M2015" i="3" s="1"/>
  <c r="K2014" i="3"/>
  <c r="L2014" i="3" s="1"/>
  <c r="M2014" i="3" s="1"/>
  <c r="K2013" i="3"/>
  <c r="L2013" i="3" s="1"/>
  <c r="M2013" i="3" s="1"/>
  <c r="K2012" i="3"/>
  <c r="L2012" i="3" s="1"/>
  <c r="M2012" i="3" s="1"/>
  <c r="K2011" i="3"/>
  <c r="L2011" i="3" s="1"/>
  <c r="M2011" i="3" s="1"/>
  <c r="K2010" i="3"/>
  <c r="L2010" i="3" s="1"/>
  <c r="M2010" i="3" s="1"/>
  <c r="K2009" i="3"/>
  <c r="L2009" i="3" s="1"/>
  <c r="M2009" i="3" s="1"/>
  <c r="K2008" i="3"/>
  <c r="L2008" i="3" s="1"/>
  <c r="M2008" i="3" s="1"/>
  <c r="K2007" i="3"/>
  <c r="L2007" i="3" s="1"/>
  <c r="M2007" i="3" s="1"/>
  <c r="K1958" i="3"/>
  <c r="L1958" i="3" s="1"/>
  <c r="M1958" i="3" s="1"/>
  <c r="K1957" i="3"/>
  <c r="L1957" i="3" s="1"/>
  <c r="M1957" i="3" s="1"/>
  <c r="K1956" i="3"/>
  <c r="L1956" i="3" s="1"/>
  <c r="M1956" i="3" s="1"/>
  <c r="K1955" i="3"/>
  <c r="L1955" i="3" s="1"/>
  <c r="M1955" i="3" s="1"/>
  <c r="K1954" i="3"/>
  <c r="L1954" i="3" s="1"/>
  <c r="M1954" i="3" s="1"/>
  <c r="K1953" i="3"/>
  <c r="L1953" i="3" s="1"/>
  <c r="M1953" i="3" s="1"/>
  <c r="K1952" i="3"/>
  <c r="L1952" i="3" s="1"/>
  <c r="M1952" i="3" s="1"/>
  <c r="K1951" i="3"/>
  <c r="L1951" i="3" s="1"/>
  <c r="M1951" i="3" s="1"/>
  <c r="K1950" i="3"/>
  <c r="L1950" i="3" s="1"/>
  <c r="M1950" i="3" s="1"/>
  <c r="K1949" i="3"/>
  <c r="L1949" i="3" s="1"/>
  <c r="M1949" i="3" s="1"/>
  <c r="K1948" i="3"/>
  <c r="L1948" i="3" s="1"/>
  <c r="M1948" i="3" s="1"/>
  <c r="K1947" i="3"/>
  <c r="L1947" i="3" s="1"/>
  <c r="M1947" i="3" s="1"/>
  <c r="K1946" i="3"/>
  <c r="L1946" i="3" s="1"/>
  <c r="M1946" i="3" s="1"/>
  <c r="K1945" i="3"/>
  <c r="L1945" i="3" s="1"/>
  <c r="M1945" i="3" s="1"/>
  <c r="K1944" i="3"/>
  <c r="L1944" i="3" s="1"/>
  <c r="M1944" i="3" s="1"/>
  <c r="K1943" i="3"/>
  <c r="L1943" i="3" s="1"/>
  <c r="M1943" i="3" s="1"/>
  <c r="K902" i="3"/>
  <c r="L902" i="3" s="1"/>
  <c r="M902" i="3" s="1"/>
  <c r="K901" i="3"/>
  <c r="L901" i="3" s="1"/>
  <c r="M901" i="3" s="1"/>
  <c r="K900" i="3"/>
  <c r="L900" i="3" s="1"/>
  <c r="M900" i="3" s="1"/>
  <c r="K899" i="3"/>
  <c r="L899" i="3" s="1"/>
  <c r="M899" i="3" s="1"/>
  <c r="K898" i="3"/>
  <c r="L898" i="3" s="1"/>
  <c r="M898" i="3" s="1"/>
  <c r="K897" i="3"/>
  <c r="L897" i="3" s="1"/>
  <c r="M897" i="3" s="1"/>
  <c r="K896" i="3"/>
  <c r="L896" i="3" s="1"/>
  <c r="M896" i="3" s="1"/>
  <c r="K895" i="3"/>
  <c r="L895" i="3" s="1"/>
  <c r="M895" i="3" s="1"/>
  <c r="K894" i="3"/>
  <c r="L894" i="3" s="1"/>
  <c r="M894" i="3" s="1"/>
  <c r="K893" i="3"/>
  <c r="L893" i="3" s="1"/>
  <c r="M893" i="3" s="1"/>
  <c r="K892" i="3"/>
  <c r="L892" i="3" s="1"/>
  <c r="M892" i="3" s="1"/>
  <c r="K891" i="3"/>
  <c r="L891" i="3" s="1"/>
  <c r="M891" i="3" s="1"/>
  <c r="K890" i="3"/>
  <c r="L890" i="3" s="1"/>
  <c r="M890" i="3" s="1"/>
  <c r="K889" i="3"/>
  <c r="L889" i="3" s="1"/>
  <c r="M889" i="3" s="1"/>
  <c r="K888" i="3"/>
  <c r="L888" i="3" s="1"/>
  <c r="M888" i="3" s="1"/>
  <c r="K887" i="3"/>
  <c r="L887" i="3" s="1"/>
  <c r="M887" i="3" s="1"/>
  <c r="K1766" i="3"/>
  <c r="L1766" i="3" s="1"/>
  <c r="M1766" i="3" s="1"/>
  <c r="K1765" i="3"/>
  <c r="L1765" i="3" s="1"/>
  <c r="M1765" i="3" s="1"/>
  <c r="K1764" i="3"/>
  <c r="L1764" i="3" s="1"/>
  <c r="M1764" i="3" s="1"/>
  <c r="K1763" i="3"/>
  <c r="L1763" i="3" s="1"/>
  <c r="M1763" i="3" s="1"/>
  <c r="K1762" i="3"/>
  <c r="L1762" i="3" s="1"/>
  <c r="M1762" i="3" s="1"/>
  <c r="K1761" i="3"/>
  <c r="L1761" i="3" s="1"/>
  <c r="M1761" i="3" s="1"/>
  <c r="K1760" i="3"/>
  <c r="L1760" i="3" s="1"/>
  <c r="M1760" i="3" s="1"/>
  <c r="K1759" i="3"/>
  <c r="L1759" i="3" s="1"/>
  <c r="M1759" i="3" s="1"/>
  <c r="K1758" i="3"/>
  <c r="L1758" i="3" s="1"/>
  <c r="M1758" i="3" s="1"/>
  <c r="K1757" i="3"/>
  <c r="L1757" i="3" s="1"/>
  <c r="M1757" i="3" s="1"/>
  <c r="K1756" i="3"/>
  <c r="L1756" i="3" s="1"/>
  <c r="M1756" i="3" s="1"/>
  <c r="K1755" i="3"/>
  <c r="L1755" i="3" s="1"/>
  <c r="M1755" i="3" s="1"/>
  <c r="K1754" i="3"/>
  <c r="L1754" i="3" s="1"/>
  <c r="M1754" i="3" s="1"/>
  <c r="K1753" i="3"/>
  <c r="L1753" i="3" s="1"/>
  <c r="M1753" i="3" s="1"/>
  <c r="K1752" i="3"/>
  <c r="L1752" i="3" s="1"/>
  <c r="M1752" i="3" s="1"/>
  <c r="K1751" i="3"/>
  <c r="L1751" i="3" s="1"/>
  <c r="M1751" i="3" s="1"/>
  <c r="K1654" i="3"/>
  <c r="L1654" i="3" s="1"/>
  <c r="M1654" i="3" s="1"/>
  <c r="K1653" i="3"/>
  <c r="L1653" i="3" s="1"/>
  <c r="M1653" i="3" s="1"/>
  <c r="K1652" i="3"/>
  <c r="L1652" i="3" s="1"/>
  <c r="M1652" i="3" s="1"/>
  <c r="K1651" i="3"/>
  <c r="L1651" i="3" s="1"/>
  <c r="M1651" i="3" s="1"/>
  <c r="K1650" i="3"/>
  <c r="L1650" i="3" s="1"/>
  <c r="M1650" i="3" s="1"/>
  <c r="K1649" i="3"/>
  <c r="L1649" i="3" s="1"/>
  <c r="M1649" i="3" s="1"/>
  <c r="K1648" i="3"/>
  <c r="L1648" i="3" s="1"/>
  <c r="M1648" i="3" s="1"/>
  <c r="K1647" i="3"/>
  <c r="L1647" i="3" s="1"/>
  <c r="M1647" i="3" s="1"/>
  <c r="K1646" i="3"/>
  <c r="L1646" i="3" s="1"/>
  <c r="M1646" i="3" s="1"/>
  <c r="K1645" i="3"/>
  <c r="L1645" i="3" s="1"/>
  <c r="M1645" i="3" s="1"/>
  <c r="K1644" i="3"/>
  <c r="L1644" i="3" s="1"/>
  <c r="M1644" i="3" s="1"/>
  <c r="K1643" i="3"/>
  <c r="L1643" i="3" s="1"/>
  <c r="M1643" i="3" s="1"/>
  <c r="K1642" i="3"/>
  <c r="L1642" i="3" s="1"/>
  <c r="M1642" i="3" s="1"/>
  <c r="K1641" i="3"/>
  <c r="L1641" i="3" s="1"/>
  <c r="M1641" i="3" s="1"/>
  <c r="K1640" i="3"/>
  <c r="L1640" i="3" s="1"/>
  <c r="M1640" i="3" s="1"/>
  <c r="K1639" i="3"/>
  <c r="L1639" i="3" s="1"/>
  <c r="M1639" i="3" s="1"/>
  <c r="K1526" i="3"/>
  <c r="L1526" i="3" s="1"/>
  <c r="M1526" i="3" s="1"/>
  <c r="K1525" i="3"/>
  <c r="L1525" i="3" s="1"/>
  <c r="M1525" i="3" s="1"/>
  <c r="K1524" i="3"/>
  <c r="L1524" i="3" s="1"/>
  <c r="M1524" i="3" s="1"/>
  <c r="K1523" i="3"/>
  <c r="L1523" i="3" s="1"/>
  <c r="M1523" i="3" s="1"/>
  <c r="K1522" i="3"/>
  <c r="L1522" i="3" s="1"/>
  <c r="M1522" i="3" s="1"/>
  <c r="K1521" i="3"/>
  <c r="L1521" i="3" s="1"/>
  <c r="M1521" i="3" s="1"/>
  <c r="K1520" i="3"/>
  <c r="L1520" i="3" s="1"/>
  <c r="M1520" i="3" s="1"/>
  <c r="K1519" i="3"/>
  <c r="L1519" i="3" s="1"/>
  <c r="M1519" i="3" s="1"/>
  <c r="K1518" i="3"/>
  <c r="L1518" i="3" s="1"/>
  <c r="M1518" i="3" s="1"/>
  <c r="K1517" i="3"/>
  <c r="L1517" i="3" s="1"/>
  <c r="M1517" i="3" s="1"/>
  <c r="K1516" i="3"/>
  <c r="L1516" i="3" s="1"/>
  <c r="M1516" i="3" s="1"/>
  <c r="K1515" i="3"/>
  <c r="L1515" i="3" s="1"/>
  <c r="M1515" i="3" s="1"/>
  <c r="K1514" i="3"/>
  <c r="L1514" i="3" s="1"/>
  <c r="M1514" i="3" s="1"/>
  <c r="K1513" i="3"/>
  <c r="L1513" i="3" s="1"/>
  <c r="M1513" i="3" s="1"/>
  <c r="K1512" i="3"/>
  <c r="L1512" i="3" s="1"/>
  <c r="M1512" i="3" s="1"/>
  <c r="K1511" i="3"/>
  <c r="L1511" i="3" s="1"/>
  <c r="M1511" i="3" s="1"/>
  <c r="K2246" i="3"/>
  <c r="L2246" i="3" s="1"/>
  <c r="M2246" i="3" s="1"/>
  <c r="K2245" i="3"/>
  <c r="L2245" i="3" s="1"/>
  <c r="M2245" i="3" s="1"/>
  <c r="K2244" i="3"/>
  <c r="L2244" i="3" s="1"/>
  <c r="M2244" i="3" s="1"/>
  <c r="K2243" i="3"/>
  <c r="L2243" i="3" s="1"/>
  <c r="M2243" i="3" s="1"/>
  <c r="K2242" i="3"/>
  <c r="L2242" i="3" s="1"/>
  <c r="M2242" i="3" s="1"/>
  <c r="K2241" i="3"/>
  <c r="L2241" i="3" s="1"/>
  <c r="M2241" i="3" s="1"/>
  <c r="K2240" i="3"/>
  <c r="L2240" i="3" s="1"/>
  <c r="M2240" i="3" s="1"/>
  <c r="K2239" i="3"/>
  <c r="L2239" i="3" s="1"/>
  <c r="M2239" i="3" s="1"/>
  <c r="K2238" i="3"/>
  <c r="L2238" i="3" s="1"/>
  <c r="M2238" i="3" s="1"/>
  <c r="K2237" i="3"/>
  <c r="L2237" i="3" s="1"/>
  <c r="M2237" i="3" s="1"/>
  <c r="K2236" i="3"/>
  <c r="L2236" i="3" s="1"/>
  <c r="M2236" i="3" s="1"/>
  <c r="K2235" i="3"/>
  <c r="L2235" i="3" s="1"/>
  <c r="M2235" i="3" s="1"/>
  <c r="K2234" i="3"/>
  <c r="L2234" i="3" s="1"/>
  <c r="M2234" i="3" s="1"/>
  <c r="K2233" i="3"/>
  <c r="L2233" i="3" s="1"/>
  <c r="M2233" i="3" s="1"/>
  <c r="K2232" i="3"/>
  <c r="L2232" i="3" s="1"/>
  <c r="M2232" i="3" s="1"/>
  <c r="K2231" i="3"/>
  <c r="L2231" i="3" s="1"/>
  <c r="M2231" i="3" s="1"/>
  <c r="K2166" i="3"/>
  <c r="L2166" i="3" s="1"/>
  <c r="M2166" i="3" s="1"/>
  <c r="K2165" i="3"/>
  <c r="L2165" i="3" s="1"/>
  <c r="M2165" i="3" s="1"/>
  <c r="K2164" i="3"/>
  <c r="L2164" i="3" s="1"/>
  <c r="M2164" i="3" s="1"/>
  <c r="K2163" i="3"/>
  <c r="L2163" i="3" s="1"/>
  <c r="M2163" i="3" s="1"/>
  <c r="K2162" i="3"/>
  <c r="L2162" i="3" s="1"/>
  <c r="M2162" i="3" s="1"/>
  <c r="K2161" i="3"/>
  <c r="L2161" i="3" s="1"/>
  <c r="M2161" i="3" s="1"/>
  <c r="K2160" i="3"/>
  <c r="L2160" i="3" s="1"/>
  <c r="M2160" i="3" s="1"/>
  <c r="K2159" i="3"/>
  <c r="L2159" i="3" s="1"/>
  <c r="M2159" i="3" s="1"/>
  <c r="K2158" i="3"/>
  <c r="L2158" i="3" s="1"/>
  <c r="M2158" i="3" s="1"/>
  <c r="K2157" i="3"/>
  <c r="L2157" i="3" s="1"/>
  <c r="M2157" i="3" s="1"/>
  <c r="K2156" i="3"/>
  <c r="L2156" i="3" s="1"/>
  <c r="M2156" i="3" s="1"/>
  <c r="K2155" i="3"/>
  <c r="L2155" i="3" s="1"/>
  <c r="M2155" i="3" s="1"/>
  <c r="K2154" i="3"/>
  <c r="L2154" i="3" s="1"/>
  <c r="M2154" i="3" s="1"/>
  <c r="K2153" i="3"/>
  <c r="L2153" i="3" s="1"/>
  <c r="M2153" i="3" s="1"/>
  <c r="K2152" i="3"/>
  <c r="L2152" i="3" s="1"/>
  <c r="M2152" i="3" s="1"/>
  <c r="K2151" i="3"/>
  <c r="L2151" i="3" s="1"/>
  <c r="M2151" i="3" s="1"/>
  <c r="K2086" i="3"/>
  <c r="L2086" i="3" s="1"/>
  <c r="M2086" i="3" s="1"/>
  <c r="K2085" i="3"/>
  <c r="L2085" i="3" s="1"/>
  <c r="M2085" i="3" s="1"/>
  <c r="K2084" i="3"/>
  <c r="L2084" i="3" s="1"/>
  <c r="M2084" i="3" s="1"/>
  <c r="K2083" i="3"/>
  <c r="L2083" i="3" s="1"/>
  <c r="M2083" i="3" s="1"/>
  <c r="K2082" i="3"/>
  <c r="L2082" i="3" s="1"/>
  <c r="M2082" i="3" s="1"/>
  <c r="K2081" i="3"/>
  <c r="L2081" i="3" s="1"/>
  <c r="M2081" i="3" s="1"/>
  <c r="K2080" i="3"/>
  <c r="L2080" i="3" s="1"/>
  <c r="M2080" i="3" s="1"/>
  <c r="K2079" i="3"/>
  <c r="L2079" i="3" s="1"/>
  <c r="M2079" i="3" s="1"/>
  <c r="K2078" i="3"/>
  <c r="L2078" i="3" s="1"/>
  <c r="M2078" i="3" s="1"/>
  <c r="K2077" i="3"/>
  <c r="L2077" i="3" s="1"/>
  <c r="M2077" i="3" s="1"/>
  <c r="K2076" i="3"/>
  <c r="L2076" i="3" s="1"/>
  <c r="M2076" i="3" s="1"/>
  <c r="K2075" i="3"/>
  <c r="L2075" i="3" s="1"/>
  <c r="M2075" i="3" s="1"/>
  <c r="K2074" i="3"/>
  <c r="L2074" i="3" s="1"/>
  <c r="M2074" i="3" s="1"/>
  <c r="K2073" i="3"/>
  <c r="L2073" i="3" s="1"/>
  <c r="M2073" i="3" s="1"/>
  <c r="K2072" i="3"/>
  <c r="L2072" i="3" s="1"/>
  <c r="M2072" i="3" s="1"/>
  <c r="K2071" i="3"/>
  <c r="L2071" i="3" s="1"/>
  <c r="M2071" i="3" s="1"/>
  <c r="K1910" i="3"/>
  <c r="L1910" i="3" s="1"/>
  <c r="M1910" i="3" s="1"/>
  <c r="K1909" i="3"/>
  <c r="L1909" i="3" s="1"/>
  <c r="M1909" i="3" s="1"/>
  <c r="K1908" i="3"/>
  <c r="L1908" i="3" s="1"/>
  <c r="M1908" i="3" s="1"/>
  <c r="K1907" i="3"/>
  <c r="L1907" i="3" s="1"/>
  <c r="M1907" i="3" s="1"/>
  <c r="K1906" i="3"/>
  <c r="L1906" i="3" s="1"/>
  <c r="M1906" i="3" s="1"/>
  <c r="K1905" i="3"/>
  <c r="L1905" i="3" s="1"/>
  <c r="M1905" i="3" s="1"/>
  <c r="K1904" i="3"/>
  <c r="L1904" i="3" s="1"/>
  <c r="M1904" i="3" s="1"/>
  <c r="K1903" i="3"/>
  <c r="L1903" i="3" s="1"/>
  <c r="M1903" i="3" s="1"/>
  <c r="K1902" i="3"/>
  <c r="L1902" i="3" s="1"/>
  <c r="M1902" i="3" s="1"/>
  <c r="K1901" i="3"/>
  <c r="L1901" i="3" s="1"/>
  <c r="M1901" i="3" s="1"/>
  <c r="K1900" i="3"/>
  <c r="L1900" i="3" s="1"/>
  <c r="M1900" i="3" s="1"/>
  <c r="K1899" i="3"/>
  <c r="L1899" i="3" s="1"/>
  <c r="M1899" i="3" s="1"/>
  <c r="K1898" i="3"/>
  <c r="L1898" i="3" s="1"/>
  <c r="M1898" i="3" s="1"/>
  <c r="K1897" i="3"/>
  <c r="L1897" i="3" s="1"/>
  <c r="M1897" i="3" s="1"/>
  <c r="K1896" i="3"/>
  <c r="L1896" i="3" s="1"/>
  <c r="M1896" i="3" s="1"/>
  <c r="K1895" i="3"/>
  <c r="L1895" i="3" s="1"/>
  <c r="M1895" i="3" s="1"/>
  <c r="K358" i="3"/>
  <c r="L358" i="3" s="1"/>
  <c r="M358" i="3" s="1"/>
  <c r="K357" i="3"/>
  <c r="L357" i="3" s="1"/>
  <c r="M357" i="3" s="1"/>
  <c r="K356" i="3"/>
  <c r="L356" i="3" s="1"/>
  <c r="M356" i="3" s="1"/>
  <c r="K355" i="3"/>
  <c r="L355" i="3" s="1"/>
  <c r="M355" i="3" s="1"/>
  <c r="K354" i="3"/>
  <c r="L354" i="3" s="1"/>
  <c r="M354" i="3" s="1"/>
  <c r="K353" i="3"/>
  <c r="L353" i="3" s="1"/>
  <c r="M353" i="3" s="1"/>
  <c r="K352" i="3"/>
  <c r="L352" i="3" s="1"/>
  <c r="M352" i="3" s="1"/>
  <c r="K351" i="3"/>
  <c r="L351" i="3" s="1"/>
  <c r="M351" i="3" s="1"/>
  <c r="K350" i="3"/>
  <c r="L350" i="3" s="1"/>
  <c r="M350" i="3" s="1"/>
  <c r="K349" i="3"/>
  <c r="L349" i="3" s="1"/>
  <c r="M349" i="3" s="1"/>
  <c r="K348" i="3"/>
  <c r="L348" i="3" s="1"/>
  <c r="M348" i="3" s="1"/>
  <c r="K347" i="3"/>
  <c r="L347" i="3" s="1"/>
  <c r="M347" i="3" s="1"/>
  <c r="K346" i="3"/>
  <c r="L346" i="3" s="1"/>
  <c r="M346" i="3" s="1"/>
  <c r="K345" i="3"/>
  <c r="L345" i="3" s="1"/>
  <c r="M345" i="3" s="1"/>
  <c r="K344" i="3"/>
  <c r="L344" i="3" s="1"/>
  <c r="M344" i="3" s="1"/>
  <c r="K343" i="3"/>
  <c r="L343" i="3" s="1"/>
  <c r="M343" i="3" s="1"/>
  <c r="K1494" i="3"/>
  <c r="L1494" i="3" s="1"/>
  <c r="M1494" i="3" s="1"/>
  <c r="K1493" i="3"/>
  <c r="L1493" i="3" s="1"/>
  <c r="M1493" i="3" s="1"/>
  <c r="K1492" i="3"/>
  <c r="L1492" i="3" s="1"/>
  <c r="M1492" i="3" s="1"/>
  <c r="K1491" i="3"/>
  <c r="L1491" i="3" s="1"/>
  <c r="M1491" i="3" s="1"/>
  <c r="K1490" i="3"/>
  <c r="L1490" i="3" s="1"/>
  <c r="M1490" i="3" s="1"/>
  <c r="K1489" i="3"/>
  <c r="L1489" i="3" s="1"/>
  <c r="M1489" i="3" s="1"/>
  <c r="K1488" i="3"/>
  <c r="L1488" i="3" s="1"/>
  <c r="M1488" i="3" s="1"/>
  <c r="K1487" i="3"/>
  <c r="L1487" i="3" s="1"/>
  <c r="M1487" i="3" s="1"/>
  <c r="K1486" i="3"/>
  <c r="L1486" i="3" s="1"/>
  <c r="M1486" i="3" s="1"/>
  <c r="K1485" i="3"/>
  <c r="L1485" i="3" s="1"/>
  <c r="M1485" i="3" s="1"/>
  <c r="K1484" i="3"/>
  <c r="L1484" i="3" s="1"/>
  <c r="M1484" i="3" s="1"/>
  <c r="K1483" i="3"/>
  <c r="L1483" i="3" s="1"/>
  <c r="M1483" i="3" s="1"/>
  <c r="K1482" i="3"/>
  <c r="L1482" i="3" s="1"/>
  <c r="M1482" i="3" s="1"/>
  <c r="K1481" i="3"/>
  <c r="L1481" i="3" s="1"/>
  <c r="M1481" i="3" s="1"/>
  <c r="K1480" i="3"/>
  <c r="L1480" i="3" s="1"/>
  <c r="M1480" i="3" s="1"/>
  <c r="K1479" i="3"/>
  <c r="L1479" i="3" s="1"/>
  <c r="M1479" i="3" s="1"/>
  <c r="K1158" i="3"/>
  <c r="L1158" i="3" s="1"/>
  <c r="M1158" i="3" s="1"/>
  <c r="K1157" i="3"/>
  <c r="L1157" i="3" s="1"/>
  <c r="M1157" i="3" s="1"/>
  <c r="K1156" i="3"/>
  <c r="L1156" i="3" s="1"/>
  <c r="M1156" i="3" s="1"/>
  <c r="K1155" i="3"/>
  <c r="L1155" i="3" s="1"/>
  <c r="M1155" i="3" s="1"/>
  <c r="K1154" i="3"/>
  <c r="L1154" i="3" s="1"/>
  <c r="M1154" i="3" s="1"/>
  <c r="K1153" i="3"/>
  <c r="L1153" i="3" s="1"/>
  <c r="M1153" i="3" s="1"/>
  <c r="K1152" i="3"/>
  <c r="L1152" i="3" s="1"/>
  <c r="M1152" i="3" s="1"/>
  <c r="K1151" i="3"/>
  <c r="L1151" i="3" s="1"/>
  <c r="M1151" i="3" s="1"/>
  <c r="K1150" i="3"/>
  <c r="L1150" i="3" s="1"/>
  <c r="M1150" i="3" s="1"/>
  <c r="K1149" i="3"/>
  <c r="L1149" i="3" s="1"/>
  <c r="M1149" i="3" s="1"/>
  <c r="K1148" i="3"/>
  <c r="L1148" i="3" s="1"/>
  <c r="M1148" i="3" s="1"/>
  <c r="K1147" i="3"/>
  <c r="L1147" i="3" s="1"/>
  <c r="M1147" i="3" s="1"/>
  <c r="K1146" i="3"/>
  <c r="L1146" i="3" s="1"/>
  <c r="M1146" i="3" s="1"/>
  <c r="K1145" i="3"/>
  <c r="L1145" i="3" s="1"/>
  <c r="M1145" i="3" s="1"/>
  <c r="K1144" i="3"/>
  <c r="L1144" i="3" s="1"/>
  <c r="M1144" i="3" s="1"/>
  <c r="K1143" i="3"/>
  <c r="L1143" i="3" s="1"/>
  <c r="M1143" i="3" s="1"/>
  <c r="K1078" i="3"/>
  <c r="L1078" i="3" s="1"/>
  <c r="M1078" i="3" s="1"/>
  <c r="K1077" i="3"/>
  <c r="L1077" i="3" s="1"/>
  <c r="M1077" i="3" s="1"/>
  <c r="K1076" i="3"/>
  <c r="L1076" i="3" s="1"/>
  <c r="M1076" i="3" s="1"/>
  <c r="K1075" i="3"/>
  <c r="L1075" i="3" s="1"/>
  <c r="M1075" i="3" s="1"/>
  <c r="K1074" i="3"/>
  <c r="L1074" i="3" s="1"/>
  <c r="M1074" i="3" s="1"/>
  <c r="K1073" i="3"/>
  <c r="L1073" i="3" s="1"/>
  <c r="M1073" i="3" s="1"/>
  <c r="K1072" i="3"/>
  <c r="L1072" i="3" s="1"/>
  <c r="M1072" i="3" s="1"/>
  <c r="K1071" i="3"/>
  <c r="L1071" i="3" s="1"/>
  <c r="M1071" i="3" s="1"/>
  <c r="K1070" i="3"/>
  <c r="L1070" i="3" s="1"/>
  <c r="M1070" i="3" s="1"/>
  <c r="K1069" i="3"/>
  <c r="L1069" i="3" s="1"/>
  <c r="M1069" i="3" s="1"/>
  <c r="K1068" i="3"/>
  <c r="L1068" i="3" s="1"/>
  <c r="M1068" i="3" s="1"/>
  <c r="K1067" i="3"/>
  <c r="L1067" i="3" s="1"/>
  <c r="M1067" i="3" s="1"/>
  <c r="K1066" i="3"/>
  <c r="L1066" i="3" s="1"/>
  <c r="M1066" i="3" s="1"/>
  <c r="K1065" i="3"/>
  <c r="L1065" i="3" s="1"/>
  <c r="M1065" i="3" s="1"/>
  <c r="K1064" i="3"/>
  <c r="L1064" i="3" s="1"/>
  <c r="M1064" i="3" s="1"/>
  <c r="K1063" i="3"/>
  <c r="L1063" i="3" s="1"/>
  <c r="M1063" i="3" s="1"/>
  <c r="K294" i="3"/>
  <c r="L294" i="3" s="1"/>
  <c r="M294" i="3" s="1"/>
  <c r="K293" i="3"/>
  <c r="L293" i="3" s="1"/>
  <c r="M293" i="3" s="1"/>
  <c r="K292" i="3"/>
  <c r="L292" i="3" s="1"/>
  <c r="M292" i="3" s="1"/>
  <c r="K291" i="3"/>
  <c r="L291" i="3" s="1"/>
  <c r="M291" i="3" s="1"/>
  <c r="K290" i="3"/>
  <c r="L290" i="3" s="1"/>
  <c r="M290" i="3" s="1"/>
  <c r="K289" i="3"/>
  <c r="L289" i="3" s="1"/>
  <c r="M289" i="3" s="1"/>
  <c r="K288" i="3"/>
  <c r="L288" i="3" s="1"/>
  <c r="M288" i="3" s="1"/>
  <c r="K287" i="3"/>
  <c r="L287" i="3" s="1"/>
  <c r="M287" i="3" s="1"/>
  <c r="K286" i="3"/>
  <c r="L286" i="3" s="1"/>
  <c r="M286" i="3" s="1"/>
  <c r="K285" i="3"/>
  <c r="L285" i="3" s="1"/>
  <c r="M285" i="3" s="1"/>
  <c r="K284" i="3"/>
  <c r="L284" i="3" s="1"/>
  <c r="M284" i="3" s="1"/>
  <c r="K283" i="3"/>
  <c r="L283" i="3" s="1"/>
  <c r="M283" i="3" s="1"/>
  <c r="K282" i="3"/>
  <c r="L282" i="3" s="1"/>
  <c r="M282" i="3" s="1"/>
  <c r="K281" i="3"/>
  <c r="L281" i="3" s="1"/>
  <c r="M281" i="3" s="1"/>
  <c r="K280" i="3"/>
  <c r="L280" i="3" s="1"/>
  <c r="M280" i="3" s="1"/>
  <c r="K279" i="3"/>
  <c r="L279" i="3" s="1"/>
  <c r="M279" i="3" s="1"/>
  <c r="K1734" i="3"/>
  <c r="L1734" i="3" s="1"/>
  <c r="M1734" i="3" s="1"/>
  <c r="K1733" i="3"/>
  <c r="L1733" i="3" s="1"/>
  <c r="M1733" i="3" s="1"/>
  <c r="K1732" i="3"/>
  <c r="L1732" i="3" s="1"/>
  <c r="M1732" i="3" s="1"/>
  <c r="K1731" i="3"/>
  <c r="L1731" i="3" s="1"/>
  <c r="M1731" i="3" s="1"/>
  <c r="K1730" i="3"/>
  <c r="L1730" i="3" s="1"/>
  <c r="M1730" i="3" s="1"/>
  <c r="K1729" i="3"/>
  <c r="L1729" i="3" s="1"/>
  <c r="M1729" i="3" s="1"/>
  <c r="K1728" i="3"/>
  <c r="L1728" i="3" s="1"/>
  <c r="M1728" i="3" s="1"/>
  <c r="K1727" i="3"/>
  <c r="L1727" i="3" s="1"/>
  <c r="M1727" i="3" s="1"/>
  <c r="K1726" i="3"/>
  <c r="L1726" i="3" s="1"/>
  <c r="M1726" i="3" s="1"/>
  <c r="K1725" i="3"/>
  <c r="L1725" i="3" s="1"/>
  <c r="M1725" i="3" s="1"/>
  <c r="K1724" i="3"/>
  <c r="L1724" i="3" s="1"/>
  <c r="M1724" i="3" s="1"/>
  <c r="K1723" i="3"/>
  <c r="L1723" i="3" s="1"/>
  <c r="M1723" i="3" s="1"/>
  <c r="K1722" i="3"/>
  <c r="L1722" i="3" s="1"/>
  <c r="M1722" i="3" s="1"/>
  <c r="K1721" i="3"/>
  <c r="L1721" i="3" s="1"/>
  <c r="M1721" i="3" s="1"/>
  <c r="K1720" i="3"/>
  <c r="L1720" i="3" s="1"/>
  <c r="M1720" i="3" s="1"/>
  <c r="K1719" i="3"/>
  <c r="L1719" i="3" s="1"/>
  <c r="M1719" i="3" s="1"/>
  <c r="K854" i="3"/>
  <c r="L854" i="3" s="1"/>
  <c r="M854" i="3" s="1"/>
  <c r="K853" i="3"/>
  <c r="L853" i="3" s="1"/>
  <c r="M853" i="3" s="1"/>
  <c r="K852" i="3"/>
  <c r="L852" i="3" s="1"/>
  <c r="M852" i="3" s="1"/>
  <c r="K851" i="3"/>
  <c r="L851" i="3" s="1"/>
  <c r="M851" i="3" s="1"/>
  <c r="K850" i="3"/>
  <c r="L850" i="3" s="1"/>
  <c r="M850" i="3" s="1"/>
  <c r="K849" i="3"/>
  <c r="L849" i="3" s="1"/>
  <c r="M849" i="3" s="1"/>
  <c r="K848" i="3"/>
  <c r="L848" i="3" s="1"/>
  <c r="M848" i="3" s="1"/>
  <c r="K847" i="3"/>
  <c r="L847" i="3" s="1"/>
  <c r="M847" i="3" s="1"/>
  <c r="K846" i="3"/>
  <c r="L846" i="3" s="1"/>
  <c r="M846" i="3" s="1"/>
  <c r="K845" i="3"/>
  <c r="L845" i="3" s="1"/>
  <c r="M845" i="3" s="1"/>
  <c r="K844" i="3"/>
  <c r="L844" i="3" s="1"/>
  <c r="M844" i="3" s="1"/>
  <c r="K843" i="3"/>
  <c r="L843" i="3" s="1"/>
  <c r="M843" i="3" s="1"/>
  <c r="K842" i="3"/>
  <c r="L842" i="3" s="1"/>
  <c r="M842" i="3" s="1"/>
  <c r="K841" i="3"/>
  <c r="L841" i="3" s="1"/>
  <c r="M841" i="3" s="1"/>
  <c r="K840" i="3"/>
  <c r="L840" i="3" s="1"/>
  <c r="M840" i="3" s="1"/>
  <c r="K839" i="3"/>
  <c r="L839" i="3" s="1"/>
  <c r="M839" i="3" s="1"/>
  <c r="K646" i="3"/>
  <c r="L646" i="3" s="1"/>
  <c r="M646" i="3" s="1"/>
  <c r="K645" i="3"/>
  <c r="L645" i="3" s="1"/>
  <c r="M645" i="3" s="1"/>
  <c r="K644" i="3"/>
  <c r="L644" i="3" s="1"/>
  <c r="M644" i="3" s="1"/>
  <c r="K643" i="3"/>
  <c r="L643" i="3" s="1"/>
  <c r="M643" i="3" s="1"/>
  <c r="K642" i="3"/>
  <c r="L642" i="3" s="1"/>
  <c r="M642" i="3" s="1"/>
  <c r="K641" i="3"/>
  <c r="L641" i="3" s="1"/>
  <c r="M641" i="3" s="1"/>
  <c r="K640" i="3"/>
  <c r="L640" i="3" s="1"/>
  <c r="M640" i="3" s="1"/>
  <c r="K639" i="3"/>
  <c r="L639" i="3" s="1"/>
  <c r="M639" i="3" s="1"/>
  <c r="K638" i="3"/>
  <c r="L638" i="3" s="1"/>
  <c r="M638" i="3" s="1"/>
  <c r="K637" i="3"/>
  <c r="L637" i="3" s="1"/>
  <c r="M637" i="3" s="1"/>
  <c r="K636" i="3"/>
  <c r="L636" i="3" s="1"/>
  <c r="M636" i="3" s="1"/>
  <c r="K635" i="3"/>
  <c r="L635" i="3" s="1"/>
  <c r="M635" i="3" s="1"/>
  <c r="K634" i="3"/>
  <c r="L634" i="3" s="1"/>
  <c r="M634" i="3" s="1"/>
  <c r="K633" i="3"/>
  <c r="L633" i="3" s="1"/>
  <c r="M633" i="3" s="1"/>
  <c r="K632" i="3"/>
  <c r="L632" i="3" s="1"/>
  <c r="M632" i="3" s="1"/>
  <c r="K631" i="3"/>
  <c r="L631" i="3" s="1"/>
  <c r="M631" i="3" s="1"/>
  <c r="K550" i="3"/>
  <c r="L550" i="3" s="1"/>
  <c r="M550" i="3" s="1"/>
  <c r="K549" i="3"/>
  <c r="L549" i="3" s="1"/>
  <c r="M549" i="3" s="1"/>
  <c r="K548" i="3"/>
  <c r="L548" i="3" s="1"/>
  <c r="M548" i="3" s="1"/>
  <c r="K547" i="3"/>
  <c r="L547" i="3" s="1"/>
  <c r="M547" i="3" s="1"/>
  <c r="K546" i="3"/>
  <c r="L546" i="3" s="1"/>
  <c r="M546" i="3" s="1"/>
  <c r="K545" i="3"/>
  <c r="L545" i="3" s="1"/>
  <c r="M545" i="3" s="1"/>
  <c r="K544" i="3"/>
  <c r="L544" i="3" s="1"/>
  <c r="M544" i="3" s="1"/>
  <c r="K543" i="3"/>
  <c r="L543" i="3" s="1"/>
  <c r="M543" i="3" s="1"/>
  <c r="K542" i="3"/>
  <c r="L542" i="3" s="1"/>
  <c r="M542" i="3" s="1"/>
  <c r="K541" i="3"/>
  <c r="L541" i="3" s="1"/>
  <c r="M541" i="3" s="1"/>
  <c r="K540" i="3"/>
  <c r="L540" i="3" s="1"/>
  <c r="M540" i="3" s="1"/>
  <c r="K539" i="3"/>
  <c r="L539" i="3" s="1"/>
  <c r="M539" i="3" s="1"/>
  <c r="K538" i="3"/>
  <c r="L538" i="3" s="1"/>
  <c r="M538" i="3" s="1"/>
  <c r="K537" i="3"/>
  <c r="L537" i="3" s="1"/>
  <c r="M537" i="3" s="1"/>
  <c r="K536" i="3"/>
  <c r="L536" i="3" s="1"/>
  <c r="M536" i="3" s="1"/>
  <c r="K535" i="3"/>
  <c r="L535" i="3" s="1"/>
  <c r="M535" i="3" s="1"/>
  <c r="K2054" i="3"/>
  <c r="L2054" i="3" s="1"/>
  <c r="M2054" i="3" s="1"/>
  <c r="K2053" i="3"/>
  <c r="L2053" i="3" s="1"/>
  <c r="M2053" i="3" s="1"/>
  <c r="K2052" i="3"/>
  <c r="L2052" i="3" s="1"/>
  <c r="M2052" i="3" s="1"/>
  <c r="K2051" i="3"/>
  <c r="L2051" i="3" s="1"/>
  <c r="M2051" i="3" s="1"/>
  <c r="K2050" i="3"/>
  <c r="L2050" i="3" s="1"/>
  <c r="M2050" i="3" s="1"/>
  <c r="K2049" i="3"/>
  <c r="L2049" i="3" s="1"/>
  <c r="M2049" i="3" s="1"/>
  <c r="K2048" i="3"/>
  <c r="L2048" i="3" s="1"/>
  <c r="M2048" i="3" s="1"/>
  <c r="K2047" i="3"/>
  <c r="L2047" i="3" s="1"/>
  <c r="M2047" i="3" s="1"/>
  <c r="K2046" i="3"/>
  <c r="L2046" i="3" s="1"/>
  <c r="M2046" i="3" s="1"/>
  <c r="K2045" i="3"/>
  <c r="L2045" i="3" s="1"/>
  <c r="M2045" i="3" s="1"/>
  <c r="K2044" i="3"/>
  <c r="L2044" i="3" s="1"/>
  <c r="M2044" i="3" s="1"/>
  <c r="K2043" i="3"/>
  <c r="L2043" i="3" s="1"/>
  <c r="M2043" i="3" s="1"/>
  <c r="K2042" i="3"/>
  <c r="L2042" i="3" s="1"/>
  <c r="M2042" i="3" s="1"/>
  <c r="K2041" i="3"/>
  <c r="L2041" i="3" s="1"/>
  <c r="M2041" i="3" s="1"/>
  <c r="K2040" i="3"/>
  <c r="L2040" i="3" s="1"/>
  <c r="M2040" i="3" s="1"/>
  <c r="K2039" i="3"/>
  <c r="L2039" i="3" s="1"/>
  <c r="M2039" i="3" s="1"/>
  <c r="K662" i="3"/>
  <c r="L662" i="3" s="1"/>
  <c r="M662" i="3" s="1"/>
  <c r="K661" i="3"/>
  <c r="L661" i="3" s="1"/>
  <c r="M661" i="3" s="1"/>
  <c r="K660" i="3"/>
  <c r="L660" i="3" s="1"/>
  <c r="M660" i="3" s="1"/>
  <c r="K659" i="3"/>
  <c r="L659" i="3" s="1"/>
  <c r="M659" i="3" s="1"/>
  <c r="K658" i="3"/>
  <c r="L658" i="3" s="1"/>
  <c r="M658" i="3" s="1"/>
  <c r="K657" i="3"/>
  <c r="L657" i="3" s="1"/>
  <c r="M657" i="3" s="1"/>
  <c r="K656" i="3"/>
  <c r="L656" i="3" s="1"/>
  <c r="M656" i="3" s="1"/>
  <c r="K655" i="3"/>
  <c r="L655" i="3" s="1"/>
  <c r="M655" i="3" s="1"/>
  <c r="K654" i="3"/>
  <c r="L654" i="3" s="1"/>
  <c r="M654" i="3" s="1"/>
  <c r="K653" i="3"/>
  <c r="L653" i="3" s="1"/>
  <c r="M653" i="3" s="1"/>
  <c r="K652" i="3"/>
  <c r="L652" i="3" s="1"/>
  <c r="M652" i="3" s="1"/>
  <c r="K651" i="3"/>
  <c r="L651" i="3" s="1"/>
  <c r="M651" i="3" s="1"/>
  <c r="K650" i="3"/>
  <c r="L650" i="3" s="1"/>
  <c r="M650" i="3" s="1"/>
  <c r="K649" i="3"/>
  <c r="L649" i="3" s="1"/>
  <c r="M649" i="3" s="1"/>
  <c r="K648" i="3"/>
  <c r="L648" i="3" s="1"/>
  <c r="M648" i="3" s="1"/>
  <c r="K647" i="3"/>
  <c r="L647" i="3" s="1"/>
  <c r="M647" i="3" s="1"/>
  <c r="K1846" i="3"/>
  <c r="L1846" i="3" s="1"/>
  <c r="M1846" i="3" s="1"/>
  <c r="K1845" i="3"/>
  <c r="L1845" i="3" s="1"/>
  <c r="M1845" i="3" s="1"/>
  <c r="K1844" i="3"/>
  <c r="L1844" i="3" s="1"/>
  <c r="M1844" i="3" s="1"/>
  <c r="K1843" i="3"/>
  <c r="L1843" i="3" s="1"/>
  <c r="M1843" i="3" s="1"/>
  <c r="K1842" i="3"/>
  <c r="L1842" i="3" s="1"/>
  <c r="M1842" i="3" s="1"/>
  <c r="K1841" i="3"/>
  <c r="L1841" i="3" s="1"/>
  <c r="M1841" i="3" s="1"/>
  <c r="K1840" i="3"/>
  <c r="L1840" i="3" s="1"/>
  <c r="M1840" i="3" s="1"/>
  <c r="K1839" i="3"/>
  <c r="L1839" i="3" s="1"/>
  <c r="M1839" i="3" s="1"/>
  <c r="K1838" i="3"/>
  <c r="L1838" i="3" s="1"/>
  <c r="M1838" i="3" s="1"/>
  <c r="K1837" i="3"/>
  <c r="L1837" i="3" s="1"/>
  <c r="M1837" i="3" s="1"/>
  <c r="K1836" i="3"/>
  <c r="L1836" i="3" s="1"/>
  <c r="M1836" i="3" s="1"/>
  <c r="K1835" i="3"/>
  <c r="L1835" i="3" s="1"/>
  <c r="M1835" i="3" s="1"/>
  <c r="K1834" i="3"/>
  <c r="L1834" i="3" s="1"/>
  <c r="M1834" i="3" s="1"/>
  <c r="K1833" i="3"/>
  <c r="L1833" i="3" s="1"/>
  <c r="M1833" i="3" s="1"/>
  <c r="K1832" i="3"/>
  <c r="L1832" i="3" s="1"/>
  <c r="M1832" i="3" s="1"/>
  <c r="K1831" i="3"/>
  <c r="L1831" i="3" s="1"/>
  <c r="M1831" i="3" s="1"/>
  <c r="K486" i="3"/>
  <c r="L486" i="3" s="1"/>
  <c r="M486" i="3" s="1"/>
  <c r="K485" i="3"/>
  <c r="L485" i="3" s="1"/>
  <c r="M485" i="3" s="1"/>
  <c r="K484" i="3"/>
  <c r="L484" i="3" s="1"/>
  <c r="M484" i="3" s="1"/>
  <c r="K483" i="3"/>
  <c r="L483" i="3" s="1"/>
  <c r="M483" i="3" s="1"/>
  <c r="K482" i="3"/>
  <c r="L482" i="3" s="1"/>
  <c r="M482" i="3" s="1"/>
  <c r="K481" i="3"/>
  <c r="L481" i="3" s="1"/>
  <c r="M481" i="3" s="1"/>
  <c r="K480" i="3"/>
  <c r="L480" i="3" s="1"/>
  <c r="M480" i="3" s="1"/>
  <c r="K479" i="3"/>
  <c r="L479" i="3" s="1"/>
  <c r="M479" i="3" s="1"/>
  <c r="K478" i="3"/>
  <c r="L478" i="3" s="1"/>
  <c r="M478" i="3" s="1"/>
  <c r="K477" i="3"/>
  <c r="L477" i="3" s="1"/>
  <c r="M477" i="3" s="1"/>
  <c r="K476" i="3"/>
  <c r="L476" i="3" s="1"/>
  <c r="M476" i="3" s="1"/>
  <c r="K475" i="3"/>
  <c r="L475" i="3" s="1"/>
  <c r="M475" i="3" s="1"/>
  <c r="K474" i="3"/>
  <c r="L474" i="3" s="1"/>
  <c r="M474" i="3" s="1"/>
  <c r="K473" i="3"/>
  <c r="L473" i="3" s="1"/>
  <c r="M473" i="3" s="1"/>
  <c r="K472" i="3"/>
  <c r="L472" i="3" s="1"/>
  <c r="M472" i="3" s="1"/>
  <c r="K471" i="3"/>
  <c r="L471" i="3" s="1"/>
  <c r="M471" i="3" s="1"/>
  <c r="K2198" i="3"/>
  <c r="L2198" i="3" s="1"/>
  <c r="M2198" i="3" s="1"/>
  <c r="K2197" i="3"/>
  <c r="L2197" i="3" s="1"/>
  <c r="M2197" i="3" s="1"/>
  <c r="K2196" i="3"/>
  <c r="L2196" i="3" s="1"/>
  <c r="M2196" i="3" s="1"/>
  <c r="K2195" i="3"/>
  <c r="L2195" i="3" s="1"/>
  <c r="M2195" i="3" s="1"/>
  <c r="K2194" i="3"/>
  <c r="L2194" i="3" s="1"/>
  <c r="M2194" i="3" s="1"/>
  <c r="K2193" i="3"/>
  <c r="L2193" i="3" s="1"/>
  <c r="M2193" i="3" s="1"/>
  <c r="K2192" i="3"/>
  <c r="L2192" i="3" s="1"/>
  <c r="M2192" i="3" s="1"/>
  <c r="K2191" i="3"/>
  <c r="L2191" i="3" s="1"/>
  <c r="M2191" i="3" s="1"/>
  <c r="K2190" i="3"/>
  <c r="L2190" i="3" s="1"/>
  <c r="M2190" i="3" s="1"/>
  <c r="K2189" i="3"/>
  <c r="L2189" i="3" s="1"/>
  <c r="M2189" i="3" s="1"/>
  <c r="K2188" i="3"/>
  <c r="L2188" i="3" s="1"/>
  <c r="M2188" i="3" s="1"/>
  <c r="M2187" i="3"/>
  <c r="K2187" i="3"/>
  <c r="L2187" i="3" s="1"/>
  <c r="K2186" i="3"/>
  <c r="L2186" i="3" s="1"/>
  <c r="M2186" i="3" s="1"/>
  <c r="K2185" i="3"/>
  <c r="L2185" i="3" s="1"/>
  <c r="M2185" i="3" s="1"/>
  <c r="K2184" i="3"/>
  <c r="L2184" i="3" s="1"/>
  <c r="M2184" i="3" s="1"/>
  <c r="K2183" i="3"/>
  <c r="L2183" i="3" s="1"/>
  <c r="M2183" i="3" s="1"/>
  <c r="K1606" i="3"/>
  <c r="L1606" i="3" s="1"/>
  <c r="M1606" i="3" s="1"/>
  <c r="K1605" i="3"/>
  <c r="L1605" i="3" s="1"/>
  <c r="M1605" i="3" s="1"/>
  <c r="K1604" i="3"/>
  <c r="L1604" i="3" s="1"/>
  <c r="M1604" i="3" s="1"/>
  <c r="K1603" i="3"/>
  <c r="L1603" i="3" s="1"/>
  <c r="M1603" i="3" s="1"/>
  <c r="K1602" i="3"/>
  <c r="L1602" i="3" s="1"/>
  <c r="M1602" i="3" s="1"/>
  <c r="K1601" i="3"/>
  <c r="L1601" i="3" s="1"/>
  <c r="M1601" i="3" s="1"/>
  <c r="K1600" i="3"/>
  <c r="L1600" i="3" s="1"/>
  <c r="M1600" i="3" s="1"/>
  <c r="K1599" i="3"/>
  <c r="L1599" i="3" s="1"/>
  <c r="M1599" i="3" s="1"/>
  <c r="K1598" i="3"/>
  <c r="L1598" i="3" s="1"/>
  <c r="M1598" i="3" s="1"/>
  <c r="K1597" i="3"/>
  <c r="L1597" i="3" s="1"/>
  <c r="M1597" i="3" s="1"/>
  <c r="K1596" i="3"/>
  <c r="L1596" i="3" s="1"/>
  <c r="M1596" i="3" s="1"/>
  <c r="K1595" i="3"/>
  <c r="L1595" i="3" s="1"/>
  <c r="M1595" i="3" s="1"/>
  <c r="K1594" i="3"/>
  <c r="L1594" i="3" s="1"/>
  <c r="M1594" i="3" s="1"/>
  <c r="K1593" i="3"/>
  <c r="L1593" i="3" s="1"/>
  <c r="M1593" i="3" s="1"/>
  <c r="K1592" i="3"/>
  <c r="L1592" i="3" s="1"/>
  <c r="M1592" i="3" s="1"/>
  <c r="K1591" i="3"/>
  <c r="L1591" i="3" s="1"/>
  <c r="M1591" i="3" s="1"/>
  <c r="K1590" i="3"/>
  <c r="L1590" i="3" s="1"/>
  <c r="M1590" i="3" s="1"/>
  <c r="K1589" i="3"/>
  <c r="L1589" i="3" s="1"/>
  <c r="M1589" i="3" s="1"/>
  <c r="K1588" i="3"/>
  <c r="L1588" i="3" s="1"/>
  <c r="M1588" i="3" s="1"/>
  <c r="K1587" i="3"/>
  <c r="L1587" i="3" s="1"/>
  <c r="M1587" i="3" s="1"/>
  <c r="K1586" i="3"/>
  <c r="L1586" i="3" s="1"/>
  <c r="M1586" i="3" s="1"/>
  <c r="K1585" i="3"/>
  <c r="L1585" i="3" s="1"/>
  <c r="M1585" i="3" s="1"/>
  <c r="K1584" i="3"/>
  <c r="L1584" i="3" s="1"/>
  <c r="M1584" i="3" s="1"/>
  <c r="K1583" i="3"/>
  <c r="L1583" i="3" s="1"/>
  <c r="M1583" i="3" s="1"/>
  <c r="K1582" i="3"/>
  <c r="L1582" i="3" s="1"/>
  <c r="M1582" i="3" s="1"/>
  <c r="K1581" i="3"/>
  <c r="L1581" i="3" s="1"/>
  <c r="M1581" i="3" s="1"/>
  <c r="K1580" i="3"/>
  <c r="L1580" i="3" s="1"/>
  <c r="M1580" i="3" s="1"/>
  <c r="K1579" i="3"/>
  <c r="L1579" i="3" s="1"/>
  <c r="M1579" i="3" s="1"/>
  <c r="K1578" i="3"/>
  <c r="L1578" i="3" s="1"/>
  <c r="M1578" i="3" s="1"/>
  <c r="K1577" i="3"/>
  <c r="L1577" i="3" s="1"/>
  <c r="M1577" i="3" s="1"/>
  <c r="K1576" i="3"/>
  <c r="L1576" i="3" s="1"/>
  <c r="M1576" i="3" s="1"/>
  <c r="K1575" i="3"/>
  <c r="L1575" i="3" s="1"/>
  <c r="M1575" i="3" s="1"/>
  <c r="K1382" i="3"/>
  <c r="L1382" i="3" s="1"/>
  <c r="M1382" i="3" s="1"/>
  <c r="K1381" i="3"/>
  <c r="L1381" i="3" s="1"/>
  <c r="M1381" i="3" s="1"/>
  <c r="K1380" i="3"/>
  <c r="L1380" i="3" s="1"/>
  <c r="M1380" i="3" s="1"/>
  <c r="K1379" i="3"/>
  <c r="L1379" i="3" s="1"/>
  <c r="M1379" i="3" s="1"/>
  <c r="K1378" i="3"/>
  <c r="L1378" i="3" s="1"/>
  <c r="M1378" i="3" s="1"/>
  <c r="K1377" i="3"/>
  <c r="L1377" i="3" s="1"/>
  <c r="M1377" i="3" s="1"/>
  <c r="K1376" i="3"/>
  <c r="L1376" i="3" s="1"/>
  <c r="M1376" i="3" s="1"/>
  <c r="K1375" i="3"/>
  <c r="L1375" i="3" s="1"/>
  <c r="M1375" i="3" s="1"/>
  <c r="K1374" i="3"/>
  <c r="L1374" i="3" s="1"/>
  <c r="M1374" i="3" s="1"/>
  <c r="K1373" i="3"/>
  <c r="L1373" i="3" s="1"/>
  <c r="M1373" i="3" s="1"/>
  <c r="K1372" i="3"/>
  <c r="L1372" i="3" s="1"/>
  <c r="M1372" i="3" s="1"/>
  <c r="K1371" i="3"/>
  <c r="L1371" i="3" s="1"/>
  <c r="M1371" i="3" s="1"/>
  <c r="K1370" i="3"/>
  <c r="L1370" i="3" s="1"/>
  <c r="M1370" i="3" s="1"/>
  <c r="K1369" i="3"/>
  <c r="L1369" i="3" s="1"/>
  <c r="M1369" i="3" s="1"/>
  <c r="K1368" i="3"/>
  <c r="L1368" i="3" s="1"/>
  <c r="M1368" i="3" s="1"/>
  <c r="K1367" i="3"/>
  <c r="L1367" i="3" s="1"/>
  <c r="M1367" i="3" s="1"/>
  <c r="K198" i="3"/>
  <c r="L198" i="3" s="1"/>
  <c r="M198" i="3" s="1"/>
  <c r="K197" i="3"/>
  <c r="L197" i="3" s="1"/>
  <c r="M197" i="3" s="1"/>
  <c r="K196" i="3"/>
  <c r="L196" i="3" s="1"/>
  <c r="M196" i="3" s="1"/>
  <c r="K195" i="3"/>
  <c r="L195" i="3" s="1"/>
  <c r="M195" i="3" s="1"/>
  <c r="K194" i="3"/>
  <c r="L194" i="3" s="1"/>
  <c r="M194" i="3" s="1"/>
  <c r="K193" i="3"/>
  <c r="L193" i="3" s="1"/>
  <c r="M193" i="3" s="1"/>
  <c r="K192" i="3"/>
  <c r="L192" i="3" s="1"/>
  <c r="M192" i="3" s="1"/>
  <c r="K191" i="3"/>
  <c r="L191" i="3" s="1"/>
  <c r="M191" i="3" s="1"/>
  <c r="K190" i="3"/>
  <c r="L190" i="3" s="1"/>
  <c r="M190" i="3" s="1"/>
  <c r="K189" i="3"/>
  <c r="L189" i="3" s="1"/>
  <c r="M189" i="3" s="1"/>
  <c r="K188" i="3"/>
  <c r="L188" i="3" s="1"/>
  <c r="M188" i="3" s="1"/>
  <c r="K187" i="3"/>
  <c r="L187" i="3" s="1"/>
  <c r="M187" i="3" s="1"/>
  <c r="K186" i="3"/>
  <c r="L186" i="3" s="1"/>
  <c r="M186" i="3" s="1"/>
  <c r="K185" i="3"/>
  <c r="L185" i="3" s="1"/>
  <c r="M185" i="3" s="1"/>
  <c r="K184" i="3"/>
  <c r="L184" i="3" s="1"/>
  <c r="M184" i="3" s="1"/>
  <c r="K183" i="3"/>
  <c r="L183" i="3" s="1"/>
  <c r="M183" i="3" s="1"/>
  <c r="K2182" i="3"/>
  <c r="L2182" i="3" s="1"/>
  <c r="M2182" i="3" s="1"/>
  <c r="K2181" i="3"/>
  <c r="L2181" i="3" s="1"/>
  <c r="M2181" i="3" s="1"/>
  <c r="K2180" i="3"/>
  <c r="L2180" i="3" s="1"/>
  <c r="M2180" i="3" s="1"/>
  <c r="K2179" i="3"/>
  <c r="L2179" i="3" s="1"/>
  <c r="M2179" i="3" s="1"/>
  <c r="K2178" i="3"/>
  <c r="L2178" i="3" s="1"/>
  <c r="M2178" i="3" s="1"/>
  <c r="K2177" i="3"/>
  <c r="L2177" i="3" s="1"/>
  <c r="M2177" i="3" s="1"/>
  <c r="K2176" i="3"/>
  <c r="L2176" i="3" s="1"/>
  <c r="M2176" i="3" s="1"/>
  <c r="K2175" i="3"/>
  <c r="L2175" i="3" s="1"/>
  <c r="M2175" i="3" s="1"/>
  <c r="K2174" i="3"/>
  <c r="L2174" i="3" s="1"/>
  <c r="M2174" i="3" s="1"/>
  <c r="K2173" i="3"/>
  <c r="L2173" i="3" s="1"/>
  <c r="M2173" i="3" s="1"/>
  <c r="K2172" i="3"/>
  <c r="L2172" i="3" s="1"/>
  <c r="M2172" i="3" s="1"/>
  <c r="K2171" i="3"/>
  <c r="L2171" i="3" s="1"/>
  <c r="M2171" i="3" s="1"/>
  <c r="K2170" i="3"/>
  <c r="L2170" i="3" s="1"/>
  <c r="M2170" i="3" s="1"/>
  <c r="K2169" i="3"/>
  <c r="L2169" i="3" s="1"/>
  <c r="M2169" i="3" s="1"/>
  <c r="K2168" i="3"/>
  <c r="L2168" i="3" s="1"/>
  <c r="M2168" i="3" s="1"/>
  <c r="K2167" i="3"/>
  <c r="L2167" i="3" s="1"/>
  <c r="M2167" i="3" s="1"/>
  <c r="K1974" i="3"/>
  <c r="L1974" i="3" s="1"/>
  <c r="M1974" i="3" s="1"/>
  <c r="K1973" i="3"/>
  <c r="L1973" i="3" s="1"/>
  <c r="M1973" i="3" s="1"/>
  <c r="K1972" i="3"/>
  <c r="L1972" i="3" s="1"/>
  <c r="M1972" i="3" s="1"/>
  <c r="K1971" i="3"/>
  <c r="L1971" i="3" s="1"/>
  <c r="M1971" i="3" s="1"/>
  <c r="K1970" i="3"/>
  <c r="L1970" i="3" s="1"/>
  <c r="M1970" i="3" s="1"/>
  <c r="K1969" i="3"/>
  <c r="L1969" i="3" s="1"/>
  <c r="M1969" i="3" s="1"/>
  <c r="K1968" i="3"/>
  <c r="L1968" i="3" s="1"/>
  <c r="M1968" i="3" s="1"/>
  <c r="K1967" i="3"/>
  <c r="L1967" i="3" s="1"/>
  <c r="M1967" i="3" s="1"/>
  <c r="K1966" i="3"/>
  <c r="L1966" i="3" s="1"/>
  <c r="M1966" i="3" s="1"/>
  <c r="K1965" i="3"/>
  <c r="L1965" i="3" s="1"/>
  <c r="M1965" i="3" s="1"/>
  <c r="K1964" i="3"/>
  <c r="L1964" i="3" s="1"/>
  <c r="M1964" i="3" s="1"/>
  <c r="K1963" i="3"/>
  <c r="L1963" i="3" s="1"/>
  <c r="M1963" i="3" s="1"/>
  <c r="K1962" i="3"/>
  <c r="L1962" i="3" s="1"/>
  <c r="M1962" i="3" s="1"/>
  <c r="K1961" i="3"/>
  <c r="L1961" i="3" s="1"/>
  <c r="M1961" i="3" s="1"/>
  <c r="K1960" i="3"/>
  <c r="L1960" i="3" s="1"/>
  <c r="M1960" i="3" s="1"/>
  <c r="K1959" i="3"/>
  <c r="L1959" i="3" s="1"/>
  <c r="M1959" i="3" s="1"/>
  <c r="K1542" i="3"/>
  <c r="L1542" i="3" s="1"/>
  <c r="M1542" i="3" s="1"/>
  <c r="K1541" i="3"/>
  <c r="L1541" i="3" s="1"/>
  <c r="M1541" i="3" s="1"/>
  <c r="K1540" i="3"/>
  <c r="L1540" i="3" s="1"/>
  <c r="M1540" i="3" s="1"/>
  <c r="K1539" i="3"/>
  <c r="L1539" i="3" s="1"/>
  <c r="M1539" i="3" s="1"/>
  <c r="K1538" i="3"/>
  <c r="L1538" i="3" s="1"/>
  <c r="M1538" i="3" s="1"/>
  <c r="K1537" i="3"/>
  <c r="L1537" i="3" s="1"/>
  <c r="M1537" i="3" s="1"/>
  <c r="K1536" i="3"/>
  <c r="L1536" i="3" s="1"/>
  <c r="M1536" i="3" s="1"/>
  <c r="K1535" i="3"/>
  <c r="L1535" i="3" s="1"/>
  <c r="M1535" i="3" s="1"/>
  <c r="K1534" i="3"/>
  <c r="L1534" i="3" s="1"/>
  <c r="M1534" i="3" s="1"/>
  <c r="K1533" i="3"/>
  <c r="L1533" i="3" s="1"/>
  <c r="M1533" i="3" s="1"/>
  <c r="K1532" i="3"/>
  <c r="L1532" i="3" s="1"/>
  <c r="M1532" i="3" s="1"/>
  <c r="K1531" i="3"/>
  <c r="L1531" i="3" s="1"/>
  <c r="M1531" i="3" s="1"/>
  <c r="K1530" i="3"/>
  <c r="L1530" i="3" s="1"/>
  <c r="M1530" i="3" s="1"/>
  <c r="K1529" i="3"/>
  <c r="L1529" i="3" s="1"/>
  <c r="M1529" i="3" s="1"/>
  <c r="K1528" i="3"/>
  <c r="L1528" i="3" s="1"/>
  <c r="M1528" i="3" s="1"/>
  <c r="K1527" i="3"/>
  <c r="L1527" i="3" s="1"/>
  <c r="M1527" i="3" s="1"/>
  <c r="K1798" i="3"/>
  <c r="L1798" i="3" s="1"/>
  <c r="M1798" i="3" s="1"/>
  <c r="K1797" i="3"/>
  <c r="L1797" i="3" s="1"/>
  <c r="M1797" i="3" s="1"/>
  <c r="K1796" i="3"/>
  <c r="L1796" i="3" s="1"/>
  <c r="M1796" i="3" s="1"/>
  <c r="K1795" i="3"/>
  <c r="L1795" i="3" s="1"/>
  <c r="M1795" i="3" s="1"/>
  <c r="K1794" i="3"/>
  <c r="L1794" i="3" s="1"/>
  <c r="M1794" i="3" s="1"/>
  <c r="K1793" i="3"/>
  <c r="L1793" i="3" s="1"/>
  <c r="M1793" i="3" s="1"/>
  <c r="K1792" i="3"/>
  <c r="L1792" i="3" s="1"/>
  <c r="M1792" i="3" s="1"/>
  <c r="K1791" i="3"/>
  <c r="L1791" i="3" s="1"/>
  <c r="M1791" i="3" s="1"/>
  <c r="K1790" i="3"/>
  <c r="L1790" i="3" s="1"/>
  <c r="M1790" i="3" s="1"/>
  <c r="K1789" i="3"/>
  <c r="L1789" i="3" s="1"/>
  <c r="M1789" i="3" s="1"/>
  <c r="K1788" i="3"/>
  <c r="L1788" i="3" s="1"/>
  <c r="M1788" i="3" s="1"/>
  <c r="K1787" i="3"/>
  <c r="L1787" i="3" s="1"/>
  <c r="M1787" i="3" s="1"/>
  <c r="K1786" i="3"/>
  <c r="L1786" i="3" s="1"/>
  <c r="M1786" i="3" s="1"/>
  <c r="K1785" i="3"/>
  <c r="L1785" i="3" s="1"/>
  <c r="M1785" i="3" s="1"/>
  <c r="K1784" i="3"/>
  <c r="L1784" i="3" s="1"/>
  <c r="M1784" i="3" s="1"/>
  <c r="K1783" i="3"/>
  <c r="L1783" i="3" s="1"/>
  <c r="M1783" i="3" s="1"/>
  <c r="K1350" i="3"/>
  <c r="L1350" i="3" s="1"/>
  <c r="M1350" i="3" s="1"/>
  <c r="K1349" i="3"/>
  <c r="L1349" i="3" s="1"/>
  <c r="M1349" i="3" s="1"/>
  <c r="K1348" i="3"/>
  <c r="L1348" i="3" s="1"/>
  <c r="M1348" i="3" s="1"/>
  <c r="K1347" i="3"/>
  <c r="L1347" i="3" s="1"/>
  <c r="M1347" i="3" s="1"/>
  <c r="K1346" i="3"/>
  <c r="L1346" i="3" s="1"/>
  <c r="M1346" i="3" s="1"/>
  <c r="K1345" i="3"/>
  <c r="L1345" i="3" s="1"/>
  <c r="M1345" i="3" s="1"/>
  <c r="K1344" i="3"/>
  <c r="L1344" i="3" s="1"/>
  <c r="M1344" i="3" s="1"/>
  <c r="K1343" i="3"/>
  <c r="L1343" i="3" s="1"/>
  <c r="M1343" i="3" s="1"/>
  <c r="K1342" i="3"/>
  <c r="L1342" i="3" s="1"/>
  <c r="M1342" i="3" s="1"/>
  <c r="K1341" i="3"/>
  <c r="L1341" i="3" s="1"/>
  <c r="M1341" i="3" s="1"/>
  <c r="K1340" i="3"/>
  <c r="L1340" i="3" s="1"/>
  <c r="M1340" i="3" s="1"/>
  <c r="K1339" i="3"/>
  <c r="L1339" i="3" s="1"/>
  <c r="M1339" i="3" s="1"/>
  <c r="K1338" i="3"/>
  <c r="L1338" i="3" s="1"/>
  <c r="M1338" i="3" s="1"/>
  <c r="K1337" i="3"/>
  <c r="L1337" i="3" s="1"/>
  <c r="M1337" i="3" s="1"/>
  <c r="K1336" i="3"/>
  <c r="L1336" i="3" s="1"/>
  <c r="M1336" i="3" s="1"/>
  <c r="K1335" i="3"/>
  <c r="L1335" i="3" s="1"/>
  <c r="M1335" i="3" s="1"/>
  <c r="K1334" i="3"/>
  <c r="L1334" i="3" s="1"/>
  <c r="M1334" i="3" s="1"/>
  <c r="K1333" i="3"/>
  <c r="L1333" i="3" s="1"/>
  <c r="M1333" i="3" s="1"/>
  <c r="K1332" i="3"/>
  <c r="L1332" i="3" s="1"/>
  <c r="M1332" i="3" s="1"/>
  <c r="K1331" i="3"/>
  <c r="L1331" i="3" s="1"/>
  <c r="M1331" i="3" s="1"/>
  <c r="K1330" i="3"/>
  <c r="L1330" i="3" s="1"/>
  <c r="M1330" i="3" s="1"/>
  <c r="K1329" i="3"/>
  <c r="L1329" i="3" s="1"/>
  <c r="M1329" i="3" s="1"/>
  <c r="K1328" i="3"/>
  <c r="L1328" i="3" s="1"/>
  <c r="M1328" i="3" s="1"/>
  <c r="K1327" i="3"/>
  <c r="L1327" i="3" s="1"/>
  <c r="M1327" i="3" s="1"/>
  <c r="K1326" i="3"/>
  <c r="L1326" i="3" s="1"/>
  <c r="M1326" i="3" s="1"/>
  <c r="K1325" i="3"/>
  <c r="L1325" i="3" s="1"/>
  <c r="M1325" i="3" s="1"/>
  <c r="K1324" i="3"/>
  <c r="L1324" i="3" s="1"/>
  <c r="M1324" i="3" s="1"/>
  <c r="K1323" i="3"/>
  <c r="L1323" i="3" s="1"/>
  <c r="M1323" i="3" s="1"/>
  <c r="K1322" i="3"/>
  <c r="L1322" i="3" s="1"/>
  <c r="M1322" i="3" s="1"/>
  <c r="K1321" i="3"/>
  <c r="L1321" i="3" s="1"/>
  <c r="M1321" i="3" s="1"/>
  <c r="K1320" i="3"/>
  <c r="L1320" i="3" s="1"/>
  <c r="M1320" i="3" s="1"/>
  <c r="K1319" i="3"/>
  <c r="L1319" i="3" s="1"/>
  <c r="M1319" i="3" s="1"/>
  <c r="K1014" i="3"/>
  <c r="L1014" i="3" s="1"/>
  <c r="M1014" i="3" s="1"/>
  <c r="K1013" i="3"/>
  <c r="L1013" i="3" s="1"/>
  <c r="M1013" i="3" s="1"/>
  <c r="K1012" i="3"/>
  <c r="L1012" i="3" s="1"/>
  <c r="M1012" i="3" s="1"/>
  <c r="K1011" i="3"/>
  <c r="L1011" i="3" s="1"/>
  <c r="M1011" i="3" s="1"/>
  <c r="K1010" i="3"/>
  <c r="L1010" i="3" s="1"/>
  <c r="M1010" i="3" s="1"/>
  <c r="K1009" i="3"/>
  <c r="L1009" i="3" s="1"/>
  <c r="M1009" i="3" s="1"/>
  <c r="K1008" i="3"/>
  <c r="L1008" i="3" s="1"/>
  <c r="M1008" i="3" s="1"/>
  <c r="K1007" i="3"/>
  <c r="L1007" i="3" s="1"/>
  <c r="M1007" i="3" s="1"/>
  <c r="K1006" i="3"/>
  <c r="L1006" i="3" s="1"/>
  <c r="M1006" i="3" s="1"/>
  <c r="K1005" i="3"/>
  <c r="L1005" i="3" s="1"/>
  <c r="M1005" i="3" s="1"/>
  <c r="K1004" i="3"/>
  <c r="L1004" i="3" s="1"/>
  <c r="M1004" i="3" s="1"/>
  <c r="K1003" i="3"/>
  <c r="L1003" i="3" s="1"/>
  <c r="M1003" i="3" s="1"/>
  <c r="K1002" i="3"/>
  <c r="L1002" i="3" s="1"/>
  <c r="M1002" i="3" s="1"/>
  <c r="K1001" i="3"/>
  <c r="L1001" i="3" s="1"/>
  <c r="M1001" i="3" s="1"/>
  <c r="K1000" i="3"/>
  <c r="L1000" i="3" s="1"/>
  <c r="M1000" i="3" s="1"/>
  <c r="K999" i="3"/>
  <c r="L999" i="3" s="1"/>
  <c r="M999" i="3" s="1"/>
  <c r="K982" i="3"/>
  <c r="L982" i="3" s="1"/>
  <c r="M982" i="3" s="1"/>
  <c r="K981" i="3"/>
  <c r="L981" i="3" s="1"/>
  <c r="M981" i="3" s="1"/>
  <c r="K980" i="3"/>
  <c r="L980" i="3" s="1"/>
  <c r="M980" i="3" s="1"/>
  <c r="K979" i="3"/>
  <c r="L979" i="3" s="1"/>
  <c r="M979" i="3" s="1"/>
  <c r="K978" i="3"/>
  <c r="L978" i="3" s="1"/>
  <c r="M978" i="3" s="1"/>
  <c r="K977" i="3"/>
  <c r="L977" i="3" s="1"/>
  <c r="M977" i="3" s="1"/>
  <c r="K976" i="3"/>
  <c r="L976" i="3" s="1"/>
  <c r="M976" i="3" s="1"/>
  <c r="K975" i="3"/>
  <c r="L975" i="3" s="1"/>
  <c r="M975" i="3" s="1"/>
  <c r="K974" i="3"/>
  <c r="L974" i="3" s="1"/>
  <c r="M974" i="3" s="1"/>
  <c r="K973" i="3"/>
  <c r="L973" i="3" s="1"/>
  <c r="M973" i="3" s="1"/>
  <c r="K972" i="3"/>
  <c r="L972" i="3" s="1"/>
  <c r="M972" i="3" s="1"/>
  <c r="K971" i="3"/>
  <c r="L971" i="3" s="1"/>
  <c r="M971" i="3" s="1"/>
  <c r="K970" i="3"/>
  <c r="L970" i="3" s="1"/>
  <c r="M970" i="3" s="1"/>
  <c r="K969" i="3"/>
  <c r="L969" i="3" s="1"/>
  <c r="M969" i="3" s="1"/>
  <c r="K968" i="3"/>
  <c r="L968" i="3" s="1"/>
  <c r="M968" i="3" s="1"/>
  <c r="K967" i="3"/>
  <c r="L967" i="3" s="1"/>
  <c r="M967" i="3" s="1"/>
  <c r="K758" i="3"/>
  <c r="L758" i="3" s="1"/>
  <c r="M758" i="3" s="1"/>
  <c r="K757" i="3"/>
  <c r="L757" i="3" s="1"/>
  <c r="M757" i="3" s="1"/>
  <c r="K756" i="3"/>
  <c r="L756" i="3" s="1"/>
  <c r="M756" i="3" s="1"/>
  <c r="K755" i="3"/>
  <c r="L755" i="3" s="1"/>
  <c r="M755" i="3" s="1"/>
  <c r="K754" i="3"/>
  <c r="L754" i="3" s="1"/>
  <c r="M754" i="3" s="1"/>
  <c r="K753" i="3"/>
  <c r="L753" i="3" s="1"/>
  <c r="M753" i="3" s="1"/>
  <c r="K752" i="3"/>
  <c r="L752" i="3" s="1"/>
  <c r="M752" i="3" s="1"/>
  <c r="K751" i="3"/>
  <c r="L751" i="3" s="1"/>
  <c r="M751" i="3" s="1"/>
  <c r="K750" i="3"/>
  <c r="L750" i="3" s="1"/>
  <c r="M750" i="3" s="1"/>
  <c r="K749" i="3"/>
  <c r="L749" i="3" s="1"/>
  <c r="M749" i="3" s="1"/>
  <c r="K748" i="3"/>
  <c r="L748" i="3" s="1"/>
  <c r="M748" i="3" s="1"/>
  <c r="K747" i="3"/>
  <c r="L747" i="3" s="1"/>
  <c r="M747" i="3" s="1"/>
  <c r="K746" i="3"/>
  <c r="L746" i="3" s="1"/>
  <c r="M746" i="3" s="1"/>
  <c r="K745" i="3"/>
  <c r="L745" i="3" s="1"/>
  <c r="M745" i="3" s="1"/>
  <c r="K744" i="3"/>
  <c r="L744" i="3" s="1"/>
  <c r="M744" i="3" s="1"/>
  <c r="K743" i="3"/>
  <c r="L743" i="3" s="1"/>
  <c r="M743" i="3" s="1"/>
  <c r="K694" i="3"/>
  <c r="L694" i="3" s="1"/>
  <c r="M694" i="3" s="1"/>
  <c r="K693" i="3"/>
  <c r="L693" i="3" s="1"/>
  <c r="M693" i="3" s="1"/>
  <c r="K692" i="3"/>
  <c r="L692" i="3" s="1"/>
  <c r="M692" i="3" s="1"/>
  <c r="K691" i="3"/>
  <c r="L691" i="3" s="1"/>
  <c r="M691" i="3" s="1"/>
  <c r="K690" i="3"/>
  <c r="L690" i="3" s="1"/>
  <c r="M690" i="3" s="1"/>
  <c r="K689" i="3"/>
  <c r="L689" i="3" s="1"/>
  <c r="M689" i="3" s="1"/>
  <c r="K688" i="3"/>
  <c r="L688" i="3" s="1"/>
  <c r="M688" i="3" s="1"/>
  <c r="K687" i="3"/>
  <c r="L687" i="3" s="1"/>
  <c r="M687" i="3" s="1"/>
  <c r="K686" i="3"/>
  <c r="L686" i="3" s="1"/>
  <c r="M686" i="3" s="1"/>
  <c r="K685" i="3"/>
  <c r="L685" i="3" s="1"/>
  <c r="M685" i="3" s="1"/>
  <c r="K684" i="3"/>
  <c r="L684" i="3" s="1"/>
  <c r="M684" i="3" s="1"/>
  <c r="K683" i="3"/>
  <c r="L683" i="3" s="1"/>
  <c r="M683" i="3" s="1"/>
  <c r="K682" i="3"/>
  <c r="L682" i="3" s="1"/>
  <c r="M682" i="3" s="1"/>
  <c r="K681" i="3"/>
  <c r="L681" i="3" s="1"/>
  <c r="M681" i="3" s="1"/>
  <c r="K680" i="3"/>
  <c r="L680" i="3" s="1"/>
  <c r="M680" i="3" s="1"/>
  <c r="K679" i="3"/>
  <c r="L679" i="3" s="1"/>
  <c r="M679" i="3" s="1"/>
  <c r="K502" i="3"/>
  <c r="L502" i="3" s="1"/>
  <c r="M502" i="3" s="1"/>
  <c r="K501" i="3"/>
  <c r="L501" i="3" s="1"/>
  <c r="M501" i="3" s="1"/>
  <c r="K500" i="3"/>
  <c r="L500" i="3" s="1"/>
  <c r="M500" i="3" s="1"/>
  <c r="K499" i="3"/>
  <c r="L499" i="3" s="1"/>
  <c r="M499" i="3" s="1"/>
  <c r="K498" i="3"/>
  <c r="L498" i="3" s="1"/>
  <c r="M498" i="3" s="1"/>
  <c r="K497" i="3"/>
  <c r="L497" i="3" s="1"/>
  <c r="M497" i="3" s="1"/>
  <c r="K496" i="3"/>
  <c r="L496" i="3" s="1"/>
  <c r="M496" i="3" s="1"/>
  <c r="K495" i="3"/>
  <c r="L495" i="3" s="1"/>
  <c r="M495" i="3" s="1"/>
  <c r="K494" i="3"/>
  <c r="L494" i="3" s="1"/>
  <c r="M494" i="3" s="1"/>
  <c r="K493" i="3"/>
  <c r="L493" i="3" s="1"/>
  <c r="M493" i="3" s="1"/>
  <c r="K492" i="3"/>
  <c r="L492" i="3" s="1"/>
  <c r="M492" i="3" s="1"/>
  <c r="K491" i="3"/>
  <c r="L491" i="3" s="1"/>
  <c r="M491" i="3" s="1"/>
  <c r="K490" i="3"/>
  <c r="L490" i="3" s="1"/>
  <c r="M490" i="3" s="1"/>
  <c r="K489" i="3"/>
  <c r="L489" i="3" s="1"/>
  <c r="M489" i="3" s="1"/>
  <c r="K488" i="3"/>
  <c r="L488" i="3" s="1"/>
  <c r="M488" i="3" s="1"/>
  <c r="K487" i="3"/>
  <c r="L487" i="3" s="1"/>
  <c r="M487" i="3" s="1"/>
  <c r="K454" i="3"/>
  <c r="L454" i="3" s="1"/>
  <c r="M454" i="3" s="1"/>
  <c r="K453" i="3"/>
  <c r="L453" i="3" s="1"/>
  <c r="M453" i="3" s="1"/>
  <c r="K452" i="3"/>
  <c r="L452" i="3" s="1"/>
  <c r="M452" i="3" s="1"/>
  <c r="K451" i="3"/>
  <c r="L451" i="3" s="1"/>
  <c r="M451" i="3" s="1"/>
  <c r="K450" i="3"/>
  <c r="L450" i="3" s="1"/>
  <c r="M450" i="3" s="1"/>
  <c r="K449" i="3"/>
  <c r="L449" i="3" s="1"/>
  <c r="M449" i="3" s="1"/>
  <c r="K448" i="3"/>
  <c r="L448" i="3" s="1"/>
  <c r="M448" i="3" s="1"/>
  <c r="K447" i="3"/>
  <c r="L447" i="3" s="1"/>
  <c r="M447" i="3" s="1"/>
  <c r="K446" i="3"/>
  <c r="L446" i="3" s="1"/>
  <c r="M446" i="3" s="1"/>
  <c r="K445" i="3"/>
  <c r="L445" i="3" s="1"/>
  <c r="M445" i="3" s="1"/>
  <c r="K444" i="3"/>
  <c r="L444" i="3" s="1"/>
  <c r="M444" i="3" s="1"/>
  <c r="K443" i="3"/>
  <c r="L443" i="3" s="1"/>
  <c r="M443" i="3" s="1"/>
  <c r="K442" i="3"/>
  <c r="L442" i="3" s="1"/>
  <c r="M442" i="3" s="1"/>
  <c r="K441" i="3"/>
  <c r="L441" i="3" s="1"/>
  <c r="M441" i="3" s="1"/>
  <c r="K440" i="3"/>
  <c r="L440" i="3" s="1"/>
  <c r="M440" i="3" s="1"/>
  <c r="K439" i="3"/>
  <c r="L439" i="3" s="1"/>
  <c r="M439" i="3" s="1"/>
  <c r="K246" i="3"/>
  <c r="L246" i="3" s="1"/>
  <c r="M246" i="3" s="1"/>
  <c r="K245" i="3"/>
  <c r="L245" i="3" s="1"/>
  <c r="M245" i="3" s="1"/>
  <c r="K244" i="3"/>
  <c r="L244" i="3" s="1"/>
  <c r="M244" i="3" s="1"/>
  <c r="K243" i="3"/>
  <c r="L243" i="3" s="1"/>
  <c r="M243" i="3" s="1"/>
  <c r="K242" i="3"/>
  <c r="L242" i="3" s="1"/>
  <c r="M242" i="3" s="1"/>
  <c r="K241" i="3"/>
  <c r="L241" i="3" s="1"/>
  <c r="M241" i="3" s="1"/>
  <c r="K240" i="3"/>
  <c r="L240" i="3" s="1"/>
  <c r="M240" i="3" s="1"/>
  <c r="K239" i="3"/>
  <c r="L239" i="3" s="1"/>
  <c r="M239" i="3" s="1"/>
  <c r="K238" i="3"/>
  <c r="L238" i="3" s="1"/>
  <c r="M238" i="3" s="1"/>
  <c r="K237" i="3"/>
  <c r="L237" i="3" s="1"/>
  <c r="M237" i="3" s="1"/>
  <c r="K236" i="3"/>
  <c r="L236" i="3" s="1"/>
  <c r="M236" i="3" s="1"/>
  <c r="K235" i="3"/>
  <c r="L235" i="3" s="1"/>
  <c r="M235" i="3" s="1"/>
  <c r="K234" i="3"/>
  <c r="L234" i="3" s="1"/>
  <c r="M234" i="3" s="1"/>
  <c r="K233" i="3"/>
  <c r="L233" i="3" s="1"/>
  <c r="M233" i="3" s="1"/>
  <c r="K232" i="3"/>
  <c r="L232" i="3" s="1"/>
  <c r="M232" i="3" s="1"/>
  <c r="K231" i="3"/>
  <c r="L231" i="3" s="1"/>
  <c r="M231" i="3" s="1"/>
  <c r="K230" i="3"/>
  <c r="L230" i="3" s="1"/>
  <c r="M230" i="3" s="1"/>
  <c r="K229" i="3"/>
  <c r="L229" i="3" s="1"/>
  <c r="M229" i="3" s="1"/>
  <c r="K228" i="3"/>
  <c r="L228" i="3" s="1"/>
  <c r="M228" i="3" s="1"/>
  <c r="K227" i="3"/>
  <c r="L227" i="3" s="1"/>
  <c r="M227" i="3" s="1"/>
  <c r="K226" i="3"/>
  <c r="L226" i="3" s="1"/>
  <c r="M226" i="3" s="1"/>
  <c r="K225" i="3"/>
  <c r="L225" i="3" s="1"/>
  <c r="M225" i="3" s="1"/>
  <c r="K224" i="3"/>
  <c r="L224" i="3" s="1"/>
  <c r="M224" i="3" s="1"/>
  <c r="K223" i="3"/>
  <c r="L223" i="3" s="1"/>
  <c r="M223" i="3" s="1"/>
  <c r="K222" i="3"/>
  <c r="L222" i="3" s="1"/>
  <c r="M222" i="3" s="1"/>
  <c r="K221" i="3"/>
  <c r="L221" i="3" s="1"/>
  <c r="M221" i="3" s="1"/>
  <c r="K220" i="3"/>
  <c r="L220" i="3" s="1"/>
  <c r="M220" i="3" s="1"/>
  <c r="K219" i="3"/>
  <c r="L219" i="3" s="1"/>
  <c r="M219" i="3" s="1"/>
  <c r="K218" i="3"/>
  <c r="L218" i="3" s="1"/>
  <c r="M218" i="3" s="1"/>
  <c r="K217" i="3"/>
  <c r="L217" i="3" s="1"/>
  <c r="M217" i="3" s="1"/>
  <c r="K216" i="3"/>
  <c r="L216" i="3" s="1"/>
  <c r="M216" i="3" s="1"/>
  <c r="K215" i="3"/>
  <c r="L215" i="3" s="1"/>
  <c r="M215" i="3" s="1"/>
  <c r="K182" i="3"/>
  <c r="L182" i="3" s="1"/>
  <c r="M182" i="3" s="1"/>
  <c r="K181" i="3"/>
  <c r="L181" i="3" s="1"/>
  <c r="M181" i="3" s="1"/>
  <c r="K180" i="3"/>
  <c r="L180" i="3" s="1"/>
  <c r="M180" i="3" s="1"/>
  <c r="K179" i="3"/>
  <c r="L179" i="3" s="1"/>
  <c r="M179" i="3" s="1"/>
  <c r="K178" i="3"/>
  <c r="L178" i="3" s="1"/>
  <c r="M178" i="3" s="1"/>
  <c r="K177" i="3"/>
  <c r="L177" i="3" s="1"/>
  <c r="M177" i="3" s="1"/>
  <c r="K176" i="3"/>
  <c r="L176" i="3" s="1"/>
  <c r="M176" i="3" s="1"/>
  <c r="K175" i="3"/>
  <c r="L175" i="3" s="1"/>
  <c r="M175" i="3" s="1"/>
  <c r="K174" i="3"/>
  <c r="L174" i="3" s="1"/>
  <c r="M174" i="3" s="1"/>
  <c r="K173" i="3"/>
  <c r="L173" i="3" s="1"/>
  <c r="M173" i="3" s="1"/>
  <c r="K172" i="3"/>
  <c r="L172" i="3" s="1"/>
  <c r="M172" i="3" s="1"/>
  <c r="K171" i="3"/>
  <c r="L171" i="3" s="1"/>
  <c r="M171" i="3" s="1"/>
  <c r="K170" i="3"/>
  <c r="L170" i="3" s="1"/>
  <c r="M170" i="3" s="1"/>
  <c r="K169" i="3"/>
  <c r="L169" i="3" s="1"/>
  <c r="M169" i="3" s="1"/>
  <c r="K168" i="3"/>
  <c r="L168" i="3" s="1"/>
  <c r="M168" i="3" s="1"/>
  <c r="K167" i="3"/>
  <c r="L167" i="3" s="1"/>
  <c r="M167" i="3" s="1"/>
  <c r="K134" i="3"/>
  <c r="L134" i="3" s="1"/>
  <c r="M134" i="3" s="1"/>
  <c r="K133" i="3"/>
  <c r="L133" i="3" s="1"/>
  <c r="M133" i="3" s="1"/>
  <c r="K132" i="3"/>
  <c r="L132" i="3" s="1"/>
  <c r="M132" i="3" s="1"/>
  <c r="K131" i="3"/>
  <c r="L131" i="3" s="1"/>
  <c r="M131" i="3" s="1"/>
  <c r="K130" i="3"/>
  <c r="L130" i="3" s="1"/>
  <c r="M130" i="3" s="1"/>
  <c r="K129" i="3"/>
  <c r="L129" i="3" s="1"/>
  <c r="M129" i="3" s="1"/>
  <c r="K128" i="3"/>
  <c r="L128" i="3" s="1"/>
  <c r="M128" i="3" s="1"/>
  <c r="K127" i="3"/>
  <c r="L127" i="3" s="1"/>
  <c r="M127" i="3" s="1"/>
  <c r="K126" i="3"/>
  <c r="L126" i="3" s="1"/>
  <c r="M126" i="3" s="1"/>
  <c r="K125" i="3"/>
  <c r="L125" i="3" s="1"/>
  <c r="M125" i="3" s="1"/>
  <c r="K124" i="3"/>
  <c r="L124" i="3" s="1"/>
  <c r="M124" i="3" s="1"/>
  <c r="K123" i="3"/>
  <c r="L123" i="3" s="1"/>
  <c r="M123" i="3" s="1"/>
  <c r="K122" i="3"/>
  <c r="L122" i="3" s="1"/>
  <c r="M122" i="3" s="1"/>
  <c r="K121" i="3"/>
  <c r="L121" i="3" s="1"/>
  <c r="M121" i="3" s="1"/>
  <c r="K120" i="3"/>
  <c r="L120" i="3" s="1"/>
  <c r="M120" i="3" s="1"/>
  <c r="K119" i="3"/>
  <c r="L119" i="3" s="1"/>
  <c r="M119" i="3" s="1"/>
  <c r="K2118" i="3"/>
  <c r="L2118" i="3" s="1"/>
  <c r="M2118" i="3" s="1"/>
  <c r="K2117" i="3"/>
  <c r="L2117" i="3" s="1"/>
  <c r="M2117" i="3" s="1"/>
  <c r="K2116" i="3"/>
  <c r="L2116" i="3" s="1"/>
  <c r="M2116" i="3" s="1"/>
  <c r="K2115" i="3"/>
  <c r="L2115" i="3" s="1"/>
  <c r="M2115" i="3" s="1"/>
  <c r="K2114" i="3"/>
  <c r="L2114" i="3" s="1"/>
  <c r="M2114" i="3" s="1"/>
  <c r="K2113" i="3"/>
  <c r="L2113" i="3" s="1"/>
  <c r="M2113" i="3" s="1"/>
  <c r="K2112" i="3"/>
  <c r="L2112" i="3" s="1"/>
  <c r="M2112" i="3" s="1"/>
  <c r="K2111" i="3"/>
  <c r="L2111" i="3" s="1"/>
  <c r="M2111" i="3" s="1"/>
  <c r="K2110" i="3"/>
  <c r="L2110" i="3" s="1"/>
  <c r="M2110" i="3" s="1"/>
  <c r="K2109" i="3"/>
  <c r="L2109" i="3" s="1"/>
  <c r="M2109" i="3" s="1"/>
  <c r="K2108" i="3"/>
  <c r="L2108" i="3" s="1"/>
  <c r="M2108" i="3" s="1"/>
  <c r="K2107" i="3"/>
  <c r="L2107" i="3" s="1"/>
  <c r="M2107" i="3" s="1"/>
  <c r="K2106" i="3"/>
  <c r="L2106" i="3" s="1"/>
  <c r="M2106" i="3" s="1"/>
  <c r="K2105" i="3"/>
  <c r="L2105" i="3" s="1"/>
  <c r="M2105" i="3" s="1"/>
  <c r="K2104" i="3"/>
  <c r="L2104" i="3" s="1"/>
  <c r="M2104" i="3" s="1"/>
  <c r="K2103" i="3"/>
  <c r="L2103" i="3" s="1"/>
  <c r="M2103" i="3" s="1"/>
  <c r="K2102" i="3"/>
  <c r="L2102" i="3" s="1"/>
  <c r="M2102" i="3" s="1"/>
  <c r="K2101" i="3"/>
  <c r="L2101" i="3" s="1"/>
  <c r="M2101" i="3" s="1"/>
  <c r="K2100" i="3"/>
  <c r="L2100" i="3" s="1"/>
  <c r="M2100" i="3" s="1"/>
  <c r="K2099" i="3"/>
  <c r="L2099" i="3" s="1"/>
  <c r="M2099" i="3" s="1"/>
  <c r="K2098" i="3"/>
  <c r="L2098" i="3" s="1"/>
  <c r="M2098" i="3" s="1"/>
  <c r="K2097" i="3"/>
  <c r="L2097" i="3" s="1"/>
  <c r="M2097" i="3" s="1"/>
  <c r="K2096" i="3"/>
  <c r="L2096" i="3" s="1"/>
  <c r="M2096" i="3" s="1"/>
  <c r="K2095" i="3"/>
  <c r="L2095" i="3" s="1"/>
  <c r="M2095" i="3" s="1"/>
  <c r="K2094" i="3"/>
  <c r="L2094" i="3" s="1"/>
  <c r="M2094" i="3" s="1"/>
  <c r="K2093" i="3"/>
  <c r="L2093" i="3" s="1"/>
  <c r="M2093" i="3" s="1"/>
  <c r="K2092" i="3"/>
  <c r="L2092" i="3" s="1"/>
  <c r="M2092" i="3" s="1"/>
  <c r="K2091" i="3"/>
  <c r="L2091" i="3" s="1"/>
  <c r="M2091" i="3" s="1"/>
  <c r="K2090" i="3"/>
  <c r="L2090" i="3" s="1"/>
  <c r="M2090" i="3" s="1"/>
  <c r="K2089" i="3"/>
  <c r="L2089" i="3" s="1"/>
  <c r="M2089" i="3" s="1"/>
  <c r="K2088" i="3"/>
  <c r="L2088" i="3" s="1"/>
  <c r="M2088" i="3" s="1"/>
  <c r="K2087" i="3"/>
  <c r="L2087" i="3" s="1"/>
  <c r="M2087" i="3" s="1"/>
  <c r="K2070" i="3"/>
  <c r="L2070" i="3" s="1"/>
  <c r="M2070" i="3" s="1"/>
  <c r="K2069" i="3"/>
  <c r="L2069" i="3" s="1"/>
  <c r="M2069" i="3" s="1"/>
  <c r="K2068" i="3"/>
  <c r="L2068" i="3" s="1"/>
  <c r="M2068" i="3" s="1"/>
  <c r="K2067" i="3"/>
  <c r="L2067" i="3" s="1"/>
  <c r="M2067" i="3" s="1"/>
  <c r="K2066" i="3"/>
  <c r="L2066" i="3" s="1"/>
  <c r="M2066" i="3" s="1"/>
  <c r="K2065" i="3"/>
  <c r="L2065" i="3" s="1"/>
  <c r="M2065" i="3" s="1"/>
  <c r="K2064" i="3"/>
  <c r="L2064" i="3" s="1"/>
  <c r="M2064" i="3" s="1"/>
  <c r="K2063" i="3"/>
  <c r="L2063" i="3" s="1"/>
  <c r="M2063" i="3" s="1"/>
  <c r="K2062" i="3"/>
  <c r="L2062" i="3" s="1"/>
  <c r="M2062" i="3" s="1"/>
  <c r="K2061" i="3"/>
  <c r="L2061" i="3" s="1"/>
  <c r="M2061" i="3" s="1"/>
  <c r="K2060" i="3"/>
  <c r="L2060" i="3" s="1"/>
  <c r="M2060" i="3" s="1"/>
  <c r="K2059" i="3"/>
  <c r="L2059" i="3" s="1"/>
  <c r="M2059" i="3" s="1"/>
  <c r="K2058" i="3"/>
  <c r="L2058" i="3" s="1"/>
  <c r="M2058" i="3" s="1"/>
  <c r="K2057" i="3"/>
  <c r="L2057" i="3" s="1"/>
  <c r="M2057" i="3" s="1"/>
  <c r="K2056" i="3"/>
  <c r="L2056" i="3" s="1"/>
  <c r="M2056" i="3" s="1"/>
  <c r="K2055" i="3"/>
  <c r="L2055" i="3" s="1"/>
  <c r="M2055" i="3" s="1"/>
  <c r="K1318" i="3"/>
  <c r="L1318" i="3" s="1"/>
  <c r="M1318" i="3" s="1"/>
  <c r="K1317" i="3"/>
  <c r="L1317" i="3" s="1"/>
  <c r="M1317" i="3" s="1"/>
  <c r="K1316" i="3"/>
  <c r="L1316" i="3" s="1"/>
  <c r="M1316" i="3" s="1"/>
  <c r="K1315" i="3"/>
  <c r="L1315" i="3" s="1"/>
  <c r="M1315" i="3" s="1"/>
  <c r="K1314" i="3"/>
  <c r="L1314" i="3" s="1"/>
  <c r="M1314" i="3" s="1"/>
  <c r="K1313" i="3"/>
  <c r="L1313" i="3" s="1"/>
  <c r="M1313" i="3" s="1"/>
  <c r="K1312" i="3"/>
  <c r="L1312" i="3" s="1"/>
  <c r="M1312" i="3" s="1"/>
  <c r="K1311" i="3"/>
  <c r="L1311" i="3" s="1"/>
  <c r="M1311" i="3" s="1"/>
  <c r="K1310" i="3"/>
  <c r="L1310" i="3" s="1"/>
  <c r="M1310" i="3" s="1"/>
  <c r="K1309" i="3"/>
  <c r="L1309" i="3" s="1"/>
  <c r="M1309" i="3" s="1"/>
  <c r="K1308" i="3"/>
  <c r="L1308" i="3" s="1"/>
  <c r="M1308" i="3" s="1"/>
  <c r="K1307" i="3"/>
  <c r="L1307" i="3" s="1"/>
  <c r="M1307" i="3" s="1"/>
  <c r="K1306" i="3"/>
  <c r="L1306" i="3" s="1"/>
  <c r="M1306" i="3" s="1"/>
  <c r="K1305" i="3"/>
  <c r="L1305" i="3" s="1"/>
  <c r="M1305" i="3" s="1"/>
  <c r="K1304" i="3"/>
  <c r="L1304" i="3" s="1"/>
  <c r="M1304" i="3" s="1"/>
  <c r="K1303" i="3"/>
  <c r="L1303" i="3" s="1"/>
  <c r="M1303" i="3" s="1"/>
  <c r="K326" i="3"/>
  <c r="L326" i="3" s="1"/>
  <c r="M326" i="3" s="1"/>
  <c r="K325" i="3"/>
  <c r="L325" i="3" s="1"/>
  <c r="M325" i="3" s="1"/>
  <c r="K324" i="3"/>
  <c r="L324" i="3" s="1"/>
  <c r="M324" i="3" s="1"/>
  <c r="K323" i="3"/>
  <c r="L323" i="3" s="1"/>
  <c r="M323" i="3" s="1"/>
  <c r="K322" i="3"/>
  <c r="L322" i="3" s="1"/>
  <c r="M322" i="3" s="1"/>
  <c r="K321" i="3"/>
  <c r="L321" i="3" s="1"/>
  <c r="M321" i="3" s="1"/>
  <c r="K320" i="3"/>
  <c r="L320" i="3" s="1"/>
  <c r="M320" i="3" s="1"/>
  <c r="K319" i="3"/>
  <c r="L319" i="3" s="1"/>
  <c r="M319" i="3" s="1"/>
  <c r="K318" i="3"/>
  <c r="L318" i="3" s="1"/>
  <c r="M318" i="3" s="1"/>
  <c r="K317" i="3"/>
  <c r="L317" i="3" s="1"/>
  <c r="M317" i="3" s="1"/>
  <c r="K316" i="3"/>
  <c r="L316" i="3" s="1"/>
  <c r="M316" i="3" s="1"/>
  <c r="K315" i="3"/>
  <c r="L315" i="3" s="1"/>
  <c r="M315" i="3" s="1"/>
  <c r="K314" i="3"/>
  <c r="L314" i="3" s="1"/>
  <c r="M314" i="3" s="1"/>
  <c r="K313" i="3"/>
  <c r="L313" i="3" s="1"/>
  <c r="M313" i="3" s="1"/>
  <c r="K312" i="3"/>
  <c r="L312" i="3" s="1"/>
  <c r="M312" i="3" s="1"/>
  <c r="K311" i="3"/>
  <c r="L311" i="3" s="1"/>
  <c r="M311" i="3" s="1"/>
  <c r="K1174" i="3"/>
  <c r="L1174" i="3" s="1"/>
  <c r="M1174" i="3" s="1"/>
  <c r="K1173" i="3"/>
  <c r="L1173" i="3" s="1"/>
  <c r="M1173" i="3" s="1"/>
  <c r="K1172" i="3"/>
  <c r="L1172" i="3" s="1"/>
  <c r="M1172" i="3" s="1"/>
  <c r="K1171" i="3"/>
  <c r="L1171" i="3" s="1"/>
  <c r="M1171" i="3" s="1"/>
  <c r="K1170" i="3"/>
  <c r="L1170" i="3" s="1"/>
  <c r="M1170" i="3" s="1"/>
  <c r="K1169" i="3"/>
  <c r="L1169" i="3" s="1"/>
  <c r="M1169" i="3" s="1"/>
  <c r="K1168" i="3"/>
  <c r="L1168" i="3" s="1"/>
  <c r="M1168" i="3" s="1"/>
  <c r="K1167" i="3"/>
  <c r="L1167" i="3" s="1"/>
  <c r="M1167" i="3" s="1"/>
  <c r="K1166" i="3"/>
  <c r="L1166" i="3" s="1"/>
  <c r="M1166" i="3" s="1"/>
  <c r="K1165" i="3"/>
  <c r="L1165" i="3" s="1"/>
  <c r="M1165" i="3" s="1"/>
  <c r="K1164" i="3"/>
  <c r="L1164" i="3" s="1"/>
  <c r="M1164" i="3" s="1"/>
  <c r="K1163" i="3"/>
  <c r="L1163" i="3" s="1"/>
  <c r="M1163" i="3" s="1"/>
  <c r="K1162" i="3"/>
  <c r="L1162" i="3" s="1"/>
  <c r="M1162" i="3" s="1"/>
  <c r="K1161" i="3"/>
  <c r="L1161" i="3" s="1"/>
  <c r="M1161" i="3" s="1"/>
  <c r="K1160" i="3"/>
  <c r="L1160" i="3" s="1"/>
  <c r="M1160" i="3" s="1"/>
  <c r="K1159" i="3"/>
  <c r="L1159" i="3" s="1"/>
  <c r="M1159" i="3" s="1"/>
  <c r="K70" i="3"/>
  <c r="L70" i="3" s="1"/>
  <c r="M70" i="3" s="1"/>
  <c r="K69" i="3"/>
  <c r="L69" i="3" s="1"/>
  <c r="M69" i="3" s="1"/>
  <c r="K68" i="3"/>
  <c r="L68" i="3" s="1"/>
  <c r="M68" i="3" s="1"/>
  <c r="K67" i="3"/>
  <c r="L67" i="3" s="1"/>
  <c r="M67" i="3" s="1"/>
  <c r="K66" i="3"/>
  <c r="L66" i="3" s="1"/>
  <c r="M66" i="3" s="1"/>
  <c r="K65" i="3"/>
  <c r="L65" i="3" s="1"/>
  <c r="M65" i="3" s="1"/>
  <c r="K64" i="3"/>
  <c r="L64" i="3" s="1"/>
  <c r="M64" i="3" s="1"/>
  <c r="K63" i="3"/>
  <c r="L63" i="3" s="1"/>
  <c r="M63" i="3" s="1"/>
  <c r="K62" i="3"/>
  <c r="L62" i="3" s="1"/>
  <c r="M62" i="3" s="1"/>
  <c r="K61" i="3"/>
  <c r="L61" i="3" s="1"/>
  <c r="M61" i="3" s="1"/>
  <c r="K60" i="3"/>
  <c r="L60" i="3" s="1"/>
  <c r="M60" i="3" s="1"/>
  <c r="K59" i="3"/>
  <c r="L59" i="3" s="1"/>
  <c r="M59" i="3" s="1"/>
  <c r="K58" i="3"/>
  <c r="L58" i="3" s="1"/>
  <c r="M58" i="3" s="1"/>
  <c r="K57" i="3"/>
  <c r="L57" i="3" s="1"/>
  <c r="M57" i="3" s="1"/>
  <c r="K56" i="3"/>
  <c r="L56" i="3" s="1"/>
  <c r="M56" i="3" s="1"/>
  <c r="K55" i="3"/>
  <c r="L55" i="3" s="1"/>
  <c r="M55" i="3" s="1"/>
  <c r="K1238" i="3"/>
  <c r="L1238" i="3" s="1"/>
  <c r="M1238" i="3" s="1"/>
  <c r="K1237" i="3"/>
  <c r="L1237" i="3" s="1"/>
  <c r="M1237" i="3" s="1"/>
  <c r="K1236" i="3"/>
  <c r="L1236" i="3" s="1"/>
  <c r="M1236" i="3" s="1"/>
  <c r="K1235" i="3"/>
  <c r="L1235" i="3" s="1"/>
  <c r="M1235" i="3" s="1"/>
  <c r="K1234" i="3"/>
  <c r="L1234" i="3" s="1"/>
  <c r="M1234" i="3" s="1"/>
  <c r="K1233" i="3"/>
  <c r="L1233" i="3" s="1"/>
  <c r="M1233" i="3" s="1"/>
  <c r="K1232" i="3"/>
  <c r="L1232" i="3" s="1"/>
  <c r="M1232" i="3" s="1"/>
  <c r="K1231" i="3"/>
  <c r="L1231" i="3" s="1"/>
  <c r="M1231" i="3" s="1"/>
  <c r="K1230" i="3"/>
  <c r="L1230" i="3" s="1"/>
  <c r="M1230" i="3" s="1"/>
  <c r="K1229" i="3"/>
  <c r="L1229" i="3" s="1"/>
  <c r="M1229" i="3" s="1"/>
  <c r="K1228" i="3"/>
  <c r="L1228" i="3" s="1"/>
  <c r="M1228" i="3" s="1"/>
  <c r="K1227" i="3"/>
  <c r="L1227" i="3" s="1"/>
  <c r="M1227" i="3" s="1"/>
  <c r="K1226" i="3"/>
  <c r="L1226" i="3" s="1"/>
  <c r="M1226" i="3" s="1"/>
  <c r="K1225" i="3"/>
  <c r="L1225" i="3" s="1"/>
  <c r="M1225" i="3" s="1"/>
  <c r="K1224" i="3"/>
  <c r="L1224" i="3" s="1"/>
  <c r="M1224" i="3" s="1"/>
  <c r="K1223" i="3"/>
  <c r="L1223" i="3" s="1"/>
  <c r="M1223" i="3" s="1"/>
  <c r="K54" i="3"/>
  <c r="L54" i="3" s="1"/>
  <c r="M54" i="3" s="1"/>
  <c r="K53" i="3"/>
  <c r="L53" i="3" s="1"/>
  <c r="M53" i="3" s="1"/>
  <c r="K52" i="3"/>
  <c r="L52" i="3" s="1"/>
  <c r="M52" i="3" s="1"/>
  <c r="K51" i="3"/>
  <c r="L51" i="3" s="1"/>
  <c r="M51" i="3" s="1"/>
  <c r="K50" i="3"/>
  <c r="L50" i="3" s="1"/>
  <c r="M50" i="3" s="1"/>
  <c r="K49" i="3"/>
  <c r="L49" i="3" s="1"/>
  <c r="M49" i="3" s="1"/>
  <c r="K48" i="3"/>
  <c r="L48" i="3" s="1"/>
  <c r="M48" i="3" s="1"/>
  <c r="K47" i="3"/>
  <c r="L47" i="3" s="1"/>
  <c r="M47" i="3" s="1"/>
  <c r="K46" i="3"/>
  <c r="L46" i="3" s="1"/>
  <c r="M46" i="3" s="1"/>
  <c r="K45" i="3"/>
  <c r="L45" i="3" s="1"/>
  <c r="M45" i="3" s="1"/>
  <c r="K44" i="3"/>
  <c r="L44" i="3" s="1"/>
  <c r="M44" i="3" s="1"/>
  <c r="K43" i="3"/>
  <c r="L43" i="3" s="1"/>
  <c r="M43" i="3" s="1"/>
  <c r="K42" i="3"/>
  <c r="L42" i="3" s="1"/>
  <c r="M42" i="3" s="1"/>
  <c r="K41" i="3"/>
  <c r="L41" i="3" s="1"/>
  <c r="M41" i="3" s="1"/>
  <c r="K40" i="3"/>
  <c r="L40" i="3" s="1"/>
  <c r="M40" i="3" s="1"/>
  <c r="K39" i="3"/>
  <c r="L39" i="3" s="1"/>
  <c r="M39" i="3" s="1"/>
  <c r="K38" i="3"/>
  <c r="L38" i="3" s="1"/>
  <c r="M38" i="3" s="1"/>
  <c r="K37" i="3"/>
  <c r="L37" i="3" s="1"/>
  <c r="M37" i="3" s="1"/>
  <c r="K36" i="3"/>
  <c r="L36" i="3" s="1"/>
  <c r="M36" i="3" s="1"/>
  <c r="K35" i="3"/>
  <c r="L35" i="3" s="1"/>
  <c r="M35" i="3" s="1"/>
  <c r="K34" i="3"/>
  <c r="L34" i="3" s="1"/>
  <c r="M34" i="3" s="1"/>
  <c r="K33" i="3"/>
  <c r="L33" i="3" s="1"/>
  <c r="M33" i="3" s="1"/>
  <c r="K32" i="3"/>
  <c r="L32" i="3" s="1"/>
  <c r="M32" i="3" s="1"/>
  <c r="K31" i="3"/>
  <c r="L31" i="3" s="1"/>
  <c r="M31" i="3" s="1"/>
  <c r="K30" i="3"/>
  <c r="L30" i="3" s="1"/>
  <c r="M30" i="3" s="1"/>
  <c r="K29" i="3"/>
  <c r="L29" i="3" s="1"/>
  <c r="M29" i="3" s="1"/>
  <c r="K28" i="3"/>
  <c r="L28" i="3" s="1"/>
  <c r="M28" i="3" s="1"/>
  <c r="K27" i="3"/>
  <c r="L27" i="3" s="1"/>
  <c r="M27" i="3" s="1"/>
  <c r="K26" i="3"/>
  <c r="L26" i="3" s="1"/>
  <c r="M26" i="3" s="1"/>
  <c r="K25" i="3"/>
  <c r="L25" i="3" s="1"/>
  <c r="M25" i="3" s="1"/>
  <c r="K24" i="3"/>
  <c r="L24" i="3" s="1"/>
  <c r="M24" i="3" s="1"/>
  <c r="K23" i="3"/>
  <c r="L23" i="3" s="1"/>
  <c r="M23" i="3" s="1"/>
  <c r="K1750" i="3"/>
  <c r="L1750" i="3" s="1"/>
  <c r="M1750" i="3" s="1"/>
  <c r="K1749" i="3"/>
  <c r="L1749" i="3" s="1"/>
  <c r="M1749" i="3" s="1"/>
  <c r="K1748" i="3"/>
  <c r="L1748" i="3" s="1"/>
  <c r="M1748" i="3" s="1"/>
  <c r="K1747" i="3"/>
  <c r="L1747" i="3" s="1"/>
  <c r="M1747" i="3" s="1"/>
  <c r="K1746" i="3"/>
  <c r="L1746" i="3" s="1"/>
  <c r="M1746" i="3" s="1"/>
  <c r="K1745" i="3"/>
  <c r="L1745" i="3" s="1"/>
  <c r="M1745" i="3" s="1"/>
  <c r="K1744" i="3"/>
  <c r="L1744" i="3" s="1"/>
  <c r="M1744" i="3" s="1"/>
  <c r="K1743" i="3"/>
  <c r="L1743" i="3" s="1"/>
  <c r="M1743" i="3" s="1"/>
  <c r="K1742" i="3"/>
  <c r="L1742" i="3" s="1"/>
  <c r="M1742" i="3" s="1"/>
  <c r="K1741" i="3"/>
  <c r="L1741" i="3" s="1"/>
  <c r="M1741" i="3" s="1"/>
  <c r="K1740" i="3"/>
  <c r="L1740" i="3" s="1"/>
  <c r="M1740" i="3" s="1"/>
  <c r="K1739" i="3"/>
  <c r="L1739" i="3" s="1"/>
  <c r="M1739" i="3" s="1"/>
  <c r="K1738" i="3"/>
  <c r="L1738" i="3" s="1"/>
  <c r="M1738" i="3" s="1"/>
  <c r="K1737" i="3"/>
  <c r="L1737" i="3" s="1"/>
  <c r="M1737" i="3" s="1"/>
  <c r="K1736" i="3"/>
  <c r="L1736" i="3" s="1"/>
  <c r="M1736" i="3" s="1"/>
  <c r="K1735" i="3"/>
  <c r="L1735" i="3" s="1"/>
  <c r="M1735" i="3" s="1"/>
  <c r="K1638" i="3"/>
  <c r="L1638" i="3" s="1"/>
  <c r="M1638" i="3" s="1"/>
  <c r="K1637" i="3"/>
  <c r="L1637" i="3" s="1"/>
  <c r="M1637" i="3" s="1"/>
  <c r="K1636" i="3"/>
  <c r="L1636" i="3" s="1"/>
  <c r="M1636" i="3" s="1"/>
  <c r="K1635" i="3"/>
  <c r="L1635" i="3" s="1"/>
  <c r="M1635" i="3" s="1"/>
  <c r="K1634" i="3"/>
  <c r="L1634" i="3" s="1"/>
  <c r="M1634" i="3" s="1"/>
  <c r="K1633" i="3"/>
  <c r="L1633" i="3" s="1"/>
  <c r="M1633" i="3" s="1"/>
  <c r="K1632" i="3"/>
  <c r="L1632" i="3" s="1"/>
  <c r="M1632" i="3" s="1"/>
  <c r="K1631" i="3"/>
  <c r="L1631" i="3" s="1"/>
  <c r="M1631" i="3" s="1"/>
  <c r="K1630" i="3"/>
  <c r="L1630" i="3" s="1"/>
  <c r="M1630" i="3" s="1"/>
  <c r="K1629" i="3"/>
  <c r="L1629" i="3" s="1"/>
  <c r="M1629" i="3" s="1"/>
  <c r="K1628" i="3"/>
  <c r="L1628" i="3" s="1"/>
  <c r="M1628" i="3" s="1"/>
  <c r="K1627" i="3"/>
  <c r="L1627" i="3" s="1"/>
  <c r="M1627" i="3" s="1"/>
  <c r="K1626" i="3"/>
  <c r="L1626" i="3" s="1"/>
  <c r="M1626" i="3" s="1"/>
  <c r="K1625" i="3"/>
  <c r="L1625" i="3" s="1"/>
  <c r="M1625" i="3" s="1"/>
  <c r="K1624" i="3"/>
  <c r="L1624" i="3" s="1"/>
  <c r="M1624" i="3" s="1"/>
  <c r="K1623" i="3"/>
  <c r="L1623" i="3" s="1"/>
  <c r="M1623" i="3" s="1"/>
  <c r="K1254" i="3"/>
  <c r="L1254" i="3" s="1"/>
  <c r="M1254" i="3" s="1"/>
  <c r="K1253" i="3"/>
  <c r="L1253" i="3" s="1"/>
  <c r="M1253" i="3" s="1"/>
  <c r="K1252" i="3"/>
  <c r="L1252" i="3" s="1"/>
  <c r="M1252" i="3" s="1"/>
  <c r="K1251" i="3"/>
  <c r="L1251" i="3" s="1"/>
  <c r="M1251" i="3" s="1"/>
  <c r="K1250" i="3"/>
  <c r="L1250" i="3" s="1"/>
  <c r="M1250" i="3" s="1"/>
  <c r="K1249" i="3"/>
  <c r="L1249" i="3" s="1"/>
  <c r="M1249" i="3" s="1"/>
  <c r="K1248" i="3"/>
  <c r="L1248" i="3" s="1"/>
  <c r="M1248" i="3" s="1"/>
  <c r="K1247" i="3"/>
  <c r="L1247" i="3" s="1"/>
  <c r="M1247" i="3" s="1"/>
  <c r="K1246" i="3"/>
  <c r="L1246" i="3" s="1"/>
  <c r="M1246" i="3" s="1"/>
  <c r="K1245" i="3"/>
  <c r="L1245" i="3" s="1"/>
  <c r="M1245" i="3" s="1"/>
  <c r="K1244" i="3"/>
  <c r="L1244" i="3" s="1"/>
  <c r="M1244" i="3" s="1"/>
  <c r="K1243" i="3"/>
  <c r="L1243" i="3" s="1"/>
  <c r="M1243" i="3" s="1"/>
  <c r="K1242" i="3"/>
  <c r="L1242" i="3" s="1"/>
  <c r="M1242" i="3" s="1"/>
  <c r="K1241" i="3"/>
  <c r="L1241" i="3" s="1"/>
  <c r="M1241" i="3" s="1"/>
  <c r="K1240" i="3"/>
  <c r="L1240" i="3" s="1"/>
  <c r="M1240" i="3" s="1"/>
  <c r="K1239" i="3"/>
  <c r="L1239" i="3" s="1"/>
  <c r="M1239" i="3" s="1"/>
  <c r="K1046" i="3"/>
  <c r="L1046" i="3" s="1"/>
  <c r="M1046" i="3" s="1"/>
  <c r="K1045" i="3"/>
  <c r="L1045" i="3" s="1"/>
  <c r="M1045" i="3" s="1"/>
  <c r="K1044" i="3"/>
  <c r="L1044" i="3" s="1"/>
  <c r="M1044" i="3" s="1"/>
  <c r="K1043" i="3"/>
  <c r="L1043" i="3" s="1"/>
  <c r="M1043" i="3" s="1"/>
  <c r="K1042" i="3"/>
  <c r="L1042" i="3" s="1"/>
  <c r="M1042" i="3" s="1"/>
  <c r="K1041" i="3"/>
  <c r="L1041" i="3" s="1"/>
  <c r="M1041" i="3" s="1"/>
  <c r="K1040" i="3"/>
  <c r="L1040" i="3" s="1"/>
  <c r="M1040" i="3" s="1"/>
  <c r="K1039" i="3"/>
  <c r="L1039" i="3" s="1"/>
  <c r="M1039" i="3" s="1"/>
  <c r="K1038" i="3"/>
  <c r="L1038" i="3" s="1"/>
  <c r="M1038" i="3" s="1"/>
  <c r="K1037" i="3"/>
  <c r="L1037" i="3" s="1"/>
  <c r="M1037" i="3" s="1"/>
  <c r="K1036" i="3"/>
  <c r="L1036" i="3" s="1"/>
  <c r="M1036" i="3" s="1"/>
  <c r="K1035" i="3"/>
  <c r="L1035" i="3" s="1"/>
  <c r="M1035" i="3" s="1"/>
  <c r="K1034" i="3"/>
  <c r="L1034" i="3" s="1"/>
  <c r="M1034" i="3" s="1"/>
  <c r="K1033" i="3"/>
  <c r="L1033" i="3" s="1"/>
  <c r="M1033" i="3" s="1"/>
  <c r="K1032" i="3"/>
  <c r="L1032" i="3" s="1"/>
  <c r="M1032" i="3" s="1"/>
  <c r="K1031" i="3"/>
  <c r="L1031" i="3" s="1"/>
  <c r="M1031" i="3" s="1"/>
  <c r="K966" i="3"/>
  <c r="L966" i="3" s="1"/>
  <c r="M966" i="3" s="1"/>
  <c r="K965" i="3"/>
  <c r="L965" i="3" s="1"/>
  <c r="M965" i="3" s="1"/>
  <c r="K964" i="3"/>
  <c r="L964" i="3" s="1"/>
  <c r="M964" i="3" s="1"/>
  <c r="K963" i="3"/>
  <c r="L963" i="3" s="1"/>
  <c r="M963" i="3" s="1"/>
  <c r="K962" i="3"/>
  <c r="L962" i="3" s="1"/>
  <c r="M962" i="3" s="1"/>
  <c r="K961" i="3"/>
  <c r="L961" i="3" s="1"/>
  <c r="M961" i="3" s="1"/>
  <c r="K960" i="3"/>
  <c r="L960" i="3" s="1"/>
  <c r="M960" i="3" s="1"/>
  <c r="K959" i="3"/>
  <c r="L959" i="3" s="1"/>
  <c r="M959" i="3" s="1"/>
  <c r="K958" i="3"/>
  <c r="L958" i="3" s="1"/>
  <c r="M958" i="3" s="1"/>
  <c r="K957" i="3"/>
  <c r="L957" i="3" s="1"/>
  <c r="M957" i="3" s="1"/>
  <c r="K956" i="3"/>
  <c r="L956" i="3" s="1"/>
  <c r="M956" i="3" s="1"/>
  <c r="K955" i="3"/>
  <c r="L955" i="3" s="1"/>
  <c r="M955" i="3" s="1"/>
  <c r="K954" i="3"/>
  <c r="L954" i="3" s="1"/>
  <c r="M954" i="3" s="1"/>
  <c r="K953" i="3"/>
  <c r="L953" i="3" s="1"/>
  <c r="M953" i="3" s="1"/>
  <c r="K952" i="3"/>
  <c r="L952" i="3" s="1"/>
  <c r="M952" i="3" s="1"/>
  <c r="K951" i="3"/>
  <c r="L951" i="3" s="1"/>
  <c r="M951" i="3" s="1"/>
  <c r="K2278" i="3"/>
  <c r="L2278" i="3" s="1"/>
  <c r="M2278" i="3" s="1"/>
  <c r="K2277" i="3"/>
  <c r="L2277" i="3" s="1"/>
  <c r="M2277" i="3" s="1"/>
  <c r="K2276" i="3"/>
  <c r="L2276" i="3" s="1"/>
  <c r="M2276" i="3" s="1"/>
  <c r="K2275" i="3"/>
  <c r="L2275" i="3" s="1"/>
  <c r="M2275" i="3" s="1"/>
  <c r="K2274" i="3"/>
  <c r="L2274" i="3" s="1"/>
  <c r="M2274" i="3" s="1"/>
  <c r="K2273" i="3"/>
  <c r="L2273" i="3" s="1"/>
  <c r="M2273" i="3" s="1"/>
  <c r="K2272" i="3"/>
  <c r="L2272" i="3" s="1"/>
  <c r="M2272" i="3" s="1"/>
  <c r="K2271" i="3"/>
  <c r="L2271" i="3" s="1"/>
  <c r="M2271" i="3" s="1"/>
  <c r="K2270" i="3"/>
  <c r="L2270" i="3" s="1"/>
  <c r="M2270" i="3" s="1"/>
  <c r="K2269" i="3"/>
  <c r="L2269" i="3" s="1"/>
  <c r="M2269" i="3" s="1"/>
  <c r="K2268" i="3"/>
  <c r="L2268" i="3" s="1"/>
  <c r="M2268" i="3" s="1"/>
  <c r="K2267" i="3"/>
  <c r="L2267" i="3" s="1"/>
  <c r="M2267" i="3" s="1"/>
  <c r="K2266" i="3"/>
  <c r="L2266" i="3" s="1"/>
  <c r="M2266" i="3" s="1"/>
  <c r="K2265" i="3"/>
  <c r="L2265" i="3" s="1"/>
  <c r="M2265" i="3" s="1"/>
  <c r="K2264" i="3"/>
  <c r="L2264" i="3" s="1"/>
  <c r="M2264" i="3" s="1"/>
  <c r="K2263" i="3"/>
  <c r="L2263" i="3" s="1"/>
  <c r="M2263" i="3" s="1"/>
  <c r="K1926" i="3"/>
  <c r="L1926" i="3" s="1"/>
  <c r="M1926" i="3" s="1"/>
  <c r="K1925" i="3"/>
  <c r="L1925" i="3" s="1"/>
  <c r="M1925" i="3" s="1"/>
  <c r="K1924" i="3"/>
  <c r="L1924" i="3" s="1"/>
  <c r="M1924" i="3" s="1"/>
  <c r="K1923" i="3"/>
  <c r="L1923" i="3" s="1"/>
  <c r="M1923" i="3" s="1"/>
  <c r="K1922" i="3"/>
  <c r="L1922" i="3" s="1"/>
  <c r="M1922" i="3" s="1"/>
  <c r="K1921" i="3"/>
  <c r="L1921" i="3" s="1"/>
  <c r="M1921" i="3" s="1"/>
  <c r="K1920" i="3"/>
  <c r="L1920" i="3" s="1"/>
  <c r="M1920" i="3" s="1"/>
  <c r="K1919" i="3"/>
  <c r="L1919" i="3" s="1"/>
  <c r="M1919" i="3" s="1"/>
  <c r="K1918" i="3"/>
  <c r="L1918" i="3" s="1"/>
  <c r="M1918" i="3" s="1"/>
  <c r="K1917" i="3"/>
  <c r="L1917" i="3" s="1"/>
  <c r="M1917" i="3" s="1"/>
  <c r="K1916" i="3"/>
  <c r="L1916" i="3" s="1"/>
  <c r="M1916" i="3" s="1"/>
  <c r="K1915" i="3"/>
  <c r="L1915" i="3" s="1"/>
  <c r="M1915" i="3" s="1"/>
  <c r="K1914" i="3"/>
  <c r="L1914" i="3" s="1"/>
  <c r="M1914" i="3" s="1"/>
  <c r="K1913" i="3"/>
  <c r="L1913" i="3" s="1"/>
  <c r="M1913" i="3" s="1"/>
  <c r="K1912" i="3"/>
  <c r="L1912" i="3" s="1"/>
  <c r="M1912" i="3" s="1"/>
  <c r="K1911" i="3"/>
  <c r="L1911" i="3" s="1"/>
  <c r="M1911" i="3" s="1"/>
  <c r="K1942" i="3"/>
  <c r="L1942" i="3" s="1"/>
  <c r="M1942" i="3" s="1"/>
  <c r="K1941" i="3"/>
  <c r="L1941" i="3" s="1"/>
  <c r="M1941" i="3" s="1"/>
  <c r="K1940" i="3"/>
  <c r="L1940" i="3" s="1"/>
  <c r="M1940" i="3" s="1"/>
  <c r="K1939" i="3"/>
  <c r="L1939" i="3" s="1"/>
  <c r="M1939" i="3" s="1"/>
  <c r="K1938" i="3"/>
  <c r="L1938" i="3" s="1"/>
  <c r="M1938" i="3" s="1"/>
  <c r="K1937" i="3"/>
  <c r="L1937" i="3" s="1"/>
  <c r="M1937" i="3" s="1"/>
  <c r="K1936" i="3"/>
  <c r="L1936" i="3" s="1"/>
  <c r="M1936" i="3" s="1"/>
  <c r="K1935" i="3"/>
  <c r="L1935" i="3" s="1"/>
  <c r="M1935" i="3" s="1"/>
  <c r="K1934" i="3"/>
  <c r="L1934" i="3" s="1"/>
  <c r="M1934" i="3" s="1"/>
  <c r="K1933" i="3"/>
  <c r="L1933" i="3" s="1"/>
  <c r="M1933" i="3" s="1"/>
  <c r="K1932" i="3"/>
  <c r="L1932" i="3" s="1"/>
  <c r="M1932" i="3" s="1"/>
  <c r="K1931" i="3"/>
  <c r="L1931" i="3" s="1"/>
  <c r="M1931" i="3" s="1"/>
  <c r="K1930" i="3"/>
  <c r="L1930" i="3" s="1"/>
  <c r="M1930" i="3" s="1"/>
  <c r="K1929" i="3"/>
  <c r="L1929" i="3" s="1"/>
  <c r="M1929" i="3" s="1"/>
  <c r="K1928" i="3"/>
  <c r="L1928" i="3" s="1"/>
  <c r="M1928" i="3" s="1"/>
  <c r="K1927" i="3"/>
  <c r="L1927" i="3" s="1"/>
  <c r="M1927" i="3" s="1"/>
  <c r="K22" i="3"/>
  <c r="L22" i="3" s="1"/>
  <c r="M22" i="3" s="1"/>
  <c r="K21" i="3"/>
  <c r="L21" i="3" s="1"/>
  <c r="M21" i="3" s="1"/>
  <c r="K20" i="3"/>
  <c r="L20" i="3" s="1"/>
  <c r="M20" i="3" s="1"/>
  <c r="K19" i="3"/>
  <c r="L19" i="3" s="1"/>
  <c r="M19" i="3" s="1"/>
  <c r="K18" i="3"/>
  <c r="L18" i="3" s="1"/>
  <c r="M18" i="3" s="1"/>
  <c r="K17" i="3"/>
  <c r="L17" i="3" s="1"/>
  <c r="M17" i="3" s="1"/>
  <c r="K16" i="3"/>
  <c r="L16" i="3" s="1"/>
  <c r="M16" i="3" s="1"/>
  <c r="K15" i="3"/>
  <c r="L15" i="3" s="1"/>
  <c r="M15" i="3" s="1"/>
  <c r="K14" i="3"/>
  <c r="L14" i="3" s="1"/>
  <c r="M14" i="3" s="1"/>
  <c r="K13" i="3"/>
  <c r="L13" i="3" s="1"/>
  <c r="M13" i="3" s="1"/>
  <c r="K12" i="3"/>
  <c r="L12" i="3" s="1"/>
  <c r="M12" i="3" s="1"/>
  <c r="K11" i="3"/>
  <c r="L11" i="3" s="1"/>
  <c r="M11" i="3" s="1"/>
  <c r="K10" i="3"/>
  <c r="L10" i="3" s="1"/>
  <c r="M10" i="3" s="1"/>
  <c r="K9" i="3"/>
  <c r="L9" i="3" s="1"/>
  <c r="M9" i="3" s="1"/>
  <c r="K8" i="3"/>
  <c r="L8" i="3" s="1"/>
  <c r="M8" i="3" s="1"/>
  <c r="K7" i="3"/>
  <c r="L7" i="3" s="1"/>
  <c r="M7" i="3" s="1"/>
  <c r="K1830" i="3"/>
  <c r="L1830" i="3" s="1"/>
  <c r="M1830" i="3" s="1"/>
  <c r="K1829" i="3"/>
  <c r="L1829" i="3" s="1"/>
  <c r="M1829" i="3" s="1"/>
  <c r="K1828" i="3"/>
  <c r="L1828" i="3" s="1"/>
  <c r="M1828" i="3" s="1"/>
  <c r="K1827" i="3"/>
  <c r="L1827" i="3" s="1"/>
  <c r="M1827" i="3" s="1"/>
  <c r="K1826" i="3"/>
  <c r="L1826" i="3" s="1"/>
  <c r="M1826" i="3" s="1"/>
  <c r="K1825" i="3"/>
  <c r="L1825" i="3" s="1"/>
  <c r="M1825" i="3" s="1"/>
  <c r="K1824" i="3"/>
  <c r="L1824" i="3" s="1"/>
  <c r="M1824" i="3" s="1"/>
  <c r="K1823" i="3"/>
  <c r="L1823" i="3" s="1"/>
  <c r="M1823" i="3" s="1"/>
  <c r="K1822" i="3"/>
  <c r="L1822" i="3" s="1"/>
  <c r="M1822" i="3" s="1"/>
  <c r="K1821" i="3"/>
  <c r="L1821" i="3" s="1"/>
  <c r="M1821" i="3" s="1"/>
  <c r="K1820" i="3"/>
  <c r="L1820" i="3" s="1"/>
  <c r="M1820" i="3" s="1"/>
  <c r="K1819" i="3"/>
  <c r="L1819" i="3" s="1"/>
  <c r="M1819" i="3" s="1"/>
  <c r="K1818" i="3"/>
  <c r="L1818" i="3" s="1"/>
  <c r="M1818" i="3" s="1"/>
  <c r="K1817" i="3"/>
  <c r="L1817" i="3" s="1"/>
  <c r="M1817" i="3" s="1"/>
  <c r="K1816" i="3"/>
  <c r="L1816" i="3" s="1"/>
  <c r="M1816" i="3" s="1"/>
  <c r="K1815" i="3"/>
  <c r="L1815" i="3" s="1"/>
  <c r="M1815" i="3" s="1"/>
  <c r="K1366" i="3"/>
  <c r="L1366" i="3" s="1"/>
  <c r="M1366" i="3" s="1"/>
  <c r="K1365" i="3"/>
  <c r="L1365" i="3" s="1"/>
  <c r="M1365" i="3" s="1"/>
  <c r="K1364" i="3"/>
  <c r="L1364" i="3" s="1"/>
  <c r="M1364" i="3" s="1"/>
  <c r="K1363" i="3"/>
  <c r="L1363" i="3" s="1"/>
  <c r="M1363" i="3" s="1"/>
  <c r="K1362" i="3"/>
  <c r="L1362" i="3" s="1"/>
  <c r="M1362" i="3" s="1"/>
  <c r="K1361" i="3"/>
  <c r="L1361" i="3" s="1"/>
  <c r="M1361" i="3" s="1"/>
  <c r="K1360" i="3"/>
  <c r="L1360" i="3" s="1"/>
  <c r="M1360" i="3" s="1"/>
  <c r="K1359" i="3"/>
  <c r="L1359" i="3" s="1"/>
  <c r="M1359" i="3" s="1"/>
  <c r="K1358" i="3"/>
  <c r="L1358" i="3" s="1"/>
  <c r="M1358" i="3" s="1"/>
  <c r="K1357" i="3"/>
  <c r="L1357" i="3" s="1"/>
  <c r="M1357" i="3" s="1"/>
  <c r="K1356" i="3"/>
  <c r="L1356" i="3" s="1"/>
  <c r="M1356" i="3" s="1"/>
  <c r="K1355" i="3"/>
  <c r="L1355" i="3" s="1"/>
  <c r="M1355" i="3" s="1"/>
  <c r="K1354" i="3"/>
  <c r="L1354" i="3" s="1"/>
  <c r="M1354" i="3" s="1"/>
  <c r="K1353" i="3"/>
  <c r="L1353" i="3" s="1"/>
  <c r="M1353" i="3" s="1"/>
  <c r="K1352" i="3"/>
  <c r="L1352" i="3" s="1"/>
  <c r="M1352" i="3" s="1"/>
  <c r="K1351" i="3"/>
  <c r="L1351" i="3" s="1"/>
  <c r="M1351" i="3" s="1"/>
  <c r="K1270" i="3"/>
  <c r="L1270" i="3" s="1"/>
  <c r="M1270" i="3" s="1"/>
  <c r="K1269" i="3"/>
  <c r="L1269" i="3" s="1"/>
  <c r="M1269" i="3" s="1"/>
  <c r="K1268" i="3"/>
  <c r="L1268" i="3" s="1"/>
  <c r="M1268" i="3" s="1"/>
  <c r="K1267" i="3"/>
  <c r="L1267" i="3" s="1"/>
  <c r="M1267" i="3" s="1"/>
  <c r="K1266" i="3"/>
  <c r="L1266" i="3" s="1"/>
  <c r="M1266" i="3" s="1"/>
  <c r="K1265" i="3"/>
  <c r="L1265" i="3" s="1"/>
  <c r="M1265" i="3" s="1"/>
  <c r="K1264" i="3"/>
  <c r="L1264" i="3" s="1"/>
  <c r="M1264" i="3" s="1"/>
  <c r="K1263" i="3"/>
  <c r="L1263" i="3" s="1"/>
  <c r="M1263" i="3" s="1"/>
  <c r="K1262" i="3"/>
  <c r="L1262" i="3" s="1"/>
  <c r="M1262" i="3" s="1"/>
  <c r="K1261" i="3"/>
  <c r="L1261" i="3" s="1"/>
  <c r="M1261" i="3" s="1"/>
  <c r="K1260" i="3"/>
  <c r="L1260" i="3" s="1"/>
  <c r="M1260" i="3" s="1"/>
  <c r="K1259" i="3"/>
  <c r="L1259" i="3" s="1"/>
  <c r="M1259" i="3" s="1"/>
  <c r="K1258" i="3"/>
  <c r="L1258" i="3" s="1"/>
  <c r="M1258" i="3" s="1"/>
  <c r="K1257" i="3"/>
  <c r="L1257" i="3" s="1"/>
  <c r="M1257" i="3" s="1"/>
  <c r="K1256" i="3"/>
  <c r="L1256" i="3" s="1"/>
  <c r="M1256" i="3" s="1"/>
  <c r="K1255" i="3"/>
  <c r="L1255" i="3" s="1"/>
  <c r="M1255" i="3" s="1"/>
  <c r="K566" i="3"/>
  <c r="L566" i="3" s="1"/>
  <c r="M566" i="3" s="1"/>
  <c r="K565" i="3"/>
  <c r="L565" i="3" s="1"/>
  <c r="M565" i="3" s="1"/>
  <c r="K564" i="3"/>
  <c r="L564" i="3" s="1"/>
  <c r="M564" i="3" s="1"/>
  <c r="K563" i="3"/>
  <c r="L563" i="3" s="1"/>
  <c r="M563" i="3" s="1"/>
  <c r="K562" i="3"/>
  <c r="L562" i="3" s="1"/>
  <c r="M562" i="3" s="1"/>
  <c r="K561" i="3"/>
  <c r="L561" i="3" s="1"/>
  <c r="M561" i="3" s="1"/>
  <c r="K560" i="3"/>
  <c r="L560" i="3" s="1"/>
  <c r="M560" i="3" s="1"/>
  <c r="K559" i="3"/>
  <c r="L559" i="3" s="1"/>
  <c r="M559" i="3" s="1"/>
  <c r="K558" i="3"/>
  <c r="L558" i="3" s="1"/>
  <c r="M558" i="3" s="1"/>
  <c r="K557" i="3"/>
  <c r="L557" i="3" s="1"/>
  <c r="M557" i="3" s="1"/>
  <c r="K556" i="3"/>
  <c r="L556" i="3" s="1"/>
  <c r="M556" i="3" s="1"/>
  <c r="K555" i="3"/>
  <c r="L555" i="3" s="1"/>
  <c r="M555" i="3" s="1"/>
  <c r="K554" i="3"/>
  <c r="L554" i="3" s="1"/>
  <c r="M554" i="3" s="1"/>
  <c r="K553" i="3"/>
  <c r="L553" i="3" s="1"/>
  <c r="M553" i="3" s="1"/>
  <c r="K552" i="3"/>
  <c r="L552" i="3" s="1"/>
  <c r="M552" i="3" s="1"/>
  <c r="K551" i="3"/>
  <c r="L551" i="3" s="1"/>
  <c r="M551" i="3" s="1"/>
  <c r="K534" i="3"/>
  <c r="L534" i="3" s="1"/>
  <c r="M534" i="3" s="1"/>
  <c r="K533" i="3"/>
  <c r="L533" i="3" s="1"/>
  <c r="M533" i="3" s="1"/>
  <c r="K532" i="3"/>
  <c r="L532" i="3" s="1"/>
  <c r="M532" i="3" s="1"/>
  <c r="K531" i="3"/>
  <c r="L531" i="3" s="1"/>
  <c r="M531" i="3" s="1"/>
  <c r="K530" i="3"/>
  <c r="L530" i="3" s="1"/>
  <c r="M530" i="3" s="1"/>
  <c r="K529" i="3"/>
  <c r="L529" i="3" s="1"/>
  <c r="M529" i="3" s="1"/>
  <c r="K528" i="3"/>
  <c r="L528" i="3" s="1"/>
  <c r="M528" i="3" s="1"/>
  <c r="K527" i="3"/>
  <c r="L527" i="3" s="1"/>
  <c r="M527" i="3" s="1"/>
  <c r="K526" i="3"/>
  <c r="L526" i="3" s="1"/>
  <c r="M526" i="3" s="1"/>
  <c r="K525" i="3"/>
  <c r="L525" i="3" s="1"/>
  <c r="M525" i="3" s="1"/>
  <c r="K524" i="3"/>
  <c r="L524" i="3" s="1"/>
  <c r="M524" i="3" s="1"/>
  <c r="K523" i="3"/>
  <c r="L523" i="3" s="1"/>
  <c r="M523" i="3" s="1"/>
  <c r="K522" i="3"/>
  <c r="L522" i="3" s="1"/>
  <c r="M522" i="3" s="1"/>
  <c r="K521" i="3"/>
  <c r="L521" i="3" s="1"/>
  <c r="M521" i="3" s="1"/>
  <c r="K520" i="3"/>
  <c r="L520" i="3" s="1"/>
  <c r="M520" i="3" s="1"/>
  <c r="K519" i="3"/>
  <c r="L519" i="3" s="1"/>
  <c r="M519" i="3" s="1"/>
  <c r="K1446" i="3"/>
  <c r="L1446" i="3" s="1"/>
  <c r="M1446" i="3" s="1"/>
  <c r="K1445" i="3"/>
  <c r="L1445" i="3" s="1"/>
  <c r="M1445" i="3" s="1"/>
  <c r="K1444" i="3"/>
  <c r="L1444" i="3" s="1"/>
  <c r="M1444" i="3" s="1"/>
  <c r="K1443" i="3"/>
  <c r="L1443" i="3" s="1"/>
  <c r="M1443" i="3" s="1"/>
  <c r="K1442" i="3"/>
  <c r="L1442" i="3" s="1"/>
  <c r="M1442" i="3" s="1"/>
  <c r="K1441" i="3"/>
  <c r="L1441" i="3" s="1"/>
  <c r="M1441" i="3" s="1"/>
  <c r="K1440" i="3"/>
  <c r="L1440" i="3" s="1"/>
  <c r="M1440" i="3" s="1"/>
  <c r="K1439" i="3"/>
  <c r="L1439" i="3" s="1"/>
  <c r="M1439" i="3" s="1"/>
  <c r="K1438" i="3"/>
  <c r="L1438" i="3" s="1"/>
  <c r="M1438" i="3" s="1"/>
  <c r="K1437" i="3"/>
  <c r="L1437" i="3" s="1"/>
  <c r="M1437" i="3" s="1"/>
  <c r="K1436" i="3"/>
  <c r="L1436" i="3" s="1"/>
  <c r="M1436" i="3" s="1"/>
  <c r="K1435" i="3"/>
  <c r="L1435" i="3" s="1"/>
  <c r="M1435" i="3" s="1"/>
  <c r="K1434" i="3"/>
  <c r="L1434" i="3" s="1"/>
  <c r="M1434" i="3" s="1"/>
  <c r="K1433" i="3"/>
  <c r="L1433" i="3" s="1"/>
  <c r="M1433" i="3" s="1"/>
  <c r="K1432" i="3"/>
  <c r="L1432" i="3" s="1"/>
  <c r="M1432" i="3" s="1"/>
  <c r="K1431" i="3"/>
  <c r="L1431" i="3" s="1"/>
  <c r="M1431" i="3" s="1"/>
  <c r="K214" i="3"/>
  <c r="L214" i="3" s="1"/>
  <c r="M214" i="3" s="1"/>
  <c r="K213" i="3"/>
  <c r="L213" i="3" s="1"/>
  <c r="M213" i="3" s="1"/>
  <c r="K212" i="3"/>
  <c r="L212" i="3" s="1"/>
  <c r="M212" i="3" s="1"/>
  <c r="K211" i="3"/>
  <c r="L211" i="3" s="1"/>
  <c r="M211" i="3" s="1"/>
  <c r="K210" i="3"/>
  <c r="L210" i="3" s="1"/>
  <c r="M210" i="3" s="1"/>
  <c r="K209" i="3"/>
  <c r="L209" i="3" s="1"/>
  <c r="M209" i="3" s="1"/>
  <c r="K208" i="3"/>
  <c r="L208" i="3" s="1"/>
  <c r="M208" i="3" s="1"/>
  <c r="K207" i="3"/>
  <c r="L207" i="3" s="1"/>
  <c r="M207" i="3" s="1"/>
  <c r="K206" i="3"/>
  <c r="L206" i="3" s="1"/>
  <c r="M206" i="3" s="1"/>
  <c r="K205" i="3"/>
  <c r="L205" i="3" s="1"/>
  <c r="M205" i="3" s="1"/>
  <c r="K204" i="3"/>
  <c r="L204" i="3" s="1"/>
  <c r="M204" i="3" s="1"/>
  <c r="K203" i="3"/>
  <c r="L203" i="3" s="1"/>
  <c r="M203" i="3" s="1"/>
  <c r="K202" i="3"/>
  <c r="L202" i="3" s="1"/>
  <c r="M202" i="3" s="1"/>
  <c r="K201" i="3"/>
  <c r="L201" i="3" s="1"/>
  <c r="M201" i="3" s="1"/>
  <c r="K200" i="3"/>
  <c r="L200" i="3" s="1"/>
  <c r="M200" i="3" s="1"/>
  <c r="K199" i="3"/>
  <c r="L199" i="3" s="1"/>
  <c r="M199" i="3" s="1"/>
  <c r="K2262" i="3"/>
  <c r="L2262" i="3" s="1"/>
  <c r="M2262" i="3" s="1"/>
  <c r="K2261" i="3"/>
  <c r="L2261" i="3" s="1"/>
  <c r="M2261" i="3" s="1"/>
  <c r="K2260" i="3"/>
  <c r="L2260" i="3" s="1"/>
  <c r="M2260" i="3" s="1"/>
  <c r="K2259" i="3"/>
  <c r="L2259" i="3" s="1"/>
  <c r="M2259" i="3" s="1"/>
  <c r="K2258" i="3"/>
  <c r="L2258" i="3" s="1"/>
  <c r="M2258" i="3" s="1"/>
  <c r="K2257" i="3"/>
  <c r="L2257" i="3" s="1"/>
  <c r="M2257" i="3" s="1"/>
  <c r="K2256" i="3"/>
  <c r="L2256" i="3" s="1"/>
  <c r="M2256" i="3" s="1"/>
  <c r="K2255" i="3"/>
  <c r="L2255" i="3" s="1"/>
  <c r="M2255" i="3" s="1"/>
  <c r="K2254" i="3"/>
  <c r="L2254" i="3" s="1"/>
  <c r="M2254" i="3" s="1"/>
  <c r="K2253" i="3"/>
  <c r="L2253" i="3" s="1"/>
  <c r="M2253" i="3" s="1"/>
  <c r="K2252" i="3"/>
  <c r="L2252" i="3" s="1"/>
  <c r="M2252" i="3" s="1"/>
  <c r="K2251" i="3"/>
  <c r="L2251" i="3" s="1"/>
  <c r="M2251" i="3" s="1"/>
  <c r="K2250" i="3"/>
  <c r="L2250" i="3" s="1"/>
  <c r="M2250" i="3" s="1"/>
  <c r="K2249" i="3"/>
  <c r="L2249" i="3" s="1"/>
  <c r="M2249" i="3" s="1"/>
  <c r="K2248" i="3"/>
  <c r="L2248" i="3" s="1"/>
  <c r="M2248" i="3" s="1"/>
  <c r="K2247" i="3"/>
  <c r="L2247" i="3" s="1"/>
  <c r="M2247" i="3" s="1"/>
  <c r="K2134" i="3"/>
  <c r="L2134" i="3" s="1"/>
  <c r="M2134" i="3" s="1"/>
  <c r="K2133" i="3"/>
  <c r="L2133" i="3" s="1"/>
  <c r="M2133" i="3" s="1"/>
  <c r="K2132" i="3"/>
  <c r="L2132" i="3" s="1"/>
  <c r="M2132" i="3" s="1"/>
  <c r="K2131" i="3"/>
  <c r="L2131" i="3" s="1"/>
  <c r="M2131" i="3" s="1"/>
  <c r="K2130" i="3"/>
  <c r="L2130" i="3" s="1"/>
  <c r="M2130" i="3" s="1"/>
  <c r="K2129" i="3"/>
  <c r="L2129" i="3" s="1"/>
  <c r="M2129" i="3" s="1"/>
  <c r="K2128" i="3"/>
  <c r="L2128" i="3" s="1"/>
  <c r="M2128" i="3" s="1"/>
  <c r="K2127" i="3"/>
  <c r="L2127" i="3" s="1"/>
  <c r="M2127" i="3" s="1"/>
  <c r="K2126" i="3"/>
  <c r="L2126" i="3" s="1"/>
  <c r="M2126" i="3" s="1"/>
  <c r="K2125" i="3"/>
  <c r="L2125" i="3" s="1"/>
  <c r="M2125" i="3" s="1"/>
  <c r="K2124" i="3"/>
  <c r="L2124" i="3" s="1"/>
  <c r="M2124" i="3" s="1"/>
  <c r="K2123" i="3"/>
  <c r="L2123" i="3" s="1"/>
  <c r="M2123" i="3" s="1"/>
  <c r="K2122" i="3"/>
  <c r="L2122" i="3" s="1"/>
  <c r="M2122" i="3" s="1"/>
  <c r="K2121" i="3"/>
  <c r="L2121" i="3" s="1"/>
  <c r="M2121" i="3" s="1"/>
  <c r="K2120" i="3"/>
  <c r="L2120" i="3" s="1"/>
  <c r="M2120" i="3" s="1"/>
  <c r="K2119" i="3"/>
  <c r="L2119" i="3" s="1"/>
  <c r="M2119" i="3" s="1"/>
  <c r="K1622" i="3"/>
  <c r="L1622" i="3" s="1"/>
  <c r="M1622" i="3" s="1"/>
  <c r="K1621" i="3"/>
  <c r="L1621" i="3" s="1"/>
  <c r="M1621" i="3" s="1"/>
  <c r="K1620" i="3"/>
  <c r="L1620" i="3" s="1"/>
  <c r="M1620" i="3" s="1"/>
  <c r="K1619" i="3"/>
  <c r="L1619" i="3" s="1"/>
  <c r="M1619" i="3" s="1"/>
  <c r="K1618" i="3"/>
  <c r="L1618" i="3" s="1"/>
  <c r="M1618" i="3" s="1"/>
  <c r="K1617" i="3"/>
  <c r="L1617" i="3" s="1"/>
  <c r="M1617" i="3" s="1"/>
  <c r="K1616" i="3"/>
  <c r="L1616" i="3" s="1"/>
  <c r="M1616" i="3" s="1"/>
  <c r="K1615" i="3"/>
  <c r="L1615" i="3" s="1"/>
  <c r="M1615" i="3" s="1"/>
  <c r="K1614" i="3"/>
  <c r="L1614" i="3" s="1"/>
  <c r="M1614" i="3" s="1"/>
  <c r="K1613" i="3"/>
  <c r="L1613" i="3" s="1"/>
  <c r="M1613" i="3" s="1"/>
  <c r="K1612" i="3"/>
  <c r="L1612" i="3" s="1"/>
  <c r="M1612" i="3" s="1"/>
  <c r="K1611" i="3"/>
  <c r="L1611" i="3" s="1"/>
  <c r="M1611" i="3" s="1"/>
  <c r="K1610" i="3"/>
  <c r="L1610" i="3" s="1"/>
  <c r="M1610" i="3" s="1"/>
  <c r="K1609" i="3"/>
  <c r="L1609" i="3" s="1"/>
  <c r="M1609" i="3" s="1"/>
  <c r="K1608" i="3"/>
  <c r="L1608" i="3" s="1"/>
  <c r="M1608" i="3" s="1"/>
  <c r="K1607" i="3"/>
  <c r="L1607" i="3" s="1"/>
  <c r="M1607" i="3" s="1"/>
  <c r="K1286" i="3"/>
  <c r="L1286" i="3" s="1"/>
  <c r="M1286" i="3" s="1"/>
  <c r="K1285" i="3"/>
  <c r="L1285" i="3" s="1"/>
  <c r="M1285" i="3" s="1"/>
  <c r="K1284" i="3"/>
  <c r="L1284" i="3" s="1"/>
  <c r="M1284" i="3" s="1"/>
  <c r="K1283" i="3"/>
  <c r="L1283" i="3" s="1"/>
  <c r="M1283" i="3" s="1"/>
  <c r="K1282" i="3"/>
  <c r="L1282" i="3" s="1"/>
  <c r="M1282" i="3" s="1"/>
  <c r="K1281" i="3"/>
  <c r="L1281" i="3" s="1"/>
  <c r="M1281" i="3" s="1"/>
  <c r="K1280" i="3"/>
  <c r="L1280" i="3" s="1"/>
  <c r="M1280" i="3" s="1"/>
  <c r="K1279" i="3"/>
  <c r="L1279" i="3" s="1"/>
  <c r="M1279" i="3" s="1"/>
  <c r="K1278" i="3"/>
  <c r="L1278" i="3" s="1"/>
  <c r="M1278" i="3" s="1"/>
  <c r="K1277" i="3"/>
  <c r="L1277" i="3" s="1"/>
  <c r="M1277" i="3" s="1"/>
  <c r="K1276" i="3"/>
  <c r="L1276" i="3" s="1"/>
  <c r="M1276" i="3" s="1"/>
  <c r="K1275" i="3"/>
  <c r="L1275" i="3" s="1"/>
  <c r="M1275" i="3" s="1"/>
  <c r="K1274" i="3"/>
  <c r="L1274" i="3" s="1"/>
  <c r="M1274" i="3" s="1"/>
  <c r="K1273" i="3"/>
  <c r="L1273" i="3" s="1"/>
  <c r="M1273" i="3" s="1"/>
  <c r="K1272" i="3"/>
  <c r="L1272" i="3" s="1"/>
  <c r="M1272" i="3" s="1"/>
  <c r="K1271" i="3"/>
  <c r="L1271" i="3" s="1"/>
  <c r="M1271" i="3" s="1"/>
  <c r="K806" i="3"/>
  <c r="L806" i="3" s="1"/>
  <c r="M806" i="3" s="1"/>
  <c r="K805" i="3"/>
  <c r="L805" i="3" s="1"/>
  <c r="M805" i="3" s="1"/>
  <c r="K804" i="3"/>
  <c r="L804" i="3" s="1"/>
  <c r="M804" i="3" s="1"/>
  <c r="K803" i="3"/>
  <c r="L803" i="3" s="1"/>
  <c r="M803" i="3" s="1"/>
  <c r="K802" i="3"/>
  <c r="L802" i="3" s="1"/>
  <c r="M802" i="3" s="1"/>
  <c r="K801" i="3"/>
  <c r="L801" i="3" s="1"/>
  <c r="M801" i="3" s="1"/>
  <c r="K800" i="3"/>
  <c r="L800" i="3" s="1"/>
  <c r="M800" i="3" s="1"/>
  <c r="K799" i="3"/>
  <c r="L799" i="3" s="1"/>
  <c r="M799" i="3" s="1"/>
  <c r="K798" i="3"/>
  <c r="L798" i="3" s="1"/>
  <c r="M798" i="3" s="1"/>
  <c r="K797" i="3"/>
  <c r="L797" i="3" s="1"/>
  <c r="M797" i="3" s="1"/>
  <c r="K796" i="3"/>
  <c r="L796" i="3" s="1"/>
  <c r="M796" i="3" s="1"/>
  <c r="K795" i="3"/>
  <c r="L795" i="3" s="1"/>
  <c r="M795" i="3" s="1"/>
  <c r="K794" i="3"/>
  <c r="L794" i="3" s="1"/>
  <c r="M794" i="3" s="1"/>
  <c r="K793" i="3"/>
  <c r="L793" i="3" s="1"/>
  <c r="M793" i="3" s="1"/>
  <c r="K792" i="3"/>
  <c r="L792" i="3" s="1"/>
  <c r="M792" i="3" s="1"/>
  <c r="K791" i="3"/>
  <c r="L791" i="3" s="1"/>
  <c r="M791" i="3" s="1"/>
  <c r="K582" i="3"/>
  <c r="L582" i="3" s="1"/>
  <c r="M582" i="3" s="1"/>
  <c r="K581" i="3"/>
  <c r="L581" i="3" s="1"/>
  <c r="M581" i="3" s="1"/>
  <c r="K580" i="3"/>
  <c r="L580" i="3" s="1"/>
  <c r="M580" i="3" s="1"/>
  <c r="K579" i="3"/>
  <c r="L579" i="3" s="1"/>
  <c r="M579" i="3" s="1"/>
  <c r="K578" i="3"/>
  <c r="L578" i="3" s="1"/>
  <c r="M578" i="3" s="1"/>
  <c r="K577" i="3"/>
  <c r="L577" i="3" s="1"/>
  <c r="M577" i="3" s="1"/>
  <c r="K576" i="3"/>
  <c r="L576" i="3" s="1"/>
  <c r="M576" i="3" s="1"/>
  <c r="K575" i="3"/>
  <c r="L575" i="3" s="1"/>
  <c r="M575" i="3" s="1"/>
  <c r="K574" i="3"/>
  <c r="L574" i="3" s="1"/>
  <c r="M574" i="3" s="1"/>
  <c r="K573" i="3"/>
  <c r="L573" i="3" s="1"/>
  <c r="M573" i="3" s="1"/>
  <c r="K572" i="3"/>
  <c r="L572" i="3" s="1"/>
  <c r="M572" i="3" s="1"/>
  <c r="K571" i="3"/>
  <c r="L571" i="3" s="1"/>
  <c r="M571" i="3" s="1"/>
  <c r="K570" i="3"/>
  <c r="L570" i="3" s="1"/>
  <c r="M570" i="3" s="1"/>
  <c r="K569" i="3"/>
  <c r="L569" i="3" s="1"/>
  <c r="M569" i="3" s="1"/>
  <c r="K568" i="3"/>
  <c r="L568" i="3" s="1"/>
  <c r="M568" i="3" s="1"/>
  <c r="K567" i="3"/>
  <c r="L567" i="3" s="1"/>
  <c r="M567" i="3" s="1"/>
  <c r="K518" i="3"/>
  <c r="L518" i="3" s="1"/>
  <c r="M518" i="3" s="1"/>
  <c r="K517" i="3"/>
  <c r="L517" i="3" s="1"/>
  <c r="M517" i="3" s="1"/>
  <c r="K516" i="3"/>
  <c r="L516" i="3" s="1"/>
  <c r="M516" i="3" s="1"/>
  <c r="K515" i="3"/>
  <c r="L515" i="3" s="1"/>
  <c r="M515" i="3" s="1"/>
  <c r="K514" i="3"/>
  <c r="L514" i="3" s="1"/>
  <c r="M514" i="3" s="1"/>
  <c r="K513" i="3"/>
  <c r="L513" i="3" s="1"/>
  <c r="M513" i="3" s="1"/>
  <c r="K512" i="3"/>
  <c r="L512" i="3" s="1"/>
  <c r="M512" i="3" s="1"/>
  <c r="K511" i="3"/>
  <c r="L511" i="3" s="1"/>
  <c r="M511" i="3" s="1"/>
  <c r="K510" i="3"/>
  <c r="L510" i="3" s="1"/>
  <c r="M510" i="3" s="1"/>
  <c r="K509" i="3"/>
  <c r="L509" i="3" s="1"/>
  <c r="M509" i="3" s="1"/>
  <c r="K508" i="3"/>
  <c r="L508" i="3" s="1"/>
  <c r="M508" i="3" s="1"/>
  <c r="K507" i="3"/>
  <c r="L507" i="3" s="1"/>
  <c r="M507" i="3" s="1"/>
  <c r="K506" i="3"/>
  <c r="L506" i="3" s="1"/>
  <c r="M506" i="3" s="1"/>
  <c r="K505" i="3"/>
  <c r="L505" i="3" s="1"/>
  <c r="M505" i="3" s="1"/>
  <c r="K504" i="3"/>
  <c r="L504" i="3" s="1"/>
  <c r="M504" i="3" s="1"/>
  <c r="K503" i="3"/>
  <c r="L503" i="3" s="1"/>
  <c r="M503" i="3" s="1"/>
  <c r="K470" i="3"/>
  <c r="L470" i="3" s="1"/>
  <c r="M470" i="3" s="1"/>
  <c r="K469" i="3"/>
  <c r="L469" i="3" s="1"/>
  <c r="M469" i="3" s="1"/>
  <c r="K468" i="3"/>
  <c r="L468" i="3" s="1"/>
  <c r="M468" i="3" s="1"/>
  <c r="K467" i="3"/>
  <c r="L467" i="3" s="1"/>
  <c r="M467" i="3" s="1"/>
  <c r="K466" i="3"/>
  <c r="L466" i="3" s="1"/>
  <c r="M466" i="3" s="1"/>
  <c r="K465" i="3"/>
  <c r="L465" i="3" s="1"/>
  <c r="M465" i="3" s="1"/>
  <c r="K464" i="3"/>
  <c r="L464" i="3" s="1"/>
  <c r="M464" i="3" s="1"/>
  <c r="K463" i="3"/>
  <c r="L463" i="3" s="1"/>
  <c r="M463" i="3" s="1"/>
  <c r="K462" i="3"/>
  <c r="L462" i="3" s="1"/>
  <c r="M462" i="3" s="1"/>
  <c r="K461" i="3"/>
  <c r="L461" i="3" s="1"/>
  <c r="M461" i="3" s="1"/>
  <c r="K460" i="3"/>
  <c r="L460" i="3" s="1"/>
  <c r="M460" i="3" s="1"/>
  <c r="K459" i="3"/>
  <c r="L459" i="3" s="1"/>
  <c r="M459" i="3" s="1"/>
  <c r="K458" i="3"/>
  <c r="L458" i="3" s="1"/>
  <c r="M458" i="3" s="1"/>
  <c r="K457" i="3"/>
  <c r="L457" i="3" s="1"/>
  <c r="M457" i="3" s="1"/>
  <c r="K456" i="3"/>
  <c r="L456" i="3" s="1"/>
  <c r="M456" i="3" s="1"/>
  <c r="K455" i="3"/>
  <c r="L455" i="3" s="1"/>
  <c r="M455" i="3" s="1"/>
  <c r="K1894" i="3"/>
  <c r="L1894" i="3" s="1"/>
  <c r="M1894" i="3" s="1"/>
  <c r="K1893" i="3"/>
  <c r="L1893" i="3" s="1"/>
  <c r="M1893" i="3" s="1"/>
  <c r="K1892" i="3"/>
  <c r="L1892" i="3" s="1"/>
  <c r="M1892" i="3" s="1"/>
  <c r="K1891" i="3"/>
  <c r="L1891" i="3" s="1"/>
  <c r="M1891" i="3" s="1"/>
  <c r="K1890" i="3"/>
  <c r="L1890" i="3" s="1"/>
  <c r="M1890" i="3" s="1"/>
  <c r="K1889" i="3"/>
  <c r="L1889" i="3" s="1"/>
  <c r="M1889" i="3" s="1"/>
  <c r="K1888" i="3"/>
  <c r="L1888" i="3" s="1"/>
  <c r="M1888" i="3" s="1"/>
  <c r="K1887" i="3"/>
  <c r="L1887" i="3" s="1"/>
  <c r="M1887" i="3" s="1"/>
  <c r="K1886" i="3"/>
  <c r="L1886" i="3" s="1"/>
  <c r="M1886" i="3" s="1"/>
  <c r="K1885" i="3"/>
  <c r="L1885" i="3" s="1"/>
  <c r="M1885" i="3" s="1"/>
  <c r="K1884" i="3"/>
  <c r="L1884" i="3" s="1"/>
  <c r="M1884" i="3" s="1"/>
  <c r="K1883" i="3"/>
  <c r="L1883" i="3" s="1"/>
  <c r="M1883" i="3" s="1"/>
  <c r="K1882" i="3"/>
  <c r="L1882" i="3" s="1"/>
  <c r="M1882" i="3" s="1"/>
  <c r="K1881" i="3"/>
  <c r="L1881" i="3" s="1"/>
  <c r="M1881" i="3" s="1"/>
  <c r="K1880" i="3"/>
  <c r="L1880" i="3" s="1"/>
  <c r="M1880" i="3" s="1"/>
  <c r="K1879" i="3"/>
  <c r="L1879" i="3" s="1"/>
  <c r="M1879" i="3" s="1"/>
  <c r="K950" i="3"/>
  <c r="L950" i="3" s="1"/>
  <c r="M950" i="3" s="1"/>
  <c r="K949" i="3"/>
  <c r="L949" i="3" s="1"/>
  <c r="M949" i="3" s="1"/>
  <c r="K948" i="3"/>
  <c r="L948" i="3" s="1"/>
  <c r="M948" i="3" s="1"/>
  <c r="K947" i="3"/>
  <c r="L947" i="3" s="1"/>
  <c r="M947" i="3" s="1"/>
  <c r="K946" i="3"/>
  <c r="L946" i="3" s="1"/>
  <c r="M946" i="3" s="1"/>
  <c r="K945" i="3"/>
  <c r="L945" i="3" s="1"/>
  <c r="M945" i="3" s="1"/>
  <c r="K944" i="3"/>
  <c r="L944" i="3" s="1"/>
  <c r="M944" i="3" s="1"/>
  <c r="K943" i="3"/>
  <c r="L943" i="3" s="1"/>
  <c r="M943" i="3" s="1"/>
  <c r="K942" i="3"/>
  <c r="L942" i="3" s="1"/>
  <c r="M942" i="3" s="1"/>
  <c r="K941" i="3"/>
  <c r="L941" i="3" s="1"/>
  <c r="M941" i="3" s="1"/>
  <c r="K940" i="3"/>
  <c r="L940" i="3" s="1"/>
  <c r="M940" i="3" s="1"/>
  <c r="K939" i="3"/>
  <c r="L939" i="3" s="1"/>
  <c r="M939" i="3" s="1"/>
  <c r="K938" i="3"/>
  <c r="L938" i="3" s="1"/>
  <c r="M938" i="3" s="1"/>
  <c r="K937" i="3"/>
  <c r="L937" i="3" s="1"/>
  <c r="M937" i="3" s="1"/>
  <c r="K936" i="3"/>
  <c r="L936" i="3" s="1"/>
  <c r="M936" i="3" s="1"/>
  <c r="K935" i="3"/>
  <c r="L935" i="3" s="1"/>
  <c r="M935" i="3" s="1"/>
  <c r="K742" i="3"/>
  <c r="L742" i="3" s="1"/>
  <c r="M742" i="3" s="1"/>
  <c r="K741" i="3"/>
  <c r="L741" i="3" s="1"/>
  <c r="M741" i="3" s="1"/>
  <c r="K740" i="3"/>
  <c r="L740" i="3" s="1"/>
  <c r="M740" i="3" s="1"/>
  <c r="K739" i="3"/>
  <c r="L739" i="3" s="1"/>
  <c r="M739" i="3" s="1"/>
  <c r="K738" i="3"/>
  <c r="L738" i="3" s="1"/>
  <c r="M738" i="3" s="1"/>
  <c r="K737" i="3"/>
  <c r="L737" i="3" s="1"/>
  <c r="M737" i="3" s="1"/>
  <c r="K736" i="3"/>
  <c r="L736" i="3" s="1"/>
  <c r="M736" i="3" s="1"/>
  <c r="K735" i="3"/>
  <c r="L735" i="3" s="1"/>
  <c r="M735" i="3" s="1"/>
  <c r="K734" i="3"/>
  <c r="L734" i="3" s="1"/>
  <c r="M734" i="3" s="1"/>
  <c r="K733" i="3"/>
  <c r="L733" i="3" s="1"/>
  <c r="M733" i="3" s="1"/>
  <c r="K732" i="3"/>
  <c r="L732" i="3" s="1"/>
  <c r="M732" i="3" s="1"/>
  <c r="K731" i="3"/>
  <c r="L731" i="3" s="1"/>
  <c r="M731" i="3" s="1"/>
  <c r="K730" i="3"/>
  <c r="L730" i="3" s="1"/>
  <c r="M730" i="3" s="1"/>
  <c r="K729" i="3"/>
  <c r="L729" i="3" s="1"/>
  <c r="M729" i="3" s="1"/>
  <c r="K728" i="3"/>
  <c r="L728" i="3" s="1"/>
  <c r="M728" i="3" s="1"/>
  <c r="K727" i="3"/>
  <c r="L727" i="3" s="1"/>
  <c r="M727" i="3" s="1"/>
  <c r="K2006" i="3"/>
  <c r="L2006" i="3" s="1"/>
  <c r="M2006" i="3" s="1"/>
  <c r="K2005" i="3"/>
  <c r="L2005" i="3" s="1"/>
  <c r="M2005" i="3" s="1"/>
  <c r="K2004" i="3"/>
  <c r="L2004" i="3" s="1"/>
  <c r="M2004" i="3" s="1"/>
  <c r="K2003" i="3"/>
  <c r="L2003" i="3" s="1"/>
  <c r="M2003" i="3" s="1"/>
  <c r="K2002" i="3"/>
  <c r="L2002" i="3" s="1"/>
  <c r="M2002" i="3" s="1"/>
  <c r="K2001" i="3"/>
  <c r="L2001" i="3" s="1"/>
  <c r="M2001" i="3" s="1"/>
  <c r="K2000" i="3"/>
  <c r="L2000" i="3" s="1"/>
  <c r="M2000" i="3" s="1"/>
  <c r="K1999" i="3"/>
  <c r="L1999" i="3" s="1"/>
  <c r="M1999" i="3" s="1"/>
  <c r="K1998" i="3"/>
  <c r="L1998" i="3" s="1"/>
  <c r="M1998" i="3" s="1"/>
  <c r="K1997" i="3"/>
  <c r="L1997" i="3" s="1"/>
  <c r="M1997" i="3" s="1"/>
  <c r="K1996" i="3"/>
  <c r="L1996" i="3" s="1"/>
  <c r="M1996" i="3" s="1"/>
  <c r="K1995" i="3"/>
  <c r="L1995" i="3" s="1"/>
  <c r="M1995" i="3" s="1"/>
  <c r="K1994" i="3"/>
  <c r="L1994" i="3" s="1"/>
  <c r="M1994" i="3" s="1"/>
  <c r="K1993" i="3"/>
  <c r="L1993" i="3" s="1"/>
  <c r="M1993" i="3" s="1"/>
  <c r="K1992" i="3"/>
  <c r="L1992" i="3" s="1"/>
  <c r="M1992" i="3" s="1"/>
  <c r="K1991" i="3"/>
  <c r="L1991" i="3" s="1"/>
  <c r="M1991" i="3" s="1"/>
  <c r="K598" i="3"/>
  <c r="L598" i="3" s="1"/>
  <c r="M598" i="3" s="1"/>
  <c r="K597" i="3"/>
  <c r="L597" i="3" s="1"/>
  <c r="M597" i="3" s="1"/>
  <c r="K596" i="3"/>
  <c r="L596" i="3" s="1"/>
  <c r="M596" i="3" s="1"/>
  <c r="K595" i="3"/>
  <c r="L595" i="3" s="1"/>
  <c r="M595" i="3" s="1"/>
  <c r="K594" i="3"/>
  <c r="L594" i="3" s="1"/>
  <c r="M594" i="3" s="1"/>
  <c r="K593" i="3"/>
  <c r="L593" i="3" s="1"/>
  <c r="M593" i="3" s="1"/>
  <c r="K592" i="3"/>
  <c r="L592" i="3" s="1"/>
  <c r="M592" i="3" s="1"/>
  <c r="K591" i="3"/>
  <c r="L591" i="3" s="1"/>
  <c r="M591" i="3" s="1"/>
  <c r="K590" i="3"/>
  <c r="L590" i="3" s="1"/>
  <c r="M590" i="3" s="1"/>
  <c r="K589" i="3"/>
  <c r="L589" i="3" s="1"/>
  <c r="M589" i="3" s="1"/>
  <c r="K588" i="3"/>
  <c r="L588" i="3" s="1"/>
  <c r="M588" i="3" s="1"/>
  <c r="K587" i="3"/>
  <c r="L587" i="3" s="1"/>
  <c r="M587" i="3" s="1"/>
  <c r="K586" i="3"/>
  <c r="L586" i="3" s="1"/>
  <c r="M586" i="3" s="1"/>
  <c r="K585" i="3"/>
  <c r="L585" i="3" s="1"/>
  <c r="M585" i="3" s="1"/>
  <c r="K584" i="3"/>
  <c r="L584" i="3" s="1"/>
  <c r="M584" i="3" s="1"/>
  <c r="K583" i="3"/>
  <c r="L583" i="3" s="1"/>
  <c r="M583" i="3" s="1"/>
  <c r="K1222" i="3"/>
  <c r="L1222" i="3" s="1"/>
  <c r="M1222" i="3" s="1"/>
  <c r="K1221" i="3"/>
  <c r="L1221" i="3" s="1"/>
  <c r="M1221" i="3" s="1"/>
  <c r="K1220" i="3"/>
  <c r="L1220" i="3" s="1"/>
  <c r="M1220" i="3" s="1"/>
  <c r="K1219" i="3"/>
  <c r="L1219" i="3" s="1"/>
  <c r="M1219" i="3" s="1"/>
  <c r="K1218" i="3"/>
  <c r="L1218" i="3" s="1"/>
  <c r="M1218" i="3" s="1"/>
  <c r="K1217" i="3"/>
  <c r="L1217" i="3" s="1"/>
  <c r="M1217" i="3" s="1"/>
  <c r="K1216" i="3"/>
  <c r="L1216" i="3" s="1"/>
  <c r="M1216" i="3" s="1"/>
  <c r="K1215" i="3"/>
  <c r="L1215" i="3" s="1"/>
  <c r="M1215" i="3" s="1"/>
  <c r="K1214" i="3"/>
  <c r="L1214" i="3" s="1"/>
  <c r="M1214" i="3" s="1"/>
  <c r="K1213" i="3"/>
  <c r="L1213" i="3" s="1"/>
  <c r="M1213" i="3" s="1"/>
  <c r="K1212" i="3"/>
  <c r="L1212" i="3" s="1"/>
  <c r="M1212" i="3" s="1"/>
  <c r="K1211" i="3"/>
  <c r="L1211" i="3" s="1"/>
  <c r="M1211" i="3" s="1"/>
  <c r="K1210" i="3"/>
  <c r="L1210" i="3" s="1"/>
  <c r="M1210" i="3" s="1"/>
  <c r="K1209" i="3"/>
  <c r="L1209" i="3" s="1"/>
  <c r="M1209" i="3" s="1"/>
  <c r="K1208" i="3"/>
  <c r="L1208" i="3" s="1"/>
  <c r="M1208" i="3" s="1"/>
  <c r="K1207" i="3"/>
  <c r="L1207" i="3" s="1"/>
  <c r="M1207" i="3" s="1"/>
  <c r="K1190" i="3"/>
  <c r="L1190" i="3" s="1"/>
  <c r="M1190" i="3" s="1"/>
  <c r="K1189" i="3"/>
  <c r="L1189" i="3" s="1"/>
  <c r="M1189" i="3" s="1"/>
  <c r="K1188" i="3"/>
  <c r="L1188" i="3" s="1"/>
  <c r="M1188" i="3" s="1"/>
  <c r="K1187" i="3"/>
  <c r="L1187" i="3" s="1"/>
  <c r="M1187" i="3" s="1"/>
  <c r="K1186" i="3"/>
  <c r="L1186" i="3" s="1"/>
  <c r="M1186" i="3" s="1"/>
  <c r="K1185" i="3"/>
  <c r="L1185" i="3" s="1"/>
  <c r="M1185" i="3" s="1"/>
  <c r="K1184" i="3"/>
  <c r="L1184" i="3" s="1"/>
  <c r="M1184" i="3" s="1"/>
  <c r="K1183" i="3"/>
  <c r="L1183" i="3" s="1"/>
  <c r="M1183" i="3" s="1"/>
  <c r="K1182" i="3"/>
  <c r="L1182" i="3" s="1"/>
  <c r="M1182" i="3" s="1"/>
  <c r="K1181" i="3"/>
  <c r="L1181" i="3" s="1"/>
  <c r="M1181" i="3" s="1"/>
  <c r="K1180" i="3"/>
  <c r="L1180" i="3" s="1"/>
  <c r="M1180" i="3" s="1"/>
  <c r="K1179" i="3"/>
  <c r="L1179" i="3" s="1"/>
  <c r="M1179" i="3" s="1"/>
  <c r="K1178" i="3"/>
  <c r="L1178" i="3" s="1"/>
  <c r="M1178" i="3" s="1"/>
  <c r="K1177" i="3"/>
  <c r="L1177" i="3" s="1"/>
  <c r="M1177" i="3" s="1"/>
  <c r="K1176" i="3"/>
  <c r="L1176" i="3" s="1"/>
  <c r="M1176" i="3" s="1"/>
  <c r="K1175" i="3"/>
  <c r="L1175" i="3" s="1"/>
  <c r="M1175" i="3" s="1"/>
  <c r="K998" i="3"/>
  <c r="L998" i="3" s="1"/>
  <c r="M998" i="3" s="1"/>
  <c r="K997" i="3"/>
  <c r="L997" i="3" s="1"/>
  <c r="M997" i="3" s="1"/>
  <c r="K996" i="3"/>
  <c r="L996" i="3" s="1"/>
  <c r="M996" i="3" s="1"/>
  <c r="K995" i="3"/>
  <c r="L995" i="3" s="1"/>
  <c r="M995" i="3" s="1"/>
  <c r="K994" i="3"/>
  <c r="L994" i="3" s="1"/>
  <c r="M994" i="3" s="1"/>
  <c r="K993" i="3"/>
  <c r="L993" i="3" s="1"/>
  <c r="M993" i="3" s="1"/>
  <c r="K992" i="3"/>
  <c r="L992" i="3" s="1"/>
  <c r="M992" i="3" s="1"/>
  <c r="K991" i="3"/>
  <c r="L991" i="3" s="1"/>
  <c r="M991" i="3" s="1"/>
  <c r="K990" i="3"/>
  <c r="L990" i="3" s="1"/>
  <c r="M990" i="3" s="1"/>
  <c r="K989" i="3"/>
  <c r="L989" i="3" s="1"/>
  <c r="M989" i="3" s="1"/>
  <c r="K988" i="3"/>
  <c r="L988" i="3" s="1"/>
  <c r="M988" i="3" s="1"/>
  <c r="K987" i="3"/>
  <c r="L987" i="3" s="1"/>
  <c r="M987" i="3" s="1"/>
  <c r="K986" i="3"/>
  <c r="L986" i="3" s="1"/>
  <c r="M986" i="3" s="1"/>
  <c r="K985" i="3"/>
  <c r="L985" i="3" s="1"/>
  <c r="M985" i="3" s="1"/>
  <c r="K984" i="3"/>
  <c r="L984" i="3" s="1"/>
  <c r="M984" i="3" s="1"/>
  <c r="K983" i="3"/>
  <c r="L983" i="3" s="1"/>
  <c r="M983" i="3" s="1"/>
  <c r="K886" i="3"/>
  <c r="L886" i="3" s="1"/>
  <c r="M886" i="3" s="1"/>
  <c r="K885" i="3"/>
  <c r="L885" i="3" s="1"/>
  <c r="M885" i="3" s="1"/>
  <c r="K884" i="3"/>
  <c r="L884" i="3" s="1"/>
  <c r="M884" i="3" s="1"/>
  <c r="K883" i="3"/>
  <c r="L883" i="3" s="1"/>
  <c r="M883" i="3" s="1"/>
  <c r="K882" i="3"/>
  <c r="L882" i="3" s="1"/>
  <c r="M882" i="3" s="1"/>
  <c r="K881" i="3"/>
  <c r="L881" i="3" s="1"/>
  <c r="M881" i="3" s="1"/>
  <c r="K880" i="3"/>
  <c r="L880" i="3" s="1"/>
  <c r="M880" i="3" s="1"/>
  <c r="K879" i="3"/>
  <c r="L879" i="3" s="1"/>
  <c r="M879" i="3" s="1"/>
  <c r="K878" i="3"/>
  <c r="L878" i="3" s="1"/>
  <c r="M878" i="3" s="1"/>
  <c r="K877" i="3"/>
  <c r="L877" i="3" s="1"/>
  <c r="M877" i="3" s="1"/>
  <c r="K876" i="3"/>
  <c r="L876" i="3" s="1"/>
  <c r="M876" i="3" s="1"/>
  <c r="K875" i="3"/>
  <c r="L875" i="3" s="1"/>
  <c r="M875" i="3" s="1"/>
  <c r="K874" i="3"/>
  <c r="L874" i="3" s="1"/>
  <c r="M874" i="3" s="1"/>
  <c r="K873" i="3"/>
  <c r="L873" i="3" s="1"/>
  <c r="M873" i="3" s="1"/>
  <c r="K872" i="3"/>
  <c r="L872" i="3" s="1"/>
  <c r="M872" i="3" s="1"/>
  <c r="K871" i="3"/>
  <c r="L871" i="3" s="1"/>
  <c r="M871" i="3" s="1"/>
  <c r="K822" i="3"/>
  <c r="L822" i="3" s="1"/>
  <c r="M822" i="3" s="1"/>
  <c r="K821" i="3"/>
  <c r="L821" i="3" s="1"/>
  <c r="M821" i="3" s="1"/>
  <c r="K820" i="3"/>
  <c r="L820" i="3" s="1"/>
  <c r="M820" i="3" s="1"/>
  <c r="K819" i="3"/>
  <c r="L819" i="3" s="1"/>
  <c r="M819" i="3" s="1"/>
  <c r="K818" i="3"/>
  <c r="L818" i="3" s="1"/>
  <c r="M818" i="3" s="1"/>
  <c r="K817" i="3"/>
  <c r="L817" i="3" s="1"/>
  <c r="M817" i="3" s="1"/>
  <c r="K816" i="3"/>
  <c r="L816" i="3" s="1"/>
  <c r="M816" i="3" s="1"/>
  <c r="K815" i="3"/>
  <c r="L815" i="3" s="1"/>
  <c r="M815" i="3" s="1"/>
  <c r="K814" i="3"/>
  <c r="L814" i="3" s="1"/>
  <c r="M814" i="3" s="1"/>
  <c r="K813" i="3"/>
  <c r="L813" i="3" s="1"/>
  <c r="M813" i="3" s="1"/>
  <c r="K812" i="3"/>
  <c r="L812" i="3" s="1"/>
  <c r="M812" i="3" s="1"/>
  <c r="K811" i="3"/>
  <c r="L811" i="3" s="1"/>
  <c r="M811" i="3" s="1"/>
  <c r="K810" i="3"/>
  <c r="L810" i="3" s="1"/>
  <c r="M810" i="3" s="1"/>
  <c r="K809" i="3"/>
  <c r="L809" i="3" s="1"/>
  <c r="M809" i="3" s="1"/>
  <c r="K808" i="3"/>
  <c r="L808" i="3" s="1"/>
  <c r="M808" i="3" s="1"/>
  <c r="K807" i="3"/>
  <c r="L807" i="3" s="1"/>
  <c r="M807" i="3" s="1"/>
  <c r="K774" i="3"/>
  <c r="L774" i="3" s="1"/>
  <c r="M774" i="3" s="1"/>
  <c r="K773" i="3"/>
  <c r="L773" i="3" s="1"/>
  <c r="M773" i="3" s="1"/>
  <c r="K772" i="3"/>
  <c r="L772" i="3" s="1"/>
  <c r="M772" i="3" s="1"/>
  <c r="K771" i="3"/>
  <c r="L771" i="3" s="1"/>
  <c r="M771" i="3" s="1"/>
  <c r="K770" i="3"/>
  <c r="L770" i="3" s="1"/>
  <c r="M770" i="3" s="1"/>
  <c r="K769" i="3"/>
  <c r="L769" i="3" s="1"/>
  <c r="M769" i="3" s="1"/>
  <c r="K768" i="3"/>
  <c r="L768" i="3" s="1"/>
  <c r="M768" i="3" s="1"/>
  <c r="K767" i="3"/>
  <c r="L767" i="3" s="1"/>
  <c r="M767" i="3" s="1"/>
  <c r="K766" i="3"/>
  <c r="L766" i="3" s="1"/>
  <c r="M766" i="3" s="1"/>
  <c r="K765" i="3"/>
  <c r="L765" i="3" s="1"/>
  <c r="M765" i="3" s="1"/>
  <c r="K764" i="3"/>
  <c r="L764" i="3" s="1"/>
  <c r="M764" i="3" s="1"/>
  <c r="K763" i="3"/>
  <c r="L763" i="3" s="1"/>
  <c r="M763" i="3" s="1"/>
  <c r="K762" i="3"/>
  <c r="L762" i="3" s="1"/>
  <c r="M762" i="3" s="1"/>
  <c r="K761" i="3"/>
  <c r="L761" i="3" s="1"/>
  <c r="M761" i="3" s="1"/>
  <c r="K760" i="3"/>
  <c r="L760" i="3" s="1"/>
  <c r="M760" i="3" s="1"/>
  <c r="K759" i="3"/>
  <c r="L759" i="3" s="1"/>
  <c r="M759" i="3" s="1"/>
  <c r="K310" i="3"/>
  <c r="L310" i="3" s="1"/>
  <c r="M310" i="3" s="1"/>
  <c r="K309" i="3"/>
  <c r="L309" i="3" s="1"/>
  <c r="M309" i="3" s="1"/>
  <c r="K308" i="3"/>
  <c r="L308" i="3" s="1"/>
  <c r="M308" i="3" s="1"/>
  <c r="K307" i="3"/>
  <c r="L307" i="3" s="1"/>
  <c r="M307" i="3" s="1"/>
  <c r="K306" i="3"/>
  <c r="L306" i="3" s="1"/>
  <c r="M306" i="3" s="1"/>
  <c r="K305" i="3"/>
  <c r="L305" i="3" s="1"/>
  <c r="M305" i="3" s="1"/>
  <c r="K304" i="3"/>
  <c r="L304" i="3" s="1"/>
  <c r="M304" i="3" s="1"/>
  <c r="K303" i="3"/>
  <c r="L303" i="3" s="1"/>
  <c r="M303" i="3" s="1"/>
  <c r="K302" i="3"/>
  <c r="L302" i="3" s="1"/>
  <c r="M302" i="3" s="1"/>
  <c r="K301" i="3"/>
  <c r="L301" i="3" s="1"/>
  <c r="M301" i="3" s="1"/>
  <c r="K300" i="3"/>
  <c r="L300" i="3" s="1"/>
  <c r="M300" i="3" s="1"/>
  <c r="K299" i="3"/>
  <c r="L299" i="3" s="1"/>
  <c r="M299" i="3" s="1"/>
  <c r="K298" i="3"/>
  <c r="L298" i="3" s="1"/>
  <c r="M298" i="3" s="1"/>
  <c r="K297" i="3"/>
  <c r="L297" i="3" s="1"/>
  <c r="M297" i="3" s="1"/>
  <c r="K296" i="3"/>
  <c r="L296" i="3" s="1"/>
  <c r="M296" i="3" s="1"/>
  <c r="K295" i="3"/>
  <c r="L295" i="3" s="1"/>
  <c r="M295" i="3" s="1"/>
  <c r="K2230" i="3"/>
  <c r="L2230" i="3" s="1"/>
  <c r="M2230" i="3" s="1"/>
  <c r="K2229" i="3"/>
  <c r="L2229" i="3" s="1"/>
  <c r="M2229" i="3" s="1"/>
  <c r="K2228" i="3"/>
  <c r="L2228" i="3" s="1"/>
  <c r="M2228" i="3" s="1"/>
  <c r="K2227" i="3"/>
  <c r="L2227" i="3" s="1"/>
  <c r="M2227" i="3" s="1"/>
  <c r="K2226" i="3"/>
  <c r="L2226" i="3" s="1"/>
  <c r="M2226" i="3" s="1"/>
  <c r="K2225" i="3"/>
  <c r="L2225" i="3" s="1"/>
  <c r="M2225" i="3" s="1"/>
  <c r="K2224" i="3"/>
  <c r="L2224" i="3" s="1"/>
  <c r="M2224" i="3" s="1"/>
  <c r="K2223" i="3"/>
  <c r="L2223" i="3" s="1"/>
  <c r="M2223" i="3" s="1"/>
  <c r="K2222" i="3"/>
  <c r="L2222" i="3" s="1"/>
  <c r="M2222" i="3" s="1"/>
  <c r="K2221" i="3"/>
  <c r="L2221" i="3" s="1"/>
  <c r="M2221" i="3" s="1"/>
  <c r="K2220" i="3"/>
  <c r="L2220" i="3" s="1"/>
  <c r="M2220" i="3" s="1"/>
  <c r="K2219" i="3"/>
  <c r="L2219" i="3" s="1"/>
  <c r="M2219" i="3" s="1"/>
  <c r="K2218" i="3"/>
  <c r="L2218" i="3" s="1"/>
  <c r="M2218" i="3" s="1"/>
  <c r="K2217" i="3"/>
  <c r="L2217" i="3" s="1"/>
  <c r="M2217" i="3" s="1"/>
  <c r="K2216" i="3"/>
  <c r="L2216" i="3" s="1"/>
  <c r="M2216" i="3" s="1"/>
  <c r="K2215" i="3"/>
  <c r="L2215" i="3" s="1"/>
  <c r="M2215" i="3" s="1"/>
  <c r="K1878" i="3"/>
  <c r="L1878" i="3" s="1"/>
  <c r="M1878" i="3" s="1"/>
  <c r="K1877" i="3"/>
  <c r="L1877" i="3" s="1"/>
  <c r="M1877" i="3" s="1"/>
  <c r="K1876" i="3"/>
  <c r="L1876" i="3" s="1"/>
  <c r="M1876" i="3" s="1"/>
  <c r="K1875" i="3"/>
  <c r="L1875" i="3" s="1"/>
  <c r="M1875" i="3" s="1"/>
  <c r="K1874" i="3"/>
  <c r="L1874" i="3" s="1"/>
  <c r="M1874" i="3" s="1"/>
  <c r="K1873" i="3"/>
  <c r="L1873" i="3" s="1"/>
  <c r="M1873" i="3" s="1"/>
  <c r="K1872" i="3"/>
  <c r="L1872" i="3" s="1"/>
  <c r="M1872" i="3" s="1"/>
  <c r="K1871" i="3"/>
  <c r="L1871" i="3" s="1"/>
  <c r="M1871" i="3" s="1"/>
  <c r="K1870" i="3"/>
  <c r="L1870" i="3" s="1"/>
  <c r="M1870" i="3" s="1"/>
  <c r="K1869" i="3"/>
  <c r="L1869" i="3" s="1"/>
  <c r="M1869" i="3" s="1"/>
  <c r="K1868" i="3"/>
  <c r="L1868" i="3" s="1"/>
  <c r="M1868" i="3" s="1"/>
  <c r="K1867" i="3"/>
  <c r="L1867" i="3" s="1"/>
  <c r="M1867" i="3" s="1"/>
  <c r="K1866" i="3"/>
  <c r="L1866" i="3" s="1"/>
  <c r="M1866" i="3" s="1"/>
  <c r="K1865" i="3"/>
  <c r="L1865" i="3" s="1"/>
  <c r="M1865" i="3" s="1"/>
  <c r="K1864" i="3"/>
  <c r="L1864" i="3" s="1"/>
  <c r="M1864" i="3" s="1"/>
  <c r="K1863" i="3"/>
  <c r="L1863" i="3" s="1"/>
  <c r="M1863" i="3" s="1"/>
  <c r="K1670" i="3"/>
  <c r="L1670" i="3" s="1"/>
  <c r="M1670" i="3" s="1"/>
  <c r="K1669" i="3"/>
  <c r="L1669" i="3" s="1"/>
  <c r="M1669" i="3" s="1"/>
  <c r="K1668" i="3"/>
  <c r="L1668" i="3" s="1"/>
  <c r="M1668" i="3" s="1"/>
  <c r="K1667" i="3"/>
  <c r="L1667" i="3" s="1"/>
  <c r="M1667" i="3" s="1"/>
  <c r="K1666" i="3"/>
  <c r="L1666" i="3" s="1"/>
  <c r="M1666" i="3" s="1"/>
  <c r="K1665" i="3"/>
  <c r="L1665" i="3" s="1"/>
  <c r="M1665" i="3" s="1"/>
  <c r="K1664" i="3"/>
  <c r="L1664" i="3" s="1"/>
  <c r="M1664" i="3" s="1"/>
  <c r="K1663" i="3"/>
  <c r="L1663" i="3" s="1"/>
  <c r="M1663" i="3" s="1"/>
  <c r="K1662" i="3"/>
  <c r="L1662" i="3" s="1"/>
  <c r="M1662" i="3" s="1"/>
  <c r="K1661" i="3"/>
  <c r="L1661" i="3" s="1"/>
  <c r="M1661" i="3" s="1"/>
  <c r="K1660" i="3"/>
  <c r="L1660" i="3" s="1"/>
  <c r="M1660" i="3" s="1"/>
  <c r="K1659" i="3"/>
  <c r="L1659" i="3" s="1"/>
  <c r="M1659" i="3" s="1"/>
  <c r="K1658" i="3"/>
  <c r="L1658" i="3" s="1"/>
  <c r="M1658" i="3" s="1"/>
  <c r="K1657" i="3"/>
  <c r="L1657" i="3" s="1"/>
  <c r="M1657" i="3" s="1"/>
  <c r="K1656" i="3"/>
  <c r="L1656" i="3" s="1"/>
  <c r="M1656" i="3" s="1"/>
  <c r="K1655" i="3"/>
  <c r="L1655" i="3" s="1"/>
  <c r="M1655" i="3" s="1"/>
  <c r="K1510" i="3"/>
  <c r="L1510" i="3" s="1"/>
  <c r="M1510" i="3" s="1"/>
  <c r="K1509" i="3"/>
  <c r="L1509" i="3" s="1"/>
  <c r="M1509" i="3" s="1"/>
  <c r="K1508" i="3"/>
  <c r="L1508" i="3" s="1"/>
  <c r="M1508" i="3" s="1"/>
  <c r="K1507" i="3"/>
  <c r="L1507" i="3" s="1"/>
  <c r="M1507" i="3" s="1"/>
  <c r="K1506" i="3"/>
  <c r="L1506" i="3" s="1"/>
  <c r="M1506" i="3" s="1"/>
  <c r="K1505" i="3"/>
  <c r="L1505" i="3" s="1"/>
  <c r="M1505" i="3" s="1"/>
  <c r="K1504" i="3"/>
  <c r="L1504" i="3" s="1"/>
  <c r="M1504" i="3" s="1"/>
  <c r="K1503" i="3"/>
  <c r="L1503" i="3" s="1"/>
  <c r="M1503" i="3" s="1"/>
  <c r="K1502" i="3"/>
  <c r="L1502" i="3" s="1"/>
  <c r="M1502" i="3" s="1"/>
  <c r="K1501" i="3"/>
  <c r="L1501" i="3" s="1"/>
  <c r="M1501" i="3" s="1"/>
  <c r="K1500" i="3"/>
  <c r="L1500" i="3" s="1"/>
  <c r="M1500" i="3" s="1"/>
  <c r="K1499" i="3"/>
  <c r="L1499" i="3" s="1"/>
  <c r="M1499" i="3" s="1"/>
  <c r="K1498" i="3"/>
  <c r="L1498" i="3" s="1"/>
  <c r="M1498" i="3" s="1"/>
  <c r="K1497" i="3"/>
  <c r="L1497" i="3" s="1"/>
  <c r="M1497" i="3" s="1"/>
  <c r="K1496" i="3"/>
  <c r="L1496" i="3" s="1"/>
  <c r="M1496" i="3" s="1"/>
  <c r="K1495" i="3"/>
  <c r="L1495" i="3" s="1"/>
  <c r="M1495" i="3" s="1"/>
  <c r="K870" i="3"/>
  <c r="L870" i="3" s="1"/>
  <c r="M870" i="3" s="1"/>
  <c r="K869" i="3"/>
  <c r="L869" i="3" s="1"/>
  <c r="M869" i="3" s="1"/>
  <c r="K868" i="3"/>
  <c r="L868" i="3" s="1"/>
  <c r="M868" i="3" s="1"/>
  <c r="K867" i="3"/>
  <c r="L867" i="3" s="1"/>
  <c r="M867" i="3" s="1"/>
  <c r="K866" i="3"/>
  <c r="L866" i="3" s="1"/>
  <c r="M866" i="3" s="1"/>
  <c r="K865" i="3"/>
  <c r="L865" i="3" s="1"/>
  <c r="M865" i="3" s="1"/>
  <c r="K864" i="3"/>
  <c r="L864" i="3" s="1"/>
  <c r="M864" i="3" s="1"/>
  <c r="K863" i="3"/>
  <c r="L863" i="3" s="1"/>
  <c r="M863" i="3" s="1"/>
  <c r="K862" i="3"/>
  <c r="L862" i="3" s="1"/>
  <c r="M862" i="3" s="1"/>
  <c r="K861" i="3"/>
  <c r="L861" i="3" s="1"/>
  <c r="M861" i="3" s="1"/>
  <c r="K860" i="3"/>
  <c r="L860" i="3" s="1"/>
  <c r="M860" i="3" s="1"/>
  <c r="K859" i="3"/>
  <c r="L859" i="3" s="1"/>
  <c r="M859" i="3" s="1"/>
  <c r="K858" i="3"/>
  <c r="L858" i="3" s="1"/>
  <c r="M858" i="3" s="1"/>
  <c r="K857" i="3"/>
  <c r="L857" i="3" s="1"/>
  <c r="M857" i="3" s="1"/>
  <c r="K856" i="3"/>
  <c r="L856" i="3" s="1"/>
  <c r="M856" i="3" s="1"/>
  <c r="K855" i="3"/>
  <c r="L855" i="3" s="1"/>
  <c r="M855" i="3" s="1"/>
  <c r="K678" i="3"/>
  <c r="L678" i="3" s="1"/>
  <c r="M678" i="3" s="1"/>
  <c r="K677" i="3"/>
  <c r="L677" i="3" s="1"/>
  <c r="M677" i="3" s="1"/>
  <c r="K676" i="3"/>
  <c r="L676" i="3" s="1"/>
  <c r="M676" i="3" s="1"/>
  <c r="K675" i="3"/>
  <c r="L675" i="3" s="1"/>
  <c r="M675" i="3" s="1"/>
  <c r="K674" i="3"/>
  <c r="L674" i="3" s="1"/>
  <c r="M674" i="3" s="1"/>
  <c r="K673" i="3"/>
  <c r="L673" i="3" s="1"/>
  <c r="M673" i="3" s="1"/>
  <c r="K672" i="3"/>
  <c r="L672" i="3" s="1"/>
  <c r="M672" i="3" s="1"/>
  <c r="K671" i="3"/>
  <c r="L671" i="3" s="1"/>
  <c r="M671" i="3" s="1"/>
  <c r="K670" i="3"/>
  <c r="L670" i="3" s="1"/>
  <c r="M670" i="3" s="1"/>
  <c r="K669" i="3"/>
  <c r="L669" i="3" s="1"/>
  <c r="M669" i="3" s="1"/>
  <c r="K668" i="3"/>
  <c r="L668" i="3" s="1"/>
  <c r="M668" i="3" s="1"/>
  <c r="K667" i="3"/>
  <c r="L667" i="3" s="1"/>
  <c r="M667" i="3" s="1"/>
  <c r="K666" i="3"/>
  <c r="L666" i="3" s="1"/>
  <c r="M666" i="3" s="1"/>
  <c r="K665" i="3"/>
  <c r="L665" i="3" s="1"/>
  <c r="M665" i="3" s="1"/>
  <c r="K664" i="3"/>
  <c r="L664" i="3" s="1"/>
  <c r="M664" i="3" s="1"/>
  <c r="K663" i="3"/>
  <c r="L663" i="3" s="1"/>
  <c r="M663" i="3" s="1"/>
  <c r="K422" i="3"/>
  <c r="L422" i="3" s="1"/>
  <c r="M422" i="3" s="1"/>
  <c r="K421" i="3"/>
  <c r="L421" i="3" s="1"/>
  <c r="M421" i="3" s="1"/>
  <c r="K420" i="3"/>
  <c r="L420" i="3" s="1"/>
  <c r="M420" i="3" s="1"/>
  <c r="K419" i="3"/>
  <c r="L419" i="3" s="1"/>
  <c r="M419" i="3" s="1"/>
  <c r="K418" i="3"/>
  <c r="L418" i="3" s="1"/>
  <c r="M418" i="3" s="1"/>
  <c r="K417" i="3"/>
  <c r="L417" i="3" s="1"/>
  <c r="M417" i="3" s="1"/>
  <c r="K416" i="3"/>
  <c r="L416" i="3" s="1"/>
  <c r="M416" i="3" s="1"/>
  <c r="K415" i="3"/>
  <c r="L415" i="3" s="1"/>
  <c r="M415" i="3" s="1"/>
  <c r="K414" i="3"/>
  <c r="L414" i="3" s="1"/>
  <c r="M414" i="3" s="1"/>
  <c r="K413" i="3"/>
  <c r="L413" i="3" s="1"/>
  <c r="M413" i="3" s="1"/>
  <c r="K412" i="3"/>
  <c r="L412" i="3" s="1"/>
  <c r="M412" i="3" s="1"/>
  <c r="K411" i="3"/>
  <c r="L411" i="3" s="1"/>
  <c r="M411" i="3" s="1"/>
  <c r="K410" i="3"/>
  <c r="L410" i="3" s="1"/>
  <c r="M410" i="3" s="1"/>
  <c r="K409" i="3"/>
  <c r="L409" i="3" s="1"/>
  <c r="M409" i="3" s="1"/>
  <c r="K408" i="3"/>
  <c r="L408" i="3" s="1"/>
  <c r="M408" i="3" s="1"/>
  <c r="K407" i="3"/>
  <c r="L407" i="3" s="1"/>
  <c r="M407" i="3" s="1"/>
  <c r="K1862" i="3"/>
  <c r="L1862" i="3" s="1"/>
  <c r="M1862" i="3" s="1"/>
  <c r="K1861" i="3"/>
  <c r="L1861" i="3" s="1"/>
  <c r="M1861" i="3" s="1"/>
  <c r="K1860" i="3"/>
  <c r="L1860" i="3" s="1"/>
  <c r="M1860" i="3" s="1"/>
  <c r="K1859" i="3"/>
  <c r="L1859" i="3" s="1"/>
  <c r="M1859" i="3" s="1"/>
  <c r="K1858" i="3"/>
  <c r="L1858" i="3" s="1"/>
  <c r="M1858" i="3" s="1"/>
  <c r="K1857" i="3"/>
  <c r="L1857" i="3" s="1"/>
  <c r="M1857" i="3" s="1"/>
  <c r="K1856" i="3"/>
  <c r="L1856" i="3" s="1"/>
  <c r="M1856" i="3" s="1"/>
  <c r="K1855" i="3"/>
  <c r="L1855" i="3" s="1"/>
  <c r="M1855" i="3" s="1"/>
  <c r="K1854" i="3"/>
  <c r="L1854" i="3" s="1"/>
  <c r="M1854" i="3" s="1"/>
  <c r="K1853" i="3"/>
  <c r="L1853" i="3" s="1"/>
  <c r="M1853" i="3" s="1"/>
  <c r="K1852" i="3"/>
  <c r="L1852" i="3" s="1"/>
  <c r="M1852" i="3" s="1"/>
  <c r="K1851" i="3"/>
  <c r="L1851" i="3" s="1"/>
  <c r="M1851" i="3" s="1"/>
  <c r="K1850" i="3"/>
  <c r="L1850" i="3" s="1"/>
  <c r="M1850" i="3" s="1"/>
  <c r="K1849" i="3"/>
  <c r="L1849" i="3" s="1"/>
  <c r="M1849" i="3" s="1"/>
  <c r="K1848" i="3"/>
  <c r="L1848" i="3" s="1"/>
  <c r="M1848" i="3" s="1"/>
  <c r="K1847" i="3"/>
  <c r="L1847" i="3" s="1"/>
  <c r="M1847" i="3" s="1"/>
  <c r="K918" i="3"/>
  <c r="L918" i="3" s="1"/>
  <c r="M918" i="3" s="1"/>
  <c r="K917" i="3"/>
  <c r="L917" i="3" s="1"/>
  <c r="M917" i="3" s="1"/>
  <c r="K916" i="3"/>
  <c r="L916" i="3" s="1"/>
  <c r="M916" i="3" s="1"/>
  <c r="K915" i="3"/>
  <c r="L915" i="3" s="1"/>
  <c r="M915" i="3" s="1"/>
  <c r="K914" i="3"/>
  <c r="L914" i="3" s="1"/>
  <c r="M914" i="3" s="1"/>
  <c r="K913" i="3"/>
  <c r="L913" i="3" s="1"/>
  <c r="M913" i="3" s="1"/>
  <c r="K912" i="3"/>
  <c r="L912" i="3" s="1"/>
  <c r="M912" i="3" s="1"/>
  <c r="K911" i="3"/>
  <c r="L911" i="3" s="1"/>
  <c r="M911" i="3" s="1"/>
  <c r="K910" i="3"/>
  <c r="L910" i="3" s="1"/>
  <c r="M910" i="3" s="1"/>
  <c r="K909" i="3"/>
  <c r="L909" i="3" s="1"/>
  <c r="M909" i="3" s="1"/>
  <c r="K908" i="3"/>
  <c r="L908" i="3" s="1"/>
  <c r="M908" i="3" s="1"/>
  <c r="K907" i="3"/>
  <c r="L907" i="3" s="1"/>
  <c r="M907" i="3" s="1"/>
  <c r="K906" i="3"/>
  <c r="L906" i="3" s="1"/>
  <c r="M906" i="3" s="1"/>
  <c r="K905" i="3"/>
  <c r="L905" i="3" s="1"/>
  <c r="M905" i="3" s="1"/>
  <c r="K904" i="3"/>
  <c r="L904" i="3" s="1"/>
  <c r="M904" i="3" s="1"/>
  <c r="K903" i="3"/>
  <c r="L903" i="3" s="1"/>
  <c r="M903" i="3" s="1"/>
  <c r="K1094" i="3"/>
  <c r="L1094" i="3" s="1"/>
  <c r="M1094" i="3" s="1"/>
  <c r="K1093" i="3"/>
  <c r="L1093" i="3" s="1"/>
  <c r="M1093" i="3" s="1"/>
  <c r="K1092" i="3"/>
  <c r="L1092" i="3" s="1"/>
  <c r="M1092" i="3" s="1"/>
  <c r="K1091" i="3"/>
  <c r="L1091" i="3" s="1"/>
  <c r="M1091" i="3" s="1"/>
  <c r="K1090" i="3"/>
  <c r="L1090" i="3" s="1"/>
  <c r="M1090" i="3" s="1"/>
  <c r="K1089" i="3"/>
  <c r="L1089" i="3" s="1"/>
  <c r="M1089" i="3" s="1"/>
  <c r="K1088" i="3"/>
  <c r="L1088" i="3" s="1"/>
  <c r="M1088" i="3" s="1"/>
  <c r="K1087" i="3"/>
  <c r="L1087" i="3" s="1"/>
  <c r="M1087" i="3" s="1"/>
  <c r="K1086" i="3"/>
  <c r="L1086" i="3" s="1"/>
  <c r="M1086" i="3" s="1"/>
  <c r="K1085" i="3"/>
  <c r="L1085" i="3" s="1"/>
  <c r="M1085" i="3" s="1"/>
  <c r="K1084" i="3"/>
  <c r="L1084" i="3" s="1"/>
  <c r="M1084" i="3" s="1"/>
  <c r="K1083" i="3"/>
  <c r="L1083" i="3" s="1"/>
  <c r="M1083" i="3" s="1"/>
  <c r="K1082" i="3"/>
  <c r="L1082" i="3" s="1"/>
  <c r="M1082" i="3" s="1"/>
  <c r="K1081" i="3"/>
  <c r="L1081" i="3" s="1"/>
  <c r="M1081" i="3" s="1"/>
  <c r="K1080" i="3"/>
  <c r="L1080" i="3" s="1"/>
  <c r="M1080" i="3" s="1"/>
  <c r="K1079" i="3"/>
  <c r="L1079" i="3" s="1"/>
  <c r="M1079" i="3" s="1"/>
  <c r="K790" i="3"/>
  <c r="L790" i="3" s="1"/>
  <c r="M790" i="3" s="1"/>
  <c r="K789" i="3"/>
  <c r="L789" i="3" s="1"/>
  <c r="M789" i="3" s="1"/>
  <c r="K788" i="3"/>
  <c r="L788" i="3" s="1"/>
  <c r="M788" i="3" s="1"/>
  <c r="K787" i="3"/>
  <c r="L787" i="3" s="1"/>
  <c r="M787" i="3" s="1"/>
  <c r="K786" i="3"/>
  <c r="L786" i="3" s="1"/>
  <c r="M786" i="3" s="1"/>
  <c r="K785" i="3"/>
  <c r="L785" i="3" s="1"/>
  <c r="M785" i="3" s="1"/>
  <c r="K784" i="3"/>
  <c r="L784" i="3" s="1"/>
  <c r="M784" i="3" s="1"/>
  <c r="K783" i="3"/>
  <c r="L783" i="3" s="1"/>
  <c r="M783" i="3" s="1"/>
  <c r="K782" i="3"/>
  <c r="L782" i="3" s="1"/>
  <c r="M782" i="3" s="1"/>
  <c r="K781" i="3"/>
  <c r="L781" i="3" s="1"/>
  <c r="M781" i="3" s="1"/>
  <c r="K780" i="3"/>
  <c r="L780" i="3" s="1"/>
  <c r="M780" i="3" s="1"/>
  <c r="K779" i="3"/>
  <c r="L779" i="3" s="1"/>
  <c r="M779" i="3" s="1"/>
  <c r="K778" i="3"/>
  <c r="L778" i="3" s="1"/>
  <c r="M778" i="3" s="1"/>
  <c r="K777" i="3"/>
  <c r="L777" i="3" s="1"/>
  <c r="M777" i="3" s="1"/>
  <c r="K776" i="3"/>
  <c r="L776" i="3" s="1"/>
  <c r="M776" i="3" s="1"/>
  <c r="K775" i="3"/>
  <c r="L775" i="3" s="1"/>
  <c r="M775" i="3" s="1"/>
  <c r="K838" i="3"/>
  <c r="L838" i="3" s="1"/>
  <c r="M838" i="3" s="1"/>
  <c r="K837" i="3"/>
  <c r="L837" i="3" s="1"/>
  <c r="M837" i="3" s="1"/>
  <c r="K836" i="3"/>
  <c r="L836" i="3" s="1"/>
  <c r="M836" i="3" s="1"/>
  <c r="K835" i="3"/>
  <c r="L835" i="3" s="1"/>
  <c r="M835" i="3" s="1"/>
  <c r="K834" i="3"/>
  <c r="L834" i="3" s="1"/>
  <c r="M834" i="3" s="1"/>
  <c r="K833" i="3"/>
  <c r="L833" i="3" s="1"/>
  <c r="M833" i="3" s="1"/>
  <c r="K832" i="3"/>
  <c r="L832" i="3" s="1"/>
  <c r="M832" i="3" s="1"/>
  <c r="K831" i="3"/>
  <c r="L831" i="3" s="1"/>
  <c r="M831" i="3" s="1"/>
  <c r="K830" i="3"/>
  <c r="L830" i="3" s="1"/>
  <c r="M830" i="3" s="1"/>
  <c r="K829" i="3"/>
  <c r="L829" i="3" s="1"/>
  <c r="M829" i="3" s="1"/>
  <c r="K828" i="3"/>
  <c r="L828" i="3" s="1"/>
  <c r="M828" i="3" s="1"/>
  <c r="K827" i="3"/>
  <c r="L827" i="3" s="1"/>
  <c r="M827" i="3" s="1"/>
  <c r="K826" i="3"/>
  <c r="L826" i="3" s="1"/>
  <c r="M826" i="3" s="1"/>
  <c r="K825" i="3"/>
  <c r="L825" i="3" s="1"/>
  <c r="M825" i="3" s="1"/>
  <c r="K824" i="3"/>
  <c r="L824" i="3" s="1"/>
  <c r="M824" i="3" s="1"/>
  <c r="K823" i="3"/>
  <c r="L823" i="3" s="1"/>
  <c r="M823" i="3" s="1"/>
  <c r="K2214" i="3"/>
  <c r="L2214" i="3" s="1"/>
  <c r="M2214" i="3" s="1"/>
  <c r="K2213" i="3"/>
  <c r="L2213" i="3" s="1"/>
  <c r="M2213" i="3" s="1"/>
  <c r="K2212" i="3"/>
  <c r="L2212" i="3" s="1"/>
  <c r="M2212" i="3" s="1"/>
  <c r="K2211" i="3"/>
  <c r="L2211" i="3" s="1"/>
  <c r="M2211" i="3" s="1"/>
  <c r="K2210" i="3"/>
  <c r="L2210" i="3" s="1"/>
  <c r="M2210" i="3" s="1"/>
  <c r="K2209" i="3"/>
  <c r="L2209" i="3" s="1"/>
  <c r="M2209" i="3" s="1"/>
  <c r="K2208" i="3"/>
  <c r="L2208" i="3" s="1"/>
  <c r="M2208" i="3" s="1"/>
  <c r="K2207" i="3"/>
  <c r="L2207" i="3" s="1"/>
  <c r="M2207" i="3" s="1"/>
  <c r="K2206" i="3"/>
  <c r="L2206" i="3" s="1"/>
  <c r="M2206" i="3" s="1"/>
  <c r="K2205" i="3"/>
  <c r="L2205" i="3" s="1"/>
  <c r="M2205" i="3" s="1"/>
  <c r="K2204" i="3"/>
  <c r="L2204" i="3" s="1"/>
  <c r="M2204" i="3" s="1"/>
  <c r="K2203" i="3"/>
  <c r="L2203" i="3" s="1"/>
  <c r="M2203" i="3" s="1"/>
  <c r="K2202" i="3"/>
  <c r="L2202" i="3" s="1"/>
  <c r="M2202" i="3" s="1"/>
  <c r="K2201" i="3"/>
  <c r="L2201" i="3" s="1"/>
  <c r="M2201" i="3" s="1"/>
  <c r="K2200" i="3"/>
  <c r="L2200" i="3" s="1"/>
  <c r="M2200" i="3" s="1"/>
  <c r="K2199" i="3"/>
  <c r="L2199" i="3" s="1"/>
  <c r="M2199" i="3" s="1"/>
  <c r="K1206" i="3"/>
  <c r="L1206" i="3" s="1"/>
  <c r="M1206" i="3" s="1"/>
  <c r="K1205" i="3"/>
  <c r="L1205" i="3" s="1"/>
  <c r="M1205" i="3" s="1"/>
  <c r="K1204" i="3"/>
  <c r="L1204" i="3" s="1"/>
  <c r="M1204" i="3" s="1"/>
  <c r="K1203" i="3"/>
  <c r="L1203" i="3" s="1"/>
  <c r="M1203" i="3" s="1"/>
  <c r="K1202" i="3"/>
  <c r="L1202" i="3" s="1"/>
  <c r="M1202" i="3" s="1"/>
  <c r="K1201" i="3"/>
  <c r="L1201" i="3" s="1"/>
  <c r="M1201" i="3" s="1"/>
  <c r="K1200" i="3"/>
  <c r="L1200" i="3" s="1"/>
  <c r="M1200" i="3" s="1"/>
  <c r="K1199" i="3"/>
  <c r="L1199" i="3" s="1"/>
  <c r="M1199" i="3" s="1"/>
  <c r="K1198" i="3"/>
  <c r="L1198" i="3" s="1"/>
  <c r="M1198" i="3" s="1"/>
  <c r="K1197" i="3"/>
  <c r="L1197" i="3" s="1"/>
  <c r="M1197" i="3" s="1"/>
  <c r="K1196" i="3"/>
  <c r="L1196" i="3" s="1"/>
  <c r="M1196" i="3" s="1"/>
  <c r="K1195" i="3"/>
  <c r="L1195" i="3" s="1"/>
  <c r="M1195" i="3" s="1"/>
  <c r="K1194" i="3"/>
  <c r="L1194" i="3" s="1"/>
  <c r="M1194" i="3" s="1"/>
  <c r="K1193" i="3"/>
  <c r="L1193" i="3" s="1"/>
  <c r="M1193" i="3" s="1"/>
  <c r="K1192" i="3"/>
  <c r="L1192" i="3" s="1"/>
  <c r="M1192" i="3" s="1"/>
  <c r="K1191" i="3"/>
  <c r="L1191" i="3" s="1"/>
  <c r="M1191" i="3" s="1"/>
  <c r="K1414" i="3"/>
  <c r="L1414" i="3" s="1"/>
  <c r="M1414" i="3" s="1"/>
  <c r="K1413" i="3"/>
  <c r="L1413" i="3" s="1"/>
  <c r="M1413" i="3" s="1"/>
  <c r="K1412" i="3"/>
  <c r="L1412" i="3" s="1"/>
  <c r="M1412" i="3" s="1"/>
  <c r="K1411" i="3"/>
  <c r="L1411" i="3" s="1"/>
  <c r="M1411" i="3" s="1"/>
  <c r="K1410" i="3"/>
  <c r="L1410" i="3" s="1"/>
  <c r="M1410" i="3" s="1"/>
  <c r="K1409" i="3"/>
  <c r="L1409" i="3" s="1"/>
  <c r="M1409" i="3" s="1"/>
  <c r="K1408" i="3"/>
  <c r="L1408" i="3" s="1"/>
  <c r="M1408" i="3" s="1"/>
  <c r="K1407" i="3"/>
  <c r="L1407" i="3" s="1"/>
  <c r="M1407" i="3" s="1"/>
  <c r="K1406" i="3"/>
  <c r="L1406" i="3" s="1"/>
  <c r="M1406" i="3" s="1"/>
  <c r="K1405" i="3"/>
  <c r="L1405" i="3" s="1"/>
  <c r="M1405" i="3" s="1"/>
  <c r="K1404" i="3"/>
  <c r="L1404" i="3" s="1"/>
  <c r="M1404" i="3" s="1"/>
  <c r="K1403" i="3"/>
  <c r="L1403" i="3" s="1"/>
  <c r="M1403" i="3" s="1"/>
  <c r="K1402" i="3"/>
  <c r="L1402" i="3" s="1"/>
  <c r="M1402" i="3" s="1"/>
  <c r="K1401" i="3"/>
  <c r="L1401" i="3" s="1"/>
  <c r="M1401" i="3" s="1"/>
  <c r="K1400" i="3"/>
  <c r="L1400" i="3" s="1"/>
  <c r="M1400" i="3" s="1"/>
  <c r="K1399" i="3"/>
  <c r="L1399" i="3" s="1"/>
  <c r="M1399" i="3" s="1"/>
  <c r="K2150" i="3"/>
  <c r="L2150" i="3" s="1"/>
  <c r="M2150" i="3" s="1"/>
  <c r="K2149" i="3"/>
  <c r="L2149" i="3" s="1"/>
  <c r="M2149" i="3" s="1"/>
  <c r="K2148" i="3"/>
  <c r="L2148" i="3" s="1"/>
  <c r="M2148" i="3" s="1"/>
  <c r="K2147" i="3"/>
  <c r="L2147" i="3" s="1"/>
  <c r="M2147" i="3" s="1"/>
  <c r="K2146" i="3"/>
  <c r="L2146" i="3" s="1"/>
  <c r="M2146" i="3" s="1"/>
  <c r="K2145" i="3"/>
  <c r="L2145" i="3" s="1"/>
  <c r="M2145" i="3" s="1"/>
  <c r="K2144" i="3"/>
  <c r="L2144" i="3" s="1"/>
  <c r="M2144" i="3" s="1"/>
  <c r="K2143" i="3"/>
  <c r="L2143" i="3" s="1"/>
  <c r="M2143" i="3" s="1"/>
  <c r="K2142" i="3"/>
  <c r="L2142" i="3" s="1"/>
  <c r="M2142" i="3" s="1"/>
  <c r="K2141" i="3"/>
  <c r="L2141" i="3" s="1"/>
  <c r="M2141" i="3" s="1"/>
  <c r="K2140" i="3"/>
  <c r="L2140" i="3" s="1"/>
  <c r="M2140" i="3" s="1"/>
  <c r="K2139" i="3"/>
  <c r="L2139" i="3" s="1"/>
  <c r="M2139" i="3" s="1"/>
  <c r="K2138" i="3"/>
  <c r="L2138" i="3" s="1"/>
  <c r="M2138" i="3" s="1"/>
  <c r="K2137" i="3"/>
  <c r="L2137" i="3" s="1"/>
  <c r="M2137" i="3" s="1"/>
  <c r="K2136" i="3"/>
  <c r="L2136" i="3" s="1"/>
  <c r="M2136" i="3" s="1"/>
  <c r="K2135" i="3"/>
  <c r="L2135" i="3" s="1"/>
  <c r="M2135" i="3" s="1"/>
  <c r="K1478" i="3"/>
  <c r="L1478" i="3" s="1"/>
  <c r="M1478" i="3" s="1"/>
  <c r="K1477" i="3"/>
  <c r="L1477" i="3" s="1"/>
  <c r="M1477" i="3" s="1"/>
  <c r="K1476" i="3"/>
  <c r="L1476" i="3" s="1"/>
  <c r="M1476" i="3" s="1"/>
  <c r="K1475" i="3"/>
  <c r="L1475" i="3" s="1"/>
  <c r="M1475" i="3" s="1"/>
  <c r="K1474" i="3"/>
  <c r="L1474" i="3" s="1"/>
  <c r="M1474" i="3" s="1"/>
  <c r="K1473" i="3"/>
  <c r="L1473" i="3" s="1"/>
  <c r="M1473" i="3" s="1"/>
  <c r="K1472" i="3"/>
  <c r="L1472" i="3" s="1"/>
  <c r="M1472" i="3" s="1"/>
  <c r="K1471" i="3"/>
  <c r="L1471" i="3" s="1"/>
  <c r="M1471" i="3" s="1"/>
  <c r="K1470" i="3"/>
  <c r="L1470" i="3" s="1"/>
  <c r="M1470" i="3" s="1"/>
  <c r="K1469" i="3"/>
  <c r="L1469" i="3" s="1"/>
  <c r="M1469" i="3" s="1"/>
  <c r="K1468" i="3"/>
  <c r="L1468" i="3" s="1"/>
  <c r="M1468" i="3" s="1"/>
  <c r="K1467" i="3"/>
  <c r="L1467" i="3" s="1"/>
  <c r="M1467" i="3" s="1"/>
  <c r="K1466" i="3"/>
  <c r="L1466" i="3" s="1"/>
  <c r="M1466" i="3" s="1"/>
  <c r="K1465" i="3"/>
  <c r="L1465" i="3" s="1"/>
  <c r="M1465" i="3" s="1"/>
  <c r="K1464" i="3"/>
  <c r="L1464" i="3" s="1"/>
  <c r="M1464" i="3" s="1"/>
  <c r="K1463" i="3"/>
  <c r="L1463" i="3" s="1"/>
  <c r="M1463" i="3" s="1"/>
  <c r="K1782" i="3"/>
  <c r="L1782" i="3" s="1"/>
  <c r="M1782" i="3" s="1"/>
  <c r="K1781" i="3"/>
  <c r="L1781" i="3" s="1"/>
  <c r="M1781" i="3" s="1"/>
  <c r="K1780" i="3"/>
  <c r="L1780" i="3" s="1"/>
  <c r="M1780" i="3" s="1"/>
  <c r="K1779" i="3"/>
  <c r="L1779" i="3" s="1"/>
  <c r="M1779" i="3" s="1"/>
  <c r="K1778" i="3"/>
  <c r="L1778" i="3" s="1"/>
  <c r="M1778" i="3" s="1"/>
  <c r="K1777" i="3"/>
  <c r="L1777" i="3" s="1"/>
  <c r="M1777" i="3" s="1"/>
  <c r="K1776" i="3"/>
  <c r="L1776" i="3" s="1"/>
  <c r="M1776" i="3" s="1"/>
  <c r="K1775" i="3"/>
  <c r="L1775" i="3" s="1"/>
  <c r="M1775" i="3" s="1"/>
  <c r="K1774" i="3"/>
  <c r="L1774" i="3" s="1"/>
  <c r="M1774" i="3" s="1"/>
  <c r="K1773" i="3"/>
  <c r="L1773" i="3" s="1"/>
  <c r="M1773" i="3" s="1"/>
  <c r="K1772" i="3"/>
  <c r="L1772" i="3" s="1"/>
  <c r="M1772" i="3" s="1"/>
  <c r="K1771" i="3"/>
  <c r="L1771" i="3" s="1"/>
  <c r="M1771" i="3" s="1"/>
  <c r="K1770" i="3"/>
  <c r="L1770" i="3" s="1"/>
  <c r="M1770" i="3" s="1"/>
  <c r="K1769" i="3"/>
  <c r="L1769" i="3" s="1"/>
  <c r="M1769" i="3" s="1"/>
  <c r="K1768" i="3"/>
  <c r="L1768" i="3" s="1"/>
  <c r="M1768" i="3" s="1"/>
  <c r="K1767" i="3"/>
  <c r="L1767" i="3" s="1"/>
  <c r="M1767" i="3" s="1"/>
  <c r="K1702" i="3"/>
  <c r="L1702" i="3" s="1"/>
  <c r="M1702" i="3" s="1"/>
  <c r="K1701" i="3"/>
  <c r="L1701" i="3" s="1"/>
  <c r="M1701" i="3" s="1"/>
  <c r="K1700" i="3"/>
  <c r="L1700" i="3" s="1"/>
  <c r="M1700" i="3" s="1"/>
  <c r="K1699" i="3"/>
  <c r="L1699" i="3" s="1"/>
  <c r="M1699" i="3" s="1"/>
  <c r="K1698" i="3"/>
  <c r="L1698" i="3" s="1"/>
  <c r="M1698" i="3" s="1"/>
  <c r="K1697" i="3"/>
  <c r="L1697" i="3" s="1"/>
  <c r="M1697" i="3" s="1"/>
  <c r="K1696" i="3"/>
  <c r="L1696" i="3" s="1"/>
  <c r="M1696" i="3" s="1"/>
  <c r="K1695" i="3"/>
  <c r="L1695" i="3" s="1"/>
  <c r="M1695" i="3" s="1"/>
  <c r="K1694" i="3"/>
  <c r="L1694" i="3" s="1"/>
  <c r="M1694" i="3" s="1"/>
  <c r="K1693" i="3"/>
  <c r="L1693" i="3" s="1"/>
  <c r="M1693" i="3" s="1"/>
  <c r="K1692" i="3"/>
  <c r="L1692" i="3" s="1"/>
  <c r="M1692" i="3" s="1"/>
  <c r="K1691" i="3"/>
  <c r="L1691" i="3" s="1"/>
  <c r="M1691" i="3" s="1"/>
  <c r="K1690" i="3"/>
  <c r="L1690" i="3" s="1"/>
  <c r="M1690" i="3" s="1"/>
  <c r="K1689" i="3"/>
  <c r="L1689" i="3" s="1"/>
  <c r="M1689" i="3" s="1"/>
  <c r="K1688" i="3"/>
  <c r="L1688" i="3" s="1"/>
  <c r="M1688" i="3" s="1"/>
  <c r="K1687" i="3"/>
  <c r="L1687" i="3" s="1"/>
  <c r="M1687" i="3" s="1"/>
  <c r="K86" i="3"/>
  <c r="L86" i="3" s="1"/>
  <c r="M86" i="3" s="1"/>
  <c r="K85" i="3"/>
  <c r="L85" i="3" s="1"/>
  <c r="M85" i="3" s="1"/>
  <c r="K84" i="3"/>
  <c r="L84" i="3" s="1"/>
  <c r="M84" i="3" s="1"/>
  <c r="K83" i="3"/>
  <c r="L83" i="3" s="1"/>
  <c r="M83" i="3" s="1"/>
  <c r="K82" i="3"/>
  <c r="L82" i="3" s="1"/>
  <c r="M82" i="3" s="1"/>
  <c r="K81" i="3"/>
  <c r="L81" i="3" s="1"/>
  <c r="M81" i="3" s="1"/>
  <c r="K80" i="3"/>
  <c r="L80" i="3" s="1"/>
  <c r="M80" i="3" s="1"/>
  <c r="K79" i="3"/>
  <c r="L79" i="3" s="1"/>
  <c r="M79" i="3" s="1"/>
  <c r="K78" i="3"/>
  <c r="L78" i="3" s="1"/>
  <c r="M78" i="3" s="1"/>
  <c r="K77" i="3"/>
  <c r="L77" i="3" s="1"/>
  <c r="M77" i="3" s="1"/>
  <c r="K76" i="3"/>
  <c r="L76" i="3" s="1"/>
  <c r="M76" i="3" s="1"/>
  <c r="K75" i="3"/>
  <c r="L75" i="3" s="1"/>
  <c r="M75" i="3" s="1"/>
  <c r="K74" i="3"/>
  <c r="L74" i="3" s="1"/>
  <c r="M74" i="3" s="1"/>
  <c r="K73" i="3"/>
  <c r="L73" i="3" s="1"/>
  <c r="M73" i="3" s="1"/>
  <c r="K72" i="3"/>
  <c r="L72" i="3" s="1"/>
  <c r="M72" i="3" s="1"/>
  <c r="K71" i="3"/>
  <c r="L71" i="3" s="1"/>
  <c r="M71" i="3" s="1"/>
  <c r="K150" i="3"/>
  <c r="L150" i="3" s="1"/>
  <c r="M150" i="3" s="1"/>
  <c r="K149" i="3"/>
  <c r="L149" i="3" s="1"/>
  <c r="M149" i="3" s="1"/>
  <c r="K148" i="3"/>
  <c r="L148" i="3" s="1"/>
  <c r="M148" i="3" s="1"/>
  <c r="K147" i="3"/>
  <c r="L147" i="3" s="1"/>
  <c r="M147" i="3" s="1"/>
  <c r="K146" i="3"/>
  <c r="L146" i="3" s="1"/>
  <c r="M146" i="3" s="1"/>
  <c r="K145" i="3"/>
  <c r="L145" i="3" s="1"/>
  <c r="M145" i="3" s="1"/>
  <c r="K144" i="3"/>
  <c r="L144" i="3" s="1"/>
  <c r="M144" i="3" s="1"/>
  <c r="K143" i="3"/>
  <c r="L143" i="3" s="1"/>
  <c r="M143" i="3" s="1"/>
  <c r="K142" i="3"/>
  <c r="L142" i="3" s="1"/>
  <c r="M142" i="3" s="1"/>
  <c r="K141" i="3"/>
  <c r="L141" i="3" s="1"/>
  <c r="M141" i="3" s="1"/>
  <c r="K140" i="3"/>
  <c r="L140" i="3" s="1"/>
  <c r="M140" i="3" s="1"/>
  <c r="K139" i="3"/>
  <c r="L139" i="3" s="1"/>
  <c r="M139" i="3" s="1"/>
  <c r="K138" i="3"/>
  <c r="L138" i="3" s="1"/>
  <c r="M138" i="3" s="1"/>
  <c r="K137" i="3"/>
  <c r="L137" i="3" s="1"/>
  <c r="M137" i="3" s="1"/>
  <c r="K136" i="3"/>
  <c r="L136" i="3" s="1"/>
  <c r="M136" i="3" s="1"/>
  <c r="K135" i="3"/>
  <c r="L135" i="3" s="1"/>
  <c r="M135" i="3" s="1"/>
  <c r="K1430" i="3"/>
  <c r="L1430" i="3" s="1"/>
  <c r="M1430" i="3" s="1"/>
  <c r="K1429" i="3"/>
  <c r="L1429" i="3" s="1"/>
  <c r="M1429" i="3" s="1"/>
  <c r="K1428" i="3"/>
  <c r="L1428" i="3" s="1"/>
  <c r="M1428" i="3" s="1"/>
  <c r="K1427" i="3"/>
  <c r="L1427" i="3" s="1"/>
  <c r="M1427" i="3" s="1"/>
  <c r="K1426" i="3"/>
  <c r="L1426" i="3" s="1"/>
  <c r="M1426" i="3" s="1"/>
  <c r="K1425" i="3"/>
  <c r="L1425" i="3" s="1"/>
  <c r="M1425" i="3" s="1"/>
  <c r="K1424" i="3"/>
  <c r="L1424" i="3" s="1"/>
  <c r="M1424" i="3" s="1"/>
  <c r="K1423" i="3"/>
  <c r="L1423" i="3" s="1"/>
  <c r="M1423" i="3" s="1"/>
  <c r="K1422" i="3"/>
  <c r="L1422" i="3" s="1"/>
  <c r="M1422" i="3" s="1"/>
  <c r="K1421" i="3"/>
  <c r="L1421" i="3" s="1"/>
  <c r="M1421" i="3" s="1"/>
  <c r="K1420" i="3"/>
  <c r="L1420" i="3" s="1"/>
  <c r="M1420" i="3" s="1"/>
  <c r="K1419" i="3"/>
  <c r="L1419" i="3" s="1"/>
  <c r="M1419" i="3" s="1"/>
  <c r="K1418" i="3"/>
  <c r="L1418" i="3" s="1"/>
  <c r="M1418" i="3" s="1"/>
  <c r="K1417" i="3"/>
  <c r="L1417" i="3" s="1"/>
  <c r="M1417" i="3" s="1"/>
  <c r="K1416" i="3"/>
  <c r="L1416" i="3" s="1"/>
  <c r="M1416" i="3" s="1"/>
  <c r="K1415" i="3"/>
  <c r="L1415" i="3" s="1"/>
  <c r="M1415" i="3" s="1"/>
  <c r="K1398" i="3"/>
  <c r="L1398" i="3" s="1"/>
  <c r="M1398" i="3" s="1"/>
  <c r="K1397" i="3"/>
  <c r="L1397" i="3" s="1"/>
  <c r="M1397" i="3" s="1"/>
  <c r="K1396" i="3"/>
  <c r="L1396" i="3" s="1"/>
  <c r="M1396" i="3" s="1"/>
  <c r="K1395" i="3"/>
  <c r="L1395" i="3" s="1"/>
  <c r="M1395" i="3" s="1"/>
  <c r="K1394" i="3"/>
  <c r="L1394" i="3" s="1"/>
  <c r="M1394" i="3" s="1"/>
  <c r="K1393" i="3"/>
  <c r="L1393" i="3" s="1"/>
  <c r="M1393" i="3" s="1"/>
  <c r="K1392" i="3"/>
  <c r="L1392" i="3" s="1"/>
  <c r="M1392" i="3" s="1"/>
  <c r="K1391" i="3"/>
  <c r="L1391" i="3" s="1"/>
  <c r="M1391" i="3" s="1"/>
  <c r="K1390" i="3"/>
  <c r="L1390" i="3" s="1"/>
  <c r="M1390" i="3" s="1"/>
  <c r="K1389" i="3"/>
  <c r="L1389" i="3" s="1"/>
  <c r="M1389" i="3" s="1"/>
  <c r="K1388" i="3"/>
  <c r="L1388" i="3" s="1"/>
  <c r="M1388" i="3" s="1"/>
  <c r="K1387" i="3"/>
  <c r="L1387" i="3" s="1"/>
  <c r="M1387" i="3" s="1"/>
  <c r="K1386" i="3"/>
  <c r="L1386" i="3" s="1"/>
  <c r="M1386" i="3" s="1"/>
  <c r="K1385" i="3"/>
  <c r="L1385" i="3" s="1"/>
  <c r="M1385" i="3" s="1"/>
  <c r="K1384" i="3"/>
  <c r="L1384" i="3" s="1"/>
  <c r="M1384" i="3" s="1"/>
  <c r="K1383" i="3"/>
  <c r="L1383" i="3" s="1"/>
  <c r="M1383" i="3" s="1"/>
  <c r="K438" i="3"/>
  <c r="L438" i="3" s="1"/>
  <c r="M438" i="3" s="1"/>
  <c r="K437" i="3"/>
  <c r="L437" i="3" s="1"/>
  <c r="M437" i="3" s="1"/>
  <c r="K436" i="3"/>
  <c r="L436" i="3" s="1"/>
  <c r="M436" i="3" s="1"/>
  <c r="K435" i="3"/>
  <c r="L435" i="3" s="1"/>
  <c r="M435" i="3" s="1"/>
  <c r="K434" i="3"/>
  <c r="L434" i="3" s="1"/>
  <c r="M434" i="3" s="1"/>
  <c r="K433" i="3"/>
  <c r="L433" i="3" s="1"/>
  <c r="M433" i="3" s="1"/>
  <c r="K432" i="3"/>
  <c r="L432" i="3" s="1"/>
  <c r="M432" i="3" s="1"/>
  <c r="K431" i="3"/>
  <c r="L431" i="3" s="1"/>
  <c r="M431" i="3" s="1"/>
  <c r="K430" i="3"/>
  <c r="L430" i="3" s="1"/>
  <c r="M430" i="3" s="1"/>
  <c r="K429" i="3"/>
  <c r="L429" i="3" s="1"/>
  <c r="M429" i="3" s="1"/>
  <c r="K428" i="3"/>
  <c r="L428" i="3" s="1"/>
  <c r="M428" i="3" s="1"/>
  <c r="K427" i="3"/>
  <c r="L427" i="3" s="1"/>
  <c r="M427" i="3" s="1"/>
  <c r="K426" i="3"/>
  <c r="L426" i="3" s="1"/>
  <c r="M426" i="3" s="1"/>
  <c r="K425" i="3"/>
  <c r="L425" i="3" s="1"/>
  <c r="M425" i="3" s="1"/>
  <c r="K424" i="3"/>
  <c r="L424" i="3" s="1"/>
  <c r="M424" i="3" s="1"/>
  <c r="K423" i="3"/>
  <c r="L423" i="3" s="1"/>
  <c r="M423" i="3" s="1"/>
  <c r="K1302" i="3"/>
  <c r="L1302" i="3" s="1"/>
  <c r="M1302" i="3" s="1"/>
  <c r="K1301" i="3"/>
  <c r="L1301" i="3" s="1"/>
  <c r="M1301" i="3" s="1"/>
  <c r="K1300" i="3"/>
  <c r="L1300" i="3" s="1"/>
  <c r="M1300" i="3" s="1"/>
  <c r="K1299" i="3"/>
  <c r="L1299" i="3" s="1"/>
  <c r="M1299" i="3" s="1"/>
  <c r="K1298" i="3"/>
  <c r="L1298" i="3" s="1"/>
  <c r="M1298" i="3" s="1"/>
  <c r="K1297" i="3"/>
  <c r="L1297" i="3" s="1"/>
  <c r="M1297" i="3" s="1"/>
  <c r="K1296" i="3"/>
  <c r="L1296" i="3" s="1"/>
  <c r="M1296" i="3" s="1"/>
  <c r="K1295" i="3"/>
  <c r="L1295" i="3" s="1"/>
  <c r="M1295" i="3" s="1"/>
  <c r="K1294" i="3"/>
  <c r="L1294" i="3" s="1"/>
  <c r="M1294" i="3" s="1"/>
  <c r="K1293" i="3"/>
  <c r="L1293" i="3" s="1"/>
  <c r="M1293" i="3" s="1"/>
  <c r="K1292" i="3"/>
  <c r="L1292" i="3" s="1"/>
  <c r="M1292" i="3" s="1"/>
  <c r="K1291" i="3"/>
  <c r="L1291" i="3" s="1"/>
  <c r="M1291" i="3" s="1"/>
  <c r="K1290" i="3"/>
  <c r="L1290" i="3" s="1"/>
  <c r="M1290" i="3" s="1"/>
  <c r="K1289" i="3"/>
  <c r="L1289" i="3" s="1"/>
  <c r="M1289" i="3" s="1"/>
  <c r="K1288" i="3"/>
  <c r="L1288" i="3" s="1"/>
  <c r="M1288" i="3" s="1"/>
  <c r="K1287" i="3"/>
  <c r="L1287" i="3" s="1"/>
  <c r="M1287" i="3" s="1"/>
  <c r="K1814" i="3"/>
  <c r="L1814" i="3" s="1"/>
  <c r="M1814" i="3" s="1"/>
  <c r="K1813" i="3"/>
  <c r="L1813" i="3" s="1"/>
  <c r="M1813" i="3" s="1"/>
  <c r="K1812" i="3"/>
  <c r="L1812" i="3" s="1"/>
  <c r="M1812" i="3" s="1"/>
  <c r="K1811" i="3"/>
  <c r="L1811" i="3" s="1"/>
  <c r="M1811" i="3" s="1"/>
  <c r="K1810" i="3"/>
  <c r="L1810" i="3" s="1"/>
  <c r="M1810" i="3" s="1"/>
  <c r="K1809" i="3"/>
  <c r="L1809" i="3" s="1"/>
  <c r="M1809" i="3" s="1"/>
  <c r="K1808" i="3"/>
  <c r="L1808" i="3" s="1"/>
  <c r="M1808" i="3" s="1"/>
  <c r="K1807" i="3"/>
  <c r="L1807" i="3" s="1"/>
  <c r="M1807" i="3" s="1"/>
  <c r="K1806" i="3"/>
  <c r="L1806" i="3" s="1"/>
  <c r="M1806" i="3" s="1"/>
  <c r="K1805" i="3"/>
  <c r="L1805" i="3" s="1"/>
  <c r="M1805" i="3" s="1"/>
  <c r="K1804" i="3"/>
  <c r="L1804" i="3" s="1"/>
  <c r="M1804" i="3" s="1"/>
  <c r="K1803" i="3"/>
  <c r="L1803" i="3" s="1"/>
  <c r="M1803" i="3" s="1"/>
  <c r="K1802" i="3"/>
  <c r="L1802" i="3" s="1"/>
  <c r="M1802" i="3" s="1"/>
  <c r="K1801" i="3"/>
  <c r="L1801" i="3" s="1"/>
  <c r="M1801" i="3" s="1"/>
  <c r="K1800" i="3"/>
  <c r="L1800" i="3" s="1"/>
  <c r="M1800" i="3" s="1"/>
  <c r="K1799" i="3"/>
  <c r="L1799" i="3" s="1"/>
  <c r="M1799" i="3" s="1"/>
  <c r="K1062" i="3"/>
  <c r="L1062" i="3" s="1"/>
  <c r="M1062" i="3" s="1"/>
  <c r="K1061" i="3"/>
  <c r="L1061" i="3" s="1"/>
  <c r="M1061" i="3" s="1"/>
  <c r="K1060" i="3"/>
  <c r="L1060" i="3" s="1"/>
  <c r="M1060" i="3" s="1"/>
  <c r="K1059" i="3"/>
  <c r="L1059" i="3" s="1"/>
  <c r="M1059" i="3" s="1"/>
  <c r="K1058" i="3"/>
  <c r="L1058" i="3" s="1"/>
  <c r="M1058" i="3" s="1"/>
  <c r="K1057" i="3"/>
  <c r="L1057" i="3" s="1"/>
  <c r="M1057" i="3" s="1"/>
  <c r="K1056" i="3"/>
  <c r="L1056" i="3" s="1"/>
  <c r="M1056" i="3" s="1"/>
  <c r="K1055" i="3"/>
  <c r="L1055" i="3" s="1"/>
  <c r="M1055" i="3" s="1"/>
  <c r="K1054" i="3"/>
  <c r="L1054" i="3" s="1"/>
  <c r="M1054" i="3" s="1"/>
  <c r="K1053" i="3"/>
  <c r="L1053" i="3" s="1"/>
  <c r="M1053" i="3" s="1"/>
  <c r="K1052" i="3"/>
  <c r="L1052" i="3" s="1"/>
  <c r="M1052" i="3" s="1"/>
  <c r="K1051" i="3"/>
  <c r="L1051" i="3" s="1"/>
  <c r="M1051" i="3" s="1"/>
  <c r="K1050" i="3"/>
  <c r="L1050" i="3" s="1"/>
  <c r="M1050" i="3" s="1"/>
  <c r="K1049" i="3"/>
  <c r="L1049" i="3" s="1"/>
  <c r="M1049" i="3" s="1"/>
  <c r="K1048" i="3"/>
  <c r="L1048" i="3" s="1"/>
  <c r="M1048" i="3" s="1"/>
  <c r="K1047" i="3"/>
  <c r="L1047" i="3" s="1"/>
  <c r="M1047" i="3" s="1"/>
  <c r="K1126" i="3"/>
  <c r="L1126" i="3" s="1"/>
  <c r="M1126" i="3" s="1"/>
  <c r="K1125" i="3"/>
  <c r="L1125" i="3" s="1"/>
  <c r="M1125" i="3" s="1"/>
  <c r="K1124" i="3"/>
  <c r="L1124" i="3" s="1"/>
  <c r="M1124" i="3" s="1"/>
  <c r="K1123" i="3"/>
  <c r="L1123" i="3" s="1"/>
  <c r="M1123" i="3" s="1"/>
  <c r="K1122" i="3"/>
  <c r="L1122" i="3" s="1"/>
  <c r="M1122" i="3" s="1"/>
  <c r="K1121" i="3"/>
  <c r="L1121" i="3" s="1"/>
  <c r="M1121" i="3" s="1"/>
  <c r="K1120" i="3"/>
  <c r="L1120" i="3" s="1"/>
  <c r="M1120" i="3" s="1"/>
  <c r="K1119" i="3"/>
  <c r="L1119" i="3" s="1"/>
  <c r="M1119" i="3" s="1"/>
  <c r="K1118" i="3"/>
  <c r="L1118" i="3" s="1"/>
  <c r="M1118" i="3" s="1"/>
  <c r="K1117" i="3"/>
  <c r="L1117" i="3" s="1"/>
  <c r="M1117" i="3" s="1"/>
  <c r="K1116" i="3"/>
  <c r="L1116" i="3" s="1"/>
  <c r="M1116" i="3" s="1"/>
  <c r="K1115" i="3"/>
  <c r="L1115" i="3" s="1"/>
  <c r="M1115" i="3" s="1"/>
  <c r="K1114" i="3"/>
  <c r="L1114" i="3" s="1"/>
  <c r="M1114" i="3" s="1"/>
  <c r="K1113" i="3"/>
  <c r="L1113" i="3" s="1"/>
  <c r="M1113" i="3" s="1"/>
  <c r="K1112" i="3"/>
  <c r="L1112" i="3" s="1"/>
  <c r="M1112" i="3" s="1"/>
  <c r="K1111" i="3"/>
  <c r="L1111" i="3" s="1"/>
  <c r="M1111" i="3" s="1"/>
  <c r="K1574" i="3"/>
  <c r="L1574" i="3" s="1"/>
  <c r="M1574" i="3" s="1"/>
  <c r="K1573" i="3"/>
  <c r="L1573" i="3" s="1"/>
  <c r="M1573" i="3" s="1"/>
  <c r="K1572" i="3"/>
  <c r="L1572" i="3" s="1"/>
  <c r="M1572" i="3" s="1"/>
  <c r="K1571" i="3"/>
  <c r="L1571" i="3" s="1"/>
  <c r="M1571" i="3" s="1"/>
  <c r="K1570" i="3"/>
  <c r="L1570" i="3" s="1"/>
  <c r="M1570" i="3" s="1"/>
  <c r="K1569" i="3"/>
  <c r="L1569" i="3" s="1"/>
  <c r="M1569" i="3" s="1"/>
  <c r="K1568" i="3"/>
  <c r="L1568" i="3" s="1"/>
  <c r="M1568" i="3" s="1"/>
  <c r="K1567" i="3"/>
  <c r="L1567" i="3" s="1"/>
  <c r="M1567" i="3" s="1"/>
  <c r="K1566" i="3"/>
  <c r="L1566" i="3" s="1"/>
  <c r="M1566" i="3" s="1"/>
  <c r="K1565" i="3"/>
  <c r="L1565" i="3" s="1"/>
  <c r="M1565" i="3" s="1"/>
  <c r="K1564" i="3"/>
  <c r="L1564" i="3" s="1"/>
  <c r="M1564" i="3" s="1"/>
  <c r="K1563" i="3"/>
  <c r="L1563" i="3" s="1"/>
  <c r="M1563" i="3" s="1"/>
  <c r="K1562" i="3"/>
  <c r="L1562" i="3" s="1"/>
  <c r="M1562" i="3" s="1"/>
  <c r="K1561" i="3"/>
  <c r="L1561" i="3" s="1"/>
  <c r="M1561" i="3" s="1"/>
  <c r="K1560" i="3"/>
  <c r="L1560" i="3" s="1"/>
  <c r="M1560" i="3" s="1"/>
  <c r="K1559" i="3"/>
  <c r="L1559" i="3" s="1"/>
  <c r="M1559" i="3" s="1"/>
  <c r="K262" i="3"/>
  <c r="L262" i="3" s="1"/>
  <c r="M262" i="3" s="1"/>
  <c r="K261" i="3"/>
  <c r="L261" i="3" s="1"/>
  <c r="M261" i="3" s="1"/>
  <c r="K260" i="3"/>
  <c r="L260" i="3" s="1"/>
  <c r="M260" i="3" s="1"/>
  <c r="K259" i="3"/>
  <c r="L259" i="3" s="1"/>
  <c r="M259" i="3" s="1"/>
  <c r="K258" i="3"/>
  <c r="L258" i="3" s="1"/>
  <c r="M258" i="3" s="1"/>
  <c r="K257" i="3"/>
  <c r="L257" i="3" s="1"/>
  <c r="M257" i="3" s="1"/>
  <c r="K256" i="3"/>
  <c r="L256" i="3" s="1"/>
  <c r="M256" i="3" s="1"/>
  <c r="K255" i="3"/>
  <c r="L255" i="3" s="1"/>
  <c r="M255" i="3" s="1"/>
  <c r="K254" i="3"/>
  <c r="L254" i="3" s="1"/>
  <c r="M254" i="3" s="1"/>
  <c r="K253" i="3"/>
  <c r="L253" i="3" s="1"/>
  <c r="M253" i="3" s="1"/>
  <c r="K252" i="3"/>
  <c r="L252" i="3" s="1"/>
  <c r="M252" i="3" s="1"/>
  <c r="K251" i="3"/>
  <c r="L251" i="3" s="1"/>
  <c r="M251" i="3" s="1"/>
  <c r="K250" i="3"/>
  <c r="L250" i="3" s="1"/>
  <c r="M250" i="3" s="1"/>
  <c r="K249" i="3"/>
  <c r="L249" i="3" s="1"/>
  <c r="M249" i="3" s="1"/>
  <c r="K248" i="3"/>
  <c r="L248" i="3" s="1"/>
  <c r="M248" i="3" s="1"/>
  <c r="K247" i="3"/>
  <c r="L247" i="3" s="1"/>
  <c r="M247" i="3" s="1"/>
  <c r="K102" i="3"/>
  <c r="L102" i="3" s="1"/>
  <c r="M102" i="3" s="1"/>
  <c r="K101" i="3"/>
  <c r="L101" i="3" s="1"/>
  <c r="M101" i="3" s="1"/>
  <c r="K100" i="3"/>
  <c r="L100" i="3" s="1"/>
  <c r="M100" i="3" s="1"/>
  <c r="K99" i="3"/>
  <c r="L99" i="3" s="1"/>
  <c r="M99" i="3" s="1"/>
  <c r="K98" i="3"/>
  <c r="L98" i="3" s="1"/>
  <c r="M98" i="3" s="1"/>
  <c r="K97" i="3"/>
  <c r="L97" i="3" s="1"/>
  <c r="M97" i="3" s="1"/>
  <c r="K96" i="3"/>
  <c r="L96" i="3" s="1"/>
  <c r="M96" i="3" s="1"/>
  <c r="K95" i="3"/>
  <c r="L95" i="3" s="1"/>
  <c r="M95" i="3" s="1"/>
  <c r="K94" i="3"/>
  <c r="L94" i="3" s="1"/>
  <c r="M94" i="3" s="1"/>
  <c r="K93" i="3"/>
  <c r="L93" i="3" s="1"/>
  <c r="M93" i="3" s="1"/>
  <c r="K92" i="3"/>
  <c r="L92" i="3" s="1"/>
  <c r="M92" i="3" s="1"/>
  <c r="K91" i="3"/>
  <c r="L91" i="3" s="1"/>
  <c r="M91" i="3" s="1"/>
  <c r="K90" i="3"/>
  <c r="L90" i="3" s="1"/>
  <c r="M90" i="3" s="1"/>
  <c r="K89" i="3"/>
  <c r="L89" i="3" s="1"/>
  <c r="M89" i="3" s="1"/>
  <c r="K88" i="3"/>
  <c r="L88" i="3" s="1"/>
  <c r="M88" i="3" s="1"/>
  <c r="K87" i="3"/>
  <c r="L87" i="3" s="1"/>
  <c r="M87" i="3" s="1"/>
  <c r="K374" i="3"/>
  <c r="L374" i="3" s="1"/>
  <c r="M374" i="3" s="1"/>
  <c r="K373" i="3"/>
  <c r="L373" i="3" s="1"/>
  <c r="M373" i="3" s="1"/>
  <c r="K372" i="3"/>
  <c r="L372" i="3" s="1"/>
  <c r="M372" i="3" s="1"/>
  <c r="K371" i="3"/>
  <c r="L371" i="3" s="1"/>
  <c r="M371" i="3" s="1"/>
  <c r="K370" i="3"/>
  <c r="L370" i="3" s="1"/>
  <c r="M370" i="3" s="1"/>
  <c r="K369" i="3"/>
  <c r="L369" i="3" s="1"/>
  <c r="M369" i="3" s="1"/>
  <c r="K368" i="3"/>
  <c r="L368" i="3" s="1"/>
  <c r="M368" i="3" s="1"/>
  <c r="K367" i="3"/>
  <c r="L367" i="3" s="1"/>
  <c r="M367" i="3" s="1"/>
  <c r="K366" i="3"/>
  <c r="L366" i="3" s="1"/>
  <c r="M366" i="3" s="1"/>
  <c r="K365" i="3"/>
  <c r="L365" i="3" s="1"/>
  <c r="M365" i="3" s="1"/>
  <c r="K364" i="3"/>
  <c r="L364" i="3" s="1"/>
  <c r="M364" i="3" s="1"/>
  <c r="K363" i="3"/>
  <c r="L363" i="3" s="1"/>
  <c r="M363" i="3" s="1"/>
  <c r="K362" i="3"/>
  <c r="L362" i="3" s="1"/>
  <c r="M362" i="3" s="1"/>
  <c r="K361" i="3"/>
  <c r="L361" i="3" s="1"/>
  <c r="M361" i="3" s="1"/>
  <c r="K360" i="3"/>
  <c r="L360" i="3" s="1"/>
  <c r="M360" i="3" s="1"/>
  <c r="K359" i="3"/>
  <c r="L359" i="3" s="1"/>
  <c r="M359" i="3" s="1"/>
  <c r="K1142" i="3"/>
  <c r="L1142" i="3" s="1"/>
  <c r="M1142" i="3" s="1"/>
  <c r="K1141" i="3"/>
  <c r="L1141" i="3" s="1"/>
  <c r="M1141" i="3" s="1"/>
  <c r="K1140" i="3"/>
  <c r="L1140" i="3" s="1"/>
  <c r="M1140" i="3" s="1"/>
  <c r="K1139" i="3"/>
  <c r="L1139" i="3" s="1"/>
  <c r="M1139" i="3" s="1"/>
  <c r="K1138" i="3"/>
  <c r="L1138" i="3" s="1"/>
  <c r="M1138" i="3" s="1"/>
  <c r="K1137" i="3"/>
  <c r="L1137" i="3" s="1"/>
  <c r="M1137" i="3" s="1"/>
  <c r="K1136" i="3"/>
  <c r="L1136" i="3" s="1"/>
  <c r="M1136" i="3" s="1"/>
  <c r="K1135" i="3"/>
  <c r="L1135" i="3" s="1"/>
  <c r="M1135" i="3" s="1"/>
  <c r="K1134" i="3"/>
  <c r="L1134" i="3" s="1"/>
  <c r="M1134" i="3" s="1"/>
  <c r="K1133" i="3"/>
  <c r="L1133" i="3" s="1"/>
  <c r="M1133" i="3" s="1"/>
  <c r="K1132" i="3"/>
  <c r="L1132" i="3" s="1"/>
  <c r="M1132" i="3" s="1"/>
  <c r="K1131" i="3"/>
  <c r="L1131" i="3" s="1"/>
  <c r="M1131" i="3" s="1"/>
  <c r="K1130" i="3"/>
  <c r="L1130" i="3" s="1"/>
  <c r="M1130" i="3" s="1"/>
  <c r="K1129" i="3"/>
  <c r="L1129" i="3" s="1"/>
  <c r="M1129" i="3" s="1"/>
  <c r="K1128" i="3"/>
  <c r="L1128" i="3" s="1"/>
  <c r="M1128" i="3" s="1"/>
  <c r="K1127" i="3"/>
  <c r="L1127" i="3" s="1"/>
  <c r="M1127" i="3" s="1"/>
  <c r="K614" i="3"/>
  <c r="L614" i="3" s="1"/>
  <c r="M614" i="3" s="1"/>
  <c r="K613" i="3"/>
  <c r="L613" i="3" s="1"/>
  <c r="M613" i="3" s="1"/>
  <c r="K612" i="3"/>
  <c r="L612" i="3" s="1"/>
  <c r="M612" i="3" s="1"/>
  <c r="K611" i="3"/>
  <c r="L611" i="3" s="1"/>
  <c r="M611" i="3" s="1"/>
  <c r="K610" i="3"/>
  <c r="L610" i="3" s="1"/>
  <c r="M610" i="3" s="1"/>
  <c r="K609" i="3"/>
  <c r="L609" i="3" s="1"/>
  <c r="M609" i="3" s="1"/>
  <c r="K608" i="3"/>
  <c r="L608" i="3" s="1"/>
  <c r="M608" i="3" s="1"/>
  <c r="K607" i="3"/>
  <c r="L607" i="3" s="1"/>
  <c r="M607" i="3" s="1"/>
  <c r="K606" i="3"/>
  <c r="L606" i="3" s="1"/>
  <c r="M606" i="3" s="1"/>
  <c r="K605" i="3"/>
  <c r="L605" i="3" s="1"/>
  <c r="M605" i="3" s="1"/>
  <c r="K604" i="3"/>
  <c r="L604" i="3" s="1"/>
  <c r="M604" i="3" s="1"/>
  <c r="K603" i="3"/>
  <c r="L603" i="3" s="1"/>
  <c r="M603" i="3" s="1"/>
  <c r="K602" i="3"/>
  <c r="L602" i="3" s="1"/>
  <c r="M602" i="3" s="1"/>
  <c r="K601" i="3"/>
  <c r="L601" i="3" s="1"/>
  <c r="M601" i="3" s="1"/>
  <c r="K600" i="3"/>
  <c r="L600" i="3" s="1"/>
  <c r="M600" i="3" s="1"/>
  <c r="K599" i="3"/>
  <c r="L599" i="3" s="1"/>
  <c r="M599" i="3" s="1"/>
  <c r="K118" i="3"/>
  <c r="L118" i="3" s="1"/>
  <c r="M118" i="3" s="1"/>
  <c r="K117" i="3"/>
  <c r="L117" i="3" s="1"/>
  <c r="M117" i="3" s="1"/>
  <c r="K116" i="3"/>
  <c r="L116" i="3" s="1"/>
  <c r="M116" i="3" s="1"/>
  <c r="K115" i="3"/>
  <c r="L115" i="3" s="1"/>
  <c r="M115" i="3" s="1"/>
  <c r="K114" i="3"/>
  <c r="L114" i="3" s="1"/>
  <c r="M114" i="3" s="1"/>
  <c r="K113" i="3"/>
  <c r="L113" i="3" s="1"/>
  <c r="M113" i="3" s="1"/>
  <c r="K112" i="3"/>
  <c r="L112" i="3" s="1"/>
  <c r="M112" i="3" s="1"/>
  <c r="K111" i="3"/>
  <c r="L111" i="3" s="1"/>
  <c r="M111" i="3" s="1"/>
  <c r="K110" i="3"/>
  <c r="L110" i="3" s="1"/>
  <c r="M110" i="3" s="1"/>
  <c r="K109" i="3"/>
  <c r="L109" i="3" s="1"/>
  <c r="M109" i="3" s="1"/>
  <c r="K108" i="3"/>
  <c r="L108" i="3" s="1"/>
  <c r="M108" i="3" s="1"/>
  <c r="K107" i="3"/>
  <c r="L107" i="3" s="1"/>
  <c r="M107" i="3" s="1"/>
  <c r="K106" i="3"/>
  <c r="L106" i="3" s="1"/>
  <c r="M106" i="3" s="1"/>
  <c r="K105" i="3"/>
  <c r="L105" i="3" s="1"/>
  <c r="M105" i="3" s="1"/>
  <c r="K104" i="3"/>
  <c r="L104" i="3" s="1"/>
  <c r="M104" i="3" s="1"/>
  <c r="K103" i="3"/>
  <c r="L103" i="3" s="1"/>
  <c r="M103" i="3" s="1"/>
  <c r="K1462" i="3"/>
  <c r="L1462" i="3" s="1"/>
  <c r="M1462" i="3" s="1"/>
  <c r="K1461" i="3"/>
  <c r="L1461" i="3" s="1"/>
  <c r="M1461" i="3" s="1"/>
  <c r="K1460" i="3"/>
  <c r="L1460" i="3" s="1"/>
  <c r="M1460" i="3" s="1"/>
  <c r="K1459" i="3"/>
  <c r="L1459" i="3" s="1"/>
  <c r="M1459" i="3" s="1"/>
  <c r="K1458" i="3"/>
  <c r="L1458" i="3" s="1"/>
  <c r="M1458" i="3" s="1"/>
  <c r="K1457" i="3"/>
  <c r="L1457" i="3" s="1"/>
  <c r="M1457" i="3" s="1"/>
  <c r="K1456" i="3"/>
  <c r="L1456" i="3" s="1"/>
  <c r="M1456" i="3" s="1"/>
  <c r="K1455" i="3"/>
  <c r="L1455" i="3" s="1"/>
  <c r="M1455" i="3" s="1"/>
  <c r="K1454" i="3"/>
  <c r="L1454" i="3" s="1"/>
  <c r="M1454" i="3" s="1"/>
  <c r="K1453" i="3"/>
  <c r="L1453" i="3" s="1"/>
  <c r="M1453" i="3" s="1"/>
  <c r="K1452" i="3"/>
  <c r="L1452" i="3" s="1"/>
  <c r="M1452" i="3" s="1"/>
  <c r="K1451" i="3"/>
  <c r="L1451" i="3" s="1"/>
  <c r="M1451" i="3" s="1"/>
  <c r="K1450" i="3"/>
  <c r="L1450" i="3" s="1"/>
  <c r="M1450" i="3" s="1"/>
  <c r="K1449" i="3"/>
  <c r="L1449" i="3" s="1"/>
  <c r="M1449" i="3" s="1"/>
  <c r="K1448" i="3"/>
  <c r="L1448" i="3" s="1"/>
  <c r="M1448" i="3" s="1"/>
  <c r="K1447" i="3"/>
  <c r="L1447" i="3" s="1"/>
  <c r="M1447" i="3" s="1"/>
  <c r="K1686" i="3"/>
  <c r="L1686" i="3" s="1"/>
  <c r="M1686" i="3" s="1"/>
  <c r="K1685" i="3"/>
  <c r="L1685" i="3" s="1"/>
  <c r="M1685" i="3" s="1"/>
  <c r="K1684" i="3"/>
  <c r="L1684" i="3" s="1"/>
  <c r="M1684" i="3" s="1"/>
  <c r="K1683" i="3"/>
  <c r="L1683" i="3" s="1"/>
  <c r="M1683" i="3" s="1"/>
  <c r="K1682" i="3"/>
  <c r="L1682" i="3" s="1"/>
  <c r="M1682" i="3" s="1"/>
  <c r="K1681" i="3"/>
  <c r="L1681" i="3" s="1"/>
  <c r="M1681" i="3" s="1"/>
  <c r="K1680" i="3"/>
  <c r="L1680" i="3" s="1"/>
  <c r="M1680" i="3" s="1"/>
  <c r="K1679" i="3"/>
  <c r="L1679" i="3" s="1"/>
  <c r="M1679" i="3" s="1"/>
  <c r="K1678" i="3"/>
  <c r="L1678" i="3" s="1"/>
  <c r="M1678" i="3" s="1"/>
  <c r="K1677" i="3"/>
  <c r="L1677" i="3" s="1"/>
  <c r="M1677" i="3" s="1"/>
  <c r="K1676" i="3"/>
  <c r="L1676" i="3" s="1"/>
  <c r="M1676" i="3" s="1"/>
  <c r="K1675" i="3"/>
  <c r="L1675" i="3" s="1"/>
  <c r="M1675" i="3" s="1"/>
  <c r="K1674" i="3"/>
  <c r="L1674" i="3" s="1"/>
  <c r="M1674" i="3" s="1"/>
  <c r="K1673" i="3"/>
  <c r="L1673" i="3" s="1"/>
  <c r="M1673" i="3" s="1"/>
  <c r="K1672" i="3"/>
  <c r="L1672" i="3" s="1"/>
  <c r="M1672" i="3" s="1"/>
  <c r="K1671" i="3"/>
  <c r="L1671" i="3" s="1"/>
  <c r="M1671" i="3" s="1"/>
  <c r="K1110" i="3"/>
  <c r="L1110" i="3" s="1"/>
  <c r="M1110" i="3" s="1"/>
  <c r="K1109" i="3"/>
  <c r="L1109" i="3" s="1"/>
  <c r="M1109" i="3" s="1"/>
  <c r="K1108" i="3"/>
  <c r="L1108" i="3" s="1"/>
  <c r="M1108" i="3" s="1"/>
  <c r="K1107" i="3"/>
  <c r="L1107" i="3" s="1"/>
  <c r="M1107" i="3" s="1"/>
  <c r="K1106" i="3"/>
  <c r="L1106" i="3" s="1"/>
  <c r="M1106" i="3" s="1"/>
  <c r="K1105" i="3"/>
  <c r="L1105" i="3" s="1"/>
  <c r="M1105" i="3" s="1"/>
  <c r="K1104" i="3"/>
  <c r="L1104" i="3" s="1"/>
  <c r="M1104" i="3" s="1"/>
  <c r="K1103" i="3"/>
  <c r="L1103" i="3" s="1"/>
  <c r="M1103" i="3" s="1"/>
  <c r="K1102" i="3"/>
  <c r="L1102" i="3" s="1"/>
  <c r="M1102" i="3" s="1"/>
  <c r="K1101" i="3"/>
  <c r="L1101" i="3" s="1"/>
  <c r="M1101" i="3" s="1"/>
  <c r="K1100" i="3"/>
  <c r="L1100" i="3" s="1"/>
  <c r="M1100" i="3" s="1"/>
  <c r="K1099" i="3"/>
  <c r="L1099" i="3" s="1"/>
  <c r="M1099" i="3" s="1"/>
  <c r="K1098" i="3"/>
  <c r="L1098" i="3" s="1"/>
  <c r="M1098" i="3" s="1"/>
  <c r="K1097" i="3"/>
  <c r="L1097" i="3" s="1"/>
  <c r="M1097" i="3" s="1"/>
  <c r="K1096" i="3"/>
  <c r="L1096" i="3" s="1"/>
  <c r="M1096" i="3" s="1"/>
  <c r="K1095" i="3"/>
  <c r="L1095" i="3" s="1"/>
  <c r="M1095" i="3" s="1"/>
  <c r="N1127" i="3" l="1"/>
  <c r="N1735" i="3"/>
  <c r="N311" i="3"/>
  <c r="N23" i="3"/>
  <c r="N2055" i="3"/>
  <c r="N1671" i="3"/>
  <c r="N103" i="3"/>
  <c r="N39" i="3"/>
  <c r="N55" i="3"/>
  <c r="N1959" i="3"/>
  <c r="N1095" i="3"/>
  <c r="N1447" i="3"/>
  <c r="N599" i="3"/>
  <c r="N1223" i="3"/>
  <c r="N1159" i="3"/>
  <c r="N1303" i="3"/>
  <c r="N2087" i="3"/>
  <c r="N2167" i="3"/>
  <c r="N359" i="3"/>
  <c r="N87" i="3"/>
  <c r="N247" i="3"/>
  <c r="N1559" i="3"/>
  <c r="N1111" i="3"/>
  <c r="N1047" i="3"/>
  <c r="N1799" i="3"/>
  <c r="N1287" i="3"/>
  <c r="N423" i="3"/>
  <c r="N1383" i="3"/>
  <c r="N1415" i="3"/>
  <c r="N71" i="3"/>
  <c r="N1687" i="3"/>
  <c r="N1767" i="3"/>
  <c r="N1463" i="3"/>
  <c r="N2135" i="3"/>
  <c r="N1399" i="3"/>
  <c r="N1191" i="3"/>
  <c r="N2199" i="3"/>
  <c r="N823" i="3"/>
  <c r="N775" i="3"/>
  <c r="N1079" i="3"/>
  <c r="N903" i="3"/>
  <c r="N1847" i="3"/>
  <c r="N407" i="3"/>
  <c r="N663" i="3"/>
  <c r="N855" i="3"/>
  <c r="N1495" i="3"/>
  <c r="N1655" i="3"/>
  <c r="N1863" i="3"/>
  <c r="N2215" i="3"/>
  <c r="N295" i="3"/>
  <c r="N759" i="3"/>
  <c r="N807" i="3"/>
  <c r="N871" i="3"/>
  <c r="N983" i="3"/>
  <c r="N1175" i="3"/>
  <c r="N1207" i="3"/>
  <c r="N583" i="3"/>
  <c r="N1991" i="3"/>
  <c r="N727" i="3"/>
  <c r="N935" i="3"/>
  <c r="N1879" i="3"/>
  <c r="N2103" i="3"/>
  <c r="N183" i="3"/>
  <c r="N1367" i="3"/>
  <c r="N1575" i="3"/>
  <c r="N1591" i="3"/>
  <c r="N2183" i="3"/>
  <c r="N503" i="3"/>
  <c r="N567" i="3"/>
  <c r="N119" i="3"/>
  <c r="N167" i="3"/>
  <c r="N471" i="3"/>
  <c r="N1831" i="3"/>
  <c r="N647" i="3"/>
  <c r="N2039" i="3"/>
  <c r="N535" i="3"/>
  <c r="N631" i="3"/>
  <c r="N839" i="3"/>
  <c r="N1719" i="3"/>
  <c r="N279" i="3"/>
  <c r="N1063" i="3"/>
  <c r="N1143" i="3"/>
  <c r="N1479" i="3"/>
  <c r="N343" i="3"/>
  <c r="N1895" i="3"/>
  <c r="N791" i="3"/>
  <c r="N1271" i="3"/>
  <c r="N1607" i="3"/>
  <c r="N2119" i="3"/>
  <c r="N2247" i="3"/>
  <c r="N199" i="3"/>
  <c r="N1431" i="3"/>
  <c r="N519" i="3"/>
  <c r="N551" i="3"/>
  <c r="N215" i="3"/>
  <c r="N231" i="3"/>
  <c r="N2071" i="3"/>
  <c r="N2151" i="3"/>
  <c r="N2231" i="3"/>
  <c r="N1255" i="3"/>
  <c r="N1351" i="3"/>
  <c r="N1815" i="3"/>
  <c r="N679" i="3"/>
  <c r="N1511" i="3"/>
  <c r="N1639" i="3"/>
  <c r="N1751" i="3"/>
  <c r="N7" i="3"/>
  <c r="N1927" i="3"/>
  <c r="N1911" i="3"/>
  <c r="N887" i="3"/>
  <c r="N1943" i="3"/>
  <c r="N2007" i="3"/>
  <c r="N2263" i="3"/>
  <c r="N1031" i="3"/>
  <c r="N743" i="3"/>
  <c r="N967" i="3"/>
  <c r="N999" i="3"/>
  <c r="N327" i="3"/>
  <c r="N391" i="3"/>
  <c r="N615" i="3"/>
  <c r="N1703" i="3"/>
  <c r="N151" i="3"/>
  <c r="N1239" i="3"/>
  <c r="N1623" i="3"/>
  <c r="N1319" i="3"/>
  <c r="N1335" i="3"/>
  <c r="N1783" i="3"/>
  <c r="N1527" i="3"/>
  <c r="N263" i="3"/>
  <c r="N375" i="3"/>
  <c r="N695" i="3"/>
  <c r="N711" i="3"/>
  <c r="N919" i="3"/>
  <c r="N1015" i="3"/>
  <c r="N1543" i="3"/>
  <c r="N1975" i="3"/>
  <c r="N2023" i="3"/>
  <c r="N455" i="3"/>
  <c r="N135" i="3"/>
  <c r="N439" i="3"/>
  <c r="N487" i="3"/>
  <c r="N951" i="3"/>
  <c r="J798" i="4"/>
  <c r="L798" i="4" s="1"/>
  <c r="J2294" i="4"/>
  <c r="L2294" i="4" s="1"/>
  <c r="J2334" i="4"/>
  <c r="L2334" i="4" s="1"/>
  <c r="J1147" i="4"/>
  <c r="J1235" i="4"/>
  <c r="L1235" i="4" s="1"/>
  <c r="J100" i="4"/>
  <c r="J432" i="4"/>
  <c r="J468" i="4"/>
  <c r="L468" i="4" s="1"/>
  <c r="J2275" i="4"/>
  <c r="L2275" i="4" s="1"/>
  <c r="J2279" i="4"/>
  <c r="L2279" i="4" s="1"/>
  <c r="J2283" i="4"/>
  <c r="L2283" i="4" s="1"/>
  <c r="J2287" i="4"/>
  <c r="L2287" i="4" s="1"/>
  <c r="J2335" i="4"/>
  <c r="L2335" i="4" s="1"/>
  <c r="J22" i="4"/>
  <c r="L22" i="4" s="1"/>
  <c r="J34" i="4"/>
  <c r="L34" i="4" s="1"/>
  <c r="J46" i="4"/>
  <c r="L46" i="4" s="1"/>
  <c r="J729" i="4"/>
  <c r="L729" i="4" s="1"/>
  <c r="J186" i="4"/>
  <c r="L186" i="4" s="1"/>
  <c r="J2227" i="4"/>
  <c r="L2227" i="4" s="1"/>
  <c r="J1616" i="4"/>
  <c r="J1628" i="4"/>
  <c r="L1628" i="4" s="1"/>
  <c r="J1652" i="4"/>
  <c r="L1652" i="4" s="1"/>
  <c r="J1728" i="4"/>
  <c r="L1728" i="4" s="1"/>
  <c r="J1736" i="4"/>
  <c r="L1736" i="4" s="1"/>
  <c r="J1521" i="4"/>
  <c r="J1617" i="4"/>
  <c r="L1617" i="4" s="1"/>
  <c r="J1633" i="4"/>
  <c r="L1633" i="4" s="1"/>
  <c r="J1725" i="4"/>
  <c r="L1725" i="4" s="1"/>
  <c r="J1825" i="4"/>
  <c r="L1825" i="4" s="1"/>
  <c r="J733" i="4"/>
  <c r="L733" i="4" s="1"/>
  <c r="J1637" i="4"/>
  <c r="J1649" i="4"/>
  <c r="L1649" i="4" s="1"/>
  <c r="J1948" i="4"/>
  <c r="L1948" i="4" s="1"/>
  <c r="J1952" i="4"/>
  <c r="L1952" i="4" s="1"/>
  <c r="J295" i="4"/>
  <c r="L295" i="4" s="1"/>
  <c r="J411" i="4"/>
  <c r="L411" i="4" s="1"/>
  <c r="J822" i="4"/>
  <c r="L822" i="4" s="1"/>
  <c r="J838" i="4"/>
  <c r="L838" i="4" s="1"/>
  <c r="J842" i="4"/>
  <c r="L842" i="4" s="1"/>
  <c r="J862" i="4"/>
  <c r="L862" i="4" s="1"/>
  <c r="J102" i="4"/>
  <c r="J182" i="4"/>
  <c r="L182" i="4" s="1"/>
  <c r="J226" i="4"/>
  <c r="L226" i="4" s="1"/>
  <c r="J251" i="4"/>
  <c r="L251" i="4" s="1"/>
  <c r="J403" i="4"/>
  <c r="L403" i="4" s="1"/>
  <c r="J435" i="4"/>
  <c r="L435" i="4" s="1"/>
  <c r="J1502" i="4"/>
  <c r="L1502" i="4" s="1"/>
  <c r="J1678" i="4"/>
  <c r="L1678" i="4" s="1"/>
  <c r="J230" i="4"/>
  <c r="J254" i="4"/>
  <c r="L254" i="4" s="1"/>
  <c r="J262" i="4"/>
  <c r="L262" i="4" s="1"/>
  <c r="J170" i="4"/>
  <c r="L170" i="4" s="1"/>
  <c r="J398" i="4"/>
  <c r="J214" i="4"/>
  <c r="J277" i="4"/>
  <c r="L277" i="4" s="1"/>
  <c r="J384" i="4"/>
  <c r="L384" i="4" s="1"/>
  <c r="J1270" i="4"/>
  <c r="L1270" i="4" s="1"/>
  <c r="J1334" i="4"/>
  <c r="L1334" i="4" s="1"/>
  <c r="J1466" i="4"/>
  <c r="L1466" i="4" s="1"/>
  <c r="J552" i="4"/>
  <c r="L552" i="4" s="1"/>
  <c r="J580" i="4"/>
  <c r="L580" i="4" s="1"/>
  <c r="J600" i="4"/>
  <c r="L600" i="4" s="1"/>
  <c r="J656" i="4"/>
  <c r="L656" i="4" s="1"/>
  <c r="J796" i="4"/>
  <c r="L796" i="4" s="1"/>
  <c r="J296" i="4"/>
  <c r="L296" i="4" s="1"/>
  <c r="J740" i="4"/>
  <c r="L740" i="4" s="1"/>
  <c r="J744" i="4"/>
  <c r="L744" i="4" s="1"/>
  <c r="J956" i="4"/>
  <c r="L956" i="4" s="1"/>
  <c r="J1068" i="4"/>
  <c r="L1068" i="4" s="1"/>
  <c r="J1072" i="4"/>
  <c r="L1072" i="4" s="1"/>
  <c r="J140" i="4"/>
  <c r="L140" i="4" s="1"/>
  <c r="J165" i="4"/>
  <c r="L165" i="4" s="1"/>
  <c r="J181" i="4"/>
  <c r="L181" i="4" s="1"/>
  <c r="J812" i="4"/>
  <c r="L812" i="4" s="1"/>
  <c r="J828" i="4"/>
  <c r="L828" i="4" s="1"/>
  <c r="J1347" i="4"/>
  <c r="L1347" i="4" s="1"/>
  <c r="J1902" i="4"/>
  <c r="L1902" i="4" s="1"/>
  <c r="J2046" i="4"/>
  <c r="L2046" i="4" s="1"/>
  <c r="J297" i="4"/>
  <c r="L297" i="4" s="1"/>
  <c r="J301" i="4"/>
  <c r="L301" i="4" s="1"/>
  <c r="J737" i="4"/>
  <c r="L737" i="4" s="1"/>
  <c r="J177" i="4"/>
  <c r="L177" i="4" s="1"/>
  <c r="J545" i="4"/>
  <c r="L545" i="4" s="1"/>
  <c r="J881" i="4"/>
  <c r="L881" i="4" s="1"/>
  <c r="J928" i="4"/>
  <c r="L928" i="4" s="1"/>
  <c r="J932" i="4"/>
  <c r="L932" i="4" s="1"/>
  <c r="J936" i="4"/>
  <c r="L936" i="4" s="1"/>
  <c r="J976" i="4"/>
  <c r="L976" i="4" s="1"/>
  <c r="J1168" i="4"/>
  <c r="L1168" i="4" s="1"/>
  <c r="J1480" i="4"/>
  <c r="L1480" i="4" s="1"/>
  <c r="J1772" i="4"/>
  <c r="L1772" i="4" s="1"/>
  <c r="J1927" i="4"/>
  <c r="L1927" i="4" s="1"/>
  <c r="J1943" i="4"/>
  <c r="L1943" i="4" s="1"/>
  <c r="J750" i="4"/>
  <c r="L750" i="4" s="1"/>
  <c r="J502" i="4"/>
  <c r="L502" i="4" s="1"/>
  <c r="J1353" i="4"/>
  <c r="L1353" i="4" s="1"/>
  <c r="J1413" i="4"/>
  <c r="L1413" i="4" s="1"/>
  <c r="J1425" i="4"/>
  <c r="L1425" i="4" s="1"/>
  <c r="J1461" i="4"/>
  <c r="L1461" i="4" s="1"/>
  <c r="J36" i="4"/>
  <c r="L36" i="4" s="1"/>
  <c r="J103" i="4"/>
  <c r="L103" i="4" s="1"/>
  <c r="J175" i="4"/>
  <c r="L175" i="4" s="1"/>
  <c r="J813" i="4"/>
  <c r="L813" i="4" s="1"/>
  <c r="J833" i="4"/>
  <c r="L833" i="4" s="1"/>
  <c r="J1507" i="4"/>
  <c r="L1507" i="4" s="1"/>
  <c r="J1515" i="4"/>
  <c r="L1515" i="4" s="1"/>
  <c r="J1651" i="4"/>
  <c r="L1651" i="4" s="1"/>
  <c r="J1675" i="4"/>
  <c r="L1675" i="4" s="1"/>
  <c r="J1683" i="4"/>
  <c r="L1683" i="4" s="1"/>
  <c r="J1687" i="4"/>
  <c r="L1687" i="4" s="1"/>
  <c r="J1719" i="4"/>
  <c r="L1719" i="4" s="1"/>
  <c r="J1814" i="4"/>
  <c r="L1814" i="4" s="1"/>
  <c r="J1897" i="4"/>
  <c r="L1897" i="4" s="1"/>
  <c r="J1970" i="4"/>
  <c r="L1970" i="4" s="1"/>
  <c r="J2264" i="4"/>
  <c r="L2264" i="4" s="1"/>
  <c r="J2304" i="4"/>
  <c r="J2308" i="4"/>
  <c r="L2308" i="4" s="1"/>
  <c r="J2312" i="4"/>
  <c r="L2312" i="4" s="1"/>
  <c r="J2328" i="4"/>
  <c r="L2328" i="4" s="1"/>
  <c r="J2340" i="4"/>
  <c r="L2340" i="4" s="1"/>
  <c r="J739" i="4"/>
  <c r="L739" i="4" s="1"/>
  <c r="J743" i="4"/>
  <c r="L743" i="4" s="1"/>
  <c r="J747" i="4"/>
  <c r="L747" i="4" s="1"/>
  <c r="J751" i="4"/>
  <c r="L751" i="4" s="1"/>
  <c r="J755" i="4"/>
  <c r="L755" i="4" s="1"/>
  <c r="J1595" i="4"/>
  <c r="L1595" i="4" s="1"/>
  <c r="J1603" i="4"/>
  <c r="L1603" i="4" s="1"/>
  <c r="J1105" i="4"/>
  <c r="L1105" i="4" s="1"/>
  <c r="J1109" i="4"/>
  <c r="L1109" i="4" s="1"/>
  <c r="J1133" i="4"/>
  <c r="L1133" i="4" s="1"/>
  <c r="J1708" i="4"/>
  <c r="L1708" i="4" s="1"/>
  <c r="J1791" i="4"/>
  <c r="L1791" i="4" s="1"/>
  <c r="J2349" i="4"/>
  <c r="J300" i="4"/>
  <c r="L300" i="4" s="1"/>
  <c r="J161" i="4"/>
  <c r="L161" i="4" s="1"/>
  <c r="J208" i="4"/>
  <c r="L208" i="4" s="1"/>
  <c r="J280" i="4"/>
  <c r="L280" i="4" s="1"/>
  <c r="J392" i="4"/>
  <c r="L392" i="4" s="1"/>
  <c r="J903" i="4"/>
  <c r="L903" i="4" s="1"/>
  <c r="J1094" i="4"/>
  <c r="J1218" i="4"/>
  <c r="L1218" i="4" s="1"/>
  <c r="J1951" i="4"/>
  <c r="L1951" i="4" s="1"/>
  <c r="J2062" i="4"/>
  <c r="L2062" i="4" s="1"/>
  <c r="J2106" i="4"/>
  <c r="L2106" i="4" s="1"/>
  <c r="J2114" i="4"/>
  <c r="L2114" i="4" s="1"/>
  <c r="J2122" i="4"/>
  <c r="L2122" i="4" s="1"/>
  <c r="J309" i="4"/>
  <c r="L309" i="4" s="1"/>
  <c r="J749" i="4"/>
  <c r="L749" i="4" s="1"/>
  <c r="J1593" i="4"/>
  <c r="L1593" i="4" s="1"/>
  <c r="J2073" i="4"/>
  <c r="L2073" i="4" s="1"/>
  <c r="J2081" i="4"/>
  <c r="L2081" i="4" s="1"/>
  <c r="J205" i="4"/>
  <c r="L205" i="4" s="1"/>
  <c r="J265" i="4"/>
  <c r="L265" i="4" s="1"/>
  <c r="J401" i="4"/>
  <c r="L401" i="4" s="1"/>
  <c r="J512" i="4"/>
  <c r="L512" i="4" s="1"/>
  <c r="J872" i="4"/>
  <c r="L872" i="4" s="1"/>
  <c r="J884" i="4"/>
  <c r="L884" i="4" s="1"/>
  <c r="J931" i="4"/>
  <c r="L931" i="4" s="1"/>
  <c r="J939" i="4"/>
  <c r="L939" i="4" s="1"/>
  <c r="J1342" i="4"/>
  <c r="L1342" i="4" s="1"/>
  <c r="J1817" i="4"/>
  <c r="L1817" i="4" s="1"/>
  <c r="J310" i="4"/>
  <c r="L310" i="4" s="1"/>
  <c r="J274" i="4"/>
  <c r="L274" i="4" s="1"/>
  <c r="J713" i="4"/>
  <c r="L713" i="4" s="1"/>
  <c r="J801" i="4"/>
  <c r="L801" i="4" s="1"/>
  <c r="J754" i="4"/>
  <c r="L754" i="4" s="1"/>
  <c r="J2074" i="4"/>
  <c r="L2074" i="4" s="1"/>
  <c r="J134" i="4"/>
  <c r="L134" i="4" s="1"/>
  <c r="J86" i="4"/>
  <c r="L86" i="4" s="1"/>
  <c r="J290" i="4"/>
  <c r="L290" i="4" s="1"/>
  <c r="J314" i="4"/>
  <c r="L314" i="4" s="1"/>
  <c r="J326" i="4"/>
  <c r="L326" i="4" s="1"/>
  <c r="J334" i="4"/>
  <c r="L334" i="4" s="1"/>
  <c r="J370" i="4"/>
  <c r="L370" i="4" s="1"/>
  <c r="J472" i="4"/>
  <c r="L472" i="4" s="1"/>
  <c r="J476" i="4"/>
  <c r="L476" i="4" s="1"/>
  <c r="J575" i="4"/>
  <c r="L575" i="4" s="1"/>
  <c r="J775" i="4"/>
  <c r="L775" i="4" s="1"/>
  <c r="J779" i="4"/>
  <c r="L779" i="4" s="1"/>
  <c r="J791" i="4"/>
  <c r="L791" i="4" s="1"/>
  <c r="J866" i="4"/>
  <c r="L866" i="4" s="1"/>
  <c r="J874" i="4"/>
  <c r="L874" i="4" s="1"/>
  <c r="J1058" i="4"/>
  <c r="L1058" i="4" s="1"/>
  <c r="J1090" i="4"/>
  <c r="L1090" i="4" s="1"/>
  <c r="J1118" i="4"/>
  <c r="L1118" i="4" s="1"/>
  <c r="J1297" i="4"/>
  <c r="L1297" i="4" s="1"/>
  <c r="J1352" i="4"/>
  <c r="L1352" i="4" s="1"/>
  <c r="J1428" i="4"/>
  <c r="L1428" i="4" s="1"/>
  <c r="J1492" i="4"/>
  <c r="J1564" i="4"/>
  <c r="L1564" i="4" s="1"/>
  <c r="J1576" i="4"/>
  <c r="L1576" i="4" s="1"/>
  <c r="J1672" i="4"/>
  <c r="L1672" i="4" s="1"/>
  <c r="J1735" i="4"/>
  <c r="L1735" i="4" s="1"/>
  <c r="J1739" i="4"/>
  <c r="L1739" i="4" s="1"/>
  <c r="J1750" i="4"/>
  <c r="L1750" i="4" s="1"/>
  <c r="J1754" i="4"/>
  <c r="L1754" i="4" s="1"/>
  <c r="J1758" i="4"/>
  <c r="L1758" i="4" s="1"/>
  <c r="J1766" i="4"/>
  <c r="L1766" i="4" s="1"/>
  <c r="J1770" i="4"/>
  <c r="L1770" i="4" s="1"/>
  <c r="J1774" i="4"/>
  <c r="L1774" i="4" s="1"/>
  <c r="J1782" i="4"/>
  <c r="L1782" i="4" s="1"/>
  <c r="J1790" i="4"/>
  <c r="L1790" i="4" s="1"/>
  <c r="J1856" i="4"/>
  <c r="L1856" i="4" s="1"/>
  <c r="J1872" i="4"/>
  <c r="L1872" i="4" s="1"/>
  <c r="J2238" i="4"/>
  <c r="L2238" i="4" s="1"/>
  <c r="J2309" i="4"/>
  <c r="L2309" i="4" s="1"/>
  <c r="J2313" i="4"/>
  <c r="L2313" i="4" s="1"/>
  <c r="J2317" i="4"/>
  <c r="L2317" i="4" s="1"/>
  <c r="J2325" i="4"/>
  <c r="L2325" i="4" s="1"/>
  <c r="J412" i="4"/>
  <c r="L412" i="4" s="1"/>
  <c r="J204" i="4"/>
  <c r="L204" i="4" s="1"/>
  <c r="J1700" i="4"/>
  <c r="L1700" i="4" s="1"/>
  <c r="J1743" i="4"/>
  <c r="L1743" i="4" s="1"/>
  <c r="J1940" i="4"/>
  <c r="L1940" i="4" s="1"/>
  <c r="J1944" i="4"/>
  <c r="L1944" i="4" s="1"/>
  <c r="J2139" i="4"/>
  <c r="L2139" i="4" s="1"/>
  <c r="J15" i="4"/>
  <c r="L15" i="4" s="1"/>
  <c r="J27" i="4"/>
  <c r="L27" i="4" s="1"/>
  <c r="J35" i="4"/>
  <c r="L35" i="4" s="1"/>
  <c r="J55" i="4"/>
  <c r="L55" i="4" s="1"/>
  <c r="J75" i="4"/>
  <c r="L75" i="4" s="1"/>
  <c r="J87" i="4"/>
  <c r="L87" i="4" s="1"/>
  <c r="J287" i="4"/>
  <c r="L287" i="4" s="1"/>
  <c r="J319" i="4"/>
  <c r="L319" i="4" s="1"/>
  <c r="J323" i="4"/>
  <c r="L323" i="4" s="1"/>
  <c r="J327" i="4"/>
  <c r="L327" i="4" s="1"/>
  <c r="J351" i="4"/>
  <c r="L351" i="4" s="1"/>
  <c r="J383" i="4"/>
  <c r="L383" i="4" s="1"/>
  <c r="J473" i="4"/>
  <c r="L473" i="4" s="1"/>
  <c r="J477" i="4"/>
  <c r="L477" i="4" s="1"/>
  <c r="J1569" i="4"/>
  <c r="L1569" i="4" s="1"/>
  <c r="J1577" i="4"/>
  <c r="L1577" i="4" s="1"/>
  <c r="J1613" i="4"/>
  <c r="L1613" i="4" s="1"/>
  <c r="J1803" i="4"/>
  <c r="L1803" i="4" s="1"/>
  <c r="J1077" i="4"/>
  <c r="L1077" i="4" s="1"/>
  <c r="J1929" i="4"/>
  <c r="L1929" i="4" s="1"/>
  <c r="J1933" i="4"/>
  <c r="L1933" i="4" s="1"/>
  <c r="J2184" i="4"/>
  <c r="L2184" i="4" s="1"/>
  <c r="J2303" i="4"/>
  <c r="L2303" i="4" s="1"/>
  <c r="J2323" i="4"/>
  <c r="L2323" i="4" s="1"/>
  <c r="J80" i="4"/>
  <c r="L80" i="4" s="1"/>
  <c r="J88" i="4"/>
  <c r="L88" i="4" s="1"/>
  <c r="J92" i="4"/>
  <c r="L92" i="4" s="1"/>
  <c r="J284" i="4"/>
  <c r="L284" i="4" s="1"/>
  <c r="J316" i="4"/>
  <c r="L316" i="4" s="1"/>
  <c r="J336" i="4"/>
  <c r="J348" i="4"/>
  <c r="L348" i="4" s="1"/>
  <c r="J637" i="4"/>
  <c r="L637" i="4" s="1"/>
  <c r="J645" i="4"/>
  <c r="L645" i="4" s="1"/>
  <c r="J1430" i="4"/>
  <c r="L1430" i="4" s="1"/>
  <c r="J1486" i="4"/>
  <c r="L1486" i="4" s="1"/>
  <c r="J1550" i="4"/>
  <c r="L1550" i="4" s="1"/>
  <c r="J1741" i="4"/>
  <c r="L1741" i="4" s="1"/>
  <c r="J1753" i="4"/>
  <c r="L1753" i="4" s="1"/>
  <c r="J1757" i="4"/>
  <c r="L1757" i="4" s="1"/>
  <c r="J1765" i="4"/>
  <c r="L1765" i="4" s="1"/>
  <c r="J1769" i="4"/>
  <c r="L1769" i="4" s="1"/>
  <c r="J1934" i="4"/>
  <c r="L1934" i="4" s="1"/>
  <c r="J2141" i="4"/>
  <c r="L2141" i="4" s="1"/>
  <c r="J2149" i="4"/>
  <c r="L2149" i="4" s="1"/>
  <c r="J2229" i="4"/>
  <c r="L2229" i="4" s="1"/>
  <c r="J2249" i="4"/>
  <c r="L2249" i="4" s="1"/>
  <c r="J2253" i="4"/>
  <c r="L2253" i="4" s="1"/>
  <c r="J2257" i="4"/>
  <c r="L2257" i="4" s="1"/>
  <c r="J81" i="4"/>
  <c r="L81" i="4" s="1"/>
  <c r="J85" i="4"/>
  <c r="L85" i="4" s="1"/>
  <c r="J475" i="4"/>
  <c r="L475" i="4" s="1"/>
  <c r="J539" i="4"/>
  <c r="J574" i="4"/>
  <c r="L574" i="4" s="1"/>
  <c r="J634" i="4"/>
  <c r="L634" i="4" s="1"/>
  <c r="J658" i="4"/>
  <c r="L658" i="4" s="1"/>
  <c r="J1009" i="4"/>
  <c r="L1009" i="4" s="1"/>
  <c r="J1021" i="4"/>
  <c r="L1021" i="4" s="1"/>
  <c r="J1089" i="4"/>
  <c r="L1089" i="4" s="1"/>
  <c r="J1351" i="4"/>
  <c r="L1351" i="4" s="1"/>
  <c r="J1377" i="4"/>
  <c r="L1377" i="4" s="1"/>
  <c r="J1495" i="4"/>
  <c r="L1495" i="4" s="1"/>
  <c r="J1551" i="4"/>
  <c r="L1551" i="4" s="1"/>
  <c r="J1555" i="4"/>
  <c r="L1555" i="4" s="1"/>
  <c r="J2154" i="4"/>
  <c r="L2154" i="4" s="1"/>
  <c r="J2234" i="4"/>
  <c r="L2234" i="4" s="1"/>
  <c r="J727" i="4"/>
  <c r="L727" i="4" s="1"/>
  <c r="J138" i="4"/>
  <c r="L138" i="4" s="1"/>
  <c r="J2090" i="4"/>
  <c r="L2090" i="4" s="1"/>
  <c r="J105" i="4"/>
  <c r="L105" i="4" s="1"/>
  <c r="J168" i="4"/>
  <c r="L168" i="4" s="1"/>
  <c r="J172" i="4"/>
  <c r="L172" i="4" s="1"/>
  <c r="J180" i="4"/>
  <c r="L180" i="4" s="1"/>
  <c r="J285" i="4"/>
  <c r="L285" i="4" s="1"/>
  <c r="J293" i="4"/>
  <c r="L293" i="4" s="1"/>
  <c r="J313" i="4"/>
  <c r="L313" i="4" s="1"/>
  <c r="J317" i="4"/>
  <c r="L317" i="4" s="1"/>
  <c r="J345" i="4"/>
  <c r="L345" i="4" s="1"/>
  <c r="J357" i="4"/>
  <c r="J361" i="4"/>
  <c r="L361" i="4" s="1"/>
  <c r="J369" i="4"/>
  <c r="L369" i="4" s="1"/>
  <c r="J373" i="4"/>
  <c r="L373" i="4" s="1"/>
  <c r="J377" i="4"/>
  <c r="L377" i="4" s="1"/>
  <c r="J431" i="4"/>
  <c r="L431" i="4" s="1"/>
  <c r="J485" i="4"/>
  <c r="L485" i="4" s="1"/>
  <c r="J513" i="4"/>
  <c r="L513" i="4" s="1"/>
  <c r="J548" i="4"/>
  <c r="L548" i="4" s="1"/>
  <c r="J632" i="4"/>
  <c r="L632" i="4" s="1"/>
  <c r="J640" i="4"/>
  <c r="L640" i="4" s="1"/>
  <c r="J644" i="4"/>
  <c r="J934" i="4"/>
  <c r="L934" i="4" s="1"/>
  <c r="J978" i="4"/>
  <c r="L978" i="4" s="1"/>
  <c r="J982" i="4"/>
  <c r="L982" i="4" s="1"/>
  <c r="J994" i="4"/>
  <c r="L994" i="4" s="1"/>
  <c r="J1141" i="4"/>
  <c r="L1141" i="4" s="1"/>
  <c r="J1276" i="4"/>
  <c r="J1312" i="4"/>
  <c r="L1312" i="4" s="1"/>
  <c r="J1383" i="4"/>
  <c r="L1383" i="4" s="1"/>
  <c r="J1385" i="4"/>
  <c r="L1385" i="4" s="1"/>
  <c r="J1387" i="4"/>
  <c r="L1387" i="4" s="1"/>
  <c r="J1393" i="4"/>
  <c r="L1393" i="4" s="1"/>
  <c r="J1525" i="4"/>
  <c r="L1525" i="4" s="1"/>
  <c r="J1537" i="4"/>
  <c r="L1537" i="4" s="1"/>
  <c r="J1694" i="4"/>
  <c r="L1694" i="4" s="1"/>
  <c r="J1732" i="4"/>
  <c r="L1732" i="4" s="1"/>
  <c r="J1749" i="4"/>
  <c r="L1749" i="4" s="1"/>
  <c r="J1812" i="4"/>
  <c r="L1812" i="4" s="1"/>
  <c r="J1827" i="4"/>
  <c r="L1827" i="4" s="1"/>
  <c r="J1854" i="4"/>
  <c r="L1854" i="4" s="1"/>
  <c r="J1865" i="4"/>
  <c r="L1865" i="4" s="1"/>
  <c r="J1869" i="4"/>
  <c r="L1869" i="4" s="1"/>
  <c r="J1885" i="4"/>
  <c r="L1885" i="4" s="1"/>
  <c r="J1920" i="4"/>
  <c r="L1920" i="4" s="1"/>
  <c r="J2003" i="4"/>
  <c r="L2003" i="4" s="1"/>
  <c r="J2015" i="4"/>
  <c r="L2015" i="4" s="1"/>
  <c r="J2043" i="4"/>
  <c r="L2043" i="4" s="1"/>
  <c r="J2134" i="4"/>
  <c r="L2134" i="4" s="1"/>
  <c r="J2268" i="4"/>
  <c r="L2268" i="4" s="1"/>
  <c r="J2272" i="4"/>
  <c r="L2272" i="4" s="1"/>
  <c r="J2276" i="4"/>
  <c r="L2276" i="4" s="1"/>
  <c r="J2280" i="4"/>
  <c r="L2280" i="4" s="1"/>
  <c r="J2284" i="4"/>
  <c r="L2284" i="4" s="1"/>
  <c r="J2338" i="4"/>
  <c r="L2338" i="4" s="1"/>
  <c r="J2342" i="4"/>
  <c r="L2342" i="4" s="1"/>
  <c r="J421" i="4"/>
  <c r="L421" i="4" s="1"/>
  <c r="J1604" i="4"/>
  <c r="L1604" i="4" s="1"/>
  <c r="J2076" i="4"/>
  <c r="L2076" i="4" s="1"/>
  <c r="J2087" i="4"/>
  <c r="L2087" i="4" s="1"/>
  <c r="J164" i="4"/>
  <c r="L164" i="4" s="1"/>
  <c r="J12" i="4"/>
  <c r="J16" i="4"/>
  <c r="L16" i="4" s="1"/>
  <c r="J64" i="4"/>
  <c r="L64" i="4" s="1"/>
  <c r="J117" i="4"/>
  <c r="L117" i="4" s="1"/>
  <c r="J220" i="4"/>
  <c r="L220" i="4" s="1"/>
  <c r="J224" i="4"/>
  <c r="L224" i="4" s="1"/>
  <c r="J236" i="4"/>
  <c r="J255" i="4"/>
  <c r="L255" i="4" s="1"/>
  <c r="J259" i="4"/>
  <c r="L259" i="4" s="1"/>
  <c r="J263" i="4"/>
  <c r="L263" i="4" s="1"/>
  <c r="J385" i="4"/>
  <c r="L385" i="4" s="1"/>
  <c r="J389" i="4"/>
  <c r="L389" i="4" s="1"/>
  <c r="J404" i="4"/>
  <c r="L404" i="4" s="1"/>
  <c r="J478" i="4"/>
  <c r="L478" i="4" s="1"/>
  <c r="J529" i="4"/>
  <c r="L529" i="4" s="1"/>
  <c r="J549" i="4"/>
  <c r="L549" i="4" s="1"/>
  <c r="J621" i="4"/>
  <c r="L621" i="4" s="1"/>
  <c r="J664" i="4"/>
  <c r="L664" i="4" s="1"/>
  <c r="J971" i="4"/>
  <c r="L971" i="4" s="1"/>
  <c r="J1015" i="4"/>
  <c r="L1015" i="4" s="1"/>
  <c r="J1229" i="4"/>
  <c r="L1229" i="4" s="1"/>
  <c r="J1816" i="4"/>
  <c r="L1816" i="4" s="1"/>
  <c r="J1851" i="4"/>
  <c r="L1851" i="4" s="1"/>
  <c r="J1870" i="4"/>
  <c r="L1870" i="4" s="1"/>
  <c r="J1889" i="4"/>
  <c r="L1889" i="4" s="1"/>
  <c r="J2190" i="4"/>
  <c r="L2190" i="4" s="1"/>
  <c r="J2194" i="4"/>
  <c r="L2194" i="4" s="1"/>
  <c r="J2331" i="4"/>
  <c r="J1069" i="4"/>
  <c r="L1069" i="4" s="1"/>
  <c r="J2033" i="4"/>
  <c r="L2033" i="4" s="1"/>
  <c r="J124" i="4"/>
  <c r="L124" i="4" s="1"/>
  <c r="J1273" i="4"/>
  <c r="L1273" i="4" s="1"/>
  <c r="J1317" i="4"/>
  <c r="L1317" i="4" s="1"/>
  <c r="J1546" i="4"/>
  <c r="L1546" i="4" s="1"/>
  <c r="J1570" i="4"/>
  <c r="L1570" i="4" s="1"/>
  <c r="J1574" i="4"/>
  <c r="J1578" i="4"/>
  <c r="L1578" i="4" s="1"/>
  <c r="J1586" i="4"/>
  <c r="L1586" i="4" s="1"/>
  <c r="J1706" i="4"/>
  <c r="L1706" i="4" s="1"/>
  <c r="J422" i="4"/>
  <c r="L422" i="4" s="1"/>
  <c r="J730" i="4"/>
  <c r="L730" i="4" s="1"/>
  <c r="J2176" i="4"/>
  <c r="L2176" i="4" s="1"/>
  <c r="J9" i="4"/>
  <c r="L9" i="4" s="1"/>
  <c r="J17" i="4"/>
  <c r="L17" i="4" s="1"/>
  <c r="J49" i="4"/>
  <c r="L49" i="4" s="1"/>
  <c r="J61" i="4"/>
  <c r="L61" i="4" s="1"/>
  <c r="J95" i="4"/>
  <c r="L95" i="4" s="1"/>
  <c r="J225" i="4"/>
  <c r="L225" i="4" s="1"/>
  <c r="J249" i="4"/>
  <c r="L249" i="4" s="1"/>
  <c r="J252" i="4"/>
  <c r="L252" i="4" s="1"/>
  <c r="J256" i="4"/>
  <c r="L256" i="4" s="1"/>
  <c r="J268" i="4"/>
  <c r="L268" i="4" s="1"/>
  <c r="J456" i="4"/>
  <c r="L456" i="4" s="1"/>
  <c r="J460" i="4"/>
  <c r="L460" i="4" s="1"/>
  <c r="J542" i="4"/>
  <c r="L542" i="4" s="1"/>
  <c r="J566" i="4"/>
  <c r="L566" i="4" s="1"/>
  <c r="J618" i="4"/>
  <c r="L618" i="4" s="1"/>
  <c r="J630" i="4"/>
  <c r="L630" i="4" s="1"/>
  <c r="J769" i="4"/>
  <c r="L769" i="4" s="1"/>
  <c r="J785" i="4"/>
  <c r="L785" i="4" s="1"/>
  <c r="J1016" i="4"/>
  <c r="L1016" i="4" s="1"/>
  <c r="J1095" i="4"/>
  <c r="L1095" i="4" s="1"/>
  <c r="J1107" i="4"/>
  <c r="L1107" i="4" s="1"/>
  <c r="J1119" i="4"/>
  <c r="L1119" i="4" s="1"/>
  <c r="J1127" i="4"/>
  <c r="L1127" i="4" s="1"/>
  <c r="J1215" i="4"/>
  <c r="L1215" i="4" s="1"/>
  <c r="J1230" i="4"/>
  <c r="L1230" i="4" s="1"/>
  <c r="J1349" i="4"/>
  <c r="L1349" i="4" s="1"/>
  <c r="J1614" i="4"/>
  <c r="L1614" i="4" s="1"/>
  <c r="J1622" i="4"/>
  <c r="L1622" i="4" s="1"/>
  <c r="J1699" i="4"/>
  <c r="L1699" i="4" s="1"/>
  <c r="J1703" i="4"/>
  <c r="L1703" i="4" s="1"/>
  <c r="J1707" i="4"/>
  <c r="L1707" i="4" s="1"/>
  <c r="J1715" i="4"/>
  <c r="L1715" i="4" s="1"/>
  <c r="J1722" i="4"/>
  <c r="L1722" i="4" s="1"/>
  <c r="J1726" i="4"/>
  <c r="L1726" i="4" s="1"/>
  <c r="J1730" i="4"/>
  <c r="L1730" i="4" s="1"/>
  <c r="J1802" i="4"/>
  <c r="L1802" i="4" s="1"/>
  <c r="J1810" i="4"/>
  <c r="L1810" i="4" s="1"/>
  <c r="J1844" i="4"/>
  <c r="L1844" i="4" s="1"/>
  <c r="J1848" i="4"/>
  <c r="L1848" i="4" s="1"/>
  <c r="J1972" i="4"/>
  <c r="L1972" i="4" s="1"/>
  <c r="J2048" i="4"/>
  <c r="L2048" i="4" s="1"/>
  <c r="J2052" i="4"/>
  <c r="L2052" i="4" s="1"/>
  <c r="J2116" i="4"/>
  <c r="L2116" i="4" s="1"/>
  <c r="J2136" i="4"/>
  <c r="L2136" i="4" s="1"/>
  <c r="J2191" i="4"/>
  <c r="L2191" i="4" s="1"/>
  <c r="J2195" i="4"/>
  <c r="L2195" i="4" s="1"/>
  <c r="J954" i="4"/>
  <c r="L954" i="4" s="1"/>
  <c r="J962" i="4"/>
  <c r="L962" i="4" s="1"/>
  <c r="J1594" i="4"/>
  <c r="L1594" i="4" s="1"/>
  <c r="J2026" i="4"/>
  <c r="L2026" i="4" s="1"/>
  <c r="J121" i="4"/>
  <c r="L121" i="4" s="1"/>
  <c r="J1258" i="4"/>
  <c r="L1258" i="4" s="1"/>
  <c r="J1262" i="4"/>
  <c r="L1262" i="4" s="1"/>
  <c r="J1306" i="4"/>
  <c r="L1306" i="4" s="1"/>
  <c r="J1527" i="4"/>
  <c r="L1527" i="4" s="1"/>
  <c r="J1535" i="4"/>
  <c r="L1535" i="4" s="1"/>
  <c r="J1539" i="4"/>
  <c r="L1539" i="4" s="1"/>
  <c r="J1583" i="4"/>
  <c r="L1583" i="4" s="1"/>
  <c r="J1607" i="4"/>
  <c r="L1607" i="4" s="1"/>
  <c r="J731" i="4"/>
  <c r="L731" i="4" s="1"/>
  <c r="J2177" i="4"/>
  <c r="L2177" i="4" s="1"/>
  <c r="J58" i="4"/>
  <c r="L58" i="4" s="1"/>
  <c r="J74" i="4"/>
  <c r="L74" i="4" s="1"/>
  <c r="J151" i="4"/>
  <c r="L151" i="4" s="1"/>
  <c r="J352" i="4"/>
  <c r="L352" i="4" s="1"/>
  <c r="J372" i="4"/>
  <c r="L372" i="4" s="1"/>
  <c r="J437" i="4"/>
  <c r="L437" i="4" s="1"/>
  <c r="J480" i="4"/>
  <c r="L480" i="4" s="1"/>
  <c r="J782" i="4"/>
  <c r="L782" i="4" s="1"/>
  <c r="J901" i="4"/>
  <c r="L901" i="4" s="1"/>
  <c r="J905" i="4"/>
  <c r="L905" i="4" s="1"/>
  <c r="J1104" i="4"/>
  <c r="L1104" i="4" s="1"/>
  <c r="J1112" i="4"/>
  <c r="L1112" i="4" s="1"/>
  <c r="J1124" i="4"/>
  <c r="J1807" i="4"/>
  <c r="L1807" i="4" s="1"/>
  <c r="J1891" i="4"/>
  <c r="L1891" i="4" s="1"/>
  <c r="J1895" i="4"/>
  <c r="L1895" i="4" s="1"/>
  <c r="J1954" i="4"/>
  <c r="L1954" i="4" s="1"/>
  <c r="J1990" i="4"/>
  <c r="L1990" i="4" s="1"/>
  <c r="J2109" i="4"/>
  <c r="L2109" i="4" s="1"/>
  <c r="J2113" i="4"/>
  <c r="L2113" i="4" s="1"/>
  <c r="J2192" i="4"/>
  <c r="L2192" i="4" s="1"/>
  <c r="J2204" i="4"/>
  <c r="L2204" i="4" s="1"/>
  <c r="J2260" i="4"/>
  <c r="J2263" i="4"/>
  <c r="L2263" i="4" s="1"/>
  <c r="J308" i="4"/>
  <c r="L308" i="4" s="1"/>
  <c r="J1071" i="4"/>
  <c r="L1071" i="4" s="1"/>
  <c r="J1075" i="4"/>
  <c r="L1075" i="4" s="1"/>
  <c r="J126" i="4"/>
  <c r="L126" i="4" s="1"/>
  <c r="J146" i="4"/>
  <c r="L146" i="4" s="1"/>
  <c r="J763" i="4"/>
  <c r="L763" i="4" s="1"/>
  <c r="J906" i="4"/>
  <c r="L906" i="4" s="1"/>
  <c r="J914" i="4"/>
  <c r="L914" i="4" s="1"/>
  <c r="J1263" i="4"/>
  <c r="L1263" i="4" s="1"/>
  <c r="J1271" i="4"/>
  <c r="L1271" i="4" s="1"/>
  <c r="J1311" i="4"/>
  <c r="L1311" i="4" s="1"/>
  <c r="J1373" i="4"/>
  <c r="L1373" i="4" s="1"/>
  <c r="J1450" i="4"/>
  <c r="L1450" i="4" s="1"/>
  <c r="J1458" i="4"/>
  <c r="L1458" i="4" s="1"/>
  <c r="J1544" i="4"/>
  <c r="L1544" i="4" s="1"/>
  <c r="J1572" i="4"/>
  <c r="L1572" i="4" s="1"/>
  <c r="J1608" i="4"/>
  <c r="L1608" i="4" s="1"/>
  <c r="J2205" i="4"/>
  <c r="L2205" i="4" s="1"/>
  <c r="J2213" i="4"/>
  <c r="L2213" i="4" s="1"/>
  <c r="J416" i="4"/>
  <c r="L416" i="4" s="1"/>
  <c r="J420" i="4"/>
  <c r="L420" i="4" s="1"/>
  <c r="J405" i="4"/>
  <c r="J425" i="4"/>
  <c r="L425" i="4" s="1"/>
  <c r="J429" i="4"/>
  <c r="L429" i="4" s="1"/>
  <c r="J459" i="4"/>
  <c r="L459" i="4" s="1"/>
  <c r="J463" i="4"/>
  <c r="L463" i="4" s="1"/>
  <c r="J799" i="4"/>
  <c r="L799" i="4" s="1"/>
  <c r="J886" i="4"/>
  <c r="L886" i="4" s="1"/>
  <c r="J18" i="4"/>
  <c r="L18" i="4" s="1"/>
  <c r="J42" i="4"/>
  <c r="L42" i="4" s="1"/>
  <c r="J112" i="4"/>
  <c r="L112" i="4" s="1"/>
  <c r="J167" i="4"/>
  <c r="L167" i="4" s="1"/>
  <c r="J213" i="4"/>
  <c r="L213" i="4" s="1"/>
  <c r="J217" i="4"/>
  <c r="L217" i="4" s="1"/>
  <c r="J233" i="4"/>
  <c r="L233" i="4" s="1"/>
  <c r="J272" i="4"/>
  <c r="L272" i="4" s="1"/>
  <c r="J276" i="4"/>
  <c r="L276" i="4" s="1"/>
  <c r="J395" i="4"/>
  <c r="L395" i="4" s="1"/>
  <c r="J436" i="4"/>
  <c r="L436" i="4" s="1"/>
  <c r="J582" i="4"/>
  <c r="L582" i="4" s="1"/>
  <c r="J602" i="4"/>
  <c r="L602" i="4" s="1"/>
  <c r="J626" i="4"/>
  <c r="L626" i="4" s="1"/>
  <c r="J672" i="4"/>
  <c r="L672" i="4" s="1"/>
  <c r="J696" i="4"/>
  <c r="L696" i="4" s="1"/>
  <c r="J704" i="4"/>
  <c r="L704" i="4" s="1"/>
  <c r="J716" i="4"/>
  <c r="L716" i="4" s="1"/>
  <c r="J720" i="4"/>
  <c r="L720" i="4" s="1"/>
  <c r="J760" i="4"/>
  <c r="L760" i="4" s="1"/>
  <c r="J31" i="4"/>
  <c r="L31" i="4" s="1"/>
  <c r="J39" i="4"/>
  <c r="L39" i="4" s="1"/>
  <c r="J66" i="4"/>
  <c r="L66" i="4" s="1"/>
  <c r="J116" i="4"/>
  <c r="L116" i="4" s="1"/>
  <c r="J179" i="4"/>
  <c r="L179" i="4" s="1"/>
  <c r="J269" i="4"/>
  <c r="L269" i="4" s="1"/>
  <c r="J347" i="4"/>
  <c r="L347" i="4" s="1"/>
  <c r="J363" i="4"/>
  <c r="L363" i="4" s="1"/>
  <c r="J367" i="4"/>
  <c r="L367" i="4" s="1"/>
  <c r="J399" i="4"/>
  <c r="L399" i="4" s="1"/>
  <c r="J482" i="4"/>
  <c r="L482" i="4" s="1"/>
  <c r="J544" i="4"/>
  <c r="L544" i="4" s="1"/>
  <c r="J642" i="4"/>
  <c r="L642" i="4" s="1"/>
  <c r="J661" i="4"/>
  <c r="L661" i="4" s="1"/>
  <c r="J792" i="4"/>
  <c r="L792" i="4" s="1"/>
  <c r="J8" i="4"/>
  <c r="L8" i="4" s="1"/>
  <c r="J320" i="4"/>
  <c r="L320" i="4" s="1"/>
  <c r="J20" i="4"/>
  <c r="L20" i="4" s="1"/>
  <c r="J67" i="4"/>
  <c r="L67" i="4" s="1"/>
  <c r="J89" i="4"/>
  <c r="L89" i="4" s="1"/>
  <c r="J93" i="4"/>
  <c r="L93" i="4" s="1"/>
  <c r="J110" i="4"/>
  <c r="L110" i="4" s="1"/>
  <c r="J211" i="4"/>
  <c r="L211" i="4" s="1"/>
  <c r="J223" i="4"/>
  <c r="L223" i="4" s="1"/>
  <c r="J227" i="4"/>
  <c r="L227" i="4" s="1"/>
  <c r="J239" i="4"/>
  <c r="L239" i="4" s="1"/>
  <c r="J243" i="4"/>
  <c r="L243" i="4" s="1"/>
  <c r="J266" i="4"/>
  <c r="L266" i="4" s="1"/>
  <c r="J333" i="4"/>
  <c r="L333" i="4" s="1"/>
  <c r="J364" i="4"/>
  <c r="L364" i="4" s="1"/>
  <c r="J376" i="4"/>
  <c r="L376" i="4" s="1"/>
  <c r="J506" i="4"/>
  <c r="L506" i="4" s="1"/>
  <c r="J514" i="4"/>
  <c r="L514" i="4" s="1"/>
  <c r="J541" i="4"/>
  <c r="L541" i="4" s="1"/>
  <c r="J14" i="4"/>
  <c r="L14" i="4" s="1"/>
  <c r="J45" i="4"/>
  <c r="L45" i="4" s="1"/>
  <c r="J68" i="4"/>
  <c r="L68" i="4" s="1"/>
  <c r="J72" i="4"/>
  <c r="L72" i="4" s="1"/>
  <c r="J97" i="4"/>
  <c r="L97" i="4" s="1"/>
  <c r="J107" i="4"/>
  <c r="L107" i="4" s="1"/>
  <c r="J111" i="4"/>
  <c r="L111" i="4" s="1"/>
  <c r="J158" i="4"/>
  <c r="L158" i="4" s="1"/>
  <c r="J201" i="4"/>
  <c r="L201" i="4" s="1"/>
  <c r="J240" i="4"/>
  <c r="L240" i="4" s="1"/>
  <c r="J447" i="4"/>
  <c r="L447" i="4" s="1"/>
  <c r="J451" i="4"/>
  <c r="L451" i="4" s="1"/>
  <c r="J470" i="4"/>
  <c r="L470" i="4" s="1"/>
  <c r="J780" i="4"/>
  <c r="L780" i="4" s="1"/>
  <c r="J839" i="4"/>
  <c r="L839" i="4" s="1"/>
  <c r="J843" i="4"/>
  <c r="L843" i="4" s="1"/>
  <c r="J859" i="4"/>
  <c r="L859" i="4" s="1"/>
  <c r="J921" i="4"/>
  <c r="L921" i="4" s="1"/>
  <c r="J945" i="4"/>
  <c r="L945" i="4" s="1"/>
  <c r="J969" i="4"/>
  <c r="L969" i="4" s="1"/>
  <c r="J977" i="4"/>
  <c r="L977" i="4" s="1"/>
  <c r="J1001" i="4"/>
  <c r="L1001" i="4" s="1"/>
  <c r="J1013" i="4"/>
  <c r="L1013" i="4" s="1"/>
  <c r="J1136" i="4"/>
  <c r="L1136" i="4" s="1"/>
  <c r="J1155" i="4"/>
  <c r="L1155" i="4" s="1"/>
  <c r="J1163" i="4"/>
  <c r="L1163" i="4" s="1"/>
  <c r="J1191" i="4"/>
  <c r="L1191" i="4" s="1"/>
  <c r="J1195" i="4"/>
  <c r="L1195" i="4" s="1"/>
  <c r="J1227" i="4"/>
  <c r="L1227" i="4" s="1"/>
  <c r="J1242" i="4"/>
  <c r="L1242" i="4" s="1"/>
  <c r="J1288" i="4"/>
  <c r="L1288" i="4" s="1"/>
  <c r="J1319" i="4"/>
  <c r="L1319" i="4" s="1"/>
  <c r="J1421" i="4"/>
  <c r="L1421" i="4" s="1"/>
  <c r="J1436" i="4"/>
  <c r="L1436" i="4" s="1"/>
  <c r="J1440" i="4"/>
  <c r="L1440" i="4" s="1"/>
  <c r="J1459" i="4"/>
  <c r="L1459" i="4" s="1"/>
  <c r="J1475" i="4"/>
  <c r="L1475" i="4" s="1"/>
  <c r="J1513" i="4"/>
  <c r="L1513" i="4" s="1"/>
  <c r="J1557" i="4"/>
  <c r="L1557" i="4" s="1"/>
  <c r="J1587" i="4"/>
  <c r="L1587" i="4" s="1"/>
  <c r="J1629" i="4"/>
  <c r="L1629" i="4" s="1"/>
  <c r="J1645" i="4"/>
  <c r="L1645" i="4" s="1"/>
  <c r="J1653" i="4"/>
  <c r="L1653" i="4" s="1"/>
  <c r="J1692" i="4"/>
  <c r="L1692" i="4" s="1"/>
  <c r="J1720" i="4"/>
  <c r="L1720" i="4" s="1"/>
  <c r="J1747" i="4"/>
  <c r="L1747" i="4" s="1"/>
  <c r="J1755" i="4"/>
  <c r="L1755" i="4" s="1"/>
  <c r="J1775" i="4"/>
  <c r="L1775" i="4" s="1"/>
  <c r="J1779" i="4"/>
  <c r="L1779" i="4" s="1"/>
  <c r="J1787" i="4"/>
  <c r="L1787" i="4" s="1"/>
  <c r="J1861" i="4"/>
  <c r="L1861" i="4" s="1"/>
  <c r="J1892" i="4"/>
  <c r="L1892" i="4" s="1"/>
  <c r="J1914" i="4"/>
  <c r="L1914" i="4" s="1"/>
  <c r="J1922" i="4"/>
  <c r="J1926" i="4"/>
  <c r="L1926" i="4" s="1"/>
  <c r="J1930" i="4"/>
  <c r="L1930" i="4" s="1"/>
  <c r="J1941" i="4"/>
  <c r="L1941" i="4" s="1"/>
  <c r="J2055" i="4"/>
  <c r="L2055" i="4" s="1"/>
  <c r="J2063" i="4"/>
  <c r="L2063" i="4" s="1"/>
  <c r="J2103" i="4"/>
  <c r="L2103" i="4" s="1"/>
  <c r="J2107" i="4"/>
  <c r="L2107" i="4" s="1"/>
  <c r="J2185" i="4"/>
  <c r="L2185" i="4" s="1"/>
  <c r="J2193" i="4"/>
  <c r="L2193" i="4" s="1"/>
  <c r="J2209" i="4"/>
  <c r="L2209" i="4" s="1"/>
  <c r="J2327" i="4"/>
  <c r="L2327" i="4" s="1"/>
  <c r="J2337" i="4"/>
  <c r="L2337" i="4" s="1"/>
  <c r="J2357" i="4"/>
  <c r="L2357" i="4" s="1"/>
  <c r="J193" i="4"/>
  <c r="L193" i="4" s="1"/>
  <c r="J197" i="4"/>
  <c r="L197" i="4" s="1"/>
  <c r="J961" i="4"/>
  <c r="L961" i="4" s="1"/>
  <c r="J1065" i="4"/>
  <c r="L1065" i="4" s="1"/>
  <c r="J1592" i="4"/>
  <c r="L1592" i="4" s="1"/>
  <c r="J2023" i="4"/>
  <c r="L2023" i="4" s="1"/>
  <c r="J2027" i="4"/>
  <c r="L2027" i="4" s="1"/>
  <c r="J2035" i="4"/>
  <c r="L2035" i="4" s="1"/>
  <c r="J125" i="4"/>
  <c r="L125" i="4" s="1"/>
  <c r="J1036" i="4"/>
  <c r="L1036" i="4" s="1"/>
  <c r="J1040" i="4"/>
  <c r="L1040" i="4" s="1"/>
  <c r="J1044" i="4"/>
  <c r="L1044" i="4" s="1"/>
  <c r="J2168" i="4"/>
  <c r="L2168" i="4" s="1"/>
  <c r="J426" i="4"/>
  <c r="L426" i="4" s="1"/>
  <c r="J433" i="4"/>
  <c r="L433" i="4" s="1"/>
  <c r="J440" i="4"/>
  <c r="L440" i="4" s="1"/>
  <c r="J448" i="4"/>
  <c r="L448" i="4" s="1"/>
  <c r="J467" i="4"/>
  <c r="L467" i="4" s="1"/>
  <c r="J481" i="4"/>
  <c r="L481" i="4" s="1"/>
  <c r="J499" i="4"/>
  <c r="L499" i="4" s="1"/>
  <c r="J518" i="4"/>
  <c r="L518" i="4" s="1"/>
  <c r="J538" i="4"/>
  <c r="L538" i="4" s="1"/>
  <c r="J591" i="4"/>
  <c r="L591" i="4" s="1"/>
  <c r="J689" i="4"/>
  <c r="L689" i="4" s="1"/>
  <c r="J717" i="4"/>
  <c r="L717" i="4" s="1"/>
  <c r="J721" i="4"/>
  <c r="L721" i="4" s="1"/>
  <c r="J804" i="4"/>
  <c r="L804" i="4" s="1"/>
  <c r="J863" i="4"/>
  <c r="L863" i="4" s="1"/>
  <c r="J910" i="4"/>
  <c r="L910" i="4" s="1"/>
  <c r="J938" i="4"/>
  <c r="L938" i="4" s="1"/>
  <c r="J1524" i="4"/>
  <c r="L1524" i="4" s="1"/>
  <c r="J1660" i="4"/>
  <c r="L1660" i="4" s="1"/>
  <c r="J1737" i="4"/>
  <c r="L1737" i="4" s="1"/>
  <c r="J1821" i="4"/>
  <c r="L1821" i="4" s="1"/>
  <c r="J1904" i="4"/>
  <c r="L1904" i="4" s="1"/>
  <c r="J1964" i="4"/>
  <c r="L1964" i="4" s="1"/>
  <c r="J1988" i="4"/>
  <c r="L1988" i="4" s="1"/>
  <c r="J2004" i="4"/>
  <c r="L2004" i="4" s="1"/>
  <c r="J2135" i="4"/>
  <c r="L2135" i="4" s="1"/>
  <c r="J2162" i="4"/>
  <c r="L2162" i="4" s="1"/>
  <c r="J2292" i="4"/>
  <c r="L2292" i="4" s="1"/>
  <c r="J2316" i="4"/>
  <c r="L2316" i="4" s="1"/>
  <c r="J2320" i="4"/>
  <c r="L2320" i="4" s="1"/>
  <c r="J1156" i="4"/>
  <c r="L1156" i="4" s="1"/>
  <c r="J1164" i="4"/>
  <c r="L1164" i="4" s="1"/>
  <c r="J1172" i="4"/>
  <c r="L1172" i="4" s="1"/>
  <c r="J1184" i="4"/>
  <c r="L1184" i="4" s="1"/>
  <c r="J1188" i="4"/>
  <c r="L1188" i="4" s="1"/>
  <c r="J1204" i="4"/>
  <c r="L1204" i="4" s="1"/>
  <c r="J1281" i="4"/>
  <c r="L1281" i="4" s="1"/>
  <c r="J1285" i="4"/>
  <c r="L1285" i="4" s="1"/>
  <c r="J1332" i="4"/>
  <c r="L1332" i="4" s="1"/>
  <c r="J1359" i="4"/>
  <c r="L1359" i="4" s="1"/>
  <c r="J1396" i="4"/>
  <c r="L1396" i="4" s="1"/>
  <c r="J1406" i="4"/>
  <c r="L1406" i="4" s="1"/>
  <c r="J1414" i="4"/>
  <c r="L1414" i="4" s="1"/>
  <c r="J1418" i="4"/>
  <c r="L1418" i="4" s="1"/>
  <c r="J1449" i="4"/>
  <c r="L1449" i="4" s="1"/>
  <c r="J1468" i="4"/>
  <c r="L1468" i="4" s="1"/>
  <c r="J1488" i="4"/>
  <c r="L1488" i="4" s="1"/>
  <c r="J1506" i="4"/>
  <c r="L1506" i="4" s="1"/>
  <c r="J1547" i="4"/>
  <c r="L1547" i="4" s="1"/>
  <c r="J1554" i="4"/>
  <c r="L1554" i="4" s="1"/>
  <c r="J1638" i="4"/>
  <c r="L1638" i="4" s="1"/>
  <c r="J1664" i="4"/>
  <c r="L1664" i="4" s="1"/>
  <c r="J1670" i="4"/>
  <c r="L1670" i="4" s="1"/>
  <c r="J1682" i="4"/>
  <c r="L1682" i="4" s="1"/>
  <c r="J1709" i="4"/>
  <c r="L1709" i="4" s="1"/>
  <c r="J1717" i="4"/>
  <c r="L1717" i="4" s="1"/>
  <c r="J1721" i="4"/>
  <c r="L1721" i="4" s="1"/>
  <c r="J1756" i="4"/>
  <c r="L1756" i="4" s="1"/>
  <c r="J1760" i="4"/>
  <c r="L1760" i="4" s="1"/>
  <c r="J1764" i="4"/>
  <c r="L1764" i="4" s="1"/>
  <c r="J1768" i="4"/>
  <c r="L1768" i="4" s="1"/>
  <c r="J2198" i="4"/>
  <c r="L2198" i="4" s="1"/>
  <c r="J2202" i="4"/>
  <c r="L2202" i="4" s="1"/>
  <c r="J2214" i="4"/>
  <c r="L2214" i="4" s="1"/>
  <c r="J2233" i="4"/>
  <c r="L2233" i="4" s="1"/>
  <c r="J2252" i="4"/>
  <c r="L2252" i="4" s="1"/>
  <c r="J2358" i="4"/>
  <c r="L2358" i="4" s="1"/>
  <c r="J302" i="4"/>
  <c r="L302" i="4" s="1"/>
  <c r="J1601" i="4"/>
  <c r="L1601" i="4" s="1"/>
  <c r="J2024" i="4"/>
  <c r="L2024" i="4" s="1"/>
  <c r="J2028" i="4"/>
  <c r="L2028" i="4" s="1"/>
  <c r="J130" i="4"/>
  <c r="L130" i="4" s="1"/>
  <c r="J141" i="4"/>
  <c r="L141" i="4" s="1"/>
  <c r="J145" i="4"/>
  <c r="L145" i="4" s="1"/>
  <c r="J1033" i="4"/>
  <c r="L1033" i="4" s="1"/>
  <c r="J353" i="4"/>
  <c r="L353" i="4" s="1"/>
  <c r="J393" i="4"/>
  <c r="L393" i="4" s="1"/>
  <c r="J397" i="4"/>
  <c r="L397" i="4" s="1"/>
  <c r="J423" i="4"/>
  <c r="L423" i="4" s="1"/>
  <c r="J427" i="4"/>
  <c r="L427" i="4" s="1"/>
  <c r="J441" i="4"/>
  <c r="L441" i="4" s="1"/>
  <c r="J496" i="4"/>
  <c r="L496" i="4" s="1"/>
  <c r="J584" i="4"/>
  <c r="L584" i="4" s="1"/>
  <c r="J616" i="4"/>
  <c r="L616" i="4" s="1"/>
  <c r="J624" i="4"/>
  <c r="L624" i="4" s="1"/>
  <c r="J686" i="4"/>
  <c r="L686" i="4" s="1"/>
  <c r="J694" i="4"/>
  <c r="L694" i="4" s="1"/>
  <c r="J702" i="4"/>
  <c r="L702" i="4" s="1"/>
  <c r="J718" i="4"/>
  <c r="L718" i="4" s="1"/>
  <c r="J722" i="4"/>
  <c r="L722" i="4" s="1"/>
  <c r="J887" i="4"/>
  <c r="L887" i="4" s="1"/>
  <c r="J899" i="4"/>
  <c r="L899" i="4" s="1"/>
  <c r="J1110" i="4"/>
  <c r="L1110" i="4" s="1"/>
  <c r="J1122" i="4"/>
  <c r="L1122" i="4" s="1"/>
  <c r="J1800" i="4"/>
  <c r="L1800" i="4" s="1"/>
  <c r="J1804" i="4"/>
  <c r="L1804" i="4" s="1"/>
  <c r="J1837" i="4"/>
  <c r="L1837" i="4" s="1"/>
  <c r="J1845" i="4"/>
  <c r="L1845" i="4" s="1"/>
  <c r="J1862" i="4"/>
  <c r="L1862" i="4" s="1"/>
  <c r="J1882" i="4"/>
  <c r="L1882" i="4" s="1"/>
  <c r="J1908" i="4"/>
  <c r="L1908" i="4" s="1"/>
  <c r="J1916" i="4"/>
  <c r="L1916" i="4" s="1"/>
  <c r="J1946" i="4"/>
  <c r="L1946" i="4" s="1"/>
  <c r="J1974" i="4"/>
  <c r="L1974" i="4" s="1"/>
  <c r="J1989" i="4"/>
  <c r="L1989" i="4" s="1"/>
  <c r="J2017" i="4"/>
  <c r="L2017" i="4" s="1"/>
  <c r="J2021" i="4"/>
  <c r="L2021" i="4" s="1"/>
  <c r="J2105" i="4"/>
  <c r="L2105" i="4" s="1"/>
  <c r="J2143" i="4"/>
  <c r="L2143" i="4" s="1"/>
  <c r="J2155" i="4"/>
  <c r="L2155" i="4" s="1"/>
  <c r="J2282" i="4"/>
  <c r="L2282" i="4" s="1"/>
  <c r="J2297" i="4"/>
  <c r="L2297" i="4" s="1"/>
  <c r="J979" i="4"/>
  <c r="L979" i="4" s="1"/>
  <c r="J1115" i="4"/>
  <c r="L1115" i="4" s="1"/>
  <c r="J1130" i="4"/>
  <c r="L1130" i="4" s="1"/>
  <c r="J1157" i="4"/>
  <c r="L1157" i="4" s="1"/>
  <c r="J1181" i="4"/>
  <c r="L1181" i="4" s="1"/>
  <c r="J1185" i="4"/>
  <c r="L1185" i="4" s="1"/>
  <c r="J1197" i="4"/>
  <c r="L1197" i="4" s="1"/>
  <c r="J1209" i="4"/>
  <c r="L1209" i="4" s="1"/>
  <c r="J1278" i="4"/>
  <c r="L1278" i="4" s="1"/>
  <c r="J1294" i="4"/>
  <c r="L1294" i="4" s="1"/>
  <c r="J1321" i="4"/>
  <c r="L1321" i="4" s="1"/>
  <c r="J1360" i="4"/>
  <c r="L1360" i="4" s="1"/>
  <c r="J1427" i="4"/>
  <c r="L1427" i="4" s="1"/>
  <c r="J1465" i="4"/>
  <c r="L1465" i="4" s="1"/>
  <c r="J1477" i="4"/>
  <c r="L1477" i="4" s="1"/>
  <c r="J1563" i="4"/>
  <c r="L1563" i="4" s="1"/>
  <c r="J1635" i="4"/>
  <c r="L1635" i="4" s="1"/>
  <c r="J1658" i="4"/>
  <c r="L1658" i="4" s="1"/>
  <c r="J1690" i="4"/>
  <c r="L1690" i="4" s="1"/>
  <c r="J1773" i="4"/>
  <c r="L1773" i="4" s="1"/>
  <c r="J1785" i="4"/>
  <c r="L1785" i="4" s="1"/>
  <c r="J1789" i="4"/>
  <c r="L1789" i="4" s="1"/>
  <c r="J1815" i="4"/>
  <c r="L1815" i="4" s="1"/>
  <c r="J2219" i="4"/>
  <c r="L2219" i="4" s="1"/>
  <c r="J2223" i="4"/>
  <c r="L2223" i="4" s="1"/>
  <c r="J2245" i="4"/>
  <c r="L2245" i="4" s="1"/>
  <c r="J2271" i="4"/>
  <c r="L2271" i="4" s="1"/>
  <c r="J2343" i="4"/>
  <c r="L2343" i="4" s="1"/>
  <c r="J183" i="4"/>
  <c r="L183" i="4" s="1"/>
  <c r="J191" i="4"/>
  <c r="L191" i="4" s="1"/>
  <c r="J414" i="4"/>
  <c r="L414" i="4" s="1"/>
  <c r="J756" i="4"/>
  <c r="L756" i="4" s="1"/>
  <c r="J959" i="4"/>
  <c r="L959" i="4" s="1"/>
  <c r="J1078" i="4"/>
  <c r="L1078" i="4" s="1"/>
  <c r="J2025" i="4"/>
  <c r="L2025" i="4" s="1"/>
  <c r="J2029" i="4"/>
  <c r="L2029" i="4" s="1"/>
  <c r="J1042" i="4"/>
  <c r="L1042" i="4" s="1"/>
  <c r="J2097" i="4"/>
  <c r="L2097" i="4" s="1"/>
  <c r="J2101" i="4"/>
  <c r="L2101" i="4" s="1"/>
  <c r="J350" i="4"/>
  <c r="L350" i="4" s="1"/>
  <c r="J358" i="4"/>
  <c r="L358" i="4" s="1"/>
  <c r="J381" i="4"/>
  <c r="L381" i="4" s="1"/>
  <c r="J391" i="4"/>
  <c r="L391" i="4" s="1"/>
  <c r="J394" i="4"/>
  <c r="L394" i="4" s="1"/>
  <c r="J424" i="4"/>
  <c r="L424" i="4" s="1"/>
  <c r="J428" i="4"/>
  <c r="L428" i="4" s="1"/>
  <c r="J438" i="4"/>
  <c r="L438" i="4" s="1"/>
  <c r="J442" i="4"/>
  <c r="L442" i="4" s="1"/>
  <c r="J454" i="4"/>
  <c r="L454" i="4" s="1"/>
  <c r="J501" i="4"/>
  <c r="L501" i="4" s="1"/>
  <c r="J536" i="4"/>
  <c r="L536" i="4" s="1"/>
  <c r="J547" i="4"/>
  <c r="L547" i="4" s="1"/>
  <c r="J554" i="4"/>
  <c r="L554" i="4" s="1"/>
  <c r="J589" i="4"/>
  <c r="L589" i="4" s="1"/>
  <c r="J629" i="4"/>
  <c r="L629" i="4" s="1"/>
  <c r="J652" i="4"/>
  <c r="L652" i="4" s="1"/>
  <c r="J691" i="4"/>
  <c r="L691" i="4" s="1"/>
  <c r="J695" i="4"/>
  <c r="L695" i="4" s="1"/>
  <c r="J703" i="4"/>
  <c r="L703" i="4" s="1"/>
  <c r="J806" i="4"/>
  <c r="L806" i="4" s="1"/>
  <c r="J854" i="4"/>
  <c r="L854" i="4" s="1"/>
  <c r="J877" i="4"/>
  <c r="L877" i="4" s="1"/>
  <c r="J888" i="4"/>
  <c r="L888" i="4" s="1"/>
  <c r="J892" i="4"/>
  <c r="L892" i="4" s="1"/>
  <c r="J968" i="4"/>
  <c r="L968" i="4" s="1"/>
  <c r="J1499" i="4"/>
  <c r="L1499" i="4" s="1"/>
  <c r="J1668" i="4"/>
  <c r="L1668" i="4" s="1"/>
  <c r="J1797" i="4"/>
  <c r="L1797" i="4" s="1"/>
  <c r="J1805" i="4"/>
  <c r="L1805" i="4" s="1"/>
  <c r="J1823" i="4"/>
  <c r="L1823" i="4" s="1"/>
  <c r="J1849" i="4"/>
  <c r="L1849" i="4" s="1"/>
  <c r="J1871" i="4"/>
  <c r="L1871" i="4" s="1"/>
  <c r="J1875" i="4"/>
  <c r="L1875" i="4" s="1"/>
  <c r="J1879" i="4"/>
  <c r="L1879" i="4" s="1"/>
  <c r="J1887" i="4"/>
  <c r="L1887" i="4" s="1"/>
  <c r="J1905" i="4"/>
  <c r="L1905" i="4" s="1"/>
  <c r="J1947" i="4"/>
  <c r="L1947" i="4" s="1"/>
  <c r="J1961" i="4"/>
  <c r="L1961" i="4" s="1"/>
  <c r="J1963" i="4"/>
  <c r="L1963" i="4" s="1"/>
  <c r="J1967" i="4"/>
  <c r="L1967" i="4" s="1"/>
  <c r="J2010" i="4"/>
  <c r="L2010" i="4" s="1"/>
  <c r="J2014" i="4"/>
  <c r="L2014" i="4" s="1"/>
  <c r="J2022" i="4"/>
  <c r="L2022" i="4" s="1"/>
  <c r="J2042" i="4"/>
  <c r="L2042" i="4" s="1"/>
  <c r="J2050" i="4"/>
  <c r="J2110" i="4"/>
  <c r="L2110" i="4" s="1"/>
  <c r="J2140" i="4"/>
  <c r="L2140" i="4" s="1"/>
  <c r="J2200" i="4"/>
  <c r="L2200" i="4" s="1"/>
  <c r="J2224" i="4"/>
  <c r="L2224" i="4" s="1"/>
  <c r="J882" i="4"/>
  <c r="L882" i="4" s="1"/>
  <c r="J996" i="4"/>
  <c r="L996" i="4" s="1"/>
  <c r="J1000" i="4"/>
  <c r="L1000" i="4" s="1"/>
  <c r="J1084" i="4"/>
  <c r="L1084" i="4" s="1"/>
  <c r="J1088" i="4"/>
  <c r="L1088" i="4" s="1"/>
  <c r="J1158" i="4"/>
  <c r="L1158" i="4" s="1"/>
  <c r="J1222" i="4"/>
  <c r="L1222" i="4" s="1"/>
  <c r="J1226" i="4"/>
  <c r="L1226" i="4" s="1"/>
  <c r="J1257" i="4"/>
  <c r="L1257" i="4" s="1"/>
  <c r="J1291" i="4"/>
  <c r="L1291" i="4" s="1"/>
  <c r="J1299" i="4"/>
  <c r="L1299" i="4" s="1"/>
  <c r="J1322" i="4"/>
  <c r="L1322" i="4" s="1"/>
  <c r="J1357" i="4"/>
  <c r="L1357" i="4" s="1"/>
  <c r="J1368" i="4"/>
  <c r="L1368" i="4" s="1"/>
  <c r="J1372" i="4"/>
  <c r="L1372" i="4" s="1"/>
  <c r="J1376" i="4"/>
  <c r="L1376" i="4" s="1"/>
  <c r="J1424" i="4"/>
  <c r="L1424" i="4" s="1"/>
  <c r="J1431" i="4"/>
  <c r="L1431" i="4" s="1"/>
  <c r="J1439" i="4"/>
  <c r="L1439" i="4" s="1"/>
  <c r="J1470" i="4"/>
  <c r="L1470" i="4" s="1"/>
  <c r="J1516" i="4"/>
  <c r="L1516" i="4" s="1"/>
  <c r="J1523" i="4"/>
  <c r="L1523" i="4" s="1"/>
  <c r="J1549" i="4"/>
  <c r="L1549" i="4" s="1"/>
  <c r="J1556" i="4"/>
  <c r="L1556" i="4" s="1"/>
  <c r="J1590" i="4"/>
  <c r="L1590" i="4" s="1"/>
  <c r="J1648" i="4"/>
  <c r="L1648" i="4" s="1"/>
  <c r="J1831" i="4"/>
  <c r="L1831" i="4" s="1"/>
  <c r="J1876" i="4"/>
  <c r="L1876" i="4" s="1"/>
  <c r="J1971" i="4"/>
  <c r="L1971" i="4" s="1"/>
  <c r="J1973" i="4"/>
  <c r="L1973" i="4" s="1"/>
  <c r="J2157" i="4"/>
  <c r="L2157" i="4" s="1"/>
  <c r="J2246" i="4"/>
  <c r="L2246" i="4" s="1"/>
  <c r="J2254" i="4"/>
  <c r="L2254" i="4" s="1"/>
  <c r="J2344" i="4"/>
  <c r="L2344" i="4" s="1"/>
  <c r="J407" i="4"/>
  <c r="L407" i="4" s="1"/>
  <c r="J953" i="4"/>
  <c r="L953" i="4" s="1"/>
  <c r="J960" i="4"/>
  <c r="L960" i="4" s="1"/>
  <c r="J964" i="4"/>
  <c r="L964" i="4" s="1"/>
  <c r="J2077" i="4"/>
  <c r="L2077" i="4" s="1"/>
  <c r="J128" i="4"/>
  <c r="L128" i="4" s="1"/>
  <c r="J132" i="4"/>
  <c r="L132" i="4" s="1"/>
  <c r="J1039" i="4"/>
  <c r="L1039" i="4" s="1"/>
  <c r="J1043" i="4"/>
  <c r="L1043" i="4" s="1"/>
  <c r="J271" i="4"/>
  <c r="L271" i="4" s="1"/>
  <c r="J490" i="4"/>
  <c r="L490" i="4" s="1"/>
  <c r="J493" i="4"/>
  <c r="L493" i="4" s="1"/>
  <c r="J524" i="4"/>
  <c r="L524" i="4" s="1"/>
  <c r="J528" i="4"/>
  <c r="L528" i="4" s="1"/>
  <c r="J723" i="4"/>
  <c r="L723" i="4" s="1"/>
  <c r="J761" i="4"/>
  <c r="L761" i="4" s="1"/>
  <c r="J764" i="4"/>
  <c r="L764" i="4" s="1"/>
  <c r="J767" i="4"/>
  <c r="L767" i="4" s="1"/>
  <c r="J786" i="4"/>
  <c r="L786" i="4" s="1"/>
  <c r="J802" i="4"/>
  <c r="L802" i="4" s="1"/>
  <c r="J902" i="4"/>
  <c r="L902" i="4" s="1"/>
  <c r="J948" i="4"/>
  <c r="L948" i="4" s="1"/>
  <c r="J43" i="4"/>
  <c r="L43" i="4" s="1"/>
  <c r="J51" i="4"/>
  <c r="L51" i="4" s="1"/>
  <c r="J71" i="4"/>
  <c r="L71" i="4" s="1"/>
  <c r="J77" i="4"/>
  <c r="L77" i="4" s="1"/>
  <c r="J83" i="4"/>
  <c r="L83" i="4" s="1"/>
  <c r="J108" i="4"/>
  <c r="L108" i="4" s="1"/>
  <c r="J162" i="4"/>
  <c r="L162" i="4" s="1"/>
  <c r="J169" i="4"/>
  <c r="L169" i="4" s="1"/>
  <c r="J178" i="4"/>
  <c r="L178" i="4" s="1"/>
  <c r="J221" i="4"/>
  <c r="L221" i="4" s="1"/>
  <c r="J235" i="4"/>
  <c r="L235" i="4" s="1"/>
  <c r="J238" i="4"/>
  <c r="L238" i="4" s="1"/>
  <c r="J241" i="4"/>
  <c r="L241" i="4" s="1"/>
  <c r="J325" i="4"/>
  <c r="L325" i="4" s="1"/>
  <c r="J328" i="4"/>
  <c r="L328" i="4" s="1"/>
  <c r="J337" i="4"/>
  <c r="L337" i="4" s="1"/>
  <c r="J340" i="4"/>
  <c r="L340" i="4" s="1"/>
  <c r="J378" i="4"/>
  <c r="L378" i="4" s="1"/>
  <c r="J382" i="4"/>
  <c r="L382" i="4" s="1"/>
  <c r="J406" i="4"/>
  <c r="L406" i="4" s="1"/>
  <c r="J434" i="4"/>
  <c r="L434" i="4" s="1"/>
  <c r="J439" i="4"/>
  <c r="L439" i="4" s="1"/>
  <c r="J449" i="4"/>
  <c r="L449" i="4" s="1"/>
  <c r="J469" i="4"/>
  <c r="L469" i="4" s="1"/>
  <c r="J471" i="4"/>
  <c r="L471" i="4" s="1"/>
  <c r="J515" i="4"/>
  <c r="L515" i="4" s="1"/>
  <c r="J551" i="4"/>
  <c r="L551" i="4" s="1"/>
  <c r="J558" i="4"/>
  <c r="L558" i="4" s="1"/>
  <c r="J564" i="4"/>
  <c r="L564" i="4" s="1"/>
  <c r="J567" i="4"/>
  <c r="L567" i="4" s="1"/>
  <c r="J581" i="4"/>
  <c r="L581" i="4" s="1"/>
  <c r="J592" i="4"/>
  <c r="L592" i="4" s="1"/>
  <c r="J605" i="4"/>
  <c r="L605" i="4" s="1"/>
  <c r="J609" i="4"/>
  <c r="L609" i="4" s="1"/>
  <c r="J633" i="4"/>
  <c r="L633" i="4" s="1"/>
  <c r="J636" i="4"/>
  <c r="L636" i="4" s="1"/>
  <c r="J675" i="4"/>
  <c r="L675" i="4" s="1"/>
  <c r="J700" i="4"/>
  <c r="L700" i="4" s="1"/>
  <c r="J711" i="4"/>
  <c r="L711" i="4" s="1"/>
  <c r="J715" i="4"/>
  <c r="L715" i="4" s="1"/>
  <c r="J762" i="4"/>
  <c r="L762" i="4" s="1"/>
  <c r="J7" i="4"/>
  <c r="L7" i="4" s="1"/>
  <c r="J25" i="4"/>
  <c r="L25" i="4" s="1"/>
  <c r="J106" i="4"/>
  <c r="L106" i="4" s="1"/>
  <c r="J329" i="4"/>
  <c r="L329" i="4" s="1"/>
  <c r="J355" i="4"/>
  <c r="L355" i="4" s="1"/>
  <c r="L539" i="4"/>
  <c r="J311" i="4"/>
  <c r="L311" i="4" s="1"/>
  <c r="J462" i="4"/>
  <c r="L462" i="4" s="1"/>
  <c r="J826" i="4"/>
  <c r="L826" i="4" s="1"/>
  <c r="J847" i="4"/>
  <c r="L847" i="4" s="1"/>
  <c r="J850" i="4"/>
  <c r="L850" i="4" s="1"/>
  <c r="J853" i="4"/>
  <c r="L853" i="4" s="1"/>
  <c r="J857" i="4"/>
  <c r="L857" i="4" s="1"/>
  <c r="J860" i="4"/>
  <c r="L860" i="4" s="1"/>
  <c r="J998" i="4"/>
  <c r="L998" i="4" s="1"/>
  <c r="J1004" i="4"/>
  <c r="L1004" i="4" s="1"/>
  <c r="J1022" i="4"/>
  <c r="L1022" i="4" s="1"/>
  <c r="J1029" i="4"/>
  <c r="L1029" i="4" s="1"/>
  <c r="J1085" i="4"/>
  <c r="L1085" i="4" s="1"/>
  <c r="J260" i="4"/>
  <c r="L260" i="4" s="1"/>
  <c r="J279" i="4"/>
  <c r="L279" i="4" s="1"/>
  <c r="J507" i="4"/>
  <c r="L507" i="4" s="1"/>
  <c r="J519" i="4"/>
  <c r="L519" i="4" s="1"/>
  <c r="J530" i="4"/>
  <c r="L530" i="4" s="1"/>
  <c r="J533" i="4"/>
  <c r="L533" i="4" s="1"/>
  <c r="J562" i="4"/>
  <c r="L562" i="4" s="1"/>
  <c r="J565" i="4"/>
  <c r="L565" i="4" s="1"/>
  <c r="J572" i="4"/>
  <c r="L572" i="4" s="1"/>
  <c r="J586" i="4"/>
  <c r="L586" i="4" s="1"/>
  <c r="J593" i="4"/>
  <c r="L593" i="4" s="1"/>
  <c r="J599" i="4"/>
  <c r="L599" i="4" s="1"/>
  <c r="J628" i="4"/>
  <c r="L628" i="4" s="1"/>
  <c r="J830" i="4"/>
  <c r="L830" i="4" s="1"/>
  <c r="J992" i="4"/>
  <c r="L992" i="4" s="1"/>
  <c r="J995" i="4"/>
  <c r="L995" i="4" s="1"/>
  <c r="J1183" i="4"/>
  <c r="L1183" i="4" s="1"/>
  <c r="J37" i="4"/>
  <c r="L37" i="4" s="1"/>
  <c r="J63" i="4"/>
  <c r="L63" i="4" s="1"/>
  <c r="J163" i="4"/>
  <c r="L163" i="4" s="1"/>
  <c r="J212" i="4"/>
  <c r="L212" i="4" s="1"/>
  <c r="J273" i="4"/>
  <c r="L273" i="4" s="1"/>
  <c r="J11" i="4"/>
  <c r="L11" i="4" s="1"/>
  <c r="J19" i="4"/>
  <c r="L19" i="4" s="1"/>
  <c r="J26" i="4"/>
  <c r="L26" i="4" s="1"/>
  <c r="J29" i="4"/>
  <c r="L29" i="4" s="1"/>
  <c r="J69" i="4"/>
  <c r="L69" i="4" s="1"/>
  <c r="J73" i="4"/>
  <c r="L73" i="4" s="1"/>
  <c r="J79" i="4"/>
  <c r="L79" i="4" s="1"/>
  <c r="J94" i="4"/>
  <c r="L94" i="4" s="1"/>
  <c r="J113" i="4"/>
  <c r="L113" i="4" s="1"/>
  <c r="J153" i="4"/>
  <c r="L153" i="4" s="1"/>
  <c r="J171" i="4"/>
  <c r="L171" i="4" s="1"/>
  <c r="J174" i="4"/>
  <c r="L174" i="4" s="1"/>
  <c r="J202" i="4"/>
  <c r="L202" i="4" s="1"/>
  <c r="J219" i="4"/>
  <c r="L219" i="4" s="1"/>
  <c r="J222" i="4"/>
  <c r="L222" i="4" s="1"/>
  <c r="J246" i="4"/>
  <c r="L246" i="4" s="1"/>
  <c r="J258" i="4"/>
  <c r="L258" i="4" s="1"/>
  <c r="J264" i="4"/>
  <c r="L264" i="4" s="1"/>
  <c r="J365" i="4"/>
  <c r="L365" i="4" s="1"/>
  <c r="J380" i="4"/>
  <c r="L380" i="4" s="1"/>
  <c r="J386" i="4"/>
  <c r="L386" i="4" s="1"/>
  <c r="J400" i="4"/>
  <c r="L400" i="4" s="1"/>
  <c r="J444" i="4"/>
  <c r="L444" i="4" s="1"/>
  <c r="J495" i="4"/>
  <c r="L495" i="4" s="1"/>
  <c r="J498" i="4"/>
  <c r="L498" i="4" s="1"/>
  <c r="J662" i="4"/>
  <c r="L662" i="4" s="1"/>
  <c r="J820" i="4"/>
  <c r="L820" i="4" s="1"/>
  <c r="J912" i="4"/>
  <c r="L912" i="4" s="1"/>
  <c r="J922" i="4"/>
  <c r="L922" i="4" s="1"/>
  <c r="J32" i="4"/>
  <c r="L32" i="4" s="1"/>
  <c r="J40" i="4"/>
  <c r="L40" i="4" s="1"/>
  <c r="J84" i="4"/>
  <c r="L84" i="4" s="1"/>
  <c r="J118" i="4"/>
  <c r="L118" i="4" s="1"/>
  <c r="J199" i="4"/>
  <c r="L199" i="4" s="1"/>
  <c r="J216" i="4"/>
  <c r="L216" i="4" s="1"/>
  <c r="J366" i="4"/>
  <c r="L366" i="4" s="1"/>
  <c r="J374" i="4"/>
  <c r="L374" i="4" s="1"/>
  <c r="J647" i="4"/>
  <c r="L647" i="4" s="1"/>
  <c r="J654" i="4"/>
  <c r="L654" i="4" s="1"/>
  <c r="J657" i="4"/>
  <c r="L657" i="4" s="1"/>
  <c r="J663" i="4"/>
  <c r="L663" i="4" s="1"/>
  <c r="J678" i="4"/>
  <c r="L678" i="4" s="1"/>
  <c r="J682" i="4"/>
  <c r="L682" i="4" s="1"/>
  <c r="J710" i="4"/>
  <c r="L710" i="4" s="1"/>
  <c r="J725" i="4"/>
  <c r="L725" i="4" s="1"/>
  <c r="J788" i="4"/>
  <c r="L788" i="4" s="1"/>
  <c r="J795" i="4"/>
  <c r="L795" i="4" s="1"/>
  <c r="J819" i="4"/>
  <c r="L819" i="4" s="1"/>
  <c r="J832" i="4"/>
  <c r="L832" i="4" s="1"/>
  <c r="J852" i="4"/>
  <c r="L852" i="4" s="1"/>
  <c r="J865" i="4"/>
  <c r="L865" i="4" s="1"/>
  <c r="J878" i="4"/>
  <c r="L878" i="4" s="1"/>
  <c r="J915" i="4"/>
  <c r="L915" i="4" s="1"/>
  <c r="J933" i="4"/>
  <c r="L933" i="4" s="1"/>
  <c r="J942" i="4"/>
  <c r="L942" i="4" s="1"/>
  <c r="J986" i="4"/>
  <c r="L986" i="4" s="1"/>
  <c r="J1007" i="4"/>
  <c r="L1007" i="4" s="1"/>
  <c r="J1010" i="4"/>
  <c r="L1010" i="4" s="1"/>
  <c r="J1018" i="4"/>
  <c r="L1018" i="4" s="1"/>
  <c r="J1060" i="4"/>
  <c r="L1060" i="4" s="1"/>
  <c r="J1079" i="4"/>
  <c r="J1101" i="4"/>
  <c r="L1101" i="4" s="1"/>
  <c r="J1161" i="4"/>
  <c r="L1161" i="4" s="1"/>
  <c r="J1200" i="4"/>
  <c r="L1200" i="4" s="1"/>
  <c r="J1203" i="4"/>
  <c r="L1203" i="4" s="1"/>
  <c r="J1212" i="4"/>
  <c r="L1212" i="4" s="1"/>
  <c r="J1216" i="4"/>
  <c r="L1216" i="4" s="1"/>
  <c r="J1249" i="4"/>
  <c r="L1249" i="4" s="1"/>
  <c r="J1255" i="4"/>
  <c r="L1255" i="4" s="1"/>
  <c r="J1266" i="4"/>
  <c r="L1266" i="4" s="1"/>
  <c r="J1314" i="4"/>
  <c r="L1314" i="4" s="1"/>
  <c r="J1338" i="4"/>
  <c r="L1338" i="4" s="1"/>
  <c r="J1348" i="4"/>
  <c r="L1348" i="4" s="1"/>
  <c r="J1375" i="4"/>
  <c r="L1375" i="4" s="1"/>
  <c r="J1380" i="4"/>
  <c r="L1380" i="4" s="1"/>
  <c r="J1382" i="4"/>
  <c r="L1382" i="4" s="1"/>
  <c r="J1400" i="4"/>
  <c r="L1400" i="4" s="1"/>
  <c r="J1417" i="4"/>
  <c r="L1417" i="4" s="1"/>
  <c r="J1538" i="4"/>
  <c r="L1538" i="4" s="1"/>
  <c r="L1637" i="4"/>
  <c r="J1819" i="4"/>
  <c r="L1819" i="4" s="1"/>
  <c r="J1960" i="4"/>
  <c r="L1960" i="4" s="1"/>
  <c r="J1247" i="4"/>
  <c r="L1247" i="4" s="1"/>
  <c r="J1365" i="4"/>
  <c r="L1365" i="4" s="1"/>
  <c r="J1541" i="4"/>
  <c r="L1541" i="4" s="1"/>
  <c r="J1560" i="4"/>
  <c r="L1560" i="4" s="1"/>
  <c r="J1567" i="4"/>
  <c r="L1567" i="4" s="1"/>
  <c r="J1581" i="4"/>
  <c r="L1581" i="4" s="1"/>
  <c r="J1650" i="4"/>
  <c r="L1650" i="4" s="1"/>
  <c r="J1710" i="4"/>
  <c r="L1710" i="4" s="1"/>
  <c r="J1723" i="4"/>
  <c r="L1723" i="4" s="1"/>
  <c r="J1794" i="4"/>
  <c r="L1794" i="4" s="1"/>
  <c r="J1915" i="4"/>
  <c r="L1915" i="4" s="1"/>
  <c r="J1503" i="4"/>
  <c r="L1503" i="4" s="1"/>
  <c r="J1834" i="4"/>
  <c r="L1834" i="4" s="1"/>
  <c r="J1881" i="4"/>
  <c r="L1881" i="4" s="1"/>
  <c r="J1898" i="4"/>
  <c r="L1898" i="4" s="1"/>
  <c r="J1919" i="4"/>
  <c r="L1919" i="4" s="1"/>
  <c r="J893" i="4"/>
  <c r="L893" i="4" s="1"/>
  <c r="J925" i="4"/>
  <c r="L925" i="4" s="1"/>
  <c r="J940" i="4"/>
  <c r="L940" i="4" s="1"/>
  <c r="J987" i="4"/>
  <c r="L987" i="4" s="1"/>
  <c r="J1008" i="4"/>
  <c r="L1008" i="4" s="1"/>
  <c r="J1019" i="4"/>
  <c r="L1019" i="4" s="1"/>
  <c r="J1026" i="4"/>
  <c r="L1026" i="4" s="1"/>
  <c r="J1049" i="4"/>
  <c r="L1049" i="4" s="1"/>
  <c r="J1114" i="4"/>
  <c r="L1114" i="4" s="1"/>
  <c r="J1125" i="4"/>
  <c r="L1125" i="4" s="1"/>
  <c r="J1128" i="4"/>
  <c r="L1128" i="4" s="1"/>
  <c r="J1152" i="4"/>
  <c r="L1152" i="4" s="1"/>
  <c r="J1173" i="4"/>
  <c r="L1173" i="4" s="1"/>
  <c r="J1206" i="4"/>
  <c r="L1206" i="4" s="1"/>
  <c r="J1210" i="4"/>
  <c r="L1210" i="4" s="1"/>
  <c r="J1224" i="4"/>
  <c r="L1224" i="4" s="1"/>
  <c r="J1236" i="4"/>
  <c r="L1236" i="4" s="1"/>
  <c r="J1240" i="4"/>
  <c r="L1240" i="4" s="1"/>
  <c r="J1260" i="4"/>
  <c r="L1260" i="4" s="1"/>
  <c r="J1274" i="4"/>
  <c r="L1274" i="4" s="1"/>
  <c r="J1330" i="4"/>
  <c r="L1330" i="4" s="1"/>
  <c r="J1333" i="4"/>
  <c r="L1333" i="4" s="1"/>
  <c r="J1389" i="4"/>
  <c r="L1389" i="4" s="1"/>
  <c r="J1391" i="4"/>
  <c r="L1391" i="4" s="1"/>
  <c r="J1398" i="4"/>
  <c r="L1398" i="4" s="1"/>
  <c r="J1422" i="4"/>
  <c r="L1422" i="4" s="1"/>
  <c r="J1443" i="4"/>
  <c r="L1443" i="4" s="1"/>
  <c r="J1448" i="4"/>
  <c r="L1448" i="4" s="1"/>
  <c r="J1484" i="4"/>
  <c r="L1484" i="4" s="1"/>
  <c r="J1959" i="4"/>
  <c r="L1959" i="4" s="1"/>
  <c r="J1965" i="4"/>
  <c r="L1965" i="4" s="1"/>
  <c r="J777" i="4"/>
  <c r="L777" i="4" s="1"/>
  <c r="J793" i="4"/>
  <c r="L793" i="4" s="1"/>
  <c r="J811" i="4"/>
  <c r="L811" i="4" s="1"/>
  <c r="J851" i="4"/>
  <c r="L851" i="4" s="1"/>
  <c r="J858" i="4"/>
  <c r="L858" i="4" s="1"/>
  <c r="J861" i="4"/>
  <c r="L861" i="4" s="1"/>
  <c r="J869" i="4"/>
  <c r="L869" i="4" s="1"/>
  <c r="J916" i="4"/>
  <c r="L916" i="4" s="1"/>
  <c r="J937" i="4"/>
  <c r="L937" i="4" s="1"/>
  <c r="J949" i="4"/>
  <c r="L949" i="4" s="1"/>
  <c r="J981" i="4"/>
  <c r="L981" i="4" s="1"/>
  <c r="J984" i="4"/>
  <c r="L984" i="4" s="1"/>
  <c r="J990" i="4"/>
  <c r="L990" i="4" s="1"/>
  <c r="J993" i="4"/>
  <c r="L993" i="4" s="1"/>
  <c r="J1005" i="4"/>
  <c r="L1005" i="4" s="1"/>
  <c r="J1056" i="4"/>
  <c r="L1056" i="4" s="1"/>
  <c r="J1103" i="4"/>
  <c r="L1103" i="4" s="1"/>
  <c r="J1135" i="4"/>
  <c r="L1135" i="4" s="1"/>
  <c r="J1140" i="4"/>
  <c r="L1140" i="4" s="1"/>
  <c r="J1143" i="4"/>
  <c r="L1143" i="4" s="1"/>
  <c r="J1149" i="4"/>
  <c r="L1149" i="4" s="1"/>
  <c r="J1159" i="4"/>
  <c r="L1159" i="4" s="1"/>
  <c r="J1165" i="4"/>
  <c r="L1165" i="4" s="1"/>
  <c r="J1214" i="4"/>
  <c r="L1214" i="4" s="1"/>
  <c r="J1244" i="4"/>
  <c r="L1244" i="4" s="1"/>
  <c r="J1250" i="4"/>
  <c r="L1250" i="4" s="1"/>
  <c r="J1253" i="4"/>
  <c r="L1253" i="4" s="1"/>
  <c r="J1268" i="4"/>
  <c r="L1268" i="4" s="1"/>
  <c r="J1289" i="4"/>
  <c r="L1289" i="4" s="1"/>
  <c r="J1292" i="4"/>
  <c r="L1292" i="4" s="1"/>
  <c r="J1298" i="4"/>
  <c r="L1298" i="4" s="1"/>
  <c r="J1304" i="4"/>
  <c r="L1304" i="4" s="1"/>
  <c r="J1310" i="4"/>
  <c r="L1310" i="4" s="1"/>
  <c r="J1318" i="4"/>
  <c r="L1318" i="4" s="1"/>
  <c r="J1324" i="4"/>
  <c r="L1324" i="4" s="1"/>
  <c r="J1327" i="4"/>
  <c r="L1327" i="4" s="1"/>
  <c r="J1336" i="4"/>
  <c r="L1336" i="4" s="1"/>
  <c r="J1366" i="4"/>
  <c r="L1366" i="4" s="1"/>
  <c r="J1384" i="4"/>
  <c r="L1384" i="4" s="1"/>
  <c r="J1386" i="4"/>
  <c r="L1386" i="4" s="1"/>
  <c r="J1381" i="4"/>
  <c r="L1381" i="4" s="1"/>
  <c r="J1408" i="4"/>
  <c r="L1408" i="4" s="1"/>
  <c r="J1415" i="4"/>
  <c r="L1415" i="4" s="1"/>
  <c r="J1478" i="4"/>
  <c r="L1478" i="4" s="1"/>
  <c r="J1509" i="4"/>
  <c r="L1509" i="4" s="1"/>
  <c r="J1532" i="4"/>
  <c r="L1532" i="4" s="1"/>
  <c r="J1552" i="4"/>
  <c r="L1552" i="4" s="1"/>
  <c r="J1561" i="4"/>
  <c r="L1561" i="4" s="1"/>
  <c r="J1582" i="4"/>
  <c r="L1582" i="4" s="1"/>
  <c r="J1656" i="4"/>
  <c r="L1656" i="4" s="1"/>
  <c r="J1662" i="4"/>
  <c r="L1662" i="4" s="1"/>
  <c r="J1665" i="4"/>
  <c r="L1665" i="4" s="1"/>
  <c r="J1701" i="4"/>
  <c r="L1701" i="4" s="1"/>
  <c r="J1762" i="4"/>
  <c r="L1762" i="4" s="1"/>
  <c r="J1798" i="4"/>
  <c r="L1798" i="4" s="1"/>
  <c r="J1811" i="4"/>
  <c r="L1811" i="4" s="1"/>
  <c r="J1843" i="4"/>
  <c r="L1843" i="4" s="1"/>
  <c r="J1890" i="4"/>
  <c r="L1890" i="4" s="1"/>
  <c r="J1925" i="4"/>
  <c r="L1925" i="4" s="1"/>
  <c r="J511" i="4"/>
  <c r="L511" i="4" s="1"/>
  <c r="J583" i="4"/>
  <c r="L583" i="4" s="1"/>
  <c r="J607" i="4"/>
  <c r="L607" i="4" s="1"/>
  <c r="J635" i="4"/>
  <c r="L635" i="4" s="1"/>
  <c r="J680" i="4"/>
  <c r="L680" i="4" s="1"/>
  <c r="J687" i="4"/>
  <c r="L687" i="4" s="1"/>
  <c r="J690" i="4"/>
  <c r="L690" i="4" s="1"/>
  <c r="J697" i="4"/>
  <c r="L697" i="4" s="1"/>
  <c r="J701" i="4"/>
  <c r="L701" i="4" s="1"/>
  <c r="J774" i="4"/>
  <c r="L774" i="4" s="1"/>
  <c r="J805" i="4"/>
  <c r="L805" i="4" s="1"/>
  <c r="J824" i="4"/>
  <c r="L824" i="4" s="1"/>
  <c r="J827" i="4"/>
  <c r="L827" i="4" s="1"/>
  <c r="J831" i="4"/>
  <c r="L831" i="4" s="1"/>
  <c r="J841" i="4"/>
  <c r="L841" i="4" s="1"/>
  <c r="J864" i="4"/>
  <c r="L864" i="4" s="1"/>
  <c r="J867" i="4"/>
  <c r="L867" i="4" s="1"/>
  <c r="J873" i="4"/>
  <c r="L873" i="4" s="1"/>
  <c r="J876" i="4"/>
  <c r="L876" i="4" s="1"/>
  <c r="J891" i="4"/>
  <c r="L891" i="4" s="1"/>
  <c r="J894" i="4"/>
  <c r="L894" i="4" s="1"/>
  <c r="J898" i="4"/>
  <c r="L898" i="4" s="1"/>
  <c r="J926" i="4"/>
  <c r="L926" i="4" s="1"/>
  <c r="J975" i="4"/>
  <c r="L975" i="4" s="1"/>
  <c r="J1012" i="4"/>
  <c r="L1012" i="4" s="1"/>
  <c r="J1027" i="4"/>
  <c r="L1027" i="4" s="1"/>
  <c r="J1097" i="4"/>
  <c r="L1097" i="4" s="1"/>
  <c r="J1123" i="4"/>
  <c r="L1123" i="4" s="1"/>
  <c r="J1129" i="4"/>
  <c r="L1129" i="4" s="1"/>
  <c r="J1132" i="4"/>
  <c r="L1132" i="4" s="1"/>
  <c r="J1153" i="4"/>
  <c r="L1153" i="4" s="1"/>
  <c r="J1221" i="4"/>
  <c r="L1221" i="4" s="1"/>
  <c r="J1225" i="4"/>
  <c r="L1225" i="4" s="1"/>
  <c r="J1248" i="4"/>
  <c r="L1248" i="4" s="1"/>
  <c r="J1296" i="4"/>
  <c r="L1296" i="4" s="1"/>
  <c r="J1340" i="4"/>
  <c r="L1340" i="4" s="1"/>
  <c r="J1363" i="4"/>
  <c r="L1363" i="4" s="1"/>
  <c r="J1399" i="4"/>
  <c r="L1399" i="4" s="1"/>
  <c r="J1500" i="4"/>
  <c r="L1500" i="4" s="1"/>
  <c r="J1558" i="4"/>
  <c r="L1558" i="4" s="1"/>
  <c r="J1615" i="4"/>
  <c r="L1615" i="4" s="1"/>
  <c r="J1623" i="4"/>
  <c r="L1623" i="4" s="1"/>
  <c r="J1627" i="4"/>
  <c r="L1627" i="4" s="1"/>
  <c r="J1630" i="4"/>
  <c r="L1630" i="4" s="1"/>
  <c r="J1636" i="4"/>
  <c r="L1636" i="4" s="1"/>
  <c r="J1689" i="4"/>
  <c r="L1689" i="4" s="1"/>
  <c r="J2020" i="4"/>
  <c r="L2020" i="4" s="1"/>
  <c r="J2040" i="4"/>
  <c r="L2040" i="4" s="1"/>
  <c r="J38" i="4"/>
  <c r="L38" i="4" s="1"/>
  <c r="J41" i="4"/>
  <c r="L41" i="4" s="1"/>
  <c r="J44" i="4"/>
  <c r="L44" i="4" s="1"/>
  <c r="J57" i="4"/>
  <c r="L57" i="4" s="1"/>
  <c r="J60" i="4"/>
  <c r="L60" i="4" s="1"/>
  <c r="J76" i="4"/>
  <c r="L76" i="4" s="1"/>
  <c r="J101" i="4"/>
  <c r="L101" i="4" s="1"/>
  <c r="J115" i="4"/>
  <c r="L115" i="4" s="1"/>
  <c r="J159" i="4"/>
  <c r="L159" i="4" s="1"/>
  <c r="J173" i="4"/>
  <c r="L173" i="4" s="1"/>
  <c r="J206" i="4"/>
  <c r="L206" i="4" s="1"/>
  <c r="J234" i="4"/>
  <c r="L234" i="4" s="1"/>
  <c r="J250" i="4"/>
  <c r="L250" i="4" s="1"/>
  <c r="J267" i="4"/>
  <c r="L267" i="4" s="1"/>
  <c r="J283" i="4"/>
  <c r="L283" i="4" s="1"/>
  <c r="J286" i="4"/>
  <c r="L286" i="4" s="1"/>
  <c r="J312" i="4"/>
  <c r="L312" i="4" s="1"/>
  <c r="J315" i="4"/>
  <c r="L315" i="4" s="1"/>
  <c r="J321" i="4"/>
  <c r="L321" i="4" s="1"/>
  <c r="J324" i="4"/>
  <c r="L324" i="4" s="1"/>
  <c r="J339" i="4"/>
  <c r="L339" i="4" s="1"/>
  <c r="J458" i="4"/>
  <c r="L458" i="4" s="1"/>
  <c r="J461" i="4"/>
  <c r="L461" i="4" s="1"/>
  <c r="J464" i="4"/>
  <c r="L464" i="4" s="1"/>
  <c r="J479" i="4"/>
  <c r="L479" i="4" s="1"/>
  <c r="J484" i="4"/>
  <c r="L484" i="4" s="1"/>
  <c r="J508" i="4"/>
  <c r="L508" i="4" s="1"/>
  <c r="J523" i="4"/>
  <c r="L523" i="4" s="1"/>
  <c r="J560" i="4"/>
  <c r="L560" i="4" s="1"/>
  <c r="J577" i="4"/>
  <c r="L577" i="4" s="1"/>
  <c r="J615" i="4"/>
  <c r="L615" i="4" s="1"/>
  <c r="J646" i="4"/>
  <c r="L646" i="4" s="1"/>
  <c r="J653" i="4"/>
  <c r="L653" i="4" s="1"/>
  <c r="J670" i="4"/>
  <c r="L670" i="4" s="1"/>
  <c r="J719" i="4"/>
  <c r="L719" i="4" s="1"/>
  <c r="J778" i="4"/>
  <c r="L778" i="4" s="1"/>
  <c r="J784" i="4"/>
  <c r="L784" i="4" s="1"/>
  <c r="J809" i="4"/>
  <c r="L809" i="4" s="1"/>
  <c r="J815" i="4"/>
  <c r="L815" i="4" s="1"/>
  <c r="J818" i="4"/>
  <c r="L818" i="4" s="1"/>
  <c r="J855" i="4"/>
  <c r="L855" i="4" s="1"/>
  <c r="J883" i="4"/>
  <c r="L883" i="4" s="1"/>
  <c r="J907" i="4"/>
  <c r="L907" i="4" s="1"/>
  <c r="J923" i="4"/>
  <c r="L923" i="4" s="1"/>
  <c r="J950" i="4"/>
  <c r="L950" i="4" s="1"/>
  <c r="J972" i="4"/>
  <c r="L972" i="4" s="1"/>
  <c r="J985" i="4"/>
  <c r="L985" i="4" s="1"/>
  <c r="J1006" i="4"/>
  <c r="L1006" i="4" s="1"/>
  <c r="J1053" i="4"/>
  <c r="L1053" i="4" s="1"/>
  <c r="J1081" i="4"/>
  <c r="L1081" i="4" s="1"/>
  <c r="J1092" i="4"/>
  <c r="L1092" i="4" s="1"/>
  <c r="J1121" i="4"/>
  <c r="L1121" i="4" s="1"/>
  <c r="J1126" i="4"/>
  <c r="L1126" i="4" s="1"/>
  <c r="J1150" i="4"/>
  <c r="L1150" i="4" s="1"/>
  <c r="J1160" i="4"/>
  <c r="L1160" i="4" s="1"/>
  <c r="J1166" i="4"/>
  <c r="L1166" i="4" s="1"/>
  <c r="J1171" i="4"/>
  <c r="L1171" i="4" s="1"/>
  <c r="J1174" i="4"/>
  <c r="L1174" i="4" s="1"/>
  <c r="J1190" i="4"/>
  <c r="L1190" i="4" s="1"/>
  <c r="J1219" i="4"/>
  <c r="L1219" i="4" s="1"/>
  <c r="J1245" i="4"/>
  <c r="L1245" i="4" s="1"/>
  <c r="J1254" i="4"/>
  <c r="L1254" i="4" s="1"/>
  <c r="J1283" i="4"/>
  <c r="L1283" i="4" s="1"/>
  <c r="J1286" i="4"/>
  <c r="L1286" i="4" s="1"/>
  <c r="J1290" i="4"/>
  <c r="L1290" i="4" s="1"/>
  <c r="J1337" i="4"/>
  <c r="L1337" i="4" s="1"/>
  <c r="J1354" i="4"/>
  <c r="L1354" i="4" s="1"/>
  <c r="J1378" i="4"/>
  <c r="L1378" i="4" s="1"/>
  <c r="J1395" i="4"/>
  <c r="L1395" i="4" s="1"/>
  <c r="J1403" i="4"/>
  <c r="L1403" i="4" s="1"/>
  <c r="J1455" i="4"/>
  <c r="L1455" i="4" s="1"/>
  <c r="J1460" i="4"/>
  <c r="L1460" i="4" s="1"/>
  <c r="J1498" i="4"/>
  <c r="L1498" i="4" s="1"/>
  <c r="J1501" i="4"/>
  <c r="L1501" i="4" s="1"/>
  <c r="J1504" i="4"/>
  <c r="L1504" i="4" s="1"/>
  <c r="J1510" i="4"/>
  <c r="L1510" i="4" s="1"/>
  <c r="J1580" i="4"/>
  <c r="L1580" i="4" s="1"/>
  <c r="J1610" i="4"/>
  <c r="L1610" i="4" s="1"/>
  <c r="J1624" i="4"/>
  <c r="L1624" i="4" s="1"/>
  <c r="J1640" i="4"/>
  <c r="L1640" i="4" s="1"/>
  <c r="J1657" i="4"/>
  <c r="L1657" i="4" s="1"/>
  <c r="J1674" i="4"/>
  <c r="L1674" i="4" s="1"/>
  <c r="J1686" i="4"/>
  <c r="L1686" i="4" s="1"/>
  <c r="J1695" i="4"/>
  <c r="L1695" i="4" s="1"/>
  <c r="J1697" i="4"/>
  <c r="L1697" i="4" s="1"/>
  <c r="J1712" i="4"/>
  <c r="L1712" i="4" s="1"/>
  <c r="J1718" i="4"/>
  <c r="L1718" i="4" s="1"/>
  <c r="J1771" i="4"/>
  <c r="L1771" i="4" s="1"/>
  <c r="J1777" i="4"/>
  <c r="L1777" i="4" s="1"/>
  <c r="J1786" i="4"/>
  <c r="L1786" i="4" s="1"/>
  <c r="J1826" i="4"/>
  <c r="L1826" i="4" s="1"/>
  <c r="J1832" i="4"/>
  <c r="L1832" i="4" s="1"/>
  <c r="J1835" i="4"/>
  <c r="L1835" i="4" s="1"/>
  <c r="J1853" i="4"/>
  <c r="L1853" i="4" s="1"/>
  <c r="J1868" i="4"/>
  <c r="L1868" i="4" s="1"/>
  <c r="J1893" i="4"/>
  <c r="L1893" i="4" s="1"/>
  <c r="J1899" i="4"/>
  <c r="L1899" i="4" s="1"/>
  <c r="J2007" i="4"/>
  <c r="L2007" i="4" s="1"/>
  <c r="J1534" i="4"/>
  <c r="L1534" i="4" s="1"/>
  <c r="J1634" i="4"/>
  <c r="L1634" i="4" s="1"/>
  <c r="J1729" i="4"/>
  <c r="L1729" i="4" s="1"/>
  <c r="J2119" i="4"/>
  <c r="L2119" i="4" s="1"/>
  <c r="J2123" i="4"/>
  <c r="L2123" i="4" s="1"/>
  <c r="J2126" i="4"/>
  <c r="L2126" i="4" s="1"/>
  <c r="J2130" i="4"/>
  <c r="L2130" i="4" s="1"/>
  <c r="J2133" i="4"/>
  <c r="L2133" i="4" s="1"/>
  <c r="J2146" i="4"/>
  <c r="L2146" i="4" s="1"/>
  <c r="J2152" i="4"/>
  <c r="L2152" i="4" s="1"/>
  <c r="J2166" i="4"/>
  <c r="L2166" i="4" s="1"/>
  <c r="J2215" i="4"/>
  <c r="L2215" i="4" s="1"/>
  <c r="J2221" i="4"/>
  <c r="L2221" i="4" s="1"/>
  <c r="J2259" i="4"/>
  <c r="L2259" i="4" s="1"/>
  <c r="J2277" i="4"/>
  <c r="L2277" i="4" s="1"/>
  <c r="J2288" i="4"/>
  <c r="L2288" i="4" s="1"/>
  <c r="J2296" i="4"/>
  <c r="L2296" i="4" s="1"/>
  <c r="J2305" i="4"/>
  <c r="L2305" i="4" s="1"/>
  <c r="J2353" i="4"/>
  <c r="L2353" i="4" s="1"/>
  <c r="J2356" i="4"/>
  <c r="L2356" i="4" s="1"/>
  <c r="J190" i="4"/>
  <c r="L190" i="4" s="1"/>
  <c r="J305" i="4"/>
  <c r="L305" i="4" s="1"/>
  <c r="J419" i="4"/>
  <c r="L419" i="4" s="1"/>
  <c r="J958" i="4"/>
  <c r="L958" i="4" s="1"/>
  <c r="J965" i="4"/>
  <c r="L965" i="4" s="1"/>
  <c r="J1591" i="4"/>
  <c r="L1591" i="4" s="1"/>
  <c r="J1606" i="4"/>
  <c r="L1606" i="4" s="1"/>
  <c r="J2084" i="4"/>
  <c r="L2084" i="4" s="1"/>
  <c r="J142" i="4"/>
  <c r="L142" i="4" s="1"/>
  <c r="J1037" i="4"/>
  <c r="L1037" i="4" s="1"/>
  <c r="J1045" i="4"/>
  <c r="L1045" i="4" s="1"/>
  <c r="J2088" i="4"/>
  <c r="L2088" i="4" s="1"/>
  <c r="J1986" i="4"/>
  <c r="L1986" i="4" s="1"/>
  <c r="J1996" i="4"/>
  <c r="L1996" i="4" s="1"/>
  <c r="J2002" i="4"/>
  <c r="L2002" i="4" s="1"/>
  <c r="J2011" i="4"/>
  <c r="L2011" i="4" s="1"/>
  <c r="J2044" i="4"/>
  <c r="L2044" i="4" s="1"/>
  <c r="J2060" i="4"/>
  <c r="L2060" i="4" s="1"/>
  <c r="J2096" i="4"/>
  <c r="L2096" i="4" s="1"/>
  <c r="J2188" i="4"/>
  <c r="L2188" i="4" s="1"/>
  <c r="J2199" i="4"/>
  <c r="L2199" i="4" s="1"/>
  <c r="J2262" i="4"/>
  <c r="L2262" i="4" s="1"/>
  <c r="J2274" i="4"/>
  <c r="L2274" i="4" s="1"/>
  <c r="J2332" i="4"/>
  <c r="L2332" i="4" s="1"/>
  <c r="J2348" i="4"/>
  <c r="L2348" i="4" s="1"/>
  <c r="J2351" i="4"/>
  <c r="L2351" i="4" s="1"/>
  <c r="J198" i="4"/>
  <c r="L198" i="4" s="1"/>
  <c r="J1046" i="4"/>
  <c r="L1046" i="4" s="1"/>
  <c r="J2181" i="4"/>
  <c r="L2181" i="4" s="1"/>
  <c r="J2089" i="4"/>
  <c r="L2089" i="4" s="1"/>
  <c r="J1977" i="4"/>
  <c r="L1977" i="4" s="1"/>
  <c r="J2000" i="4"/>
  <c r="L2000" i="4" s="1"/>
  <c r="J2057" i="4"/>
  <c r="L2057" i="4" s="1"/>
  <c r="J2066" i="4"/>
  <c r="L2066" i="4" s="1"/>
  <c r="J2069" i="4"/>
  <c r="L2069" i="4" s="1"/>
  <c r="J2104" i="4"/>
  <c r="L2104" i="4" s="1"/>
  <c r="J2111" i="4"/>
  <c r="L2111" i="4" s="1"/>
  <c r="J2138" i="4"/>
  <c r="L2138" i="4" s="1"/>
  <c r="J2144" i="4"/>
  <c r="L2144" i="4" s="1"/>
  <c r="J2210" i="4"/>
  <c r="L2210" i="4" s="1"/>
  <c r="J2216" i="4"/>
  <c r="L2216" i="4" s="1"/>
  <c r="J2243" i="4"/>
  <c r="L2243" i="4" s="1"/>
  <c r="J2247" i="4"/>
  <c r="L2247" i="4" s="1"/>
  <c r="J2265" i="4"/>
  <c r="L2265" i="4" s="1"/>
  <c r="J2286" i="4"/>
  <c r="L2286" i="4" s="1"/>
  <c r="J2318" i="4"/>
  <c r="L2318" i="4" s="1"/>
  <c r="J2345" i="4"/>
  <c r="L2345" i="4" s="1"/>
  <c r="J2354" i="4"/>
  <c r="L2354" i="4" s="1"/>
  <c r="J188" i="4"/>
  <c r="L188" i="4" s="1"/>
  <c r="J306" i="4"/>
  <c r="L306" i="4" s="1"/>
  <c r="J734" i="4"/>
  <c r="L734" i="4" s="1"/>
  <c r="J741" i="4"/>
  <c r="L741" i="4" s="1"/>
  <c r="J745" i="4"/>
  <c r="L745" i="4" s="1"/>
  <c r="J752" i="4"/>
  <c r="L752" i="4" s="1"/>
  <c r="J963" i="4"/>
  <c r="L963" i="4" s="1"/>
  <c r="J1066" i="4"/>
  <c r="L1066" i="4" s="1"/>
  <c r="J1073" i="4"/>
  <c r="L1073" i="4" s="1"/>
  <c r="J1596" i="4"/>
  <c r="L1596" i="4" s="1"/>
  <c r="J136" i="4"/>
  <c r="L136" i="4" s="1"/>
  <c r="J2012" i="4"/>
  <c r="L2012" i="4" s="1"/>
  <c r="J2161" i="4"/>
  <c r="L2161" i="4" s="1"/>
  <c r="J2186" i="4"/>
  <c r="L2186" i="4" s="1"/>
  <c r="J2203" i="4"/>
  <c r="L2203" i="4" s="1"/>
  <c r="J2207" i="4"/>
  <c r="L2207" i="4" s="1"/>
  <c r="J2231" i="4"/>
  <c r="L2231" i="4" s="1"/>
  <c r="J2301" i="4"/>
  <c r="L2301" i="4" s="1"/>
  <c r="J2307" i="4"/>
  <c r="L2307" i="4" s="1"/>
  <c r="J2333" i="4"/>
  <c r="L2333" i="4" s="1"/>
  <c r="J2336" i="4"/>
  <c r="L2336" i="4" s="1"/>
  <c r="J1445" i="4"/>
  <c r="L1445" i="4" s="1"/>
  <c r="J1456" i="4"/>
  <c r="L1456" i="4" s="1"/>
  <c r="J1471" i="4"/>
  <c r="L1471" i="4" s="1"/>
  <c r="J1496" i="4"/>
  <c r="L1496" i="4" s="1"/>
  <c r="J1505" i="4"/>
  <c r="L1505" i="4" s="1"/>
  <c r="J1529" i="4"/>
  <c r="L1529" i="4" s="1"/>
  <c r="J1533" i="4"/>
  <c r="L1533" i="4" s="1"/>
  <c r="J1540" i="4"/>
  <c r="L1540" i="4" s="1"/>
  <c r="J1565" i="4"/>
  <c r="L1565" i="4" s="1"/>
  <c r="J1609" i="4"/>
  <c r="L1609" i="4" s="1"/>
  <c r="J1626" i="4"/>
  <c r="L1626" i="4" s="1"/>
  <c r="J1642" i="4"/>
  <c r="L1642" i="4" s="1"/>
  <c r="J1685" i="4"/>
  <c r="L1685" i="4" s="1"/>
  <c r="J1688" i="4"/>
  <c r="L1688" i="4" s="1"/>
  <c r="J1691" i="4"/>
  <c r="L1691" i="4" s="1"/>
  <c r="J1704" i="4"/>
  <c r="L1704" i="4" s="1"/>
  <c r="J1727" i="4"/>
  <c r="L1727" i="4" s="1"/>
  <c r="J1761" i="4"/>
  <c r="L1761" i="4" s="1"/>
  <c r="J1801" i="4"/>
  <c r="L1801" i="4" s="1"/>
  <c r="J1822" i="4"/>
  <c r="L1822" i="4" s="1"/>
  <c r="J1833" i="4"/>
  <c r="L1833" i="4" s="1"/>
  <c r="J1859" i="4"/>
  <c r="L1859" i="4" s="1"/>
  <c r="J1877" i="4"/>
  <c r="L1877" i="4" s="1"/>
  <c r="J1903" i="4"/>
  <c r="L1903" i="4" s="1"/>
  <c r="J1911" i="4"/>
  <c r="L1911" i="4" s="1"/>
  <c r="J1921" i="4"/>
  <c r="L1921" i="4" s="1"/>
  <c r="J1981" i="4"/>
  <c r="L1981" i="4" s="1"/>
  <c r="J1994" i="4"/>
  <c r="L1994" i="4" s="1"/>
  <c r="J2009" i="4"/>
  <c r="L2009" i="4" s="1"/>
  <c r="J2013" i="4"/>
  <c r="L2013" i="4" s="1"/>
  <c r="J2054" i="4"/>
  <c r="L2054" i="4" s="1"/>
  <c r="J2058" i="4"/>
  <c r="L2058" i="4" s="1"/>
  <c r="J2061" i="4"/>
  <c r="L2061" i="4" s="1"/>
  <c r="J2064" i="4"/>
  <c r="L2064" i="4" s="1"/>
  <c r="J2108" i="4"/>
  <c r="L2108" i="4" s="1"/>
  <c r="J2112" i="4"/>
  <c r="L2112" i="4" s="1"/>
  <c r="J2115" i="4"/>
  <c r="L2115" i="4" s="1"/>
  <c r="J2118" i="4"/>
  <c r="L2118" i="4" s="1"/>
  <c r="J2142" i="4"/>
  <c r="L2142" i="4" s="1"/>
  <c r="J2151" i="4"/>
  <c r="L2151" i="4" s="1"/>
  <c r="J2248" i="4"/>
  <c r="L2248" i="4" s="1"/>
  <c r="J2258" i="4"/>
  <c r="L2258" i="4" s="1"/>
  <c r="J2299" i="4"/>
  <c r="L2299" i="4" s="1"/>
  <c r="J2302" i="4"/>
  <c r="L2302" i="4" s="1"/>
  <c r="J189" i="4"/>
  <c r="L189" i="4" s="1"/>
  <c r="J192" i="4"/>
  <c r="L192" i="4" s="1"/>
  <c r="J196" i="4"/>
  <c r="L196" i="4" s="1"/>
  <c r="J299" i="4"/>
  <c r="L299" i="4" s="1"/>
  <c r="J303" i="4"/>
  <c r="L303" i="4" s="1"/>
  <c r="J307" i="4"/>
  <c r="L307" i="4" s="1"/>
  <c r="J418" i="4"/>
  <c r="L418" i="4" s="1"/>
  <c r="J738" i="4"/>
  <c r="L738" i="4" s="1"/>
  <c r="J742" i="4"/>
  <c r="L742" i="4" s="1"/>
  <c r="J753" i="4"/>
  <c r="L753" i="4" s="1"/>
  <c r="J757" i="4"/>
  <c r="L757" i="4" s="1"/>
  <c r="J957" i="4"/>
  <c r="L957" i="4" s="1"/>
  <c r="J1070" i="4"/>
  <c r="L1070" i="4" s="1"/>
  <c r="J1074" i="4"/>
  <c r="L1074" i="4" s="1"/>
  <c r="J1597" i="4"/>
  <c r="L1597" i="4" s="1"/>
  <c r="J1605" i="4"/>
  <c r="L1605" i="4" s="1"/>
  <c r="J2036" i="4"/>
  <c r="L2036" i="4" s="1"/>
  <c r="J2083" i="4"/>
  <c r="L2083" i="4" s="1"/>
  <c r="J122" i="4"/>
  <c r="L122" i="4" s="1"/>
  <c r="J148" i="4"/>
  <c r="L148" i="4" s="1"/>
  <c r="J1968" i="4"/>
  <c r="L1968" i="4" s="1"/>
  <c r="J2145" i="4"/>
  <c r="L2145" i="4" s="1"/>
  <c r="J2255" i="4"/>
  <c r="L2255" i="4" s="1"/>
  <c r="J735" i="4"/>
  <c r="L735" i="4" s="1"/>
  <c r="J10" i="4"/>
  <c r="L10" i="4" s="1"/>
  <c r="J23" i="4"/>
  <c r="L23" i="4" s="1"/>
  <c r="J47" i="4"/>
  <c r="L47" i="4" s="1"/>
  <c r="J50" i="4"/>
  <c r="L50" i="4" s="1"/>
  <c r="J53" i="4"/>
  <c r="L53" i="4" s="1"/>
  <c r="J62" i="4"/>
  <c r="L62" i="4" s="1"/>
  <c r="J65" i="4"/>
  <c r="L65" i="4" s="1"/>
  <c r="J78" i="4"/>
  <c r="L78" i="4" s="1"/>
  <c r="J82" i="4"/>
  <c r="L82" i="4" s="1"/>
  <c r="J152" i="4"/>
  <c r="L152" i="4" s="1"/>
  <c r="J155" i="4"/>
  <c r="L155" i="4" s="1"/>
  <c r="J228" i="4"/>
  <c r="L228" i="4" s="1"/>
  <c r="J242" i="4"/>
  <c r="L242" i="4" s="1"/>
  <c r="J244" i="4"/>
  <c r="L244" i="4" s="1"/>
  <c r="J247" i="4"/>
  <c r="L247" i="4" s="1"/>
  <c r="J253" i="4"/>
  <c r="L253" i="4" s="1"/>
  <c r="J261" i="4"/>
  <c r="L261" i="4" s="1"/>
  <c r="J275" i="4"/>
  <c r="L275" i="4" s="1"/>
  <c r="J278" i="4"/>
  <c r="L278" i="4" s="1"/>
  <c r="J281" i="4"/>
  <c r="L281" i="4" s="1"/>
  <c r="J335" i="4"/>
  <c r="L335" i="4" s="1"/>
  <c r="J338" i="4"/>
  <c r="L338" i="4" s="1"/>
  <c r="J343" i="4"/>
  <c r="L343" i="4" s="1"/>
  <c r="J346" i="4"/>
  <c r="L346" i="4" s="1"/>
  <c r="J368" i="4"/>
  <c r="L368" i="4" s="1"/>
  <c r="J375" i="4"/>
  <c r="L375" i="4" s="1"/>
  <c r="J209" i="4"/>
  <c r="L209" i="4" s="1"/>
  <c r="J396" i="4"/>
  <c r="L396" i="4" s="1"/>
  <c r="J430" i="4"/>
  <c r="L430" i="4" s="1"/>
  <c r="J13" i="4"/>
  <c r="L13" i="4" s="1"/>
  <c r="J21" i="4"/>
  <c r="L21" i="4" s="1"/>
  <c r="J24" i="4"/>
  <c r="L24" i="4" s="1"/>
  <c r="J28" i="4"/>
  <c r="L28" i="4" s="1"/>
  <c r="J48" i="4"/>
  <c r="L48" i="4" s="1"/>
  <c r="J56" i="4"/>
  <c r="L56" i="4" s="1"/>
  <c r="J59" i="4"/>
  <c r="L59" i="4" s="1"/>
  <c r="J156" i="4"/>
  <c r="L156" i="4" s="1"/>
  <c r="J207" i="4"/>
  <c r="L207" i="4" s="1"/>
  <c r="J229" i="4"/>
  <c r="L229" i="4" s="1"/>
  <c r="J231" i="4"/>
  <c r="L231" i="4" s="1"/>
  <c r="J237" i="4"/>
  <c r="L237" i="4" s="1"/>
  <c r="J245" i="4"/>
  <c r="L245" i="4" s="1"/>
  <c r="J248" i="4"/>
  <c r="L248" i="4" s="1"/>
  <c r="J270" i="4"/>
  <c r="L270" i="4" s="1"/>
  <c r="J282" i="4"/>
  <c r="L282" i="4" s="1"/>
  <c r="J288" i="4"/>
  <c r="L288" i="4" s="1"/>
  <c r="J291" i="4"/>
  <c r="L291" i="4" s="1"/>
  <c r="J294" i="4"/>
  <c r="L294" i="4" s="1"/>
  <c r="J330" i="4"/>
  <c r="L330" i="4" s="1"/>
  <c r="J349" i="4"/>
  <c r="L349" i="4" s="1"/>
  <c r="J354" i="4"/>
  <c r="L354" i="4" s="1"/>
  <c r="J371" i="4"/>
  <c r="L371" i="4" s="1"/>
  <c r="J379" i="4"/>
  <c r="L379" i="4" s="1"/>
  <c r="J388" i="4"/>
  <c r="L388" i="4" s="1"/>
  <c r="J54" i="4"/>
  <c r="L54" i="4" s="1"/>
  <c r="J99" i="4"/>
  <c r="L99" i="4" s="1"/>
  <c r="J114" i="4"/>
  <c r="L114" i="4" s="1"/>
  <c r="J154" i="4"/>
  <c r="L154" i="4" s="1"/>
  <c r="J157" i="4"/>
  <c r="L157" i="4" s="1"/>
  <c r="J160" i="4"/>
  <c r="L160" i="4" s="1"/>
  <c r="J200" i="4"/>
  <c r="L200" i="4" s="1"/>
  <c r="J203" i="4"/>
  <c r="L203" i="4" s="1"/>
  <c r="J210" i="4"/>
  <c r="L210" i="4" s="1"/>
  <c r="J215" i="4"/>
  <c r="L215" i="4" s="1"/>
  <c r="J232" i="4"/>
  <c r="L232" i="4" s="1"/>
  <c r="J257" i="4"/>
  <c r="L257" i="4" s="1"/>
  <c r="J289" i="4"/>
  <c r="L289" i="4" s="1"/>
  <c r="J322" i="4"/>
  <c r="L322" i="4" s="1"/>
  <c r="J331" i="4"/>
  <c r="L331" i="4" s="1"/>
  <c r="J341" i="4"/>
  <c r="L341" i="4" s="1"/>
  <c r="J344" i="4"/>
  <c r="L344" i="4" s="1"/>
  <c r="J402" i="4"/>
  <c r="L402" i="4" s="1"/>
  <c r="J166" i="4"/>
  <c r="L166" i="4" s="1"/>
  <c r="J176" i="4"/>
  <c r="L176" i="4" s="1"/>
  <c r="J292" i="4"/>
  <c r="L292" i="4" s="1"/>
  <c r="J318" i="4"/>
  <c r="L318" i="4" s="1"/>
  <c r="J70" i="4"/>
  <c r="L70" i="4" s="1"/>
  <c r="J218" i="4"/>
  <c r="L218" i="4" s="1"/>
  <c r="L230" i="4"/>
  <c r="L236" i="4"/>
  <c r="J356" i="4"/>
  <c r="L356" i="4" s="1"/>
  <c r="J503" i="4"/>
  <c r="L503" i="4" s="1"/>
  <c r="J483" i="4"/>
  <c r="L483" i="4" s="1"/>
  <c r="J487" i="4"/>
  <c r="L487" i="4" s="1"/>
  <c r="J500" i="4"/>
  <c r="L500" i="4" s="1"/>
  <c r="J555" i="4"/>
  <c r="L555" i="4" s="1"/>
  <c r="J561" i="4"/>
  <c r="L561" i="4" s="1"/>
  <c r="J585" i="4"/>
  <c r="L585" i="4" s="1"/>
  <c r="J588" i="4"/>
  <c r="L588" i="4" s="1"/>
  <c r="J594" i="4"/>
  <c r="L594" i="4" s="1"/>
  <c r="J597" i="4"/>
  <c r="L597" i="4" s="1"/>
  <c r="J601" i="4"/>
  <c r="L601" i="4" s="1"/>
  <c r="J604" i="4"/>
  <c r="L604" i="4" s="1"/>
  <c r="J611" i="4"/>
  <c r="L611" i="4" s="1"/>
  <c r="J625" i="4"/>
  <c r="L625" i="4" s="1"/>
  <c r="J641" i="4"/>
  <c r="L641" i="4" s="1"/>
  <c r="J666" i="4"/>
  <c r="L666" i="4" s="1"/>
  <c r="J673" i="4"/>
  <c r="L673" i="4" s="1"/>
  <c r="J676" i="4"/>
  <c r="L676" i="4" s="1"/>
  <c r="J683" i="4"/>
  <c r="L683" i="4" s="1"/>
  <c r="J692" i="4"/>
  <c r="L692" i="4" s="1"/>
  <c r="J699" i="4"/>
  <c r="L699" i="4" s="1"/>
  <c r="J706" i="4"/>
  <c r="L706" i="4" s="1"/>
  <c r="J726" i="4"/>
  <c r="L726" i="4" s="1"/>
  <c r="J789" i="4"/>
  <c r="L789" i="4" s="1"/>
  <c r="J800" i="4"/>
  <c r="L800" i="4" s="1"/>
  <c r="J807" i="4"/>
  <c r="L807" i="4" s="1"/>
  <c r="J821" i="4"/>
  <c r="L821" i="4" s="1"/>
  <c r="J875" i="4"/>
  <c r="L875" i="4" s="1"/>
  <c r="J909" i="4"/>
  <c r="L909" i="4" s="1"/>
  <c r="J927" i="4"/>
  <c r="L927" i="4" s="1"/>
  <c r="J973" i="4"/>
  <c r="L973" i="4" s="1"/>
  <c r="J991" i="4"/>
  <c r="L991" i="4" s="1"/>
  <c r="J1003" i="4"/>
  <c r="L1003" i="4" s="1"/>
  <c r="J1108" i="4"/>
  <c r="L1108" i="4" s="1"/>
  <c r="J1111" i="4"/>
  <c r="L1111" i="4" s="1"/>
  <c r="J1120" i="4"/>
  <c r="L1120" i="4" s="1"/>
  <c r="J1300" i="4"/>
  <c r="L1300" i="4" s="1"/>
  <c r="J639" i="4"/>
  <c r="L639" i="4" s="1"/>
  <c r="L644" i="4"/>
  <c r="J810" i="4"/>
  <c r="L810" i="4" s="1"/>
  <c r="J944" i="4"/>
  <c r="L944" i="4" s="1"/>
  <c r="J1345" i="4"/>
  <c r="L1345" i="4" s="1"/>
  <c r="J1476" i="4"/>
  <c r="L1476" i="4" s="1"/>
  <c r="J359" i="4"/>
  <c r="L359" i="4" s="1"/>
  <c r="J362" i="4"/>
  <c r="L362" i="4" s="1"/>
  <c r="J443" i="4"/>
  <c r="L443" i="4" s="1"/>
  <c r="J446" i="4"/>
  <c r="L446" i="4" s="1"/>
  <c r="J455" i="4"/>
  <c r="L455" i="4" s="1"/>
  <c r="J457" i="4"/>
  <c r="L457" i="4" s="1"/>
  <c r="J520" i="4"/>
  <c r="L520" i="4" s="1"/>
  <c r="J527" i="4"/>
  <c r="L527" i="4" s="1"/>
  <c r="J532" i="4"/>
  <c r="L532" i="4" s="1"/>
  <c r="J535" i="4"/>
  <c r="L535" i="4" s="1"/>
  <c r="J550" i="4"/>
  <c r="L550" i="4" s="1"/>
  <c r="J553" i="4"/>
  <c r="L553" i="4" s="1"/>
  <c r="J559" i="4"/>
  <c r="L559" i="4" s="1"/>
  <c r="J571" i="4"/>
  <c r="L571" i="4" s="1"/>
  <c r="J598" i="4"/>
  <c r="L598" i="4" s="1"/>
  <c r="J608" i="4"/>
  <c r="L608" i="4" s="1"/>
  <c r="J631" i="4"/>
  <c r="L631" i="4" s="1"/>
  <c r="J651" i="4"/>
  <c r="L651" i="4" s="1"/>
  <c r="J660" i="4"/>
  <c r="L660" i="4" s="1"/>
  <c r="J667" i="4"/>
  <c r="L667" i="4" s="1"/>
  <c r="J677" i="4"/>
  <c r="L677" i="4" s="1"/>
  <c r="J684" i="4"/>
  <c r="L684" i="4" s="1"/>
  <c r="J693" i="4"/>
  <c r="L693" i="4" s="1"/>
  <c r="J707" i="4"/>
  <c r="L707" i="4" s="1"/>
  <c r="J766" i="4"/>
  <c r="L766" i="4" s="1"/>
  <c r="J772" i="4"/>
  <c r="L772" i="4" s="1"/>
  <c r="J781" i="4"/>
  <c r="L781" i="4" s="1"/>
  <c r="J787" i="4"/>
  <c r="L787" i="4" s="1"/>
  <c r="J790" i="4"/>
  <c r="L790" i="4" s="1"/>
  <c r="J816" i="4"/>
  <c r="L816" i="4" s="1"/>
  <c r="J834" i="4"/>
  <c r="L834" i="4" s="1"/>
  <c r="J837" i="4"/>
  <c r="L837" i="4" s="1"/>
  <c r="J840" i="4"/>
  <c r="L840" i="4" s="1"/>
  <c r="J846" i="4"/>
  <c r="L846" i="4" s="1"/>
  <c r="J849" i="4"/>
  <c r="L849" i="4" s="1"/>
  <c r="J889" i="4"/>
  <c r="L889" i="4" s="1"/>
  <c r="J895" i="4"/>
  <c r="L895" i="4" s="1"/>
  <c r="J913" i="4"/>
  <c r="L913" i="4" s="1"/>
  <c r="J924" i="4"/>
  <c r="L924" i="4" s="1"/>
  <c r="J935" i="4"/>
  <c r="L935" i="4" s="1"/>
  <c r="J974" i="4"/>
  <c r="L974" i="4" s="1"/>
  <c r="J980" i="4"/>
  <c r="L980" i="4" s="1"/>
  <c r="J997" i="4"/>
  <c r="L997" i="4" s="1"/>
  <c r="J1093" i="4"/>
  <c r="L1093" i="4" s="1"/>
  <c r="J1098" i="4"/>
  <c r="L1098" i="4" s="1"/>
  <c r="J1106" i="4"/>
  <c r="L1106" i="4" s="1"/>
  <c r="J450" i="4"/>
  <c r="L450" i="4" s="1"/>
  <c r="J491" i="4"/>
  <c r="L491" i="4" s="1"/>
  <c r="J509" i="4"/>
  <c r="L509" i="4" s="1"/>
  <c r="J521" i="4"/>
  <c r="L521" i="4" s="1"/>
  <c r="J556" i="4"/>
  <c r="L556" i="4" s="1"/>
  <c r="J568" i="4"/>
  <c r="L568" i="4" s="1"/>
  <c r="J578" i="4"/>
  <c r="L578" i="4" s="1"/>
  <c r="J595" i="4"/>
  <c r="L595" i="4" s="1"/>
  <c r="J612" i="4"/>
  <c r="L612" i="4" s="1"/>
  <c r="J619" i="4"/>
  <c r="L619" i="4" s="1"/>
  <c r="J622" i="4"/>
  <c r="L622" i="4" s="1"/>
  <c r="J648" i="4"/>
  <c r="L648" i="4" s="1"/>
  <c r="J655" i="4"/>
  <c r="L655" i="4" s="1"/>
  <c r="J668" i="4"/>
  <c r="L668" i="4" s="1"/>
  <c r="J671" i="4"/>
  <c r="L671" i="4" s="1"/>
  <c r="J674" i="4"/>
  <c r="L674" i="4" s="1"/>
  <c r="J681" i="4"/>
  <c r="L681" i="4" s="1"/>
  <c r="J688" i="4"/>
  <c r="L688" i="4" s="1"/>
  <c r="J708" i="4"/>
  <c r="L708" i="4" s="1"/>
  <c r="J714" i="4"/>
  <c r="L714" i="4" s="1"/>
  <c r="J724" i="4"/>
  <c r="L724" i="4" s="1"/>
  <c r="J759" i="4"/>
  <c r="L759" i="4" s="1"/>
  <c r="J770" i="4"/>
  <c r="L770" i="4" s="1"/>
  <c r="J803" i="4"/>
  <c r="L803" i="4" s="1"/>
  <c r="J808" i="4"/>
  <c r="L808" i="4" s="1"/>
  <c r="J825" i="4"/>
  <c r="L825" i="4" s="1"/>
  <c r="J904" i="4"/>
  <c r="L904" i="4" s="1"/>
  <c r="J919" i="4"/>
  <c r="L919" i="4" s="1"/>
  <c r="J989" i="4"/>
  <c r="L989" i="4" s="1"/>
  <c r="L1147" i="4"/>
  <c r="J1020" i="4"/>
  <c r="L1020" i="4" s="1"/>
  <c r="J1024" i="4"/>
  <c r="L1024" i="4" s="1"/>
  <c r="J1050" i="4"/>
  <c r="L1050" i="4" s="1"/>
  <c r="J1061" i="4"/>
  <c r="L1061" i="4" s="1"/>
  <c r="J1083" i="4"/>
  <c r="L1083" i="4" s="1"/>
  <c r="J332" i="4"/>
  <c r="L332" i="4" s="1"/>
  <c r="J342" i="4"/>
  <c r="L342" i="4" s="1"/>
  <c r="J360" i="4"/>
  <c r="L360" i="4" s="1"/>
  <c r="J387" i="4"/>
  <c r="L387" i="4" s="1"/>
  <c r="J390" i="4"/>
  <c r="L390" i="4" s="1"/>
  <c r="J453" i="4"/>
  <c r="L453" i="4" s="1"/>
  <c r="J465" i="4"/>
  <c r="L465" i="4" s="1"/>
  <c r="J492" i="4"/>
  <c r="L492" i="4" s="1"/>
  <c r="J494" i="4"/>
  <c r="L494" i="4" s="1"/>
  <c r="J504" i="4"/>
  <c r="L504" i="4" s="1"/>
  <c r="J525" i="4"/>
  <c r="L525" i="4" s="1"/>
  <c r="J557" i="4"/>
  <c r="L557" i="4" s="1"/>
  <c r="J569" i="4"/>
  <c r="L569" i="4" s="1"/>
  <c r="J587" i="4"/>
  <c r="L587" i="4" s="1"/>
  <c r="J590" i="4"/>
  <c r="L590" i="4" s="1"/>
  <c r="J596" i="4"/>
  <c r="L596" i="4" s="1"/>
  <c r="J606" i="4"/>
  <c r="L606" i="4" s="1"/>
  <c r="J613" i="4"/>
  <c r="L613" i="4" s="1"/>
  <c r="J623" i="4"/>
  <c r="L623" i="4" s="1"/>
  <c r="J649" i="4"/>
  <c r="L649" i="4" s="1"/>
  <c r="J685" i="4"/>
  <c r="L685" i="4" s="1"/>
  <c r="J773" i="4"/>
  <c r="L773" i="4" s="1"/>
  <c r="J776" i="4"/>
  <c r="L776" i="4" s="1"/>
  <c r="J794" i="4"/>
  <c r="L794" i="4" s="1"/>
  <c r="J814" i="4"/>
  <c r="L814" i="4" s="1"/>
  <c r="J817" i="4"/>
  <c r="L817" i="4" s="1"/>
  <c r="J823" i="4"/>
  <c r="L823" i="4" s="1"/>
  <c r="J829" i="4"/>
  <c r="L829" i="4" s="1"/>
  <c r="J835" i="4"/>
  <c r="L835" i="4" s="1"/>
  <c r="J844" i="4"/>
  <c r="L844" i="4" s="1"/>
  <c r="J856" i="4"/>
  <c r="L856" i="4" s="1"/>
  <c r="J870" i="4"/>
  <c r="L870" i="4" s="1"/>
  <c r="J880" i="4"/>
  <c r="L880" i="4" s="1"/>
  <c r="J890" i="4"/>
  <c r="L890" i="4" s="1"/>
  <c r="J917" i="4"/>
  <c r="L917" i="4" s="1"/>
  <c r="J929" i="4"/>
  <c r="L929" i="4" s="1"/>
  <c r="J1017" i="4"/>
  <c r="L1017" i="4" s="1"/>
  <c r="J1047" i="4"/>
  <c r="L1047" i="4" s="1"/>
  <c r="J1059" i="4"/>
  <c r="L1059" i="4" s="1"/>
  <c r="J1080" i="4"/>
  <c r="L1080" i="4" s="1"/>
  <c r="J1145" i="4"/>
  <c r="L1145" i="4" s="1"/>
  <c r="J1182" i="4"/>
  <c r="L1182" i="4" s="1"/>
  <c r="J1233" i="4"/>
  <c r="L1233" i="4" s="1"/>
  <c r="J1350" i="4"/>
  <c r="L1350" i="4" s="1"/>
  <c r="J445" i="4"/>
  <c r="L445" i="4" s="1"/>
  <c r="J474" i="4"/>
  <c r="L474" i="4" s="1"/>
  <c r="J489" i="4"/>
  <c r="L489" i="4" s="1"/>
  <c r="J516" i="4"/>
  <c r="L516" i="4" s="1"/>
  <c r="J522" i="4"/>
  <c r="L522" i="4" s="1"/>
  <c r="J531" i="4"/>
  <c r="L531" i="4" s="1"/>
  <c r="J534" i="4"/>
  <c r="L534" i="4" s="1"/>
  <c r="J537" i="4"/>
  <c r="L537" i="4" s="1"/>
  <c r="J540" i="4"/>
  <c r="L540" i="4" s="1"/>
  <c r="J543" i="4"/>
  <c r="L543" i="4" s="1"/>
  <c r="J546" i="4"/>
  <c r="L546" i="4" s="1"/>
  <c r="J563" i="4"/>
  <c r="L563" i="4" s="1"/>
  <c r="J570" i="4"/>
  <c r="L570" i="4" s="1"/>
  <c r="J573" i="4"/>
  <c r="L573" i="4" s="1"/>
  <c r="J576" i="4"/>
  <c r="L576" i="4" s="1"/>
  <c r="J603" i="4"/>
  <c r="L603" i="4" s="1"/>
  <c r="J610" i="4"/>
  <c r="L610" i="4" s="1"/>
  <c r="J614" i="4"/>
  <c r="L614" i="4" s="1"/>
  <c r="J617" i="4"/>
  <c r="L617" i="4" s="1"/>
  <c r="J620" i="4"/>
  <c r="L620" i="4" s="1"/>
  <c r="J627" i="4"/>
  <c r="L627" i="4" s="1"/>
  <c r="J638" i="4"/>
  <c r="L638" i="4" s="1"/>
  <c r="J643" i="4"/>
  <c r="L643" i="4" s="1"/>
  <c r="J650" i="4"/>
  <c r="L650" i="4" s="1"/>
  <c r="J659" i="4"/>
  <c r="L659" i="4" s="1"/>
  <c r="J665" i="4"/>
  <c r="L665" i="4" s="1"/>
  <c r="J669" i="4"/>
  <c r="L669" i="4" s="1"/>
  <c r="J679" i="4"/>
  <c r="L679" i="4" s="1"/>
  <c r="J698" i="4"/>
  <c r="L698" i="4" s="1"/>
  <c r="J705" i="4"/>
  <c r="L705" i="4" s="1"/>
  <c r="J709" i="4"/>
  <c r="L709" i="4" s="1"/>
  <c r="J712" i="4"/>
  <c r="L712" i="4" s="1"/>
  <c r="J765" i="4"/>
  <c r="L765" i="4" s="1"/>
  <c r="J768" i="4"/>
  <c r="L768" i="4" s="1"/>
  <c r="J771" i="4"/>
  <c r="L771" i="4" s="1"/>
  <c r="J783" i="4"/>
  <c r="L783" i="4" s="1"/>
  <c r="J797" i="4"/>
  <c r="L797" i="4" s="1"/>
  <c r="J836" i="4"/>
  <c r="L836" i="4" s="1"/>
  <c r="J845" i="4"/>
  <c r="L845" i="4" s="1"/>
  <c r="J848" i="4"/>
  <c r="L848" i="4" s="1"/>
  <c r="J871" i="4"/>
  <c r="L871" i="4" s="1"/>
  <c r="J885" i="4"/>
  <c r="L885" i="4" s="1"/>
  <c r="J897" i="4"/>
  <c r="L897" i="4" s="1"/>
  <c r="J900" i="4"/>
  <c r="L900" i="4" s="1"/>
  <c r="J920" i="4"/>
  <c r="L920" i="4" s="1"/>
  <c r="J967" i="4"/>
  <c r="L967" i="4" s="1"/>
  <c r="J1014" i="4"/>
  <c r="L1014" i="4" s="1"/>
  <c r="J1028" i="4"/>
  <c r="L1028" i="4" s="1"/>
  <c r="J1051" i="4"/>
  <c r="L1051" i="4" s="1"/>
  <c r="J1062" i="4"/>
  <c r="L1062" i="4" s="1"/>
  <c r="J1131" i="4"/>
  <c r="L1131" i="4" s="1"/>
  <c r="J1179" i="4"/>
  <c r="L1179" i="4" s="1"/>
  <c r="J1162" i="4"/>
  <c r="L1162" i="4" s="1"/>
  <c r="J1189" i="4"/>
  <c r="L1189" i="4" s="1"/>
  <c r="J1192" i="4"/>
  <c r="L1192" i="4" s="1"/>
  <c r="J1211" i="4"/>
  <c r="L1211" i="4" s="1"/>
  <c r="J1237" i="4"/>
  <c r="L1237" i="4" s="1"/>
  <c r="J1256" i="4"/>
  <c r="L1256" i="4" s="1"/>
  <c r="J1284" i="4"/>
  <c r="L1284" i="4" s="1"/>
  <c r="J1302" i="4"/>
  <c r="L1302" i="4" s="1"/>
  <c r="J1320" i="4"/>
  <c r="L1320" i="4" s="1"/>
  <c r="J1325" i="4"/>
  <c r="L1325" i="4" s="1"/>
  <c r="J1328" i="4"/>
  <c r="L1328" i="4" s="1"/>
  <c r="J1362" i="4"/>
  <c r="L1362" i="4" s="1"/>
  <c r="J1405" i="4"/>
  <c r="L1405" i="4" s="1"/>
  <c r="J1423" i="4"/>
  <c r="L1423" i="4" s="1"/>
  <c r="J1434" i="4"/>
  <c r="L1434" i="4" s="1"/>
  <c r="J1457" i="4"/>
  <c r="L1457" i="4" s="1"/>
  <c r="J1474" i="4"/>
  <c r="L1474" i="4" s="1"/>
  <c r="L1492" i="4"/>
  <c r="J1679" i="4"/>
  <c r="L1679" i="4" s="1"/>
  <c r="J1134" i="4"/>
  <c r="L1134" i="4" s="1"/>
  <c r="J1139" i="4"/>
  <c r="L1139" i="4" s="1"/>
  <c r="J1142" i="4"/>
  <c r="L1142" i="4" s="1"/>
  <c r="J1151" i="4"/>
  <c r="L1151" i="4" s="1"/>
  <c r="J1154" i="4"/>
  <c r="L1154" i="4" s="1"/>
  <c r="J1228" i="4"/>
  <c r="L1228" i="4" s="1"/>
  <c r="J1251" i="4"/>
  <c r="L1251" i="4" s="1"/>
  <c r="J1259" i="4"/>
  <c r="L1259" i="4" s="1"/>
  <c r="J1269" i="4"/>
  <c r="L1269" i="4" s="1"/>
  <c r="J1277" i="4"/>
  <c r="L1277" i="4" s="1"/>
  <c r="J1279" i="4"/>
  <c r="L1279" i="4" s="1"/>
  <c r="J1287" i="4"/>
  <c r="L1287" i="4" s="1"/>
  <c r="J1295" i="4"/>
  <c r="L1295" i="4" s="1"/>
  <c r="J1305" i="4"/>
  <c r="L1305" i="4" s="1"/>
  <c r="J1313" i="4"/>
  <c r="L1313" i="4" s="1"/>
  <c r="J1315" i="4"/>
  <c r="L1315" i="4" s="1"/>
  <c r="J1323" i="4"/>
  <c r="L1323" i="4" s="1"/>
  <c r="J1326" i="4"/>
  <c r="L1326" i="4" s="1"/>
  <c r="J1329" i="4"/>
  <c r="L1329" i="4" s="1"/>
  <c r="J1331" i="4"/>
  <c r="L1331" i="4" s="1"/>
  <c r="J1339" i="4"/>
  <c r="L1339" i="4" s="1"/>
  <c r="J1356" i="4"/>
  <c r="L1356" i="4" s="1"/>
  <c r="J1374" i="4"/>
  <c r="L1374" i="4" s="1"/>
  <c r="J1379" i="4"/>
  <c r="L1379" i="4" s="1"/>
  <c r="J1411" i="4"/>
  <c r="L1411" i="4" s="1"/>
  <c r="J1426" i="4"/>
  <c r="L1426" i="4" s="1"/>
  <c r="J1429" i="4"/>
  <c r="L1429" i="4" s="1"/>
  <c r="J1452" i="4"/>
  <c r="L1452" i="4" s="1"/>
  <c r="J1463" i="4"/>
  <c r="L1463" i="4" s="1"/>
  <c r="J1469" i="4"/>
  <c r="L1469" i="4" s="1"/>
  <c r="J1479" i="4"/>
  <c r="L1479" i="4" s="1"/>
  <c r="J1482" i="4"/>
  <c r="L1482" i="4" s="1"/>
  <c r="J1490" i="4"/>
  <c r="L1490" i="4" s="1"/>
  <c r="J1493" i="4"/>
  <c r="L1493" i="4" s="1"/>
  <c r="J1512" i="4"/>
  <c r="L1512" i="4" s="1"/>
  <c r="J988" i="4"/>
  <c r="L988" i="4" s="1"/>
  <c r="J1011" i="4"/>
  <c r="L1011" i="4" s="1"/>
  <c r="J1025" i="4"/>
  <c r="L1025" i="4" s="1"/>
  <c r="J1048" i="4"/>
  <c r="L1048" i="4" s="1"/>
  <c r="J1054" i="4"/>
  <c r="L1054" i="4" s="1"/>
  <c r="J1057" i="4"/>
  <c r="L1057" i="4" s="1"/>
  <c r="J1086" i="4"/>
  <c r="L1086" i="4" s="1"/>
  <c r="J1091" i="4"/>
  <c r="L1091" i="4" s="1"/>
  <c r="J1096" i="4"/>
  <c r="L1096" i="4" s="1"/>
  <c r="J1099" i="4"/>
  <c r="L1099" i="4" s="1"/>
  <c r="J1102" i="4"/>
  <c r="L1102" i="4" s="1"/>
  <c r="J1137" i="4"/>
  <c r="L1137" i="4" s="1"/>
  <c r="J1148" i="4"/>
  <c r="L1148" i="4" s="1"/>
  <c r="J1169" i="4"/>
  <c r="L1169" i="4" s="1"/>
  <c r="J1187" i="4"/>
  <c r="L1187" i="4" s="1"/>
  <c r="J1196" i="4"/>
  <c r="L1196" i="4" s="1"/>
  <c r="J1201" i="4"/>
  <c r="L1201" i="4" s="1"/>
  <c r="J1220" i="4"/>
  <c r="L1220" i="4" s="1"/>
  <c r="J1223" i="4"/>
  <c r="L1223" i="4" s="1"/>
  <c r="J1231" i="4"/>
  <c r="L1231" i="4" s="1"/>
  <c r="J1234" i="4"/>
  <c r="L1234" i="4" s="1"/>
  <c r="J1238" i="4"/>
  <c r="L1238" i="4" s="1"/>
  <c r="J1241" i="4"/>
  <c r="L1241" i="4" s="1"/>
  <c r="J1272" i="4"/>
  <c r="L1272" i="4" s="1"/>
  <c r="J1280" i="4"/>
  <c r="L1280" i="4" s="1"/>
  <c r="J1282" i="4"/>
  <c r="L1282" i="4" s="1"/>
  <c r="J1293" i="4"/>
  <c r="L1293" i="4" s="1"/>
  <c r="J1303" i="4"/>
  <c r="L1303" i="4" s="1"/>
  <c r="J1308" i="4"/>
  <c r="L1308" i="4" s="1"/>
  <c r="J1316" i="4"/>
  <c r="L1316" i="4" s="1"/>
  <c r="J1435" i="4"/>
  <c r="L1435" i="4" s="1"/>
  <c r="J1444" i="4"/>
  <c r="L1444" i="4" s="1"/>
  <c r="J1052" i="4"/>
  <c r="L1052" i="4" s="1"/>
  <c r="J1055" i="4"/>
  <c r="L1055" i="4" s="1"/>
  <c r="J1146" i="4"/>
  <c r="L1146" i="4" s="1"/>
  <c r="J1167" i="4"/>
  <c r="L1167" i="4" s="1"/>
  <c r="J1177" i="4"/>
  <c r="L1177" i="4" s="1"/>
  <c r="J1180" i="4"/>
  <c r="L1180" i="4" s="1"/>
  <c r="J1198" i="4"/>
  <c r="L1198" i="4" s="1"/>
  <c r="J1239" i="4"/>
  <c r="L1239" i="4" s="1"/>
  <c r="J1309" i="4"/>
  <c r="L1309" i="4" s="1"/>
  <c r="J1343" i="4"/>
  <c r="L1343" i="4" s="1"/>
  <c r="J1346" i="4"/>
  <c r="L1346" i="4" s="1"/>
  <c r="J1409" i="4"/>
  <c r="L1409" i="4" s="1"/>
  <c r="J1447" i="4"/>
  <c r="L1447" i="4" s="1"/>
  <c r="J1464" i="4"/>
  <c r="L1464" i="4" s="1"/>
  <c r="J918" i="4"/>
  <c r="L918" i="4" s="1"/>
  <c r="J943" i="4"/>
  <c r="L943" i="4" s="1"/>
  <c r="J999" i="4"/>
  <c r="L999" i="4" s="1"/>
  <c r="J1002" i="4"/>
  <c r="L1002" i="4" s="1"/>
  <c r="J1023" i="4"/>
  <c r="L1023" i="4" s="1"/>
  <c r="J1030" i="4"/>
  <c r="L1030" i="4" s="1"/>
  <c r="J1082" i="4"/>
  <c r="L1082" i="4" s="1"/>
  <c r="J1087" i="4"/>
  <c r="L1087" i="4" s="1"/>
  <c r="J1100" i="4"/>
  <c r="L1100" i="4" s="1"/>
  <c r="J1113" i="4"/>
  <c r="L1113" i="4" s="1"/>
  <c r="J1116" i="4"/>
  <c r="L1116" i="4" s="1"/>
  <c r="J1144" i="4"/>
  <c r="L1144" i="4" s="1"/>
  <c r="J1175" i="4"/>
  <c r="L1175" i="4" s="1"/>
  <c r="J1178" i="4"/>
  <c r="L1178" i="4" s="1"/>
  <c r="J1199" i="4"/>
  <c r="L1199" i="4" s="1"/>
  <c r="J1202" i="4"/>
  <c r="L1202" i="4" s="1"/>
  <c r="J1207" i="4"/>
  <c r="L1207" i="4" s="1"/>
  <c r="J1213" i="4"/>
  <c r="L1213" i="4" s="1"/>
  <c r="J1232" i="4"/>
  <c r="L1232" i="4" s="1"/>
  <c r="J1243" i="4"/>
  <c r="L1243" i="4" s="1"/>
  <c r="J1252" i="4"/>
  <c r="L1252" i="4" s="1"/>
  <c r="J1261" i="4"/>
  <c r="L1261" i="4" s="1"/>
  <c r="J1267" i="4"/>
  <c r="L1267" i="4" s="1"/>
  <c r="J1301" i="4"/>
  <c r="L1301" i="4" s="1"/>
  <c r="J1370" i="4"/>
  <c r="L1370" i="4" s="1"/>
  <c r="J1404" i="4"/>
  <c r="L1404" i="4" s="1"/>
  <c r="J1410" i="4"/>
  <c r="L1410" i="4" s="1"/>
  <c r="J1416" i="4"/>
  <c r="L1416" i="4" s="1"/>
  <c r="J1419" i="4"/>
  <c r="L1419" i="4" s="1"/>
  <c r="J1438" i="4"/>
  <c r="L1438" i="4" s="1"/>
  <c r="J1441" i="4"/>
  <c r="L1441" i="4" s="1"/>
  <c r="J1453" i="4"/>
  <c r="L1453" i="4" s="1"/>
  <c r="J1473" i="4"/>
  <c r="L1473" i="4" s="1"/>
  <c r="J1483" i="4"/>
  <c r="L1483" i="4" s="1"/>
  <c r="J1514" i="4"/>
  <c r="L1514" i="4" s="1"/>
  <c r="J1526" i="4"/>
  <c r="L1526" i="4" s="1"/>
  <c r="J1117" i="4"/>
  <c r="L1117" i="4" s="1"/>
  <c r="J1138" i="4"/>
  <c r="L1138" i="4" s="1"/>
  <c r="J1170" i="4"/>
  <c r="L1170" i="4" s="1"/>
  <c r="J1246" i="4"/>
  <c r="L1246" i="4" s="1"/>
  <c r="J1265" i="4"/>
  <c r="L1265" i="4" s="1"/>
  <c r="J1307" i="4"/>
  <c r="L1307" i="4" s="1"/>
  <c r="J1335" i="4"/>
  <c r="L1335" i="4" s="1"/>
  <c r="J1341" i="4"/>
  <c r="L1341" i="4" s="1"/>
  <c r="J1344" i="4"/>
  <c r="L1344" i="4" s="1"/>
  <c r="J1355" i="4"/>
  <c r="L1355" i="4" s="1"/>
  <c r="J1361" i="4"/>
  <c r="L1361" i="4" s="1"/>
  <c r="J1367" i="4"/>
  <c r="L1367" i="4" s="1"/>
  <c r="J1394" i="4"/>
  <c r="L1394" i="4" s="1"/>
  <c r="J1402" i="4"/>
  <c r="L1402" i="4" s="1"/>
  <c r="J1420" i="4"/>
  <c r="L1420" i="4" s="1"/>
  <c r="J1433" i="4"/>
  <c r="L1433" i="4" s="1"/>
  <c r="J1451" i="4"/>
  <c r="L1451" i="4" s="1"/>
  <c r="J1454" i="4"/>
  <c r="L1454" i="4" s="1"/>
  <c r="J1462" i="4"/>
  <c r="L1462" i="4" s="1"/>
  <c r="J1489" i="4"/>
  <c r="L1489" i="4" s="1"/>
  <c r="J1520" i="4"/>
  <c r="L1520" i="4" s="1"/>
  <c r="J1432" i="4"/>
  <c r="L1432" i="4" s="1"/>
  <c r="J1472" i="4"/>
  <c r="L1472" i="4" s="1"/>
  <c r="J1485" i="4"/>
  <c r="L1485" i="4" s="1"/>
  <c r="J1487" i="4"/>
  <c r="L1487" i="4" s="1"/>
  <c r="J1519" i="4"/>
  <c r="L1519" i="4" s="1"/>
  <c r="J1542" i="4"/>
  <c r="L1542" i="4" s="1"/>
  <c r="J1545" i="4"/>
  <c r="L1545" i="4" s="1"/>
  <c r="J1585" i="4"/>
  <c r="L1585" i="4" s="1"/>
  <c r="J1619" i="4"/>
  <c r="L1619" i="4" s="1"/>
  <c r="J1632" i="4"/>
  <c r="L1632" i="4" s="1"/>
  <c r="J1641" i="4"/>
  <c r="L1641" i="4" s="1"/>
  <c r="J1643" i="4"/>
  <c r="L1643" i="4" s="1"/>
  <c r="J1646" i="4"/>
  <c r="L1646" i="4" s="1"/>
  <c r="J1655" i="4"/>
  <c r="L1655" i="4" s="1"/>
  <c r="J1696" i="4"/>
  <c r="L1696" i="4" s="1"/>
  <c r="J1698" i="4"/>
  <c r="L1698" i="4" s="1"/>
  <c r="J1711" i="4"/>
  <c r="L1711" i="4" s="1"/>
  <c r="J1724" i="4"/>
  <c r="L1724" i="4" s="1"/>
  <c r="J1759" i="4"/>
  <c r="L1759" i="4" s="1"/>
  <c r="J1778" i="4"/>
  <c r="L1778" i="4" s="1"/>
  <c r="J1780" i="4"/>
  <c r="L1780" i="4" s="1"/>
  <c r="J1783" i="4"/>
  <c r="L1783" i="4" s="1"/>
  <c r="J1788" i="4"/>
  <c r="L1788" i="4" s="1"/>
  <c r="J1796" i="4"/>
  <c r="L1796" i="4" s="1"/>
  <c r="J1806" i="4"/>
  <c r="L1806" i="4" s="1"/>
  <c r="J1858" i="4"/>
  <c r="L1858" i="4" s="1"/>
  <c r="J1900" i="4"/>
  <c r="L1900" i="4" s="1"/>
  <c r="J1978" i="4"/>
  <c r="L1978" i="4" s="1"/>
  <c r="J1997" i="4"/>
  <c r="L1997" i="4" s="1"/>
  <c r="J2019" i="4"/>
  <c r="L2019" i="4" s="1"/>
  <c r="J2164" i="4"/>
  <c r="L2164" i="4" s="1"/>
  <c r="J2217" i="4"/>
  <c r="L2217" i="4" s="1"/>
  <c r="J2244" i="4"/>
  <c r="L2244" i="4" s="1"/>
  <c r="J1041" i="4"/>
  <c r="L1041" i="4" s="1"/>
  <c r="J1559" i="4"/>
  <c r="L1559" i="4" s="1"/>
  <c r="J1575" i="4"/>
  <c r="L1575" i="4" s="1"/>
  <c r="J1669" i="4"/>
  <c r="L1669" i="4" s="1"/>
  <c r="J1731" i="4"/>
  <c r="L1731" i="4" s="1"/>
  <c r="J1734" i="4"/>
  <c r="L1734" i="4" s="1"/>
  <c r="J1744" i="4"/>
  <c r="L1744" i="4" s="1"/>
  <c r="J1746" i="4"/>
  <c r="L1746" i="4" s="1"/>
  <c r="J1809" i="4"/>
  <c r="L1809" i="4" s="1"/>
  <c r="J1824" i="4"/>
  <c r="L1824" i="4" s="1"/>
  <c r="J1840" i="4"/>
  <c r="L1840" i="4" s="1"/>
  <c r="J195" i="4"/>
  <c r="L195" i="4" s="1"/>
  <c r="J1530" i="4"/>
  <c r="L1530" i="4" s="1"/>
  <c r="J1543" i="4"/>
  <c r="L1543" i="4" s="1"/>
  <c r="J1620" i="4"/>
  <c r="L1620" i="4" s="1"/>
  <c r="J1647" i="4"/>
  <c r="L1647" i="4" s="1"/>
  <c r="J1663" i="4"/>
  <c r="L1663" i="4" s="1"/>
  <c r="J1742" i="4"/>
  <c r="L1742" i="4" s="1"/>
  <c r="J1752" i="4"/>
  <c r="L1752" i="4" s="1"/>
  <c r="J1781" i="4"/>
  <c r="L1781" i="4" s="1"/>
  <c r="J1784" i="4"/>
  <c r="L1784" i="4" s="1"/>
  <c r="J1991" i="4"/>
  <c r="L1991" i="4" s="1"/>
  <c r="J2242" i="4"/>
  <c r="L2242" i="4" s="1"/>
  <c r="J1829" i="4"/>
  <c r="L1829" i="4" s="1"/>
  <c r="J1857" i="4"/>
  <c r="L1857" i="4" s="1"/>
  <c r="J1880" i="4"/>
  <c r="L1880" i="4" s="1"/>
  <c r="J1883" i="4"/>
  <c r="L1883" i="4" s="1"/>
  <c r="L2050" i="4"/>
  <c r="J2273" i="4"/>
  <c r="L2273" i="4" s="1"/>
  <c r="J1522" i="4"/>
  <c r="L1522" i="4" s="1"/>
  <c r="J1528" i="4"/>
  <c r="L1528" i="4" s="1"/>
  <c r="J1531" i="4"/>
  <c r="L1531" i="4" s="1"/>
  <c r="J1568" i="4"/>
  <c r="L1568" i="4" s="1"/>
  <c r="J1579" i="4"/>
  <c r="L1579" i="4" s="1"/>
  <c r="J1611" i="4"/>
  <c r="L1611" i="4" s="1"/>
  <c r="J1618" i="4"/>
  <c r="L1618" i="4" s="1"/>
  <c r="J1625" i="4"/>
  <c r="L1625" i="4" s="1"/>
  <c r="J1654" i="4"/>
  <c r="L1654" i="4" s="1"/>
  <c r="J1661" i="4"/>
  <c r="L1661" i="4" s="1"/>
  <c r="J1676" i="4"/>
  <c r="L1676" i="4" s="1"/>
  <c r="J1702" i="4"/>
  <c r="L1702" i="4" s="1"/>
  <c r="J1733" i="4"/>
  <c r="L1733" i="4" s="1"/>
  <c r="J144" i="4"/>
  <c r="L144" i="4" s="1"/>
  <c r="J1481" i="4"/>
  <c r="L1481" i="4" s="1"/>
  <c r="J1491" i="4"/>
  <c r="L1491" i="4" s="1"/>
  <c r="J1494" i="4"/>
  <c r="L1494" i="4" s="1"/>
  <c r="J1508" i="4"/>
  <c r="L1508" i="4" s="1"/>
  <c r="J1511" i="4"/>
  <c r="L1511" i="4" s="1"/>
  <c r="J1566" i="4"/>
  <c r="L1566" i="4" s="1"/>
  <c r="J1571" i="4"/>
  <c r="L1571" i="4" s="1"/>
  <c r="L1616" i="4"/>
  <c r="J1659" i="4"/>
  <c r="L1659" i="4" s="1"/>
  <c r="J1666" i="4"/>
  <c r="L1666" i="4" s="1"/>
  <c r="J1673" i="4"/>
  <c r="L1673" i="4" s="1"/>
  <c r="J1693" i="4"/>
  <c r="L1693" i="4" s="1"/>
  <c r="J1738" i="4"/>
  <c r="L1738" i="4" s="1"/>
  <c r="J1792" i="4"/>
  <c r="L1792" i="4" s="1"/>
  <c r="J1818" i="4"/>
  <c r="L1818" i="4" s="1"/>
  <c r="J1838" i="4"/>
  <c r="L1838" i="4" s="1"/>
  <c r="J1841" i="4"/>
  <c r="L1841" i="4" s="1"/>
  <c r="J1846" i="4"/>
  <c r="L1846" i="4" s="1"/>
  <c r="J1860" i="4"/>
  <c r="L1860" i="4" s="1"/>
  <c r="J1873" i="4"/>
  <c r="L1873" i="4" s="1"/>
  <c r="J2053" i="4"/>
  <c r="L2053" i="4" s="1"/>
  <c r="J2127" i="4"/>
  <c r="L2127" i="4" s="1"/>
  <c r="J2206" i="4"/>
  <c r="L2206" i="4" s="1"/>
  <c r="J1589" i="4"/>
  <c r="L1589" i="4" s="1"/>
  <c r="J1671" i="4"/>
  <c r="L1671" i="4" s="1"/>
  <c r="J1705" i="4"/>
  <c r="L1705" i="4" s="1"/>
  <c r="J1713" i="4"/>
  <c r="L1713" i="4" s="1"/>
  <c r="J1748" i="4"/>
  <c r="L1748" i="4" s="1"/>
  <c r="J1813" i="4"/>
  <c r="L1813" i="4" s="1"/>
  <c r="J1863" i="4"/>
  <c r="L1863" i="4" s="1"/>
  <c r="J1969" i="4"/>
  <c r="L1969" i="4" s="1"/>
  <c r="J1984" i="4"/>
  <c r="L1984" i="4" s="1"/>
  <c r="J2289" i="4"/>
  <c r="L2289" i="4" s="1"/>
  <c r="J1924" i="4"/>
  <c r="L1924" i="4" s="1"/>
  <c r="J1939" i="4"/>
  <c r="L1939" i="4" s="1"/>
  <c r="J1955" i="4"/>
  <c r="L1955" i="4" s="1"/>
  <c r="J2065" i="4"/>
  <c r="L2065" i="4" s="1"/>
  <c r="J2153" i="4"/>
  <c r="L2153" i="4" s="1"/>
  <c r="J2159" i="4"/>
  <c r="L2159" i="4" s="1"/>
  <c r="J2187" i="4"/>
  <c r="L2187" i="4" s="1"/>
  <c r="J2189" i="4"/>
  <c r="L2189" i="4" s="1"/>
  <c r="J2201" i="4"/>
  <c r="L2201" i="4" s="1"/>
  <c r="J2208" i="4"/>
  <c r="L2208" i="4" s="1"/>
  <c r="J2222" i="4"/>
  <c r="L2222" i="4" s="1"/>
  <c r="J2239" i="4"/>
  <c r="L2239" i="4" s="1"/>
  <c r="J2266" i="4"/>
  <c r="L2266" i="4" s="1"/>
  <c r="J2278" i="4"/>
  <c r="L2278" i="4" s="1"/>
  <c r="J2291" i="4"/>
  <c r="L2291" i="4" s="1"/>
  <c r="J2306" i="4"/>
  <c r="L2306" i="4" s="1"/>
  <c r="J2329" i="4"/>
  <c r="L2329" i="4" s="1"/>
  <c r="J2341" i="4"/>
  <c r="L2341" i="4" s="1"/>
  <c r="J410" i="4"/>
  <c r="L410" i="4" s="1"/>
  <c r="J413" i="4"/>
  <c r="L413" i="4" s="1"/>
  <c r="J728" i="4"/>
  <c r="L728" i="4" s="1"/>
  <c r="J736" i="4"/>
  <c r="L736" i="4" s="1"/>
  <c r="J748" i="4"/>
  <c r="L748" i="4" s="1"/>
  <c r="J1064" i="4"/>
  <c r="L1064" i="4" s="1"/>
  <c r="J1067" i="4"/>
  <c r="L1067" i="4" s="1"/>
  <c r="J1076" i="4"/>
  <c r="L1076" i="4" s="1"/>
  <c r="J2032" i="4"/>
  <c r="L2032" i="4" s="1"/>
  <c r="J2038" i="4"/>
  <c r="L2038" i="4" s="1"/>
  <c r="J2080" i="4"/>
  <c r="L2080" i="4" s="1"/>
  <c r="J2086" i="4"/>
  <c r="L2086" i="4" s="1"/>
  <c r="J150" i="4"/>
  <c r="L150" i="4" s="1"/>
  <c r="J2175" i="4"/>
  <c r="L2175" i="4" s="1"/>
  <c r="J2178" i="4"/>
  <c r="L2178" i="4" s="1"/>
  <c r="J2093" i="4"/>
  <c r="L2093" i="4" s="1"/>
  <c r="J2100" i="4"/>
  <c r="L2100" i="4" s="1"/>
  <c r="J1906" i="4"/>
  <c r="L1906" i="4" s="1"/>
  <c r="J1936" i="4"/>
  <c r="L1936" i="4" s="1"/>
  <c r="J1945" i="4"/>
  <c r="L1945" i="4" s="1"/>
  <c r="J1975" i="4"/>
  <c r="L1975" i="4" s="1"/>
  <c r="J1987" i="4"/>
  <c r="L1987" i="4" s="1"/>
  <c r="J1995" i="4"/>
  <c r="L1995" i="4" s="1"/>
  <c r="J2005" i="4"/>
  <c r="L2005" i="4" s="1"/>
  <c r="J2008" i="4"/>
  <c r="L2008" i="4" s="1"/>
  <c r="J2041" i="4"/>
  <c r="L2041" i="4" s="1"/>
  <c r="J2051" i="4"/>
  <c r="L2051" i="4" s="1"/>
  <c r="J2124" i="4"/>
  <c r="L2124" i="4" s="1"/>
  <c r="J2147" i="4"/>
  <c r="L2147" i="4" s="1"/>
  <c r="J2150" i="4"/>
  <c r="L2150" i="4" s="1"/>
  <c r="J2196" i="4"/>
  <c r="L2196" i="4" s="1"/>
  <c r="J2212" i="4"/>
  <c r="L2212" i="4" s="1"/>
  <c r="J2267" i="4"/>
  <c r="L2267" i="4" s="1"/>
  <c r="J1034" i="4"/>
  <c r="L1034" i="4" s="1"/>
  <c r="J1038" i="4"/>
  <c r="L1038" i="4" s="1"/>
  <c r="J2182" i="4"/>
  <c r="L2182" i="4" s="1"/>
  <c r="J2347" i="4"/>
  <c r="L2347" i="4" s="1"/>
  <c r="J2350" i="4"/>
  <c r="L2350" i="4" s="1"/>
  <c r="J2355" i="4"/>
  <c r="L2355" i="4" s="1"/>
  <c r="J187" i="4"/>
  <c r="L187" i="4" s="1"/>
  <c r="J417" i="4"/>
  <c r="L417" i="4" s="1"/>
  <c r="J746" i="4"/>
  <c r="L746" i="4" s="1"/>
  <c r="J758" i="4"/>
  <c r="L758" i="4" s="1"/>
  <c r="J1598" i="4"/>
  <c r="L1598" i="4" s="1"/>
  <c r="J2071" i="4"/>
  <c r="L2071" i="4" s="1"/>
  <c r="J119" i="4"/>
  <c r="L119" i="4" s="1"/>
  <c r="J129" i="4"/>
  <c r="L129" i="4" s="1"/>
  <c r="J1031" i="4"/>
  <c r="L1031" i="4" s="1"/>
  <c r="J2172" i="4"/>
  <c r="L2172" i="4" s="1"/>
  <c r="J2094" i="4"/>
  <c r="L2094" i="4" s="1"/>
  <c r="J1866" i="4"/>
  <c r="L1866" i="4" s="1"/>
  <c r="J1886" i="4"/>
  <c r="L1886" i="4" s="1"/>
  <c r="J1918" i="4"/>
  <c r="L1918" i="4" s="1"/>
  <c r="J1928" i="4"/>
  <c r="L1928" i="4" s="1"/>
  <c r="J1966" i="4"/>
  <c r="L1966" i="4" s="1"/>
  <c r="J1976" i="4"/>
  <c r="L1976" i="4" s="1"/>
  <c r="J1979" i="4"/>
  <c r="L1979" i="4" s="1"/>
  <c r="J1982" i="4"/>
  <c r="L1982" i="4" s="1"/>
  <c r="J1992" i="4"/>
  <c r="L1992" i="4" s="1"/>
  <c r="J1998" i="4"/>
  <c r="L1998" i="4" s="1"/>
  <c r="J2006" i="4"/>
  <c r="L2006" i="4" s="1"/>
  <c r="J2047" i="4"/>
  <c r="L2047" i="4" s="1"/>
  <c r="J2049" i="4"/>
  <c r="L2049" i="4" s="1"/>
  <c r="J2125" i="4"/>
  <c r="L2125" i="4" s="1"/>
  <c r="J2128" i="4"/>
  <c r="L2128" i="4" s="1"/>
  <c r="J2148" i="4"/>
  <c r="L2148" i="4" s="1"/>
  <c r="J2163" i="4"/>
  <c r="L2163" i="4" s="1"/>
  <c r="J2165" i="4"/>
  <c r="L2165" i="4" s="1"/>
  <c r="J2240" i="4"/>
  <c r="L2240" i="4" s="1"/>
  <c r="J2250" i="4"/>
  <c r="L2250" i="4" s="1"/>
  <c r="J2285" i="4"/>
  <c r="L2285" i="4" s="1"/>
  <c r="L2304" i="4"/>
  <c r="J2310" i="4"/>
  <c r="L2310" i="4" s="1"/>
  <c r="J2321" i="4"/>
  <c r="L2321" i="4" s="1"/>
  <c r="J2324" i="4"/>
  <c r="L2324" i="4" s="1"/>
  <c r="J1931" i="4"/>
  <c r="L1931" i="4" s="1"/>
  <c r="J1937" i="4"/>
  <c r="L1937" i="4" s="1"/>
  <c r="J2197" i="4"/>
  <c r="L2197" i="4" s="1"/>
  <c r="J2218" i="4"/>
  <c r="L2218" i="4" s="1"/>
  <c r="J2230" i="4"/>
  <c r="L2230" i="4" s="1"/>
  <c r="J2235" i="4"/>
  <c r="L2235" i="4" s="1"/>
  <c r="J184" i="4"/>
  <c r="L184" i="4" s="1"/>
  <c r="J298" i="4"/>
  <c r="L298" i="4" s="1"/>
  <c r="J408" i="4"/>
  <c r="L408" i="4" s="1"/>
  <c r="J732" i="4"/>
  <c r="L732" i="4" s="1"/>
  <c r="J951" i="4"/>
  <c r="L951" i="4" s="1"/>
  <c r="J966" i="4"/>
  <c r="L966" i="4" s="1"/>
  <c r="J1599" i="4"/>
  <c r="L1599" i="4" s="1"/>
  <c r="J1602" i="4"/>
  <c r="L1602" i="4" s="1"/>
  <c r="J2030" i="4"/>
  <c r="L2030" i="4" s="1"/>
  <c r="J2072" i="4"/>
  <c r="L2072" i="4" s="1"/>
  <c r="J2075" i="4"/>
  <c r="L2075" i="4" s="1"/>
  <c r="J2078" i="4"/>
  <c r="L2078" i="4" s="1"/>
  <c r="J120" i="4"/>
  <c r="L120" i="4" s="1"/>
  <c r="J123" i="4"/>
  <c r="L123" i="4" s="1"/>
  <c r="J133" i="4"/>
  <c r="L133" i="4" s="1"/>
  <c r="J1032" i="4"/>
  <c r="L1032" i="4" s="1"/>
  <c r="J2169" i="4"/>
  <c r="L2169" i="4" s="1"/>
  <c r="J2173" i="4"/>
  <c r="L2173" i="4" s="1"/>
  <c r="J2095" i="4"/>
  <c r="L2095" i="4" s="1"/>
  <c r="J2098" i="4"/>
  <c r="L2098" i="4" s="1"/>
  <c r="J1847" i="4"/>
  <c r="L1847" i="4" s="1"/>
  <c r="J1852" i="4"/>
  <c r="L1852" i="4" s="1"/>
  <c r="J1855" i="4"/>
  <c r="L1855" i="4" s="1"/>
  <c r="J1864" i="4"/>
  <c r="L1864" i="4" s="1"/>
  <c r="J1867" i="4"/>
  <c r="L1867" i="4" s="1"/>
  <c r="J1884" i="4"/>
  <c r="L1884" i="4" s="1"/>
  <c r="J1913" i="4"/>
  <c r="L1913" i="4" s="1"/>
  <c r="J1932" i="4"/>
  <c r="L1932" i="4" s="1"/>
  <c r="J1949" i="4"/>
  <c r="L1949" i="4" s="1"/>
  <c r="J1957" i="4"/>
  <c r="L1957" i="4" s="1"/>
  <c r="J1993" i="4"/>
  <c r="L1993" i="4" s="1"/>
  <c r="J1999" i="4"/>
  <c r="L1999" i="4" s="1"/>
  <c r="J2018" i="4"/>
  <c r="L2018" i="4" s="1"/>
  <c r="J2039" i="4"/>
  <c r="L2039" i="4" s="1"/>
  <c r="J2120" i="4"/>
  <c r="L2120" i="4" s="1"/>
  <c r="J2132" i="4"/>
  <c r="L2132" i="4" s="1"/>
  <c r="J2158" i="4"/>
  <c r="L2158" i="4" s="1"/>
  <c r="J2298" i="4"/>
  <c r="L2298" i="4" s="1"/>
  <c r="J2319" i="4"/>
  <c r="L2319" i="4" s="1"/>
  <c r="J2322" i="4"/>
  <c r="L2322" i="4" s="1"/>
  <c r="J415" i="4"/>
  <c r="L415" i="4" s="1"/>
  <c r="J2180" i="4"/>
  <c r="L2180" i="4" s="1"/>
  <c r="J1896" i="4"/>
  <c r="L1896" i="4" s="1"/>
  <c r="J1910" i="4"/>
  <c r="L1910" i="4" s="1"/>
  <c r="J2067" i="4"/>
  <c r="L2067" i="4" s="1"/>
  <c r="J2121" i="4"/>
  <c r="L2121" i="4" s="1"/>
  <c r="J2226" i="4"/>
  <c r="L2226" i="4" s="1"/>
  <c r="J2241" i="4"/>
  <c r="L2241" i="4" s="1"/>
  <c r="J2251" i="4"/>
  <c r="L2251" i="4" s="1"/>
  <c r="J2256" i="4"/>
  <c r="L2256" i="4" s="1"/>
  <c r="J2293" i="4"/>
  <c r="L2293" i="4" s="1"/>
  <c r="J2295" i="4"/>
  <c r="L2295" i="4" s="1"/>
  <c r="J2346" i="4"/>
  <c r="L2346" i="4" s="1"/>
  <c r="J2352" i="4"/>
  <c r="L2352" i="4" s="1"/>
  <c r="J185" i="4"/>
  <c r="L185" i="4" s="1"/>
  <c r="J194" i="4"/>
  <c r="L194" i="4" s="1"/>
  <c r="J304" i="4"/>
  <c r="L304" i="4" s="1"/>
  <c r="J409" i="4"/>
  <c r="L409" i="4" s="1"/>
  <c r="J952" i="4"/>
  <c r="L952" i="4" s="1"/>
  <c r="J955" i="4"/>
  <c r="L955" i="4" s="1"/>
  <c r="J1063" i="4"/>
  <c r="L1063" i="4" s="1"/>
  <c r="J1600" i="4"/>
  <c r="L1600" i="4" s="1"/>
  <c r="J2031" i="4"/>
  <c r="L2031" i="4" s="1"/>
  <c r="J2034" i="4"/>
  <c r="L2034" i="4" s="1"/>
  <c r="J2037" i="4"/>
  <c r="L2037" i="4" s="1"/>
  <c r="J2079" i="4"/>
  <c r="L2079" i="4" s="1"/>
  <c r="J2082" i="4"/>
  <c r="L2082" i="4" s="1"/>
  <c r="J2085" i="4"/>
  <c r="L2085" i="4" s="1"/>
  <c r="J137" i="4"/>
  <c r="L137" i="4" s="1"/>
  <c r="J149" i="4"/>
  <c r="L149" i="4" s="1"/>
  <c r="J2170" i="4"/>
  <c r="L2170" i="4" s="1"/>
  <c r="J2174" i="4"/>
  <c r="L2174" i="4" s="1"/>
  <c r="J2092" i="4"/>
  <c r="L2092" i="4" s="1"/>
  <c r="J2099" i="4"/>
  <c r="L2099" i="4" s="1"/>
  <c r="J2102" i="4"/>
  <c r="L2102" i="4" s="1"/>
  <c r="J30" i="4"/>
  <c r="L30" i="4" s="1"/>
  <c r="J90" i="4"/>
  <c r="L90" i="4" s="1"/>
  <c r="L405" i="4"/>
  <c r="J52" i="4"/>
  <c r="L52" i="4" s="1"/>
  <c r="L102" i="4"/>
  <c r="J109" i="4"/>
  <c r="L109" i="4" s="1"/>
  <c r="L336" i="4"/>
  <c r="L357" i="4"/>
  <c r="L432" i="4"/>
  <c r="J104" i="4"/>
  <c r="L104" i="4" s="1"/>
  <c r="L398" i="4"/>
  <c r="J33" i="4"/>
  <c r="L33" i="4" s="1"/>
  <c r="J91" i="4"/>
  <c r="L91" i="4" s="1"/>
  <c r="L12" i="4"/>
  <c r="J96" i="4"/>
  <c r="L96" i="4" s="1"/>
  <c r="J98" i="4"/>
  <c r="L98" i="4" s="1"/>
  <c r="L100" i="4"/>
  <c r="L214" i="4"/>
  <c r="J488" i="4"/>
  <c r="L488" i="4" s="1"/>
  <c r="J497" i="4"/>
  <c r="L497" i="4" s="1"/>
  <c r="J579" i="4"/>
  <c r="L579" i="4" s="1"/>
  <c r="J466" i="4"/>
  <c r="L466" i="4" s="1"/>
  <c r="J486" i="4"/>
  <c r="L486" i="4" s="1"/>
  <c r="J452" i="4"/>
  <c r="L452" i="4" s="1"/>
  <c r="J505" i="4"/>
  <c r="L505" i="4" s="1"/>
  <c r="J517" i="4"/>
  <c r="L517" i="4" s="1"/>
  <c r="J510" i="4"/>
  <c r="L510" i="4" s="1"/>
  <c r="J526" i="4"/>
  <c r="L526" i="4" s="1"/>
  <c r="J946" i="4"/>
  <c r="L946" i="4" s="1"/>
  <c r="J970" i="4"/>
  <c r="L970" i="4" s="1"/>
  <c r="L1094" i="4"/>
  <c r="J868" i="4"/>
  <c r="L868" i="4" s="1"/>
  <c r="J911" i="4"/>
  <c r="L911" i="4" s="1"/>
  <c r="J930" i="4"/>
  <c r="L930" i="4" s="1"/>
  <c r="L1079" i="4"/>
  <c r="J941" i="4"/>
  <c r="L941" i="4" s="1"/>
  <c r="L1124" i="4"/>
  <c r="J983" i="4"/>
  <c r="L983" i="4" s="1"/>
  <c r="J896" i="4"/>
  <c r="L896" i="4" s="1"/>
  <c r="J908" i="4"/>
  <c r="L908" i="4" s="1"/>
  <c r="J947" i="4"/>
  <c r="L947" i="4" s="1"/>
  <c r="J879" i="4"/>
  <c r="L879" i="4" s="1"/>
  <c r="J1208" i="4"/>
  <c r="L1208" i="4" s="1"/>
  <c r="J1186" i="4"/>
  <c r="L1186" i="4" s="1"/>
  <c r="J1193" i="4"/>
  <c r="L1193" i="4" s="1"/>
  <c r="L1276" i="4"/>
  <c r="J1205" i="4"/>
  <c r="L1205" i="4" s="1"/>
  <c r="J1217" i="4"/>
  <c r="L1217" i="4" s="1"/>
  <c r="J1264" i="4"/>
  <c r="L1264" i="4" s="1"/>
  <c r="J1176" i="4"/>
  <c r="L1176" i="4" s="1"/>
  <c r="J1194" i="4"/>
  <c r="L1194" i="4" s="1"/>
  <c r="J1275" i="4"/>
  <c r="L1275" i="4" s="1"/>
  <c r="J1358" i="4"/>
  <c r="L1358" i="4" s="1"/>
  <c r="J1392" i="4"/>
  <c r="L1392" i="4" s="1"/>
  <c r="J1407" i="4"/>
  <c r="L1407" i="4" s="1"/>
  <c r="J1412" i="4"/>
  <c r="L1412" i="4" s="1"/>
  <c r="J1536" i="4"/>
  <c r="L1536" i="4" s="1"/>
  <c r="J1830" i="4"/>
  <c r="L1830" i="4" s="1"/>
  <c r="J1364" i="4"/>
  <c r="L1364" i="4" s="1"/>
  <c r="J1369" i="4"/>
  <c r="L1369" i="4" s="1"/>
  <c r="J1388" i="4"/>
  <c r="L1388" i="4" s="1"/>
  <c r="J1442" i="4"/>
  <c r="L1442" i="4" s="1"/>
  <c r="J1612" i="4"/>
  <c r="L1612" i="4" s="1"/>
  <c r="J1371" i="4"/>
  <c r="L1371" i="4" s="1"/>
  <c r="J1390" i="4"/>
  <c r="L1390" i="4" s="1"/>
  <c r="L1521" i="4"/>
  <c r="J1397" i="4"/>
  <c r="L1397" i="4" s="1"/>
  <c r="J1401" i="4"/>
  <c r="L1401" i="4" s="1"/>
  <c r="J1446" i="4"/>
  <c r="L1446" i="4" s="1"/>
  <c r="J1588" i="4"/>
  <c r="L1588" i="4" s="1"/>
  <c r="J1621" i="4"/>
  <c r="L1621" i="4" s="1"/>
  <c r="J1639" i="4"/>
  <c r="L1639" i="4" s="1"/>
  <c r="J1667" i="4"/>
  <c r="L1667" i="4" s="1"/>
  <c r="J1680" i="4"/>
  <c r="L1680" i="4" s="1"/>
  <c r="J1684" i="4"/>
  <c r="L1684" i="4" s="1"/>
  <c r="J1776" i="4"/>
  <c r="L1776" i="4" s="1"/>
  <c r="J1839" i="4"/>
  <c r="L1839" i="4" s="1"/>
  <c r="J1874" i="4"/>
  <c r="L1874" i="4" s="1"/>
  <c r="J1878" i="4"/>
  <c r="L1878" i="4" s="1"/>
  <c r="J1437" i="4"/>
  <c r="L1437" i="4" s="1"/>
  <c r="J1467" i="4"/>
  <c r="L1467" i="4" s="1"/>
  <c r="J1518" i="4"/>
  <c r="L1518" i="4" s="1"/>
  <c r="L1574" i="4"/>
  <c r="J1553" i="4"/>
  <c r="L1553" i="4" s="1"/>
  <c r="J1573" i="4"/>
  <c r="L1573" i="4" s="1"/>
  <c r="J1677" i="4"/>
  <c r="L1677" i="4" s="1"/>
  <c r="J1681" i="4"/>
  <c r="L1681" i="4" s="1"/>
  <c r="J1745" i="4"/>
  <c r="L1745" i="4" s="1"/>
  <c r="J1763" i="4"/>
  <c r="L1763" i="4" s="1"/>
  <c r="J1901" i="4"/>
  <c r="L1901" i="4" s="1"/>
  <c r="J1942" i="4"/>
  <c r="L1942" i="4" s="1"/>
  <c r="J1517" i="4"/>
  <c r="L1517" i="4" s="1"/>
  <c r="J1548" i="4"/>
  <c r="L1548" i="4" s="1"/>
  <c r="J1562" i="4"/>
  <c r="L1562" i="4" s="1"/>
  <c r="J1584" i="4"/>
  <c r="L1584" i="4" s="1"/>
  <c r="J1716" i="4"/>
  <c r="L1716" i="4" s="1"/>
  <c r="J1820" i="4"/>
  <c r="L1820" i="4" s="1"/>
  <c r="J1836" i="4"/>
  <c r="L1836" i="4" s="1"/>
  <c r="J1894" i="4"/>
  <c r="L1894" i="4" s="1"/>
  <c r="J1497" i="4"/>
  <c r="L1497" i="4" s="1"/>
  <c r="J1793" i="4"/>
  <c r="L1793" i="4" s="1"/>
  <c r="L1922" i="4"/>
  <c r="J1795" i="4"/>
  <c r="L1795" i="4" s="1"/>
  <c r="J1799" i="4"/>
  <c r="L1799" i="4" s="1"/>
  <c r="J1808" i="4"/>
  <c r="L1808" i="4" s="1"/>
  <c r="J1888" i="4"/>
  <c r="L1888" i="4" s="1"/>
  <c r="J1907" i="4"/>
  <c r="L1907" i="4" s="1"/>
  <c r="J1983" i="4"/>
  <c r="L1983" i="4" s="1"/>
  <c r="J1751" i="4"/>
  <c r="L1751" i="4" s="1"/>
  <c r="J1842" i="4"/>
  <c r="L1842" i="4" s="1"/>
  <c r="J1923" i="4"/>
  <c r="L1923" i="4" s="1"/>
  <c r="J1953" i="4"/>
  <c r="L1953" i="4" s="1"/>
  <c r="J1644" i="4"/>
  <c r="L1644" i="4" s="1"/>
  <c r="J1714" i="4"/>
  <c r="L1714" i="4" s="1"/>
  <c r="J1950" i="4"/>
  <c r="L1950" i="4" s="1"/>
  <c r="J1958" i="4"/>
  <c r="L1958" i="4" s="1"/>
  <c r="J1962" i="4"/>
  <c r="L1962" i="4" s="1"/>
  <c r="J2059" i="4"/>
  <c r="L2059" i="4" s="1"/>
  <c r="J2045" i="4"/>
  <c r="L2045" i="4" s="1"/>
  <c r="J1631" i="4"/>
  <c r="L1631" i="4" s="1"/>
  <c r="J1767" i="4"/>
  <c r="L1767" i="4" s="1"/>
  <c r="J1912" i="4"/>
  <c r="L1912" i="4" s="1"/>
  <c r="J1938" i="4"/>
  <c r="L1938" i="4" s="1"/>
  <c r="J1980" i="4"/>
  <c r="L1980" i="4" s="1"/>
  <c r="J2001" i="4"/>
  <c r="L2001" i="4" s="1"/>
  <c r="J1740" i="4"/>
  <c r="L1740" i="4" s="1"/>
  <c r="J1828" i="4"/>
  <c r="L1828" i="4" s="1"/>
  <c r="J1850" i="4"/>
  <c r="L1850" i="4" s="1"/>
  <c r="J1909" i="4"/>
  <c r="L1909" i="4" s="1"/>
  <c r="J1935" i="4"/>
  <c r="L1935" i="4" s="1"/>
  <c r="J1917" i="4"/>
  <c r="L1917" i="4" s="1"/>
  <c r="J1956" i="4"/>
  <c r="L1956" i="4" s="1"/>
  <c r="J1985" i="4"/>
  <c r="L1985" i="4" s="1"/>
  <c r="J2016" i="4"/>
  <c r="L2016" i="4" s="1"/>
  <c r="J2211" i="4"/>
  <c r="L2211" i="4" s="1"/>
  <c r="J2232" i="4"/>
  <c r="L2232" i="4" s="1"/>
  <c r="J2056" i="4"/>
  <c r="L2056" i="4" s="1"/>
  <c r="J2068" i="4"/>
  <c r="L2068" i="4" s="1"/>
  <c r="J2156" i="4"/>
  <c r="L2156" i="4" s="1"/>
  <c r="J2237" i="4"/>
  <c r="L2237" i="4" s="1"/>
  <c r="L2260" i="4"/>
  <c r="J2117" i="4"/>
  <c r="L2117" i="4" s="1"/>
  <c r="J2183" i="4"/>
  <c r="L2183" i="4" s="1"/>
  <c r="J2330" i="4"/>
  <c r="L2330" i="4" s="1"/>
  <c r="J2137" i="4"/>
  <c r="L2137" i="4" s="1"/>
  <c r="J2281" i="4"/>
  <c r="L2281" i="4" s="1"/>
  <c r="J2300" i="4"/>
  <c r="L2300" i="4" s="1"/>
  <c r="J2314" i="4"/>
  <c r="L2314" i="4" s="1"/>
  <c r="J2129" i="4"/>
  <c r="L2129" i="4" s="1"/>
  <c r="J2236" i="4"/>
  <c r="L2236" i="4" s="1"/>
  <c r="J2225" i="4"/>
  <c r="L2225" i="4" s="1"/>
  <c r="J2228" i="4"/>
  <c r="L2228" i="4" s="1"/>
  <c r="J2270" i="4"/>
  <c r="L2270" i="4" s="1"/>
  <c r="L2331" i="4"/>
  <c r="J2326" i="4"/>
  <c r="L2326" i="4" s="1"/>
  <c r="J2220" i="4"/>
  <c r="L2220" i="4" s="1"/>
  <c r="J2290" i="4"/>
  <c r="L2290" i="4" s="1"/>
  <c r="L2349" i="4"/>
  <c r="J2070" i="4"/>
  <c r="L2070" i="4" s="1"/>
  <c r="J2131" i="4"/>
  <c r="L2131" i="4" s="1"/>
  <c r="J2160" i="4"/>
  <c r="L2160" i="4" s="1"/>
  <c r="J2311" i="4"/>
  <c r="L2311" i="4" s="1"/>
  <c r="J2339" i="4"/>
  <c r="L2339" i="4" s="1"/>
  <c r="J2315" i="4"/>
  <c r="L2315" i="4" s="1"/>
  <c r="J2171" i="4"/>
  <c r="L2171" i="4" s="1"/>
  <c r="J2167" i="4"/>
  <c r="L2167" i="4" s="1"/>
  <c r="J1035" i="4"/>
  <c r="L1035" i="4" s="1"/>
  <c r="J2091" i="4"/>
  <c r="L2091" i="4" s="1"/>
  <c r="J127" i="4"/>
  <c r="L127" i="4" s="1"/>
  <c r="J131" i="4"/>
  <c r="L131" i="4" s="1"/>
  <c r="J135" i="4"/>
  <c r="L135" i="4" s="1"/>
  <c r="J139" i="4"/>
  <c r="L139" i="4" s="1"/>
  <c r="J143" i="4"/>
  <c r="L143" i="4" s="1"/>
  <c r="J147" i="4"/>
  <c r="L147" i="4" s="1"/>
  <c r="J2179" i="4"/>
  <c r="L2179" i="4" s="1"/>
  <c r="M2" i="3"/>
  <c r="M983" i="4" l="1"/>
  <c r="M1959" i="4"/>
  <c r="M167" i="4"/>
  <c r="M471" i="4"/>
  <c r="M519" i="4"/>
  <c r="M4" i="4" s="1"/>
  <c r="N2" i="3"/>
  <c r="L4" i="4"/>
</calcChain>
</file>

<file path=xl/sharedStrings.xml><?xml version="1.0" encoding="utf-8"?>
<sst xmlns="http://schemas.openxmlformats.org/spreadsheetml/2006/main" count="31697" uniqueCount="472">
  <si>
    <t>No</t>
  </si>
  <si>
    <t>PROVIDER</t>
  </si>
  <si>
    <t>RUG II</t>
  </si>
  <si>
    <t>Minimum Wage</t>
  </si>
  <si>
    <t>Rate at eMedNY</t>
  </si>
  <si>
    <t>MINIMUM WAGE</t>
  </si>
  <si>
    <t>Medicaid</t>
  </si>
  <si>
    <t>NUMBER</t>
  </si>
  <si>
    <t>FACILITY</t>
  </si>
  <si>
    <t>WEF REGION</t>
  </si>
  <si>
    <t>CATEGORY</t>
  </si>
  <si>
    <t xml:space="preserve">DESCRIPTION                                                                             </t>
  </si>
  <si>
    <t>RATE CODE</t>
  </si>
  <si>
    <t>2017 Rate</t>
  </si>
  <si>
    <t>Days</t>
  </si>
  <si>
    <t>Adjusted Rate</t>
  </si>
  <si>
    <t>Difference</t>
  </si>
  <si>
    <t>Impact</t>
  </si>
  <si>
    <t>01589353</t>
  </si>
  <si>
    <t>LORETTO UTICA</t>
  </si>
  <si>
    <t>UTICA</t>
  </si>
  <si>
    <t>RA</t>
  </si>
  <si>
    <t>Heavy Rehabilitation A</t>
  </si>
  <si>
    <t>RB</t>
  </si>
  <si>
    <t>Heavy Rehabilitation B</t>
  </si>
  <si>
    <t>SA</t>
  </si>
  <si>
    <t>Special Care A</t>
  </si>
  <si>
    <t>SB</t>
  </si>
  <si>
    <t>Special Care B</t>
  </si>
  <si>
    <t>CA</t>
  </si>
  <si>
    <t>Clinically Complex A</t>
  </si>
  <si>
    <t>CB</t>
  </si>
  <si>
    <t>Clinically Complex B</t>
  </si>
  <si>
    <t>CC</t>
  </si>
  <si>
    <t>Clinically Complex C</t>
  </si>
  <si>
    <t>CD</t>
  </si>
  <si>
    <t>Clinically Complex D</t>
  </si>
  <si>
    <t>BA</t>
  </si>
  <si>
    <t>Severe Behavioral A</t>
  </si>
  <si>
    <t>BB</t>
  </si>
  <si>
    <t>Severe Behavioral B</t>
  </si>
  <si>
    <t>BC</t>
  </si>
  <si>
    <t>Severe Behavioral C</t>
  </si>
  <si>
    <t>PA</t>
  </si>
  <si>
    <t>Reduced Physical Functioning A</t>
  </si>
  <si>
    <t>PB</t>
  </si>
  <si>
    <t>Reduced Physical Functioning B</t>
  </si>
  <si>
    <t>PC</t>
  </si>
  <si>
    <t>Reduced Physical Functioning C</t>
  </si>
  <si>
    <t>PD</t>
  </si>
  <si>
    <t>Reduced Physical Functioning D</t>
  </si>
  <si>
    <t>PE</t>
  </si>
  <si>
    <t>Reduced Physical Functioning E</t>
  </si>
  <si>
    <t>04480686</t>
  </si>
  <si>
    <t>Seaview Manor LLC</t>
  </si>
  <si>
    <t>NYC</t>
  </si>
  <si>
    <t>03832208</t>
  </si>
  <si>
    <t>OCEANVIEW MANOR HOME FOR ADULTS</t>
  </si>
  <si>
    <t>03432964</t>
  </si>
  <si>
    <t>AMBER COURT OF PELHAM GARDENS</t>
  </si>
  <si>
    <t>01448273</t>
  </si>
  <si>
    <t xml:space="preserve">ELM YORK LLC </t>
  </si>
  <si>
    <t>01448264</t>
  </si>
  <si>
    <t>MADISON YORK REGO PARK, LLC</t>
  </si>
  <si>
    <t>01447396</t>
  </si>
  <si>
    <t>CENTRAL ASSISTED LIVING, LLC  (prev:  NEW CENTRAL MANOR ALP)</t>
  </si>
  <si>
    <t>01452079</t>
  </si>
  <si>
    <t>AMBER COURT OF BROOKLYN</t>
  </si>
  <si>
    <t>04393477</t>
  </si>
  <si>
    <t>BROOKLYN ADULT CARE CENTER</t>
  </si>
  <si>
    <t>03267925</t>
  </si>
  <si>
    <t>QUEENS ADULT CARE CENTER</t>
  </si>
  <si>
    <t>02780610</t>
  </si>
  <si>
    <t>MADISON YORK ALP</t>
  </si>
  <si>
    <t>01452359</t>
  </si>
  <si>
    <t>LONG ISLAND HEBREW LIVING CENTER ALP</t>
  </si>
  <si>
    <t>03412695</t>
  </si>
  <si>
    <t>SURFSIDE MANOR HOME FOR ADULTS</t>
  </si>
  <si>
    <t>01955357</t>
  </si>
  <si>
    <t>MERMAID MANOR ALP</t>
  </si>
  <si>
    <t>04117277</t>
  </si>
  <si>
    <t>DAUGHTERS OF JACOB NURSING HOME COMPANY INC</t>
  </si>
  <si>
    <t>02375253</t>
  </si>
  <si>
    <t>NEW BROADVIEW MANOR</t>
  </si>
  <si>
    <t>02473825</t>
  </si>
  <si>
    <t>NORWEGIAN CHRISTIAN ALP</t>
  </si>
  <si>
    <t>01946698</t>
  </si>
  <si>
    <t>ASSISTED LIVING AT NORTHERN RIVERVIEW</t>
  </si>
  <si>
    <t>WESTCHESTER</t>
  </si>
  <si>
    <t>02228980</t>
  </si>
  <si>
    <t>AMBER COURT</t>
  </si>
  <si>
    <t>LONG ISLAND</t>
  </si>
  <si>
    <t>01728550</t>
  </si>
  <si>
    <t>SENECA HEIGHTS DBA SEDGEWICK ALP</t>
  </si>
  <si>
    <t>SYRACUSE</t>
  </si>
  <si>
    <t>01908745</t>
  </si>
  <si>
    <t>ST LOUISE ALP</t>
  </si>
  <si>
    <t>BINGHAMTON</t>
  </si>
  <si>
    <t>03527126</t>
  </si>
  <si>
    <t>ORCHARD GROVE RESIDENCES</t>
  </si>
  <si>
    <t>ERIE</t>
  </si>
  <si>
    <t>03352536</t>
  </si>
  <si>
    <t>UNDERWOOD MANOR ALP</t>
  </si>
  <si>
    <t>02132525</t>
  </si>
  <si>
    <t>NORTHBROOK HEIGHTS ALP</t>
  </si>
  <si>
    <t>CENTRAL RURAL</t>
  </si>
  <si>
    <t>03356636</t>
  </si>
  <si>
    <t>MARY AGNES MANOR</t>
  </si>
  <si>
    <t>03397459</t>
  </si>
  <si>
    <t>WESTCHESTER CENTER FOR INDEPENDENT AND ASSIS</t>
  </si>
  <si>
    <t>01441809</t>
  </si>
  <si>
    <t>HILLTOP ASSISTED LIVING PROGRAM</t>
  </si>
  <si>
    <t>03186110</t>
  </si>
  <si>
    <t>HEDGEWOOD HOME FOR ADULTS</t>
  </si>
  <si>
    <t>POUGHKEEPSIE</t>
  </si>
  <si>
    <t>01445252</t>
  </si>
  <si>
    <t>LORETTO EHP#5 - LORETTO VILLAGE</t>
  </si>
  <si>
    <t>02798227</t>
  </si>
  <si>
    <t>HULTQUIST PLACE</t>
  </si>
  <si>
    <t>03334521</t>
  </si>
  <si>
    <t>THE ELIOT AT ERIE STATION</t>
  </si>
  <si>
    <t>ORANGE</t>
  </si>
  <si>
    <t>01437278</t>
  </si>
  <si>
    <t>DANFORTH ADULT CARE CENTER ALP</t>
  </si>
  <si>
    <t>ALBANY</t>
  </si>
  <si>
    <t>04344712</t>
  </si>
  <si>
    <t>FAWN RIDGE SENIOR LIVING</t>
  </si>
  <si>
    <t>01432911</t>
  </si>
  <si>
    <t>HOME SWEET HOME OF ATHENS</t>
  </si>
  <si>
    <t>02066773</t>
  </si>
  <si>
    <t>PINEVIEW COMMONS ALP</t>
  </si>
  <si>
    <t>03143097</t>
  </si>
  <si>
    <t>SCOTIA MANSION HOME FOR ADULTS</t>
  </si>
  <si>
    <t>04337913</t>
  </si>
  <si>
    <t>THE ELLIOT AT CATSKILL LLC</t>
  </si>
  <si>
    <t>02085803</t>
  </si>
  <si>
    <t>WHITTIER PLACE/GREEN MANOR</t>
  </si>
  <si>
    <t>03411992</t>
  </si>
  <si>
    <t>CAMPHILL GHENT, INC</t>
  </si>
  <si>
    <t>02066571</t>
  </si>
  <si>
    <t>HEARTWOOD TERRACE ALP</t>
  </si>
  <si>
    <t>01434555</t>
  </si>
  <si>
    <t>HILLCREST SPRING RESIDENCE AC ALP</t>
  </si>
  <si>
    <t>03170165</t>
  </si>
  <si>
    <t xml:space="preserve">HOME SWEET HOME ON THE HUDSON </t>
  </si>
  <si>
    <t>03884420</t>
  </si>
  <si>
    <t>JUDSON MEADOWS</t>
  </si>
  <si>
    <t>02071061</t>
  </si>
  <si>
    <t>MARCHAND MANOR ALP</t>
  </si>
  <si>
    <t>01441703</t>
  </si>
  <si>
    <t>MCAULEY LIVING SERVICES ALP</t>
  </si>
  <si>
    <t>01439225</t>
  </si>
  <si>
    <t xml:space="preserve">ELDERWOOD/TIOGA HEALTH CARE FACILITY </t>
  </si>
  <si>
    <t>04345800</t>
  </si>
  <si>
    <t>THE PAVILLION AT VESTAL LLC</t>
  </si>
  <si>
    <t>03037661</t>
  </si>
  <si>
    <t>GOOD SHEPHERD FAIRVIEW HOME  ALP</t>
  </si>
  <si>
    <t>01945399</t>
  </si>
  <si>
    <t>IDEAL LIVING ALP</t>
  </si>
  <si>
    <t>01432402</t>
  </si>
  <si>
    <t>THE FALLS ALP/THE NEW FALLS</t>
  </si>
  <si>
    <t>ELMIRA</t>
  </si>
  <si>
    <t>02253001</t>
  </si>
  <si>
    <t>DEPAUL ADULT CARE COMMUNITY- WOODCREST ALP</t>
  </si>
  <si>
    <t>03382152</t>
  </si>
  <si>
    <t>ELDERWOOD ASSISTED LIVING AT CRESTWOOD</t>
  </si>
  <si>
    <t>02382034</t>
  </si>
  <si>
    <t>ELDERWOOD VILLAGE AT WESTWOOD</t>
  </si>
  <si>
    <t>03572552</t>
  </si>
  <si>
    <t>HERITAGE MANOR OF RANSOMVILLE</t>
  </si>
  <si>
    <t>01441712</t>
  </si>
  <si>
    <t>MENORAH CAMPUS ADULT HOME/DOSBERG MANOR</t>
  </si>
  <si>
    <t>01877921</t>
  </si>
  <si>
    <t>ROSEWOOD VILLAGE ALP</t>
  </si>
  <si>
    <t>03170174</t>
  </si>
  <si>
    <t>TONAWANDA MANOR ASSISTED LIVING PROGRAM</t>
  </si>
  <si>
    <t>03421478</t>
  </si>
  <si>
    <t>WOMENS CHRISTIAN ASSOCIATION HOME</t>
  </si>
  <si>
    <t>01441854</t>
  </si>
  <si>
    <t>BRIARWOOD MANOR ALP</t>
  </si>
  <si>
    <t>04407618</t>
  </si>
  <si>
    <t>OAKWOOD SENIOR LIVING</t>
  </si>
  <si>
    <t>03350630</t>
  </si>
  <si>
    <t>ELDERWOOD ASSISTED LIVING AT HEATHWOOD</t>
  </si>
  <si>
    <t>01681149</t>
  </si>
  <si>
    <t>ELDERWOOD VILLAGE /MAPLEWOOD</t>
  </si>
  <si>
    <t>03369835</t>
  </si>
  <si>
    <t>MEMORY GARDEN</t>
  </si>
  <si>
    <t>04245841</t>
  </si>
  <si>
    <t>MOUNT VIEW ASSISTED LIVING</t>
  </si>
  <si>
    <t>01879583</t>
  </si>
  <si>
    <t>TANGLEWOOD MANOR ALP</t>
  </si>
  <si>
    <t>03370505</t>
  </si>
  <si>
    <t>ADIRONDACK MANOR ALP</t>
  </si>
  <si>
    <t>GLENS FALLS</t>
  </si>
  <si>
    <t>04338327</t>
  </si>
  <si>
    <t>THE MANSION AT SOUTH UNION</t>
  </si>
  <si>
    <t>03247610</t>
  </si>
  <si>
    <t xml:space="preserve">THE GLEN AT MAPLE POINTE </t>
  </si>
  <si>
    <t>02362614</t>
  </si>
  <si>
    <t>WOODHAVEN HOME ADULT HOME LLC</t>
  </si>
  <si>
    <t>03757384</t>
  </si>
  <si>
    <t>ISLAND ASSISTED LIVING</t>
  </si>
  <si>
    <t>03817094</t>
  </si>
  <si>
    <t>LONG BEACH ASSISTED LIVING</t>
  </si>
  <si>
    <t>02933324</t>
  </si>
  <si>
    <t>MEDFORD HAMLET ASSISTED LIVING</t>
  </si>
  <si>
    <t>03139035</t>
  </si>
  <si>
    <t>SACHEM ADULT HOME ALP</t>
  </si>
  <si>
    <t>03139026</t>
  </si>
  <si>
    <t>SOUTH BAY ADULT HOME</t>
  </si>
  <si>
    <t>03264808</t>
  </si>
  <si>
    <t>ADIRONDACK MANOR HFA DBA MONTCALM MANOR</t>
  </si>
  <si>
    <t>NORTHERN RURAL</t>
  </si>
  <si>
    <t>03272699</t>
  </si>
  <si>
    <t>ADIRONDACK MANOR HFA DBA VALEHAVEN HFA</t>
  </si>
  <si>
    <t>03563040</t>
  </si>
  <si>
    <t>MEADOWBROOK TERRACE ASSISTED LIVING FACILITY</t>
  </si>
  <si>
    <t>04223901</t>
  </si>
  <si>
    <t>ALICE HYDE ASSISTED LIVING PROGRAM</t>
  </si>
  <si>
    <t>03182914</t>
  </si>
  <si>
    <t>MAPLEWOOD ASSISTED LIVING</t>
  </si>
  <si>
    <t>02671176</t>
  </si>
  <si>
    <t>CASTLE SENIOR LIVING AT</t>
  </si>
  <si>
    <t>03356645</t>
  </si>
  <si>
    <t>MOFFAT GARDENS</t>
  </si>
  <si>
    <t>03586858</t>
  </si>
  <si>
    <t>THE TERRACE AT RIVERDALE</t>
  </si>
  <si>
    <t>03110863</t>
  </si>
  <si>
    <t>THE VILLAGE AT 46TH AND TEN</t>
  </si>
  <si>
    <t>04173020</t>
  </si>
  <si>
    <t>THE WATERFORD ON THE BAY</t>
  </si>
  <si>
    <t>03259029</t>
  </si>
  <si>
    <t>ASSISTED LIVING AT JENNINGS HALL</t>
  </si>
  <si>
    <t>02632451</t>
  </si>
  <si>
    <t>BOULEVARD ALP</t>
  </si>
  <si>
    <t>01903162</t>
  </si>
  <si>
    <t>BRONXWOOD ALP</t>
  </si>
  <si>
    <t>01891469</t>
  </si>
  <si>
    <t>BROOKDALE HOSPITAL ALP</t>
  </si>
  <si>
    <t>02073976</t>
  </si>
  <si>
    <t>DE SALES ASSISTED LIVING OPR CORP/LOTT</t>
  </si>
  <si>
    <t>02582025</t>
  </si>
  <si>
    <t>EGER HARBOR HOUSE ALP</t>
  </si>
  <si>
    <t>02277278</t>
  </si>
  <si>
    <t>FORDHAM ARMS HOME FOR ADULTS ALP</t>
  </si>
  <si>
    <t>01443489</t>
  </si>
  <si>
    <t>HARBOR TERRACE ADULT HOME AND ASSISTED LIVI</t>
  </si>
  <si>
    <t>03831849</t>
  </si>
  <si>
    <t>JEWISH HOME LIFECARE</t>
  </si>
  <si>
    <t>03248400</t>
  </si>
  <si>
    <t>LAKESIDE MANOR ALP</t>
  </si>
  <si>
    <t>02842753</t>
  </si>
  <si>
    <t>MORNINGSIDE AT HOME INC</t>
  </si>
  <si>
    <t>03879792</t>
  </si>
  <si>
    <t>03547651</t>
  </si>
  <si>
    <t>ST. VINCENT DE PAUL RESIDENCE ASSISSTED LIVING PRO</t>
  </si>
  <si>
    <t>03747000</t>
  </si>
  <si>
    <t>PROMENADE AT MIDDLETOWN</t>
  </si>
  <si>
    <t>04338198</t>
  </si>
  <si>
    <t>THE NEW VILLAGE VIEW SP LLC</t>
  </si>
  <si>
    <t>01453016</t>
  </si>
  <si>
    <t>VALLEY VISTA ALP</t>
  </si>
  <si>
    <t>04197224</t>
  </si>
  <si>
    <t>BRAEMAR LIVING AT WALLKILL, LLC</t>
  </si>
  <si>
    <t>01687269</t>
  </si>
  <si>
    <t>MT ALVERNO ALP</t>
  </si>
  <si>
    <t>03435458</t>
  </si>
  <si>
    <t>ROBINSON TERRACE SENIOR LIVING</t>
  </si>
  <si>
    <t>01439207</t>
  </si>
  <si>
    <t>ROBYNWOOD ADULT HOME ALP</t>
  </si>
  <si>
    <t>01452042</t>
  </si>
  <si>
    <t>VASSAR WARNER HOME ALP</t>
  </si>
  <si>
    <t>01439234</t>
  </si>
  <si>
    <t>DUTCHESS CARE ALP</t>
  </si>
  <si>
    <t>02113362</t>
  </si>
  <si>
    <t>THE AVALON ASSISTED LIVING AND WELLNESS</t>
  </si>
  <si>
    <t>01817936</t>
  </si>
  <si>
    <t>FAMILY SERVICES OF ROCHESTER ALP</t>
  </si>
  <si>
    <t>ROCHESTER</t>
  </si>
  <si>
    <t>03163040</t>
  </si>
  <si>
    <t xml:space="preserve">THE TERRACE AT NEWARK </t>
  </si>
  <si>
    <t>03225587</t>
  </si>
  <si>
    <t>ELDERWOOD ASSISTED LIVING AT PENFIELD</t>
  </si>
  <si>
    <t>03196710</t>
  </si>
  <si>
    <t>FAIRPORT BAPTIST HOMES ADULT CARE FACILITY</t>
  </si>
  <si>
    <t>01614539</t>
  </si>
  <si>
    <t>HILTON EAST RESID HM ALP</t>
  </si>
  <si>
    <t>04194749</t>
  </si>
  <si>
    <t>SHIRE AT CULVERTON ALP</t>
  </si>
  <si>
    <t>01445330</t>
  </si>
  <si>
    <t>BUCKLEY LANDING ALP</t>
  </si>
  <si>
    <t>01445192</t>
  </si>
  <si>
    <t xml:space="preserve">LORETTO EHP#1 - THE BERNADINE APTS </t>
  </si>
  <si>
    <t>03101493</t>
  </si>
  <si>
    <t>MANILUS HOME FOR ADULTS</t>
  </si>
  <si>
    <t>04634988</t>
  </si>
  <si>
    <t>PARK TERRACE AT RADISSON</t>
  </si>
  <si>
    <t>03065249</t>
  </si>
  <si>
    <t>CEDARBROOK VILLAGE INC</t>
  </si>
  <si>
    <t>04338107</t>
  </si>
  <si>
    <t>THE GARDENS BY MORNINGSTAR</t>
  </si>
  <si>
    <t>03114312</t>
  </si>
  <si>
    <t>THE TERRACE AT WOODLAND</t>
  </si>
  <si>
    <t>04196383</t>
  </si>
  <si>
    <t>VALLEY RESIDENTIAL SERVICES, INC</t>
  </si>
  <si>
    <t>03143088</t>
  </si>
  <si>
    <t>WILLOW PARK HOME FOR ADULTS</t>
  </si>
  <si>
    <t>01445312</t>
  </si>
  <si>
    <t>PRESBYTERIAN RESID COMMUNITY ALP</t>
  </si>
  <si>
    <t>03572832</t>
  </si>
  <si>
    <t>SAMARITAN SUMMIT VILLAGE</t>
  </si>
  <si>
    <t>03826473</t>
  </si>
  <si>
    <t>ST FRANCIS COMMONS</t>
  </si>
  <si>
    <t>03424788</t>
  </si>
  <si>
    <t>HUDSON VALLEY ASSISTED LIVING PROGRAM</t>
  </si>
  <si>
    <t>04338125</t>
  </si>
  <si>
    <t>THE NEW GOLDEN ACRES SP LLC</t>
  </si>
  <si>
    <t>03547748</t>
  </si>
  <si>
    <t>THE PLAZA AT CLOVER LAKE</t>
  </si>
  <si>
    <t>02369744</t>
  </si>
  <si>
    <t xml:space="preserve">CATHERINE FIELD HOME DBA SEABURY </t>
  </si>
  <si>
    <t>03281849</t>
  </si>
  <si>
    <t>CRESTVIEW MANOR ALP</t>
  </si>
  <si>
    <t>04338354</t>
  </si>
  <si>
    <t>EVERGREEN COURT HOME FOR ADULTS SP, LLC</t>
  </si>
  <si>
    <t>04535920</t>
  </si>
  <si>
    <t>SENECA TERRACE ALP</t>
  </si>
  <si>
    <t>Per Diem</t>
  </si>
  <si>
    <t>Total Impact:</t>
  </si>
  <si>
    <t>Total:</t>
  </si>
  <si>
    <t xml:space="preserve">                  January 1, 2017 Minimum Wage Rate Schedule</t>
  </si>
  <si>
    <t>04912552</t>
  </si>
  <si>
    <t>BETHANY VILLAGE</t>
  </si>
  <si>
    <t>04750607</t>
  </si>
  <si>
    <t>BROOKLYN BOULEVARD ALP</t>
  </si>
  <si>
    <t>04798972</t>
  </si>
  <si>
    <t>COBBS HILL MANOR INC</t>
  </si>
  <si>
    <t>04650437</t>
  </si>
  <si>
    <t>FREWSBURG REST HOME</t>
  </si>
  <si>
    <t>04770687</t>
  </si>
  <si>
    <t>GARDEN OF EDEN ALP</t>
  </si>
  <si>
    <t>04675756</t>
  </si>
  <si>
    <t>HYDE PARK ASSISTED LIVING FACILITY, INC</t>
  </si>
  <si>
    <t>04472060</t>
  </si>
  <si>
    <t>LEROY MANOR</t>
  </si>
  <si>
    <t>WESTERN RURAL</t>
  </si>
  <si>
    <t>04967066</t>
  </si>
  <si>
    <t>PROMENADE AT TUXEDO PLACE</t>
  </si>
  <si>
    <t>04570738</t>
  </si>
  <si>
    <t>THE PAVILLION AT PINE VALLEY</t>
  </si>
  <si>
    <t>04880920</t>
  </si>
  <si>
    <t>THE SENTINEL AT AMSTERDAM, LLC</t>
  </si>
  <si>
    <t xml:space="preserve">                  January 1, 2018 Minimum Wage Rate Schedule</t>
  </si>
  <si>
    <t>2018 Rate</t>
  </si>
  <si>
    <t>2017 Rate with MW</t>
  </si>
  <si>
    <t>ESAAL MW Per Diem</t>
  </si>
  <si>
    <t>Salient Days</t>
  </si>
  <si>
    <t>SEAVIEW MANOR, LLC</t>
  </si>
  <si>
    <t>SENECA LAKE TERRACE</t>
  </si>
  <si>
    <t>05015307</t>
  </si>
  <si>
    <t>AMBER COURT OF SMITHTOWN</t>
  </si>
  <si>
    <t>05215545</t>
  </si>
  <si>
    <t>ARGYLE CENTER FOR INDEPENDENT LIVING</t>
  </si>
  <si>
    <t>04985815</t>
  </si>
  <si>
    <t>KINGS ADULT CARE CENTER</t>
  </si>
  <si>
    <t>04961648</t>
  </si>
  <si>
    <t>The W Assisted Living at Riverdale</t>
  </si>
  <si>
    <t>05285378</t>
  </si>
  <si>
    <t>The Springs at Fountainview</t>
  </si>
  <si>
    <t xml:space="preserve">                  January 1, 2019 Minimum Wage Rate Schedule</t>
  </si>
  <si>
    <t>eMedNY Rate</t>
  </si>
  <si>
    <t>Final</t>
  </si>
  <si>
    <t xml:space="preserve">ESAAL </t>
  </si>
  <si>
    <t>2019 Rate</t>
  </si>
  <si>
    <t>MW Per Diem</t>
  </si>
  <si>
    <t>Adirondack Manor HFA</t>
  </si>
  <si>
    <t>Amber Court Alp</t>
  </si>
  <si>
    <t>Amber Court of Pelham Gardens</t>
  </si>
  <si>
    <t>assisted living at northern riverview</t>
  </si>
  <si>
    <t>Avalon Assisted Living and Wellness Center</t>
  </si>
  <si>
    <t>Baptist Health Enriched Housing Program</t>
  </si>
  <si>
    <t>Baywood LLC</t>
  </si>
  <si>
    <t>Bronxwood Home for the Aged, Inc.</t>
  </si>
  <si>
    <t>Brooklyn Adult Care Center</t>
  </si>
  <si>
    <t>Cedarbrook Village</t>
  </si>
  <si>
    <t>Central Assisted Living, LLC</t>
  </si>
  <si>
    <t>Churchill Manor, Inc.</t>
  </si>
  <si>
    <t>crestview manor alp</t>
  </si>
  <si>
    <t>Dutchess Care</t>
  </si>
  <si>
    <t>Eger Harbor House Inc</t>
  </si>
  <si>
    <t>Elderwood Assisted Living @ Cheektowaga</t>
  </si>
  <si>
    <t>Elderwood Assisted Living @ Hamburg</t>
  </si>
  <si>
    <t>Elderwood Assisted Living @ West Seneca</t>
  </si>
  <si>
    <t>Elderwood Assisted Living @ Wheatfield</t>
  </si>
  <si>
    <t>Elderwood Assisted Living at Heathwood</t>
  </si>
  <si>
    <t>Elderwood Assisted Living at Penfield</t>
  </si>
  <si>
    <t>Elderwood Assisted Living at Ticonderoga</t>
  </si>
  <si>
    <t>Elderwood Assisted Living at Waverly</t>
  </si>
  <si>
    <t>ELM YORK LLC</t>
  </si>
  <si>
    <t>GOOD SHEPHERD FAIRVIEW HOME ALP</t>
  </si>
  <si>
    <t>Hedgewood Home for Adults ALP</t>
  </si>
  <si>
    <t>Hempstead ALP LLC</t>
  </si>
  <si>
    <t>Hilton East Assisted Living</t>
  </si>
  <si>
    <t>Hudson Valley Senior Residence</t>
  </si>
  <si>
    <t>Hultquist Place</t>
  </si>
  <si>
    <t>Ideal Living ALP</t>
  </si>
  <si>
    <t>Island Assisted Living</t>
  </si>
  <si>
    <t>LAKESIDE MANOR HOME FOR ADULTS, INC</t>
  </si>
  <si>
    <t>LONG ISLAND LIVING CENTER</t>
  </si>
  <si>
    <t>Loretto Adult Community - Bernardine Enriched</t>
  </si>
  <si>
    <t>Loretto Buckley Landing Corporation</t>
  </si>
  <si>
    <t>Loretto Segwick Heights</t>
  </si>
  <si>
    <t>Lott Assisted Living Residence</t>
  </si>
  <si>
    <t>Marchand Manor</t>
  </si>
  <si>
    <t>MERMAID MANOR HOME FOR ADULTS</t>
  </si>
  <si>
    <t>Midway Al LLC DBA Castle Senior Living</t>
  </si>
  <si>
    <t>Moffat Gardens ALP</t>
  </si>
  <si>
    <t>Morningside At Home Inc</t>
  </si>
  <si>
    <t>New Fordham Arms Assisted Living</t>
  </si>
  <si>
    <t>Norwegian Christian Home and Health Center</t>
  </si>
  <si>
    <t>Oceanview Manor Home for Adults, Inc</t>
  </si>
  <si>
    <t>Orchard Grove Residences</t>
  </si>
  <si>
    <t>Pavilion at Vestal park Rehab and Nursing</t>
  </si>
  <si>
    <t>PINEVIEW COMMONS ALP LLC</t>
  </si>
  <si>
    <t>PRESBYTERIAN RESIDENTIAL COMMUNITY</t>
  </si>
  <si>
    <t>Queens Adult Care Center</t>
  </si>
  <si>
    <t>Robynwood, LLC</t>
  </si>
  <si>
    <t>SACHEM ADULT HOME AND ALP, LLC</t>
  </si>
  <si>
    <t>Samaritan Senior Village, Inc</t>
  </si>
  <si>
    <t>Scotia Mansion HFA</t>
  </si>
  <si>
    <t>ST LOUISE MANOR</t>
  </si>
  <si>
    <t>St. Francis Commons</t>
  </si>
  <si>
    <t>St. Vincent's de Paul - Asissted Living Program</t>
  </si>
  <si>
    <t>Surfside Manor Home for Adults LLC- 1947L001</t>
  </si>
  <si>
    <t>The Alice Center</t>
  </si>
  <si>
    <t>The Danforth Adult Care Center</t>
  </si>
  <si>
    <t>The ElIOT AT ERIE LLC</t>
  </si>
  <si>
    <t>The Falls Home</t>
  </si>
  <si>
    <t>The Garden's by Morningstar</t>
  </si>
  <si>
    <t>The Mansion at South Union</t>
  </si>
  <si>
    <t>The W Group at New Broadview</t>
  </si>
  <si>
    <t>The Women's Christian Association</t>
  </si>
  <si>
    <t>Troy Crossings LLC</t>
  </si>
  <si>
    <t>Underwood Manor</t>
  </si>
  <si>
    <t>United Helpers Canton Nursing Home, Inc. DBA Maplewood Assisted Living</t>
  </si>
  <si>
    <t>Valhaven HFA</t>
  </si>
  <si>
    <t>Valley Residential Services, Inc.</t>
  </si>
  <si>
    <t>Village Housing Development Fund Corp.</t>
  </si>
  <si>
    <t>Westchester Center for Independent &amp; Assisted Living</t>
  </si>
  <si>
    <t>Whittier Place</t>
  </si>
  <si>
    <t>Willow Park ALF</t>
  </si>
  <si>
    <t>Amber Court @ Suffolk County</t>
  </si>
  <si>
    <t>Bethany Retirement Home, Inc.</t>
  </si>
  <si>
    <t>GARDEN OF EDEN HOME LLC</t>
  </si>
  <si>
    <t>Hyde Park Assisted Living</t>
  </si>
  <si>
    <t>LEROY MANOR ALP</t>
  </si>
  <si>
    <t>Pavilion at Pine Valley Center for Rehabilitation and Nursing</t>
  </si>
  <si>
    <t>PROMENADE AT TUXEDO</t>
  </si>
  <si>
    <t>Riverdale Manor Home For Adults</t>
  </si>
  <si>
    <t>2017-2019 Impact by Provider</t>
  </si>
  <si>
    <t>2017 Impact</t>
  </si>
  <si>
    <t>2018 Impact</t>
  </si>
  <si>
    <t>2019 Impact</t>
  </si>
  <si>
    <t>Totals:</t>
  </si>
  <si>
    <t>2017 Total</t>
  </si>
  <si>
    <t>2018 Total Impact</t>
  </si>
  <si>
    <t>Previous</t>
  </si>
  <si>
    <t>Previous eMedNY Rate</t>
  </si>
  <si>
    <t>Adjusted</t>
  </si>
  <si>
    <t>17-'19 Total</t>
  </si>
  <si>
    <t>Total '17-'19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</si>
</sst>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</numFmts>
  <fonts count="16" x14ac:knownFonts="1">
    <font>
      <sz val="9"/>
      <name val="Courier New"/>
      <family val="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 New"/>
      <family val="3"/>
    </font>
    <font>
      <b/>
      <sz val="12"/>
      <name val="Arial"/>
      <family val="2"/>
    </font>
    <font>
      <sz val="9"/>
      <name val="Arial"/>
      <family val="2"/>
    </font>
    <font>
      <b/>
      <sz val="9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9"/>
      <color rgb="FF00B050"/>
      <name val="Courier New"/>
      <family val="3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8" fillId="0" borderId="0" applyNumberFormat="0" applyFont="0" applyFill="0" applyBorder="0" applyAlignment="0" applyProtection="0"/>
    <xf numFmtId="0" fontId="3" fillId="0" borderId="0"/>
    <xf numFmtId="0" fontId="8" fillId="0" borderId="0" applyNumberFormat="0" applyFont="0" applyFill="0" applyBorder="0" applyAlignment="0" applyProtection="0"/>
    <xf numFmtId="0" fontId="2" fillId="0" borderId="0"/>
    <xf numFmtId="0" fontId="1" fillId="0" borderId="0"/>
    <xf numFmtId="43" fontId="3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1" applyFont="1" applyAlignment="1">
      <alignment horizontal="center"/>
    </xf>
    <xf numFmtId="0" fontId="9" fillId="0" borderId="0" xfId="1" applyFont="1"/>
    <xf numFmtId="0" fontId="7" fillId="0" borderId="1" xfId="0" applyFont="1" applyBorder="1"/>
    <xf numFmtId="0" fontId="7" fillId="0" borderId="1" xfId="1" applyFont="1" applyBorder="1" applyAlignment="1">
      <alignment horizontal="center"/>
    </xf>
    <xf numFmtId="0" fontId="7" fillId="0" borderId="1" xfId="1" quotePrefix="1" applyFont="1" applyBorder="1" applyAlignment="1">
      <alignment horizontal="left"/>
    </xf>
    <xf numFmtId="1" fontId="7" fillId="0" borderId="1" xfId="1" applyNumberFormat="1" applyFont="1" applyBorder="1" applyAlignment="1">
      <alignment horizontal="center"/>
    </xf>
    <xf numFmtId="1" fontId="10" fillId="0" borderId="0" xfId="2" quotePrefix="1" applyNumberFormat="1" applyFont="1" applyFill="1" applyAlignment="1">
      <alignment horizontal="left"/>
    </xf>
    <xf numFmtId="7" fontId="11" fillId="0" borderId="0" xfId="1" applyNumberFormat="1" applyFont="1" applyFill="1" applyAlignment="1">
      <alignment horizontal="center"/>
    </xf>
    <xf numFmtId="7" fontId="11" fillId="0" borderId="0" xfId="1" applyNumberFormat="1" applyFont="1" applyFill="1"/>
    <xf numFmtId="1" fontId="11" fillId="0" borderId="0" xfId="1" applyNumberFormat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11" fillId="0" borderId="0" xfId="1" applyFont="1" applyFill="1"/>
    <xf numFmtId="165" fontId="0" fillId="0" borderId="0" xfId="0" applyNumberFormat="1" applyFont="1" applyFill="1"/>
    <xf numFmtId="0" fontId="0" fillId="0" borderId="0" xfId="0" applyFont="1" applyFill="1"/>
    <xf numFmtId="1" fontId="10" fillId="0" borderId="0" xfId="2" quotePrefix="1" applyNumberFormat="1" applyFont="1" applyFill="1"/>
    <xf numFmtId="1" fontId="10" fillId="0" borderId="0" xfId="2" applyNumberFormat="1" applyFont="1" applyFill="1"/>
    <xf numFmtId="0" fontId="10" fillId="0" borderId="0" xfId="2" applyFont="1" applyFill="1"/>
    <xf numFmtId="1" fontId="10" fillId="0" borderId="0" xfId="2" applyNumberFormat="1" applyFont="1" applyFill="1" applyAlignment="1">
      <alignment horizontal="left"/>
    </xf>
    <xf numFmtId="164" fontId="6" fillId="0" borderId="2" xfId="0" applyNumberFormat="1" applyFont="1" applyBorder="1"/>
    <xf numFmtId="0" fontId="7" fillId="0" borderId="1" xfId="0" applyFont="1" applyBorder="1" applyAlignment="1">
      <alignment wrapText="1"/>
    </xf>
    <xf numFmtId="7" fontId="11" fillId="0" borderId="0" xfId="3" applyNumberFormat="1" applyFont="1" applyFill="1" applyAlignment="1">
      <alignment horizontal="center"/>
    </xf>
    <xf numFmtId="7" fontId="11" fillId="0" borderId="0" xfId="3" applyNumberFormat="1" applyFont="1" applyFill="1"/>
    <xf numFmtId="1" fontId="11" fillId="0" borderId="0" xfId="3" applyNumberFormat="1" applyFont="1" applyFill="1" applyAlignment="1">
      <alignment horizontal="center"/>
    </xf>
    <xf numFmtId="0" fontId="11" fillId="0" borderId="0" xfId="3" applyFont="1" applyFill="1" applyAlignment="1">
      <alignment horizontal="center"/>
    </xf>
    <xf numFmtId="0" fontId="11" fillId="0" borderId="0" xfId="3" applyFont="1" applyFill="1"/>
    <xf numFmtId="7" fontId="12" fillId="0" borderId="0" xfId="1" applyNumberFormat="1" applyFont="1" applyFill="1" applyAlignment="1">
      <alignment horizontal="center"/>
    </xf>
    <xf numFmtId="7" fontId="12" fillId="0" borderId="0" xfId="1" applyNumberFormat="1" applyFont="1" applyFill="1"/>
    <xf numFmtId="1" fontId="12" fillId="0" borderId="0" xfId="1" applyNumberFormat="1" applyFont="1" applyFill="1" applyAlignment="1">
      <alignment horizontal="center"/>
    </xf>
    <xf numFmtId="0" fontId="12" fillId="0" borderId="0" xfId="1" applyFont="1" applyFill="1" applyAlignment="1">
      <alignment horizontal="center"/>
    </xf>
    <xf numFmtId="0" fontId="12" fillId="0" borderId="0" xfId="1" applyFont="1" applyFill="1"/>
    <xf numFmtId="0" fontId="11" fillId="0" borderId="0" xfId="0" applyFont="1" applyFill="1"/>
    <xf numFmtId="164" fontId="6" fillId="0" borderId="2" xfId="0" applyNumberFormat="1" applyFont="1" applyBorder="1" applyAlignment="1">
      <alignment horizontal="center"/>
    </xf>
    <xf numFmtId="1" fontId="0" fillId="0" borderId="0" xfId="0" applyNumberFormat="1"/>
    <xf numFmtId="1" fontId="7" fillId="0" borderId="0" xfId="1" applyNumberFormat="1" applyFont="1" applyFill="1" applyBorder="1" applyAlignment="1">
      <alignment horizontal="center"/>
    </xf>
    <xf numFmtId="165" fontId="0" fillId="0" borderId="0" xfId="0" applyNumberFormat="1"/>
    <xf numFmtId="0" fontId="7" fillId="0" borderId="0" xfId="0" applyFont="1" applyAlignment="1">
      <alignment horizontal="right" wrapText="1"/>
    </xf>
    <xf numFmtId="164" fontId="6" fillId="0" borderId="0" xfId="0" applyNumberFormat="1" applyFont="1"/>
    <xf numFmtId="1" fontId="10" fillId="0" borderId="0" xfId="2" quotePrefix="1" applyNumberFormat="1" applyFont="1"/>
    <xf numFmtId="7" fontId="12" fillId="0" borderId="0" xfId="1" applyNumberFormat="1" applyFont="1" applyAlignment="1">
      <alignment horizontal="center"/>
    </xf>
    <xf numFmtId="7" fontId="12" fillId="0" borderId="0" xfId="1" applyNumberFormat="1" applyFont="1"/>
    <xf numFmtId="1" fontId="12" fillId="0" borderId="0" xfId="1" applyNumberFormat="1" applyFont="1" applyAlignment="1">
      <alignment horizontal="center"/>
    </xf>
    <xf numFmtId="1" fontId="10" fillId="0" borderId="0" xfId="2" quotePrefix="1" applyNumberFormat="1" applyFont="1" applyAlignment="1">
      <alignment horizontal="left"/>
    </xf>
    <xf numFmtId="1" fontId="10" fillId="0" borderId="0" xfId="2" applyNumberFormat="1" applyFont="1"/>
    <xf numFmtId="0" fontId="10" fillId="0" borderId="0" xfId="2" applyFont="1"/>
    <xf numFmtId="0" fontId="10" fillId="0" borderId="0" xfId="0" quotePrefix="1" applyFont="1"/>
    <xf numFmtId="0" fontId="10" fillId="0" borderId="0" xfId="0" applyFont="1"/>
    <xf numFmtId="0" fontId="3" fillId="0" borderId="0" xfId="0" quotePrefix="1" applyFont="1"/>
    <xf numFmtId="49" fontId="14" fillId="0" borderId="0" xfId="5" applyNumberFormat="1" applyFont="1"/>
    <xf numFmtId="1" fontId="15" fillId="0" borderId="0" xfId="2" quotePrefix="1" applyNumberFormat="1" applyFont="1" applyAlignment="1">
      <alignment horizontal="left"/>
    </xf>
    <xf numFmtId="1" fontId="10" fillId="0" borderId="0" xfId="2" applyNumberFormat="1" applyFont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wrapText="1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quotePrefix="1" applyFont="1"/>
    <xf numFmtId="164" fontId="0" fillId="0" borderId="0" xfId="0" applyNumberFormat="1"/>
    <xf numFmtId="0" fontId="11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5" fontId="3" fillId="0" borderId="0" xfId="0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65" fontId="3" fillId="0" borderId="0" xfId="0" applyNumberFormat="1" applyFont="1" applyAlignment="1">
      <alignment horizontal="right"/>
    </xf>
    <xf numFmtId="7" fontId="3" fillId="0" borderId="0" xfId="0" applyNumberFormat="1" applyFont="1" applyAlignment="1">
      <alignment horizontal="right"/>
    </xf>
    <xf numFmtId="7" fontId="0" fillId="0" borderId="0" xfId="0" applyNumberFormat="1"/>
    <xf numFmtId="3" fontId="0" fillId="0" borderId="0" xfId="0" applyNumberFormat="1" applyAlignment="1">
      <alignment horizontal="right"/>
    </xf>
    <xf numFmtId="3" fontId="7" fillId="0" borderId="0" xfId="0" applyNumberFormat="1" applyFont="1" applyAlignment="1">
      <alignment horizontal="right" wrapText="1"/>
    </xf>
    <xf numFmtId="3" fontId="7" fillId="0" borderId="1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7" fontId="0" fillId="0" borderId="0" xfId="0" applyNumberFormat="1" applyAlignment="1">
      <alignment horizontal="right"/>
    </xf>
    <xf numFmtId="7" fontId="7" fillId="0" borderId="0" xfId="0" applyNumberFormat="1" applyFont="1" applyAlignment="1">
      <alignment horizontal="right" wrapText="1"/>
    </xf>
    <xf numFmtId="7" fontId="7" fillId="0" borderId="1" xfId="0" applyNumberFormat="1" applyFont="1" applyBorder="1" applyAlignment="1">
      <alignment horizontal="right" wrapText="1"/>
    </xf>
    <xf numFmtId="7" fontId="7" fillId="0" borderId="1" xfId="0" applyNumberFormat="1" applyFont="1" applyBorder="1" applyAlignment="1">
      <alignment horizontal="right"/>
    </xf>
    <xf numFmtId="7" fontId="5" fillId="0" borderId="0" xfId="0" applyNumberFormat="1" applyFont="1" applyAlignment="1">
      <alignment horizontal="right"/>
    </xf>
    <xf numFmtId="7" fontId="7" fillId="0" borderId="0" xfId="0" applyNumberFormat="1" applyFont="1" applyAlignment="1">
      <alignment horizontal="right"/>
    </xf>
    <xf numFmtId="7" fontId="7" fillId="0" borderId="1" xfId="1" applyNumberFormat="1" applyFont="1" applyBorder="1" applyAlignment="1">
      <alignment horizontal="right"/>
    </xf>
    <xf numFmtId="7" fontId="11" fillId="0" borderId="0" xfId="1" applyNumberFormat="1" applyFont="1" applyFill="1" applyAlignment="1">
      <alignment horizontal="right"/>
    </xf>
    <xf numFmtId="7" fontId="3" fillId="0" borderId="0" xfId="0" applyNumberFormat="1" applyFont="1" applyFill="1" applyAlignment="1">
      <alignment horizontal="right"/>
    </xf>
    <xf numFmtId="7" fontId="13" fillId="0" borderId="0" xfId="0" applyNumberFormat="1" applyFont="1" applyFill="1" applyAlignment="1">
      <alignment horizontal="right"/>
    </xf>
    <xf numFmtId="166" fontId="0" fillId="0" borderId="0" xfId="6" applyNumberFormat="1" applyFont="1" applyAlignment="1">
      <alignment horizontal="right"/>
    </xf>
    <xf numFmtId="166" fontId="7" fillId="0" borderId="0" xfId="6" applyNumberFormat="1" applyFont="1" applyAlignment="1">
      <alignment horizontal="right"/>
    </xf>
    <xf numFmtId="166" fontId="7" fillId="0" borderId="1" xfId="6" applyNumberFormat="1" applyFont="1" applyBorder="1" applyAlignment="1">
      <alignment horizontal="right"/>
    </xf>
    <xf numFmtId="166" fontId="3" fillId="0" borderId="0" xfId="6" applyNumberFormat="1" applyFont="1" applyFill="1" applyAlignment="1">
      <alignment horizontal="right"/>
    </xf>
    <xf numFmtId="166" fontId="0" fillId="0" borderId="0" xfId="6" applyNumberFormat="1" applyFont="1"/>
    <xf numFmtId="166" fontId="6" fillId="0" borderId="0" xfId="6" applyNumberFormat="1" applyFont="1" applyAlignment="1">
      <alignment horizontal="right"/>
    </xf>
    <xf numFmtId="166" fontId="7" fillId="0" borderId="1" xfId="6" applyNumberFormat="1" applyFont="1" applyBorder="1" applyAlignment="1">
      <alignment wrapText="1"/>
    </xf>
    <xf numFmtId="166" fontId="0" fillId="0" borderId="0" xfId="6" applyNumberFormat="1" applyFont="1" applyFill="1"/>
    <xf numFmtId="7" fontId="7" fillId="0" borderId="1" xfId="0" applyNumberFormat="1" applyFont="1" applyBorder="1" applyAlignment="1">
      <alignment wrapText="1"/>
    </xf>
    <xf numFmtId="7" fontId="0" fillId="0" borderId="0" xfId="0" applyNumberFormat="1" applyFont="1" applyFill="1"/>
    <xf numFmtId="0" fontId="4" fillId="0" borderId="0" xfId="0" applyFont="1" applyAlignment="1">
      <alignment horizontal="right"/>
    </xf>
  </cellXfs>
  <cellStyles count="7">
    <cellStyle name="Comma" xfId="6" builtinId="3"/>
    <cellStyle name="Normal" xfId="0" builtinId="0"/>
    <cellStyle name="Normal 2" xfId="2" xr:uid="{E76717EA-1354-4A54-AAAF-EC36E2245B5A}"/>
    <cellStyle name="Normal 3" xfId="1" xr:uid="{3E0643AA-9039-4EBB-B7A6-A27A1FC0AF33}"/>
    <cellStyle name="Normal 3 2" xfId="3" xr:uid="{EEAD8BBA-987D-4CA3-BE61-FF568868200C}"/>
    <cellStyle name="Normal 5" xfId="4" xr:uid="{692C513E-DCB3-48D6-8758-AEFA40F980A1}"/>
    <cellStyle name="Normal 5 2" xfId="5" xr:uid="{0AC4F9A2-DD9C-4581-B343-F2F73ECE66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minimum%20wage/2018%20alp_min_wage%20impac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minimum%20wage/2019_alp_min%20wage_by%20facility_re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ratesetting/2010%20rate%20sheets%20by%20reg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ratesetting/2013%20rate%20sheets%20by%20reg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minimum%20wage/2019%20ALP%20survey%20results_re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f001\BLTCR_PUBLIC\SCHEDULES\ALP\ALP%20ratesetting\alpmast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zf04\AppData\Local\Microsoft\Windows\INetCache\Content.Outlook\EA6UGXYY\ALP%20MW%20Impact%20Summary%202017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B Schedule ALP MIN WAGE"/>
      <sheetName val="regional rate "/>
      <sheetName val="DOB by wef"/>
      <sheetName val="REVISED 12_10_16"/>
    </sheetNames>
    <sheetDataSet>
      <sheetData sheetId="0"/>
      <sheetData sheetId="1">
        <row r="7">
          <cell r="C7">
            <v>3309</v>
          </cell>
          <cell r="E7">
            <v>60.43</v>
          </cell>
          <cell r="F7">
            <v>57.47</v>
          </cell>
          <cell r="G7">
            <v>56.06</v>
          </cell>
          <cell r="H7">
            <v>60.41</v>
          </cell>
          <cell r="I7">
            <v>56.44</v>
          </cell>
          <cell r="J7">
            <v>56.96</v>
          </cell>
          <cell r="K7">
            <v>80.239999999999995</v>
          </cell>
          <cell r="L7">
            <v>86.48</v>
          </cell>
          <cell r="M7">
            <v>52.01</v>
          </cell>
          <cell r="N7">
            <v>65.83</v>
          </cell>
          <cell r="O7">
            <v>61.53</v>
          </cell>
          <cell r="P7">
            <v>61.09</v>
          </cell>
          <cell r="Q7">
            <v>64.75</v>
          </cell>
          <cell r="R7">
            <v>56.41</v>
          </cell>
          <cell r="S7">
            <v>75.55</v>
          </cell>
        </row>
        <row r="9">
          <cell r="C9">
            <v>3317</v>
          </cell>
          <cell r="E9">
            <v>59.98</v>
          </cell>
          <cell r="F9">
            <v>57.05</v>
          </cell>
          <cell r="G9">
            <v>55.64</v>
          </cell>
          <cell r="H9">
            <v>60.08</v>
          </cell>
          <cell r="I9">
            <v>56.01</v>
          </cell>
          <cell r="J9">
            <v>56.59</v>
          </cell>
          <cell r="K9">
            <v>79.73</v>
          </cell>
          <cell r="L9">
            <v>85.94</v>
          </cell>
          <cell r="M9">
            <v>51.7</v>
          </cell>
          <cell r="N9">
            <v>65.34</v>
          </cell>
          <cell r="O9">
            <v>61.04</v>
          </cell>
          <cell r="P9">
            <v>60.54</v>
          </cell>
          <cell r="Q9">
            <v>64.3</v>
          </cell>
          <cell r="R9">
            <v>56.04</v>
          </cell>
          <cell r="S9">
            <v>74.959999999999994</v>
          </cell>
        </row>
        <row r="11">
          <cell r="C11">
            <v>3323</v>
          </cell>
          <cell r="E11">
            <v>51.12</v>
          </cell>
          <cell r="F11">
            <v>49.02</v>
          </cell>
          <cell r="G11">
            <v>48.11</v>
          </cell>
          <cell r="H11">
            <v>51.21</v>
          </cell>
          <cell r="I11">
            <v>47.89</v>
          </cell>
          <cell r="J11">
            <v>48.35</v>
          </cell>
          <cell r="K11">
            <v>66.73</v>
          </cell>
          <cell r="L11">
            <v>72.069999999999993</v>
          </cell>
          <cell r="M11">
            <v>43.97</v>
          </cell>
          <cell r="N11">
            <v>55.43</v>
          </cell>
          <cell r="O11">
            <v>52.19</v>
          </cell>
          <cell r="P11">
            <v>51.89</v>
          </cell>
          <cell r="Q11">
            <v>55.1</v>
          </cell>
          <cell r="R11">
            <v>48.03</v>
          </cell>
          <cell r="S11">
            <v>63.48</v>
          </cell>
        </row>
        <row r="13">
          <cell r="C13">
            <v>3325</v>
          </cell>
          <cell r="E13">
            <v>64.91</v>
          </cell>
          <cell r="F13">
            <v>61.61</v>
          </cell>
          <cell r="G13">
            <v>59.91</v>
          </cell>
          <cell r="H13">
            <v>64.89</v>
          </cell>
          <cell r="I13">
            <v>60.47</v>
          </cell>
          <cell r="J13">
            <v>61.25</v>
          </cell>
          <cell r="K13">
            <v>87.25</v>
          </cell>
          <cell r="L13">
            <v>93.96</v>
          </cell>
          <cell r="M13">
            <v>55.93</v>
          </cell>
          <cell r="N13">
            <v>70.78</v>
          </cell>
          <cell r="O13">
            <v>66.06</v>
          </cell>
          <cell r="P13">
            <v>65.33</v>
          </cell>
          <cell r="Q13">
            <v>69.53</v>
          </cell>
          <cell r="R13">
            <v>60.44</v>
          </cell>
          <cell r="S13">
            <v>81.5</v>
          </cell>
        </row>
        <row r="15">
          <cell r="C15">
            <v>3301</v>
          </cell>
          <cell r="E15">
            <v>91.45</v>
          </cell>
          <cell r="F15">
            <v>85.84</v>
          </cell>
          <cell r="G15">
            <v>82.67</v>
          </cell>
          <cell r="H15">
            <v>90.99</v>
          </cell>
          <cell r="I15">
            <v>84.69</v>
          </cell>
          <cell r="J15">
            <v>85.95</v>
          </cell>
          <cell r="K15">
            <v>126.2</v>
          </cell>
          <cell r="L15">
            <v>135.51</v>
          </cell>
          <cell r="M15">
            <v>78.739999999999995</v>
          </cell>
          <cell r="N15">
            <v>100.31</v>
          </cell>
          <cell r="O15">
            <v>92.86</v>
          </cell>
          <cell r="P15">
            <v>91.48</v>
          </cell>
          <cell r="Q15">
            <v>97.24</v>
          </cell>
          <cell r="R15">
            <v>84.25</v>
          </cell>
          <cell r="S15">
            <v>116.14</v>
          </cell>
        </row>
        <row r="17">
          <cell r="C17">
            <v>3303</v>
          </cell>
          <cell r="E17">
            <v>99.26</v>
          </cell>
          <cell r="F17">
            <v>93.05</v>
          </cell>
          <cell r="G17">
            <v>89.46</v>
          </cell>
          <cell r="H17">
            <v>98.56</v>
          </cell>
          <cell r="I17">
            <v>91.77</v>
          </cell>
          <cell r="J17">
            <v>93.32</v>
          </cell>
          <cell r="K17">
            <v>137.99</v>
          </cell>
          <cell r="L17">
            <v>148.09</v>
          </cell>
          <cell r="M17">
            <v>85.4</v>
          </cell>
          <cell r="N17">
            <v>108.92</v>
          </cell>
          <cell r="O17">
            <v>100.85</v>
          </cell>
          <cell r="P17">
            <v>99.15</v>
          </cell>
          <cell r="Q17">
            <v>105.53</v>
          </cell>
          <cell r="R17">
            <v>91.21</v>
          </cell>
          <cell r="S17">
            <v>126.51</v>
          </cell>
        </row>
        <row r="19">
          <cell r="C19">
            <v>3305</v>
          </cell>
          <cell r="E19">
            <v>89.35</v>
          </cell>
          <cell r="F19">
            <v>83.96</v>
          </cell>
          <cell r="G19">
            <v>80.959999999999994</v>
          </cell>
          <cell r="H19">
            <v>88.77</v>
          </cell>
          <cell r="I19">
            <v>82.76</v>
          </cell>
          <cell r="J19">
            <v>84.01</v>
          </cell>
          <cell r="K19">
            <v>123.13</v>
          </cell>
          <cell r="L19">
            <v>132.25</v>
          </cell>
          <cell r="M19">
            <v>76.819999999999993</v>
          </cell>
          <cell r="N19">
            <v>97.93</v>
          </cell>
          <cell r="O19">
            <v>90.85</v>
          </cell>
          <cell r="P19">
            <v>89.49</v>
          </cell>
          <cell r="Q19">
            <v>95.1</v>
          </cell>
          <cell r="R19">
            <v>82.3</v>
          </cell>
          <cell r="S19">
            <v>113.51</v>
          </cell>
        </row>
        <row r="21">
          <cell r="C21">
            <v>3307</v>
          </cell>
          <cell r="E21">
            <v>97.95</v>
          </cell>
          <cell r="F21">
            <v>91.72</v>
          </cell>
          <cell r="G21">
            <v>88.3</v>
          </cell>
          <cell r="H21">
            <v>97.05</v>
          </cell>
          <cell r="I21">
            <v>90.7</v>
          </cell>
          <cell r="J21">
            <v>91.78</v>
          </cell>
          <cell r="K21">
            <v>134.91999999999999</v>
          </cell>
          <cell r="L21">
            <v>144.82</v>
          </cell>
          <cell r="M21">
            <v>84.06</v>
          </cell>
          <cell r="N21">
            <v>107.55</v>
          </cell>
          <cell r="O21">
            <v>99.54</v>
          </cell>
          <cell r="P21">
            <v>98.24</v>
          </cell>
          <cell r="Q21">
            <v>103.87</v>
          </cell>
          <cell r="R21">
            <v>89.97</v>
          </cell>
          <cell r="S21">
            <v>124.52</v>
          </cell>
        </row>
        <row r="23">
          <cell r="C23">
            <v>3311</v>
          </cell>
          <cell r="E23">
            <v>77.400000000000006</v>
          </cell>
          <cell r="F23">
            <v>73.06</v>
          </cell>
          <cell r="G23">
            <v>70.69</v>
          </cell>
          <cell r="H23">
            <v>77.12</v>
          </cell>
          <cell r="I23">
            <v>71.83</v>
          </cell>
          <cell r="J23">
            <v>72.95</v>
          </cell>
          <cell r="K23">
            <v>105.81</v>
          </cell>
          <cell r="L23">
            <v>113.76</v>
          </cell>
          <cell r="M23">
            <v>66.64</v>
          </cell>
          <cell r="N23">
            <v>84.63</v>
          </cell>
          <cell r="O23">
            <v>78.73</v>
          </cell>
          <cell r="P23">
            <v>77.62</v>
          </cell>
          <cell r="Q23">
            <v>82.68</v>
          </cell>
          <cell r="R23">
            <v>71.62</v>
          </cell>
          <cell r="S23">
            <v>97.93</v>
          </cell>
        </row>
        <row r="25">
          <cell r="C25">
            <v>3313</v>
          </cell>
          <cell r="E25">
            <v>82.36</v>
          </cell>
          <cell r="F25">
            <v>77.58</v>
          </cell>
          <cell r="G25">
            <v>74.91</v>
          </cell>
          <cell r="H25">
            <v>82.09</v>
          </cell>
          <cell r="I25">
            <v>76.38</v>
          </cell>
          <cell r="J25">
            <v>77.59</v>
          </cell>
          <cell r="K25">
            <v>113.18</v>
          </cell>
          <cell r="L25">
            <v>121.61</v>
          </cell>
          <cell r="M25">
            <v>70.98</v>
          </cell>
          <cell r="N25">
            <v>90.16</v>
          </cell>
          <cell r="O25">
            <v>83.71</v>
          </cell>
          <cell r="P25">
            <v>82.45</v>
          </cell>
          <cell r="Q25">
            <v>87.86</v>
          </cell>
          <cell r="R25">
            <v>76.11</v>
          </cell>
          <cell r="S25">
            <v>104.39</v>
          </cell>
        </row>
        <row r="27">
          <cell r="C27">
            <v>3315</v>
          </cell>
          <cell r="E27">
            <v>93.9</v>
          </cell>
          <cell r="F27">
            <v>88.15</v>
          </cell>
          <cell r="G27">
            <v>84.86</v>
          </cell>
          <cell r="H27">
            <v>93.3</v>
          </cell>
          <cell r="I27">
            <v>86.88</v>
          </cell>
          <cell r="J27">
            <v>88.31</v>
          </cell>
          <cell r="K27">
            <v>130.07</v>
          </cell>
          <cell r="L27">
            <v>139.63</v>
          </cell>
          <cell r="M27">
            <v>80.8</v>
          </cell>
          <cell r="N27">
            <v>102.98</v>
          </cell>
          <cell r="O27">
            <v>95.44</v>
          </cell>
          <cell r="P27">
            <v>93.88</v>
          </cell>
          <cell r="Q27">
            <v>99.93</v>
          </cell>
          <cell r="R27">
            <v>86.41</v>
          </cell>
          <cell r="S27">
            <v>119.51</v>
          </cell>
        </row>
        <row r="29">
          <cell r="C29">
            <v>3319</v>
          </cell>
          <cell r="E29">
            <v>71.959999999999994</v>
          </cell>
          <cell r="F29">
            <v>68.069999999999993</v>
          </cell>
          <cell r="G29">
            <v>65.97</v>
          </cell>
          <cell r="H29">
            <v>71.89</v>
          </cell>
          <cell r="I29">
            <v>66.87</v>
          </cell>
          <cell r="J29">
            <v>67.89</v>
          </cell>
          <cell r="K29">
            <v>97.89</v>
          </cell>
          <cell r="L29">
            <v>105.3</v>
          </cell>
          <cell r="M29">
            <v>62.05</v>
          </cell>
          <cell r="N29">
            <v>78.59</v>
          </cell>
          <cell r="O29">
            <v>73.17</v>
          </cell>
          <cell r="P29">
            <v>72.17</v>
          </cell>
          <cell r="Q29">
            <v>76.97</v>
          </cell>
          <cell r="R29">
            <v>66.78</v>
          </cell>
          <cell r="S29">
            <v>90.77</v>
          </cell>
        </row>
        <row r="31">
          <cell r="C31">
            <v>3321</v>
          </cell>
          <cell r="E31">
            <v>79.81</v>
          </cell>
          <cell r="F31">
            <v>75.3</v>
          </cell>
          <cell r="G31">
            <v>72.78</v>
          </cell>
          <cell r="H31">
            <v>79.510000000000005</v>
          </cell>
          <cell r="I31">
            <v>73.989999999999995</v>
          </cell>
          <cell r="J31">
            <v>75.25</v>
          </cell>
          <cell r="K31">
            <v>109.63</v>
          </cell>
          <cell r="L31">
            <v>117.82</v>
          </cell>
          <cell r="M31">
            <v>68.739999999999995</v>
          </cell>
          <cell r="N31">
            <v>87.28</v>
          </cell>
          <cell r="O31">
            <v>81.180000000000007</v>
          </cell>
          <cell r="P31">
            <v>79.91</v>
          </cell>
          <cell r="Q31">
            <v>85.26</v>
          </cell>
          <cell r="R31">
            <v>73.78</v>
          </cell>
          <cell r="S31">
            <v>101.15</v>
          </cell>
        </row>
        <row r="33">
          <cell r="C33">
            <v>3327</v>
          </cell>
          <cell r="E33">
            <v>71.959999999999994</v>
          </cell>
          <cell r="F33">
            <v>68.069999999999993</v>
          </cell>
          <cell r="G33">
            <v>65.97</v>
          </cell>
          <cell r="H33">
            <v>71.89</v>
          </cell>
          <cell r="I33">
            <v>66.87</v>
          </cell>
          <cell r="J33">
            <v>67.89</v>
          </cell>
          <cell r="K33">
            <v>97.89</v>
          </cell>
          <cell r="L33">
            <v>105.3</v>
          </cell>
          <cell r="M33">
            <v>62.05</v>
          </cell>
          <cell r="N33">
            <v>78.59</v>
          </cell>
          <cell r="O33">
            <v>73.17</v>
          </cell>
          <cell r="P33">
            <v>72.17</v>
          </cell>
          <cell r="Q33">
            <v>76.97</v>
          </cell>
          <cell r="R33">
            <v>66.78</v>
          </cell>
          <cell r="S33">
            <v>90.77</v>
          </cell>
        </row>
        <row r="35">
          <cell r="C35">
            <v>3329</v>
          </cell>
          <cell r="E35">
            <v>76.95</v>
          </cell>
          <cell r="F35">
            <v>72.66</v>
          </cell>
          <cell r="G35">
            <v>70.28</v>
          </cell>
          <cell r="H35">
            <v>76.760000000000005</v>
          </cell>
          <cell r="I35">
            <v>71.41</v>
          </cell>
          <cell r="J35">
            <v>72.58</v>
          </cell>
          <cell r="K35">
            <v>105.33</v>
          </cell>
          <cell r="L35">
            <v>113.24</v>
          </cell>
          <cell r="M35">
            <v>66.33</v>
          </cell>
          <cell r="N35">
            <v>84.13</v>
          </cell>
          <cell r="O35">
            <v>78.25</v>
          </cell>
          <cell r="P35">
            <v>77.09</v>
          </cell>
          <cell r="Q35">
            <v>82.24</v>
          </cell>
          <cell r="R35">
            <v>71.25</v>
          </cell>
          <cell r="S35">
            <v>97.35</v>
          </cell>
        </row>
        <row r="37">
          <cell r="C37">
            <v>3331</v>
          </cell>
          <cell r="E37">
            <v>85.46</v>
          </cell>
          <cell r="F37">
            <v>80.52</v>
          </cell>
          <cell r="G37">
            <v>77.680000000000007</v>
          </cell>
          <cell r="H37">
            <v>85</v>
          </cell>
          <cell r="I37">
            <v>79.09</v>
          </cell>
          <cell r="J37">
            <v>80.599999999999994</v>
          </cell>
          <cell r="K37">
            <v>118.24</v>
          </cell>
          <cell r="L37">
            <v>127.01</v>
          </cell>
          <cell r="M37">
            <v>73.56</v>
          </cell>
          <cell r="N37">
            <v>93.5</v>
          </cell>
          <cell r="O37">
            <v>86.96</v>
          </cell>
          <cell r="P37">
            <v>85.42</v>
          </cell>
          <cell r="Q37">
            <v>91.28</v>
          </cell>
          <cell r="R37">
            <v>78.81</v>
          </cell>
          <cell r="S37">
            <v>108.66</v>
          </cell>
        </row>
      </sheetData>
      <sheetData sheetId="2"/>
      <sheetData sheetId="3">
        <row r="2">
          <cell r="D2" t="str">
            <v>01441703</v>
          </cell>
          <cell r="E2" t="str">
            <v>003</v>
          </cell>
          <cell r="F2" t="str">
            <v>MCAULEY LIVING SERVICES ALP</v>
          </cell>
          <cell r="G2" t="str">
            <v>310 MANNING BOULEVARD</v>
          </cell>
          <cell r="H2" t="str">
            <v>ALBANY</v>
          </cell>
          <cell r="I2" t="str">
            <v>NY</v>
          </cell>
          <cell r="J2" t="str">
            <v>12208</v>
          </cell>
          <cell r="K2" t="str">
            <v>ALBANY</v>
          </cell>
          <cell r="L2" t="str">
            <v>ALBANY</v>
          </cell>
          <cell r="M2">
            <v>48</v>
          </cell>
        </row>
        <row r="3">
          <cell r="D3" t="str">
            <v>02085803</v>
          </cell>
          <cell r="E3" t="str">
            <v>003</v>
          </cell>
          <cell r="F3" t="str">
            <v>WHITTIER PLACE/GREEN MANOR</v>
          </cell>
          <cell r="G3" t="str">
            <v>30 GREEN MANOR AVENUE</v>
          </cell>
          <cell r="H3" t="str">
            <v>GHENT</v>
          </cell>
          <cell r="I3" t="str">
            <v>NY</v>
          </cell>
          <cell r="J3" t="str">
            <v>12075</v>
          </cell>
          <cell r="K3" t="str">
            <v>ALBANY</v>
          </cell>
          <cell r="L3" t="str">
            <v>COLUMBIA</v>
          </cell>
          <cell r="M3">
            <v>40</v>
          </cell>
        </row>
        <row r="4">
          <cell r="D4" t="str">
            <v>02066773</v>
          </cell>
          <cell r="E4" t="str">
            <v>003</v>
          </cell>
          <cell r="F4" t="str">
            <v>PINEVIEW COMMONS ALP</v>
          </cell>
          <cell r="G4" t="str">
            <v>201 SOUTH MELCHIOR STREET</v>
          </cell>
          <cell r="H4" t="str">
            <v>JOHNSTOWN</v>
          </cell>
          <cell r="I4" t="str">
            <v>NY</v>
          </cell>
          <cell r="J4" t="str">
            <v>12095</v>
          </cell>
          <cell r="K4" t="str">
            <v>ALBANY</v>
          </cell>
          <cell r="L4" t="str">
            <v>FULTON</v>
          </cell>
          <cell r="M4">
            <v>17</v>
          </cell>
        </row>
        <row r="5">
          <cell r="D5" t="str">
            <v>01432911</v>
          </cell>
          <cell r="E5" t="str">
            <v>003</v>
          </cell>
          <cell r="F5" t="str">
            <v>HOME SWEET HOME OF ATHENS</v>
          </cell>
          <cell r="G5" t="str">
            <v>71 SECOND STREET</v>
          </cell>
          <cell r="H5" t="str">
            <v>ATHENS</v>
          </cell>
          <cell r="I5" t="str">
            <v>NY</v>
          </cell>
          <cell r="J5" t="str">
            <v>12015</v>
          </cell>
          <cell r="K5" t="str">
            <v>ALBANY</v>
          </cell>
          <cell r="L5" t="str">
            <v>GREENE</v>
          </cell>
          <cell r="M5">
            <v>12</v>
          </cell>
        </row>
        <row r="6">
          <cell r="D6" t="str">
            <v>01434555</v>
          </cell>
          <cell r="E6" t="str">
            <v>003</v>
          </cell>
          <cell r="F6" t="str">
            <v>HILLCREST SPRING RESIDENCE AC ALP</v>
          </cell>
          <cell r="G6" t="str">
            <v>UPPER MARKET STREET</v>
          </cell>
          <cell r="H6" t="str">
            <v>AMSTERDAM</v>
          </cell>
          <cell r="I6" t="str">
            <v>NY</v>
          </cell>
          <cell r="J6" t="str">
            <v>12010</v>
          </cell>
          <cell r="K6" t="str">
            <v>ALBANY</v>
          </cell>
          <cell r="L6" t="str">
            <v>MONTGOMERY</v>
          </cell>
          <cell r="M6">
            <v>40</v>
          </cell>
        </row>
        <row r="7">
          <cell r="D7" t="str">
            <v>01437278</v>
          </cell>
          <cell r="E7" t="str">
            <v>003</v>
          </cell>
          <cell r="F7" t="str">
            <v>DANFORTH ADULT CARE CENTER ALP</v>
          </cell>
          <cell r="G7" t="str">
            <v>19 DANFORTH STREET</v>
          </cell>
          <cell r="H7" t="str">
            <v>HOOSICK FALLS</v>
          </cell>
          <cell r="I7" t="str">
            <v>NY</v>
          </cell>
          <cell r="J7" t="str">
            <v>12090</v>
          </cell>
          <cell r="K7" t="str">
            <v>ALBANY</v>
          </cell>
          <cell r="L7" t="str">
            <v>RENSSELAER</v>
          </cell>
          <cell r="M7">
            <v>24</v>
          </cell>
        </row>
        <row r="8">
          <cell r="D8" t="str">
            <v>02066571</v>
          </cell>
          <cell r="E8" t="str">
            <v>003</v>
          </cell>
          <cell r="F8" t="str">
            <v>HEARTWOOD TERRACE ALP</v>
          </cell>
          <cell r="G8" t="str">
            <v>2405 FIFTEENTH STREET</v>
          </cell>
          <cell r="H8" t="str">
            <v>TROY</v>
          </cell>
          <cell r="I8" t="str">
            <v>NY</v>
          </cell>
          <cell r="J8" t="str">
            <v>12180</v>
          </cell>
          <cell r="K8" t="str">
            <v>ALBANY</v>
          </cell>
          <cell r="L8" t="str">
            <v>RENSSELAER</v>
          </cell>
          <cell r="M8">
            <v>86</v>
          </cell>
        </row>
        <row r="9">
          <cell r="D9" t="str">
            <v>02071061</v>
          </cell>
          <cell r="E9" t="str">
            <v>003</v>
          </cell>
          <cell r="F9" t="str">
            <v>MARCHAND MANOR ALP</v>
          </cell>
          <cell r="G9" t="str">
            <v>MAIN STREET, ROUTE 10</v>
          </cell>
          <cell r="H9" t="str">
            <v>SHARON SPRINGS</v>
          </cell>
          <cell r="I9" t="str">
            <v>NY</v>
          </cell>
          <cell r="J9" t="str">
            <v>13459</v>
          </cell>
          <cell r="K9" t="str">
            <v>ALBANY</v>
          </cell>
          <cell r="L9" t="str">
            <v>SCHOHARIE</v>
          </cell>
          <cell r="M9">
            <v>36</v>
          </cell>
        </row>
        <row r="10">
          <cell r="D10" t="str">
            <v>03143097</v>
          </cell>
          <cell r="E10" t="str">
            <v>003</v>
          </cell>
          <cell r="F10" t="str">
            <v>SCOTIA MANSION HOME FOR ADULTS</v>
          </cell>
          <cell r="G10" t="str">
            <v>39 WALLACE STREET</v>
          </cell>
          <cell r="H10" t="str">
            <v>SCHENECTADY</v>
          </cell>
          <cell r="I10" t="str">
            <v>NY</v>
          </cell>
          <cell r="J10">
            <v>12302</v>
          </cell>
          <cell r="K10" t="str">
            <v>ALBANY</v>
          </cell>
          <cell r="L10" t="str">
            <v>SCHENECTADY</v>
          </cell>
          <cell r="M10">
            <v>25</v>
          </cell>
        </row>
        <row r="11">
          <cell r="D11" t="str">
            <v>03170165</v>
          </cell>
          <cell r="E11" t="str">
            <v>003</v>
          </cell>
          <cell r="F11" t="str">
            <v xml:space="preserve">HOME SWEET HOME ON THE HUDSON </v>
          </cell>
          <cell r="G11" t="str">
            <v>38 PROSPECT AVENUE</v>
          </cell>
          <cell r="H11" t="str">
            <v>CATSKILL</v>
          </cell>
          <cell r="I11" t="str">
            <v>NY</v>
          </cell>
          <cell r="J11">
            <v>12414</v>
          </cell>
          <cell r="K11" t="str">
            <v>ALBANY</v>
          </cell>
          <cell r="L11" t="str">
            <v>GREENE</v>
          </cell>
          <cell r="M11">
            <v>30</v>
          </cell>
        </row>
        <row r="12">
          <cell r="D12" t="str">
            <v>03411992</v>
          </cell>
          <cell r="E12" t="str">
            <v>003</v>
          </cell>
          <cell r="F12" t="str">
            <v>CAMPHILL GHENT, INC</v>
          </cell>
          <cell r="G12" t="str">
            <v>2542 ROUTE 66</v>
          </cell>
          <cell r="H12" t="str">
            <v>CHATHAM</v>
          </cell>
          <cell r="I12" t="str">
            <v>NY</v>
          </cell>
          <cell r="J12">
            <v>12037</v>
          </cell>
          <cell r="K12" t="str">
            <v>ALBANY</v>
          </cell>
          <cell r="L12" t="str">
            <v>COLUMBIA</v>
          </cell>
          <cell r="M12">
            <v>18</v>
          </cell>
        </row>
        <row r="13">
          <cell r="D13" t="str">
            <v>03884420</v>
          </cell>
          <cell r="E13" t="str">
            <v>003</v>
          </cell>
          <cell r="F13" t="str">
            <v>JUDSON MEADOWS</v>
          </cell>
          <cell r="G13" t="str">
            <v>39 SWAGGERTOWN ROAD</v>
          </cell>
          <cell r="H13" t="str">
            <v xml:space="preserve">GLENVILLE </v>
          </cell>
          <cell r="I13" t="str">
            <v>NY</v>
          </cell>
          <cell r="J13">
            <v>12302</v>
          </cell>
          <cell r="K13" t="str">
            <v>ALBANY</v>
          </cell>
          <cell r="L13" t="str">
            <v>SCHENECTADY</v>
          </cell>
          <cell r="M13">
            <v>10</v>
          </cell>
        </row>
        <row r="14">
          <cell r="D14" t="str">
            <v>04337913</v>
          </cell>
          <cell r="E14" t="str">
            <v>003</v>
          </cell>
          <cell r="F14" t="str">
            <v>THE ELLIOT AT CATSKILL LLC</v>
          </cell>
          <cell r="G14" t="str">
            <v>122 JEFFERSON HEIGHTS</v>
          </cell>
          <cell r="H14" t="str">
            <v>CATSKILL</v>
          </cell>
          <cell r="I14" t="str">
            <v>NY</v>
          </cell>
          <cell r="J14">
            <v>12414</v>
          </cell>
          <cell r="K14" t="str">
            <v>ALBANY</v>
          </cell>
          <cell r="L14" t="str">
            <v>GREENE</v>
          </cell>
          <cell r="M14">
            <v>99</v>
          </cell>
        </row>
        <row r="15">
          <cell r="D15" t="str">
            <v>04344712</v>
          </cell>
          <cell r="E15" t="str">
            <v>003</v>
          </cell>
          <cell r="F15" t="str">
            <v>FAWN RIDGE SENIOR LIVING</v>
          </cell>
          <cell r="G15" t="str">
            <v>2902 UPPER TIBBITS AVENUE</v>
          </cell>
          <cell r="H15" t="str">
            <v>TROY</v>
          </cell>
          <cell r="I15" t="str">
            <v>NY</v>
          </cell>
          <cell r="J15">
            <v>12180</v>
          </cell>
          <cell r="K15" t="str">
            <v>ALBANY</v>
          </cell>
          <cell r="L15" t="str">
            <v>RENSSELAER</v>
          </cell>
          <cell r="M15">
            <v>86</v>
          </cell>
        </row>
        <row r="16">
          <cell r="D16" t="str">
            <v>04880920</v>
          </cell>
          <cell r="E16" t="str">
            <v>003</v>
          </cell>
          <cell r="F16" t="str">
            <v>THE SENTINEL AT AMSTERDAM, LLC</v>
          </cell>
          <cell r="G16" t="str">
            <v>10 MARKET STREET</v>
          </cell>
          <cell r="H16" t="str">
            <v>AMSTERDAM</v>
          </cell>
          <cell r="I16" t="str">
            <v>NY</v>
          </cell>
          <cell r="J16">
            <v>12010</v>
          </cell>
          <cell r="K16" t="str">
            <v>ALBANY</v>
          </cell>
          <cell r="L16" t="str">
            <v>MONTGOMERY</v>
          </cell>
          <cell r="M16">
            <v>120</v>
          </cell>
        </row>
        <row r="17">
          <cell r="D17" t="str">
            <v>03037661</v>
          </cell>
          <cell r="E17" t="str">
            <v>003</v>
          </cell>
          <cell r="F17" t="str">
            <v>GOOD SHEPHERD FAIRVIEW HOME  ALP</v>
          </cell>
          <cell r="G17" t="str">
            <v>80 FAIRVIEW AVENUE</v>
          </cell>
          <cell r="H17" t="str">
            <v xml:space="preserve">BINGHAMTON </v>
          </cell>
          <cell r="I17" t="str">
            <v>NY</v>
          </cell>
          <cell r="J17">
            <v>13904</v>
          </cell>
          <cell r="K17" t="str">
            <v>BINGHAMTON</v>
          </cell>
          <cell r="L17" t="str">
            <v>BROOME</v>
          </cell>
          <cell r="M17">
            <v>32</v>
          </cell>
        </row>
        <row r="18">
          <cell r="D18" t="str">
            <v>01441809</v>
          </cell>
          <cell r="E18" t="str">
            <v>003</v>
          </cell>
          <cell r="F18" t="str">
            <v>HILLTOP ASSISTED LIVING PROGRAM</v>
          </cell>
          <cell r="G18" t="str">
            <v>286 DEYO HILL ROAD</v>
          </cell>
          <cell r="H18" t="str">
            <v>JOHNSON CITY</v>
          </cell>
          <cell r="I18" t="str">
            <v>NY</v>
          </cell>
          <cell r="J18" t="str">
            <v>13850</v>
          </cell>
          <cell r="K18" t="str">
            <v>BINGHAMTON</v>
          </cell>
          <cell r="L18" t="str">
            <v>BROOME</v>
          </cell>
          <cell r="M18">
            <v>26</v>
          </cell>
        </row>
        <row r="19">
          <cell r="D19" t="str">
            <v>01945399</v>
          </cell>
          <cell r="E19" t="str">
            <v>003</v>
          </cell>
          <cell r="F19" t="str">
            <v>IDEAL LIVING ALP</v>
          </cell>
          <cell r="G19" t="str">
            <v>600 HIGH STREET</v>
          </cell>
          <cell r="H19" t="str">
            <v>ENDICOTT</v>
          </cell>
          <cell r="I19" t="str">
            <v>NY</v>
          </cell>
          <cell r="J19" t="str">
            <v>13760</v>
          </cell>
          <cell r="K19" t="str">
            <v>BINGHAMTON</v>
          </cell>
          <cell r="L19" t="str">
            <v>BROOME</v>
          </cell>
          <cell r="M19">
            <v>23</v>
          </cell>
        </row>
        <row r="20">
          <cell r="D20" t="str">
            <v>01908745</v>
          </cell>
          <cell r="E20" t="str">
            <v>003</v>
          </cell>
          <cell r="F20" t="str">
            <v>ST LOUISE ALP</v>
          </cell>
          <cell r="G20" t="str">
            <v>861 FRONT STREET</v>
          </cell>
          <cell r="H20" t="str">
            <v>BINGHAMTON</v>
          </cell>
          <cell r="I20" t="str">
            <v>NY</v>
          </cell>
          <cell r="J20">
            <v>13905</v>
          </cell>
          <cell r="K20" t="str">
            <v>BINGHAMTON</v>
          </cell>
          <cell r="L20" t="str">
            <v>BROOME</v>
          </cell>
          <cell r="M20">
            <v>24</v>
          </cell>
        </row>
        <row r="21">
          <cell r="D21" t="str">
            <v>01439225</v>
          </cell>
          <cell r="E21" t="str">
            <v>003</v>
          </cell>
          <cell r="F21" t="str">
            <v xml:space="preserve">ELDERWOOD/TIOGA HEALTH CARE FACILITY </v>
          </cell>
          <cell r="G21" t="str">
            <v>37 NORTH CHEMUNG STREET</v>
          </cell>
          <cell r="H21" t="str">
            <v>WAVERLY</v>
          </cell>
          <cell r="I21" t="str">
            <v>NY</v>
          </cell>
          <cell r="J21" t="str">
            <v>14892</v>
          </cell>
          <cell r="K21" t="str">
            <v>BINGHAMTON</v>
          </cell>
          <cell r="L21" t="str">
            <v>TIOGA</v>
          </cell>
          <cell r="M21">
            <v>25</v>
          </cell>
        </row>
        <row r="22">
          <cell r="D22" t="str">
            <v>04345800</v>
          </cell>
          <cell r="E22" t="str">
            <v>003</v>
          </cell>
          <cell r="F22" t="str">
            <v>THE PAVILLION AT VESTAL LLC</v>
          </cell>
          <cell r="G22" t="str">
            <v>105 WEST SHEEDY ROAD</v>
          </cell>
          <cell r="H22" t="str">
            <v>VESTAL</v>
          </cell>
          <cell r="I22" t="str">
            <v>NY</v>
          </cell>
          <cell r="J22">
            <v>13850</v>
          </cell>
          <cell r="K22" t="str">
            <v>BINGHAMTON</v>
          </cell>
          <cell r="L22" t="str">
            <v>BROOME</v>
          </cell>
          <cell r="M22">
            <v>40</v>
          </cell>
        </row>
        <row r="23">
          <cell r="D23" t="str">
            <v>02132525</v>
          </cell>
          <cell r="E23" t="str">
            <v>003</v>
          </cell>
          <cell r="F23" t="str">
            <v>NORTHBROOK HEIGHTS ALP</v>
          </cell>
          <cell r="G23" t="str">
            <v>170 MURRAY STREET</v>
          </cell>
          <cell r="H23" t="str">
            <v>AUBURN</v>
          </cell>
          <cell r="I23" t="str">
            <v>NY</v>
          </cell>
          <cell r="J23" t="str">
            <v>13021</v>
          </cell>
          <cell r="K23" t="str">
            <v>CENTRAL RURAL</v>
          </cell>
          <cell r="L23" t="str">
            <v>CAYUGA</v>
          </cell>
          <cell r="M23">
            <v>92</v>
          </cell>
        </row>
        <row r="24">
          <cell r="D24" t="str">
            <v>01432402</v>
          </cell>
          <cell r="E24" t="str">
            <v>003</v>
          </cell>
          <cell r="F24" t="str">
            <v>THE FALLS ALP/THE NEW FALLS</v>
          </cell>
          <cell r="G24" t="str">
            <v>117 SCHUYLER STREET</v>
          </cell>
          <cell r="H24" t="str">
            <v>MONTOUR FALLS</v>
          </cell>
          <cell r="I24" t="str">
            <v>NY</v>
          </cell>
          <cell r="J24" t="str">
            <v>14865</v>
          </cell>
          <cell r="K24" t="str">
            <v>ELMIRA</v>
          </cell>
          <cell r="L24" t="str">
            <v>SCHUYLER</v>
          </cell>
          <cell r="M24">
            <v>40</v>
          </cell>
        </row>
        <row r="25">
          <cell r="D25" t="str">
            <v>02798227</v>
          </cell>
          <cell r="E25" t="str">
            <v>003</v>
          </cell>
          <cell r="F25" t="str">
            <v>HULTQUIST PLACE</v>
          </cell>
          <cell r="G25" t="str">
            <v>715 FALCONER STREET</v>
          </cell>
          <cell r="H25" t="str">
            <v>JAMESTOWN</v>
          </cell>
          <cell r="I25" t="str">
            <v>NY</v>
          </cell>
          <cell r="J25" t="str">
            <v>14701</v>
          </cell>
          <cell r="K25" t="str">
            <v>ERIE</v>
          </cell>
          <cell r="L25" t="str">
            <v>CHAUTAUQUA</v>
          </cell>
          <cell r="M25">
            <v>96</v>
          </cell>
        </row>
        <row r="26">
          <cell r="D26" t="str">
            <v>01879583</v>
          </cell>
          <cell r="E26" t="str">
            <v>003</v>
          </cell>
          <cell r="F26" t="str">
            <v>TANGLEWOOD MANOR ALP</v>
          </cell>
          <cell r="G26" t="str">
            <v>560 FAIRMONT AVE.</v>
          </cell>
          <cell r="H26" t="str">
            <v>JAMESTOWN</v>
          </cell>
          <cell r="I26" t="str">
            <v>NY</v>
          </cell>
          <cell r="J26" t="str">
            <v>14701</v>
          </cell>
          <cell r="K26" t="str">
            <v>ERIE</v>
          </cell>
          <cell r="L26" t="str">
            <v>CHAUTAUQUA</v>
          </cell>
          <cell r="M26">
            <v>112</v>
          </cell>
        </row>
        <row r="27">
          <cell r="D27" t="str">
            <v>02253001</v>
          </cell>
          <cell r="E27" t="str">
            <v>004</v>
          </cell>
          <cell r="F27" t="str">
            <v>DEPAUL ADULT CARE COMMUNITY - GLENWELL  ALP</v>
          </cell>
          <cell r="G27" t="str">
            <v>2248 OLD UNION ROAD</v>
          </cell>
          <cell r="H27" t="str">
            <v>CHEEKTOWAGA</v>
          </cell>
          <cell r="I27" t="str">
            <v>NY</v>
          </cell>
          <cell r="J27">
            <v>14227</v>
          </cell>
          <cell r="K27" t="str">
            <v>ERIE</v>
          </cell>
          <cell r="L27" t="str">
            <v>ERIE</v>
          </cell>
          <cell r="M27">
            <v>16</v>
          </cell>
        </row>
        <row r="28">
          <cell r="D28" t="str">
            <v>02382034</v>
          </cell>
          <cell r="E28" t="str">
            <v>003</v>
          </cell>
          <cell r="F28" t="str">
            <v>ELDERWOOD VILLAGE AT WESTWOOD</v>
          </cell>
          <cell r="G28" t="str">
            <v>580 ORCHARD PARK ROAD</v>
          </cell>
          <cell r="H28" t="str">
            <v>WEST SENECA</v>
          </cell>
          <cell r="I28" t="str">
            <v>NY</v>
          </cell>
          <cell r="J28">
            <v>14224</v>
          </cell>
          <cell r="K28" t="str">
            <v>ERIE</v>
          </cell>
          <cell r="L28" t="str">
            <v>ERIE</v>
          </cell>
          <cell r="M28">
            <v>24</v>
          </cell>
        </row>
        <row r="29">
          <cell r="D29" t="str">
            <v>01681149</v>
          </cell>
          <cell r="E29" t="str">
            <v>003</v>
          </cell>
          <cell r="F29" t="str">
            <v>ELDERWOOD VILLAGE /MAPLEWOOD</v>
          </cell>
          <cell r="G29" t="str">
            <v>229 BENNETT ROAD</v>
          </cell>
          <cell r="H29" t="str">
            <v>CHEEKTOWAGA</v>
          </cell>
          <cell r="I29" t="str">
            <v>NY</v>
          </cell>
          <cell r="J29">
            <v>14227</v>
          </cell>
          <cell r="K29" t="str">
            <v>ERIE</v>
          </cell>
          <cell r="L29" t="str">
            <v>ERIE</v>
          </cell>
          <cell r="M29">
            <v>66</v>
          </cell>
        </row>
        <row r="30">
          <cell r="D30" t="str">
            <v>01441712</v>
          </cell>
          <cell r="E30" t="str">
            <v>003</v>
          </cell>
          <cell r="F30" t="str">
            <v>MENORAH CAMPUS ADULT HOME/DOSBERG MANOR</v>
          </cell>
          <cell r="G30" t="str">
            <v>2680 NORTH FOREST ROAD</v>
          </cell>
          <cell r="H30" t="str">
            <v>AMHERST</v>
          </cell>
          <cell r="I30" t="str">
            <v>NY</v>
          </cell>
          <cell r="J30" t="str">
            <v>14068</v>
          </cell>
          <cell r="K30" t="str">
            <v>ERIE</v>
          </cell>
          <cell r="L30" t="str">
            <v>ERIE</v>
          </cell>
          <cell r="M30">
            <v>30</v>
          </cell>
        </row>
        <row r="31">
          <cell r="D31" t="str">
            <v>01877921</v>
          </cell>
          <cell r="E31" t="str">
            <v>003</v>
          </cell>
          <cell r="F31" t="str">
            <v>ROSEWOOD VILLAGE ALP</v>
          </cell>
          <cell r="G31" t="str">
            <v>76 BUFFALO STREEET</v>
          </cell>
          <cell r="H31" t="str">
            <v>HAMBURG</v>
          </cell>
          <cell r="I31" t="str">
            <v>NY</v>
          </cell>
          <cell r="J31" t="str">
            <v>14075</v>
          </cell>
          <cell r="K31" t="str">
            <v>ERIE</v>
          </cell>
          <cell r="L31" t="str">
            <v>ERIE</v>
          </cell>
          <cell r="M31">
            <v>30</v>
          </cell>
        </row>
        <row r="32">
          <cell r="D32" t="str">
            <v>01441854</v>
          </cell>
          <cell r="E32" t="str">
            <v>003</v>
          </cell>
          <cell r="F32" t="str">
            <v>BRIARWOOD MANOR ALP</v>
          </cell>
          <cell r="G32" t="str">
            <v>1001 LINCOLN AVENUE</v>
          </cell>
          <cell r="H32" t="str">
            <v>LOCKPORT</v>
          </cell>
          <cell r="I32" t="str">
            <v>NY</v>
          </cell>
          <cell r="J32" t="str">
            <v>14094</v>
          </cell>
          <cell r="K32" t="str">
            <v>ERIE</v>
          </cell>
          <cell r="L32" t="str">
            <v>NIAGARA</v>
          </cell>
          <cell r="M32">
            <v>160</v>
          </cell>
        </row>
        <row r="33">
          <cell r="D33" t="str">
            <v>03170174</v>
          </cell>
          <cell r="E33" t="str">
            <v>003</v>
          </cell>
          <cell r="F33" t="str">
            <v>TONAWANDA MANOR ASSISTED LIVING PROGRAM</v>
          </cell>
          <cell r="G33" t="str">
            <v>111 ENSMINGER ROAD</v>
          </cell>
          <cell r="H33" t="str">
            <v>TONAWANDA</v>
          </cell>
          <cell r="I33" t="str">
            <v>NY</v>
          </cell>
          <cell r="J33">
            <v>14150</v>
          </cell>
          <cell r="K33" t="str">
            <v>ERIE</v>
          </cell>
          <cell r="L33" t="str">
            <v>ERIE</v>
          </cell>
          <cell r="M33">
            <v>40</v>
          </cell>
        </row>
        <row r="34">
          <cell r="D34" t="str">
            <v>03352536</v>
          </cell>
          <cell r="E34" t="str">
            <v>003</v>
          </cell>
          <cell r="F34" t="str">
            <v>UNDERWOOD MANOR ALP</v>
          </cell>
          <cell r="G34" t="str">
            <v>4460 UNION HILL ROAD</v>
          </cell>
          <cell r="H34" t="str">
            <v>HINSDALE</v>
          </cell>
          <cell r="I34" t="str">
            <v>NY</v>
          </cell>
          <cell r="J34">
            <v>14743</v>
          </cell>
          <cell r="K34" t="str">
            <v>ERIE</v>
          </cell>
          <cell r="L34" t="str">
            <v>CATTARAUGUS</v>
          </cell>
          <cell r="M34">
            <v>32</v>
          </cell>
        </row>
        <row r="35">
          <cell r="D35" t="str">
            <v>03350630</v>
          </cell>
          <cell r="E35" t="str">
            <v>003</v>
          </cell>
          <cell r="F35" t="str">
            <v>ELDERWOOD ASSISTED LIVING AT HEATHWOOD</v>
          </cell>
          <cell r="G35" t="str">
            <v>815 HOPKINS ROAD</v>
          </cell>
          <cell r="H35" t="str">
            <v>WILLIAMSVILLE</v>
          </cell>
          <cell r="I35" t="str">
            <v>NY</v>
          </cell>
          <cell r="J35">
            <v>14221</v>
          </cell>
          <cell r="K35" t="str">
            <v>ERIE</v>
          </cell>
          <cell r="L35" t="str">
            <v>CATTARAUGUS</v>
          </cell>
          <cell r="M35">
            <v>112</v>
          </cell>
        </row>
        <row r="36">
          <cell r="D36" t="str">
            <v>03356636</v>
          </cell>
          <cell r="E36" t="str">
            <v>003</v>
          </cell>
          <cell r="F36" t="str">
            <v>MARY AGNES MANOR</v>
          </cell>
          <cell r="G36" t="str">
            <v>307 PORTER AVENUE</v>
          </cell>
          <cell r="H36" t="str">
            <v>BUFFALO</v>
          </cell>
          <cell r="I36" t="str">
            <v>NY</v>
          </cell>
          <cell r="J36">
            <v>14201</v>
          </cell>
          <cell r="K36" t="str">
            <v>ERIE</v>
          </cell>
          <cell r="L36" t="str">
            <v>ERIE</v>
          </cell>
          <cell r="M36">
            <v>52</v>
          </cell>
        </row>
        <row r="37">
          <cell r="D37" t="str">
            <v>03369835</v>
          </cell>
          <cell r="E37" t="str">
            <v>003</v>
          </cell>
          <cell r="F37" t="str">
            <v>MEMORY GARDEN</v>
          </cell>
          <cell r="G37" t="str">
            <v>560 FAIRMONT AVENUE</v>
          </cell>
          <cell r="H37" t="str">
            <v>WEST ELLICOTT</v>
          </cell>
          <cell r="I37" t="str">
            <v>NY</v>
          </cell>
          <cell r="J37">
            <v>14701</v>
          </cell>
          <cell r="K37" t="str">
            <v>ERIE</v>
          </cell>
          <cell r="L37" t="str">
            <v>CHAUTAUQUA</v>
          </cell>
          <cell r="M37">
            <v>20</v>
          </cell>
        </row>
        <row r="38">
          <cell r="D38" t="str">
            <v>03382152</v>
          </cell>
          <cell r="E38" t="str">
            <v>003</v>
          </cell>
          <cell r="F38" t="str">
            <v>ELDERWOOD ASSISTED LIVING AT CRESTWOOD</v>
          </cell>
          <cell r="G38" t="str">
            <v>2600 NIAGARA FALLS BLVD</v>
          </cell>
          <cell r="H38" t="str">
            <v>NIAGARA FALLS</v>
          </cell>
          <cell r="I38" t="str">
            <v>NY</v>
          </cell>
          <cell r="J38">
            <v>14304</v>
          </cell>
          <cell r="K38" t="str">
            <v>ERIE</v>
          </cell>
          <cell r="L38" t="str">
            <v>NIAGARA</v>
          </cell>
          <cell r="M38">
            <v>37</v>
          </cell>
        </row>
        <row r="39">
          <cell r="D39" t="str">
            <v>03421478</v>
          </cell>
          <cell r="E39" t="str">
            <v>003</v>
          </cell>
          <cell r="F39" t="str">
            <v>WOMENS CHRISTIAN ASSOCIATION HOME</v>
          </cell>
          <cell r="G39" t="str">
            <v>134 TEMPLE STREET</v>
          </cell>
          <cell r="H39" t="str">
            <v>FREDONIA</v>
          </cell>
          <cell r="I39" t="str">
            <v>NY</v>
          </cell>
          <cell r="J39">
            <v>14063</v>
          </cell>
          <cell r="K39" t="str">
            <v>ERIE</v>
          </cell>
          <cell r="L39" t="str">
            <v>CHAUTAUQUA</v>
          </cell>
          <cell r="M39">
            <v>23</v>
          </cell>
        </row>
        <row r="40">
          <cell r="D40" t="str">
            <v>03527126</v>
          </cell>
          <cell r="E40" t="str">
            <v>003</v>
          </cell>
          <cell r="F40" t="str">
            <v>ORCHARD GROVE RESIDENCES</v>
          </cell>
          <cell r="G40" t="str">
            <v>20000 SOUTHWESTERN DRIVE W.E.</v>
          </cell>
          <cell r="H40" t="str">
            <v>JAMESTOWN</v>
          </cell>
          <cell r="I40" t="str">
            <v>NY</v>
          </cell>
          <cell r="J40">
            <v>14701</v>
          </cell>
          <cell r="K40" t="str">
            <v>ERIE</v>
          </cell>
          <cell r="L40" t="str">
            <v>CHAUTAUQUA</v>
          </cell>
          <cell r="M40">
            <v>30</v>
          </cell>
        </row>
        <row r="41">
          <cell r="D41" t="str">
            <v>03572552</v>
          </cell>
          <cell r="E41" t="str">
            <v>003</v>
          </cell>
          <cell r="F41" t="str">
            <v>HERITAGE MANOR OF RANSOMVILLE</v>
          </cell>
          <cell r="G41" t="str">
            <v>3509 RANSOMVILLE ROAD</v>
          </cell>
          <cell r="H41" t="str">
            <v>RANSOMVILLE</v>
          </cell>
          <cell r="I41" t="str">
            <v>NY</v>
          </cell>
          <cell r="J41">
            <v>14131</v>
          </cell>
          <cell r="K41" t="str">
            <v>ERIE</v>
          </cell>
          <cell r="L41" t="str">
            <v>NIAGARA</v>
          </cell>
          <cell r="M41">
            <v>42</v>
          </cell>
        </row>
        <row r="42">
          <cell r="D42" t="str">
            <v>04245841</v>
          </cell>
          <cell r="E42" t="str">
            <v>003</v>
          </cell>
          <cell r="F42" t="str">
            <v>MOUNT VIEW ASSISTED LIVING</v>
          </cell>
          <cell r="G42" t="str">
            <v>5465 UPPER MOUNTAIN ROAD</v>
          </cell>
          <cell r="H42" t="str">
            <v>LOCKPORT</v>
          </cell>
          <cell r="I42" t="str">
            <v>NY</v>
          </cell>
          <cell r="J42">
            <v>14094</v>
          </cell>
          <cell r="K42" t="str">
            <v>ERIE</v>
          </cell>
          <cell r="L42" t="str">
            <v>NIAGARA</v>
          </cell>
          <cell r="M42">
            <v>150</v>
          </cell>
        </row>
        <row r="43">
          <cell r="D43" t="str">
            <v>04407618</v>
          </cell>
          <cell r="E43" t="str">
            <v>003</v>
          </cell>
          <cell r="F43" t="str">
            <v>OAKWOOD SENIOR LIVING</v>
          </cell>
          <cell r="G43" t="str">
            <v>3456 DELEWARE AVENUE</v>
          </cell>
          <cell r="H43" t="str">
            <v>KENMORE</v>
          </cell>
          <cell r="I43" t="str">
            <v>NY</v>
          </cell>
          <cell r="J43">
            <v>14217</v>
          </cell>
          <cell r="K43" t="str">
            <v>ERIE</v>
          </cell>
          <cell r="L43" t="str">
            <v>ERIE</v>
          </cell>
          <cell r="M43">
            <v>16</v>
          </cell>
        </row>
        <row r="44">
          <cell r="D44" t="str">
            <v>04650437</v>
          </cell>
          <cell r="E44" t="str">
            <v>003</v>
          </cell>
          <cell r="F44" t="str">
            <v>FREWSBURG REST HOME</v>
          </cell>
          <cell r="G44" t="str">
            <v>106 WEST MAIN STREET</v>
          </cell>
          <cell r="H44" t="str">
            <v>FREWSBURG</v>
          </cell>
          <cell r="I44" t="str">
            <v>NY</v>
          </cell>
          <cell r="J44">
            <v>14738</v>
          </cell>
          <cell r="K44" t="str">
            <v>ERIE</v>
          </cell>
          <cell r="L44" t="str">
            <v>CHAUTAUQUA</v>
          </cell>
          <cell r="M44">
            <v>81</v>
          </cell>
        </row>
        <row r="45">
          <cell r="D45" t="str">
            <v>03370505</v>
          </cell>
          <cell r="E45" t="str">
            <v>003</v>
          </cell>
          <cell r="F45" t="str">
            <v>ADIRONDACK MANOR ALP</v>
          </cell>
          <cell r="G45" t="str">
            <v>653 BAY ROAD</v>
          </cell>
          <cell r="H45" t="str">
            <v>QUEENSBURY</v>
          </cell>
          <cell r="I45" t="str">
            <v>NY</v>
          </cell>
          <cell r="J45">
            <v>12804</v>
          </cell>
          <cell r="K45" t="str">
            <v>GLENS FALLS</v>
          </cell>
          <cell r="L45" t="str">
            <v>WARREN</v>
          </cell>
          <cell r="M45">
            <v>30</v>
          </cell>
        </row>
        <row r="46">
          <cell r="D46" t="str">
            <v>04338327</v>
          </cell>
          <cell r="E46" t="str">
            <v>003</v>
          </cell>
          <cell r="F46" t="str">
            <v>THE MANSION AT SOUTH UNION</v>
          </cell>
          <cell r="G46" t="str">
            <v>11 SOUTH UNION STREET</v>
          </cell>
          <cell r="H46" t="str">
            <v>CAMBRIDGE</v>
          </cell>
          <cell r="I46" t="str">
            <v>NY</v>
          </cell>
          <cell r="J46">
            <v>12816</v>
          </cell>
          <cell r="K46" t="str">
            <v>GLENS FALLS</v>
          </cell>
          <cell r="L46" t="str">
            <v>WASHINGTON</v>
          </cell>
          <cell r="M46">
            <v>34</v>
          </cell>
        </row>
        <row r="47">
          <cell r="D47" t="str">
            <v>02228980</v>
          </cell>
          <cell r="E47" t="str">
            <v>003</v>
          </cell>
          <cell r="F47" t="str">
            <v>AMBER COURT</v>
          </cell>
          <cell r="G47" t="str">
            <v>3400 BRUSH HOLLOW ROAD</v>
          </cell>
          <cell r="H47" t="str">
            <v>WESTBURY</v>
          </cell>
          <cell r="I47" t="str">
            <v>NY</v>
          </cell>
          <cell r="J47" t="str">
            <v>11590</v>
          </cell>
          <cell r="K47" t="str">
            <v>LONG ISLAND</v>
          </cell>
          <cell r="L47" t="str">
            <v>NASSAU</v>
          </cell>
          <cell r="M47">
            <v>180</v>
          </cell>
        </row>
        <row r="48">
          <cell r="D48" t="str">
            <v>02933324</v>
          </cell>
          <cell r="E48" t="str">
            <v>003</v>
          </cell>
          <cell r="F48" t="str">
            <v>MEDFORD HAMLET ASSISTED LIVING</v>
          </cell>
          <cell r="G48" t="str">
            <v>1529 N OCEAN AVENUE</v>
          </cell>
          <cell r="H48" t="str">
            <v>MEDFORD</v>
          </cell>
          <cell r="I48" t="str">
            <v>NY</v>
          </cell>
          <cell r="J48">
            <v>11763</v>
          </cell>
          <cell r="K48" t="str">
            <v>LONG ISLAND</v>
          </cell>
          <cell r="L48" t="str">
            <v>SUFFOLK</v>
          </cell>
          <cell r="M48">
            <v>200</v>
          </cell>
        </row>
        <row r="49">
          <cell r="D49" t="str">
            <v>02362614</v>
          </cell>
          <cell r="E49" t="str">
            <v>003</v>
          </cell>
          <cell r="F49" t="str">
            <v>WOODHAVEN HOME ADULT HOME LLC</v>
          </cell>
          <cell r="G49" t="str">
            <v>1350 RTE 112</v>
          </cell>
          <cell r="H49" t="str">
            <v>PORT JEFFERSON STATION</v>
          </cell>
          <cell r="I49" t="str">
            <v>NY</v>
          </cell>
          <cell r="J49">
            <v>11776</v>
          </cell>
          <cell r="K49" t="str">
            <v>LONG ISLAND</v>
          </cell>
          <cell r="L49" t="str">
            <v>SUFFOLK</v>
          </cell>
          <cell r="M49">
            <v>175</v>
          </cell>
        </row>
        <row r="50">
          <cell r="D50" t="str">
            <v>03139035</v>
          </cell>
          <cell r="E50" t="str">
            <v>003</v>
          </cell>
          <cell r="F50" t="str">
            <v>SACHEM ADULT HOME ALP</v>
          </cell>
          <cell r="G50" t="str">
            <v>1298 COATES AVENUE</v>
          </cell>
          <cell r="H50" t="str">
            <v>HOLBROOK</v>
          </cell>
          <cell r="I50" t="str">
            <v>NY</v>
          </cell>
          <cell r="J50">
            <v>11741</v>
          </cell>
          <cell r="K50" t="str">
            <v>LONG ISLAND</v>
          </cell>
          <cell r="L50" t="str">
            <v>SUFFOLK</v>
          </cell>
          <cell r="M50">
            <v>6</v>
          </cell>
        </row>
        <row r="51">
          <cell r="D51" t="str">
            <v>03139026</v>
          </cell>
          <cell r="E51" t="str">
            <v>003</v>
          </cell>
          <cell r="F51" t="str">
            <v>SOUTH BAY ADULT HOME</v>
          </cell>
          <cell r="G51" t="str">
            <v>COTTONTAIL RUN BOX 601</v>
          </cell>
          <cell r="H51" t="str">
            <v>CENTER MORICHES</v>
          </cell>
          <cell r="I51" t="str">
            <v>NY</v>
          </cell>
          <cell r="J51">
            <v>11934</v>
          </cell>
          <cell r="K51" t="str">
            <v>LONG ISLAND</v>
          </cell>
          <cell r="L51" t="str">
            <v>SUFFOLK</v>
          </cell>
          <cell r="M51">
            <v>24</v>
          </cell>
        </row>
        <row r="52">
          <cell r="D52" t="str">
            <v>03247610</v>
          </cell>
          <cell r="E52" t="str">
            <v>004</v>
          </cell>
          <cell r="F52" t="str">
            <v xml:space="preserve">THE GLEN AT MAPLE POINTE </v>
          </cell>
          <cell r="G52" t="str">
            <v>260 MAPLE AVENUE</v>
          </cell>
          <cell r="H52" t="str">
            <v>ROCKVILLE CENTER</v>
          </cell>
          <cell r="I52" t="str">
            <v>NY</v>
          </cell>
          <cell r="J52">
            <v>11570</v>
          </cell>
          <cell r="K52" t="str">
            <v>LONG ISLAND</v>
          </cell>
          <cell r="L52" t="str">
            <v>NASSAU</v>
          </cell>
          <cell r="M52">
            <v>36</v>
          </cell>
        </row>
        <row r="53">
          <cell r="D53" t="str">
            <v>03247610</v>
          </cell>
          <cell r="E53" t="str">
            <v>003</v>
          </cell>
          <cell r="F53" t="str">
            <v xml:space="preserve">THE GLEN AT MAPLE POINTE </v>
          </cell>
          <cell r="G53" t="str">
            <v>260 MAPLE AVENUE</v>
          </cell>
          <cell r="H53" t="str">
            <v>ROCKVILLE CENTER</v>
          </cell>
          <cell r="I53" t="str">
            <v>NY</v>
          </cell>
          <cell r="J53">
            <v>11570</v>
          </cell>
          <cell r="K53" t="str">
            <v>LONG ISLAND</v>
          </cell>
          <cell r="L53" t="str">
            <v>NASSAU</v>
          </cell>
          <cell r="M53">
            <v>4</v>
          </cell>
        </row>
        <row r="54">
          <cell r="D54" t="str">
            <v>03817094</v>
          </cell>
          <cell r="E54" t="str">
            <v>003</v>
          </cell>
          <cell r="F54" t="str">
            <v>LONG BEACH ASSISTED LIVING</v>
          </cell>
          <cell r="G54" t="str">
            <v>274 WEST BROADWAY</v>
          </cell>
          <cell r="H54" t="str">
            <v>LONG BEACH</v>
          </cell>
          <cell r="I54" t="str">
            <v>NY</v>
          </cell>
          <cell r="J54">
            <v>11561</v>
          </cell>
          <cell r="K54" t="str">
            <v>LONG ISLAND</v>
          </cell>
          <cell r="L54" t="str">
            <v>NASSAU</v>
          </cell>
          <cell r="M54">
            <v>200</v>
          </cell>
        </row>
        <row r="55">
          <cell r="D55" t="str">
            <v>03757384</v>
          </cell>
          <cell r="E55" t="str">
            <v>003</v>
          </cell>
          <cell r="F55" t="str">
            <v>ISLAND ASSISTED LIVING</v>
          </cell>
          <cell r="G55" t="str">
            <v>820 FRONT STREET</v>
          </cell>
          <cell r="H55" t="str">
            <v>HEMPSTEAD</v>
          </cell>
          <cell r="I55" t="str">
            <v>NY</v>
          </cell>
          <cell r="J55">
            <v>11550</v>
          </cell>
          <cell r="K55" t="str">
            <v>LONG ISLAND</v>
          </cell>
          <cell r="L55" t="str">
            <v>NASSAU</v>
          </cell>
          <cell r="M55">
            <v>200</v>
          </cell>
        </row>
        <row r="56">
          <cell r="D56" t="str">
            <v>03182914</v>
          </cell>
          <cell r="E56" t="str">
            <v>003</v>
          </cell>
          <cell r="F56" t="str">
            <v>MAPLEWOOD ASSISTED LIVING</v>
          </cell>
          <cell r="G56" t="str">
            <v>205 STATE STREET ROAD</v>
          </cell>
          <cell r="H56" t="str">
            <v>CANTON</v>
          </cell>
          <cell r="I56" t="str">
            <v>NY</v>
          </cell>
          <cell r="J56">
            <v>13617</v>
          </cell>
          <cell r="K56" t="str">
            <v>NORTHERN RURAL</v>
          </cell>
          <cell r="L56" t="str">
            <v>ST LAWRENCE</v>
          </cell>
          <cell r="M56">
            <v>48</v>
          </cell>
        </row>
        <row r="57">
          <cell r="D57" t="str">
            <v>03264808</v>
          </cell>
          <cell r="E57" t="str">
            <v>003</v>
          </cell>
          <cell r="F57" t="str">
            <v>ADIRONDACK MANOR HFA DBA MONTCALM MANOR</v>
          </cell>
          <cell r="G57" t="str">
            <v>45 MONTCALM STREET</v>
          </cell>
          <cell r="H57" t="str">
            <v>TICONDEROGA</v>
          </cell>
          <cell r="I57" t="str">
            <v>NY</v>
          </cell>
          <cell r="J57">
            <v>12883</v>
          </cell>
          <cell r="K57" t="str">
            <v>NORTHERN RURAL</v>
          </cell>
          <cell r="L57" t="str">
            <v>ESSEX</v>
          </cell>
          <cell r="M57">
            <v>20</v>
          </cell>
        </row>
        <row r="58">
          <cell r="D58" t="str">
            <v>03272699</v>
          </cell>
          <cell r="E58" t="str">
            <v>003</v>
          </cell>
          <cell r="F58" t="str">
            <v>ADIRONDACK MANOR HFA DBA VALEHAVEN HFA</v>
          </cell>
          <cell r="G58" t="str">
            <v>2989 NORTH MAIN STREET</v>
          </cell>
          <cell r="H58" t="str">
            <v>PERU</v>
          </cell>
          <cell r="I58" t="str">
            <v>NY</v>
          </cell>
          <cell r="J58">
            <v>12972</v>
          </cell>
          <cell r="K58" t="str">
            <v>NORTHERN RURAL</v>
          </cell>
          <cell r="L58" t="str">
            <v>CLINTON</v>
          </cell>
          <cell r="M58">
            <v>20</v>
          </cell>
        </row>
        <row r="59">
          <cell r="D59" t="str">
            <v>03563040</v>
          </cell>
          <cell r="E59" t="str">
            <v>003</v>
          </cell>
          <cell r="F59" t="str">
            <v>MEADOWBROOK TERRACE ASSISTED LIVING FACILITY</v>
          </cell>
          <cell r="G59" t="str">
            <v>21957 COLE ROAD</v>
          </cell>
          <cell r="H59" t="str">
            <v>CARTHAGE</v>
          </cell>
          <cell r="I59" t="str">
            <v>NY</v>
          </cell>
          <cell r="J59">
            <v>13619</v>
          </cell>
          <cell r="K59" t="str">
            <v>NORTHERN RURAL</v>
          </cell>
          <cell r="L59" t="str">
            <v>JEFFERSON</v>
          </cell>
          <cell r="M59">
            <v>48</v>
          </cell>
        </row>
        <row r="60">
          <cell r="D60" t="str">
            <v>04223901</v>
          </cell>
          <cell r="E60" t="str">
            <v>003</v>
          </cell>
          <cell r="F60" t="str">
            <v>ALICE HYDE ASSISTED LIVING PROGRAM</v>
          </cell>
          <cell r="G60" t="str">
            <v>45 SIXTH STREET</v>
          </cell>
          <cell r="H60" t="str">
            <v>MALONE</v>
          </cell>
          <cell r="I60" t="str">
            <v>NY</v>
          </cell>
          <cell r="J60">
            <v>12953</v>
          </cell>
          <cell r="K60" t="str">
            <v>NORTHERN RURAL</v>
          </cell>
          <cell r="L60" t="str">
            <v>FRANKLIN</v>
          </cell>
          <cell r="M60">
            <v>30</v>
          </cell>
        </row>
        <row r="61">
          <cell r="D61" t="str">
            <v>01903162</v>
          </cell>
          <cell r="E61" t="str">
            <v>003</v>
          </cell>
          <cell r="F61" t="str">
            <v>BRONXWOOD ALP</v>
          </cell>
          <cell r="G61" t="str">
            <v>799 E. GUNHILL ROAD</v>
          </cell>
          <cell r="H61" t="str">
            <v>BRONX</v>
          </cell>
          <cell r="I61" t="str">
            <v>NY</v>
          </cell>
          <cell r="J61" t="str">
            <v>10467</v>
          </cell>
          <cell r="K61" t="str">
            <v>NYC</v>
          </cell>
          <cell r="L61" t="str">
            <v>BRONX</v>
          </cell>
          <cell r="M61">
            <v>160</v>
          </cell>
        </row>
        <row r="62">
          <cell r="D62" t="str">
            <v>02277278</v>
          </cell>
          <cell r="E62" t="str">
            <v>003</v>
          </cell>
          <cell r="F62" t="str">
            <v>FORDHAM ARMS HOME FOR ADULTS ALP</v>
          </cell>
          <cell r="G62" t="str">
            <v>2915 WILLIAMS BRIDGE ROAD</v>
          </cell>
          <cell r="H62" t="str">
            <v>BRONX</v>
          </cell>
          <cell r="I62" t="str">
            <v>NY</v>
          </cell>
          <cell r="J62" t="str">
            <v>10467</v>
          </cell>
          <cell r="K62" t="str">
            <v>NYC</v>
          </cell>
          <cell r="L62" t="str">
            <v>BRONX</v>
          </cell>
          <cell r="M62">
            <v>35</v>
          </cell>
        </row>
        <row r="63">
          <cell r="D63" t="str">
            <v>02842753</v>
          </cell>
          <cell r="E63" t="str">
            <v>003</v>
          </cell>
          <cell r="F63" t="str">
            <v>MORNINGSIDE AT HOME INC</v>
          </cell>
          <cell r="G63" t="str">
            <v>1000 PELHAM PARKWAY</v>
          </cell>
          <cell r="H63" t="str">
            <v>BRONX</v>
          </cell>
          <cell r="I63" t="str">
            <v>NY</v>
          </cell>
          <cell r="J63">
            <v>10461</v>
          </cell>
          <cell r="K63" t="str">
            <v>NYC</v>
          </cell>
          <cell r="L63" t="str">
            <v>BRONX</v>
          </cell>
          <cell r="M63">
            <v>17</v>
          </cell>
        </row>
        <row r="64">
          <cell r="D64" t="str">
            <v>01452079</v>
          </cell>
          <cell r="E64" t="str">
            <v>003</v>
          </cell>
          <cell r="F64" t="str">
            <v>AMBER COURT OF BROOKLYN</v>
          </cell>
          <cell r="G64" t="str">
            <v>630 EAST 104TH STREET</v>
          </cell>
          <cell r="H64" t="str">
            <v>BROOKLYN</v>
          </cell>
          <cell r="I64" t="str">
            <v>NY</v>
          </cell>
          <cell r="J64" t="str">
            <v>11236</v>
          </cell>
          <cell r="K64" t="str">
            <v>NYC</v>
          </cell>
          <cell r="L64" t="str">
            <v>KINGS</v>
          </cell>
          <cell r="M64">
            <v>116</v>
          </cell>
        </row>
        <row r="65">
          <cell r="D65" t="str">
            <v>01891469</v>
          </cell>
          <cell r="E65" t="str">
            <v>003</v>
          </cell>
          <cell r="F65" t="str">
            <v>BROOKDALE HOSPITAL ALP</v>
          </cell>
          <cell r="G65" t="str">
            <v>560 ROCKAWAY PARKWAY, BOX 1</v>
          </cell>
          <cell r="H65" t="str">
            <v>BROOKLYN</v>
          </cell>
          <cell r="I65" t="str">
            <v>NY</v>
          </cell>
          <cell r="J65" t="str">
            <v>11212</v>
          </cell>
          <cell r="K65" t="str">
            <v>NYC</v>
          </cell>
          <cell r="L65" t="str">
            <v>KINGS</v>
          </cell>
          <cell r="M65">
            <v>43</v>
          </cell>
        </row>
        <row r="66">
          <cell r="D66" t="str">
            <v>01955357</v>
          </cell>
          <cell r="E66" t="str">
            <v>003</v>
          </cell>
          <cell r="F66" t="str">
            <v>MERMAID MANOR ALP</v>
          </cell>
          <cell r="G66" t="str">
            <v>3602 MERMAID AVENUE</v>
          </cell>
          <cell r="H66" t="str">
            <v>BROOKLYN</v>
          </cell>
          <cell r="I66" t="str">
            <v>NY</v>
          </cell>
          <cell r="J66" t="str">
            <v>11234</v>
          </cell>
          <cell r="K66" t="str">
            <v>NYC</v>
          </cell>
          <cell r="L66" t="str">
            <v>KINGS</v>
          </cell>
          <cell r="M66">
            <v>125</v>
          </cell>
        </row>
        <row r="67">
          <cell r="D67" t="str">
            <v>02473825</v>
          </cell>
          <cell r="E67" t="str">
            <v>003</v>
          </cell>
          <cell r="F67" t="str">
            <v>NORWEGIAN CHRISTIAN ALP</v>
          </cell>
          <cell r="G67" t="str">
            <v>1250-1270 67th STREET</v>
          </cell>
          <cell r="H67" t="str">
            <v>BROOKLYN</v>
          </cell>
          <cell r="I67" t="str">
            <v>NY</v>
          </cell>
          <cell r="J67">
            <v>11219</v>
          </cell>
          <cell r="K67" t="str">
            <v>NYC</v>
          </cell>
          <cell r="L67" t="str">
            <v>KINGS</v>
          </cell>
          <cell r="M67">
            <v>88</v>
          </cell>
        </row>
        <row r="68">
          <cell r="D68" t="str">
            <v>02073976</v>
          </cell>
          <cell r="E68" t="str">
            <v>003</v>
          </cell>
          <cell r="F68" t="str">
            <v>DE SALES ASSISTED LIVING OPR CORP/LOTT</v>
          </cell>
          <cell r="G68" t="str">
            <v>1261 FIFTH AVENUE</v>
          </cell>
          <cell r="H68" t="str">
            <v>NEW YORK</v>
          </cell>
          <cell r="I68" t="str">
            <v>NY</v>
          </cell>
          <cell r="J68" t="str">
            <v>10029</v>
          </cell>
          <cell r="K68" t="str">
            <v>NYC</v>
          </cell>
          <cell r="L68" t="str">
            <v>NEW YORK</v>
          </cell>
          <cell r="M68">
            <v>131</v>
          </cell>
        </row>
        <row r="69">
          <cell r="D69" t="str">
            <v>02632451</v>
          </cell>
          <cell r="E69" t="str">
            <v>003</v>
          </cell>
          <cell r="F69" t="str">
            <v>BOULEVARD ALP</v>
          </cell>
          <cell r="G69" t="str">
            <v>71-61 159TH STREET</v>
          </cell>
          <cell r="H69" t="str">
            <v>FLUSHING</v>
          </cell>
          <cell r="I69" t="str">
            <v>NY</v>
          </cell>
          <cell r="J69">
            <v>11365</v>
          </cell>
          <cell r="K69" t="str">
            <v>NYC</v>
          </cell>
          <cell r="L69" t="str">
            <v>QUEENS</v>
          </cell>
          <cell r="M69">
            <v>200</v>
          </cell>
        </row>
        <row r="70">
          <cell r="D70" t="str">
            <v>02671176</v>
          </cell>
          <cell r="E70" t="str">
            <v>003</v>
          </cell>
          <cell r="F70" t="str">
            <v>CASTLE SENIOR LIVING AT</v>
          </cell>
          <cell r="G70" t="str">
            <v>108-25 HORACE HARDING EXPRESSWAY</v>
          </cell>
          <cell r="H70" t="str">
            <v>FOREST HILLS</v>
          </cell>
          <cell r="I70" t="str">
            <v>NY</v>
          </cell>
          <cell r="J70">
            <v>11368</v>
          </cell>
          <cell r="K70" t="str">
            <v>NYC</v>
          </cell>
          <cell r="L70" t="str">
            <v>QUEENS</v>
          </cell>
          <cell r="M70">
            <v>120</v>
          </cell>
        </row>
        <row r="71">
          <cell r="D71" t="str">
            <v>01447396</v>
          </cell>
          <cell r="E71" t="str">
            <v>003</v>
          </cell>
          <cell r="F71" t="str">
            <v>CENTRAL ASSISTED LIVING, LLC  (prev:  NEW CENTRAL MANOR ALP)</v>
          </cell>
          <cell r="G71" t="str">
            <v>1509 CENTRAL AVENUE</v>
          </cell>
          <cell r="H71" t="str">
            <v>FAR ROCKAWAY</v>
          </cell>
          <cell r="I71" t="str">
            <v>NY</v>
          </cell>
          <cell r="J71" t="str">
            <v>11691</v>
          </cell>
          <cell r="K71" t="str">
            <v>NYC</v>
          </cell>
          <cell r="L71" t="str">
            <v>QUEENS</v>
          </cell>
          <cell r="M71">
            <v>77</v>
          </cell>
        </row>
        <row r="72">
          <cell r="D72" t="str">
            <v>01448273</v>
          </cell>
          <cell r="E72" t="str">
            <v>003</v>
          </cell>
          <cell r="F72" t="str">
            <v xml:space="preserve">ELM YORK LLC </v>
          </cell>
          <cell r="G72" t="str">
            <v>100-30 DITMARS BOULEVARD</v>
          </cell>
          <cell r="H72" t="str">
            <v>EAST ELMHURST</v>
          </cell>
          <cell r="I72" t="str">
            <v>NY</v>
          </cell>
          <cell r="J72" t="str">
            <v>11369</v>
          </cell>
          <cell r="K72" t="str">
            <v>NYC</v>
          </cell>
          <cell r="L72" t="str">
            <v>QUEENS</v>
          </cell>
          <cell r="M72">
            <v>200</v>
          </cell>
        </row>
        <row r="73">
          <cell r="D73" t="str">
            <v>01452359</v>
          </cell>
          <cell r="E73" t="str">
            <v>003</v>
          </cell>
          <cell r="F73" t="str">
            <v>LONG ISLAND HEBREW LIVING CENTER ALP</v>
          </cell>
          <cell r="G73" t="str">
            <v>431 BEACH 20TH STREET</v>
          </cell>
          <cell r="H73" t="str">
            <v>FAR ROCKAWAY</v>
          </cell>
          <cell r="I73" t="str">
            <v>NY</v>
          </cell>
          <cell r="J73" t="str">
            <v>11691</v>
          </cell>
          <cell r="K73" t="str">
            <v>NYC</v>
          </cell>
          <cell r="L73" t="str">
            <v>QUEENS</v>
          </cell>
          <cell r="M73">
            <v>106</v>
          </cell>
        </row>
        <row r="74">
          <cell r="D74" t="str">
            <v>02780610</v>
          </cell>
          <cell r="E74" t="str">
            <v>003</v>
          </cell>
          <cell r="F74" t="str">
            <v>MADISON YORK ALP</v>
          </cell>
          <cell r="G74" t="str">
            <v>112-14 CORONA AVENUE</v>
          </cell>
          <cell r="H74" t="str">
            <v>FLUSHING</v>
          </cell>
          <cell r="I74" t="str">
            <v>NY</v>
          </cell>
          <cell r="J74">
            <v>11368</v>
          </cell>
          <cell r="K74" t="str">
            <v>NYC</v>
          </cell>
          <cell r="L74" t="str">
            <v>QUEENS</v>
          </cell>
          <cell r="M74">
            <v>120</v>
          </cell>
        </row>
        <row r="75">
          <cell r="D75" t="str">
            <v>01448264</v>
          </cell>
          <cell r="E75" t="str">
            <v>003</v>
          </cell>
          <cell r="F75" t="str">
            <v>MADISON YORK REGO PARK, LLC</v>
          </cell>
          <cell r="G75" t="str">
            <v>61-80 WOODHAVEN BOULEVARD</v>
          </cell>
          <cell r="H75" t="str">
            <v>REGO PARK</v>
          </cell>
          <cell r="I75" t="str">
            <v>NY</v>
          </cell>
          <cell r="J75" t="str">
            <v>11374</v>
          </cell>
          <cell r="K75" t="str">
            <v>NYC</v>
          </cell>
          <cell r="L75" t="str">
            <v>QUEENS</v>
          </cell>
          <cell r="M75">
            <v>182</v>
          </cell>
        </row>
        <row r="76">
          <cell r="D76" t="str">
            <v>01443489</v>
          </cell>
          <cell r="E76" t="str">
            <v>003</v>
          </cell>
          <cell r="F76" t="str">
            <v>HARBOR TERRACE ADULT HOME AND ASSISTED LIVI</v>
          </cell>
          <cell r="G76" t="str">
            <v>110 HENDERSON AVENUE</v>
          </cell>
          <cell r="H76" t="str">
            <v>STATEN ISLAND</v>
          </cell>
          <cell r="I76" t="str">
            <v>NY</v>
          </cell>
          <cell r="J76" t="str">
            <v>10101</v>
          </cell>
          <cell r="K76" t="str">
            <v>NYC</v>
          </cell>
          <cell r="L76" t="str">
            <v>RICHMOND</v>
          </cell>
          <cell r="M76">
            <v>200</v>
          </cell>
        </row>
        <row r="77">
          <cell r="D77" t="str">
            <v>02582025</v>
          </cell>
          <cell r="E77" t="str">
            <v>003</v>
          </cell>
          <cell r="F77" t="str">
            <v>EGER HARBOR HOUSE ALP</v>
          </cell>
          <cell r="G77" t="str">
            <v>110 MEISNER AVENUE</v>
          </cell>
          <cell r="H77" t="str">
            <v>STATEN ISLAND</v>
          </cell>
          <cell r="I77" t="str">
            <v>NY</v>
          </cell>
          <cell r="J77">
            <v>10306</v>
          </cell>
          <cell r="K77" t="str">
            <v>NYC</v>
          </cell>
          <cell r="L77" t="str">
            <v>RICHMOND</v>
          </cell>
          <cell r="M77">
            <v>75</v>
          </cell>
        </row>
        <row r="78">
          <cell r="D78" t="str">
            <v>02375253</v>
          </cell>
          <cell r="E78" t="str">
            <v>003</v>
          </cell>
          <cell r="F78" t="str">
            <v>NEW BROADVIEW MANOR</v>
          </cell>
          <cell r="G78" t="str">
            <v>70 FATHER CAPODANNO BOULEVARD</v>
          </cell>
          <cell r="H78" t="str">
            <v>STATEN ISLAND</v>
          </cell>
          <cell r="I78" t="str">
            <v>NY</v>
          </cell>
          <cell r="J78">
            <v>10305</v>
          </cell>
          <cell r="K78" t="str">
            <v>NYC</v>
          </cell>
          <cell r="L78" t="str">
            <v>RICHMOND</v>
          </cell>
          <cell r="M78">
            <v>116</v>
          </cell>
        </row>
        <row r="79">
          <cell r="D79" t="str">
            <v>03110863</v>
          </cell>
          <cell r="E79" t="str">
            <v>003</v>
          </cell>
          <cell r="F79" t="str">
            <v>THE VILLAGE AT 46TH AND TEN</v>
          </cell>
          <cell r="G79" t="str">
            <v>510 WEST 46TH STREET</v>
          </cell>
          <cell r="H79" t="str">
            <v xml:space="preserve">NEW YORK </v>
          </cell>
          <cell r="I79" t="str">
            <v>NY</v>
          </cell>
          <cell r="J79">
            <v>10036</v>
          </cell>
          <cell r="K79" t="str">
            <v>NYC</v>
          </cell>
          <cell r="L79" t="str">
            <v>NEW YORK</v>
          </cell>
          <cell r="M79">
            <v>80</v>
          </cell>
        </row>
        <row r="80">
          <cell r="D80" t="str">
            <v>03259029</v>
          </cell>
          <cell r="E80" t="str">
            <v>003</v>
          </cell>
          <cell r="F80" t="str">
            <v>ASSISTED LIVING AT JENNINGS HALL</v>
          </cell>
          <cell r="G80" t="str">
            <v>260 POWERS STREET</v>
          </cell>
          <cell r="H80" t="str">
            <v>BROOKLYN</v>
          </cell>
          <cell r="I80" t="str">
            <v>NY</v>
          </cell>
          <cell r="J80">
            <v>11211</v>
          </cell>
          <cell r="K80" t="str">
            <v>NYC</v>
          </cell>
          <cell r="L80" t="str">
            <v>KINGS</v>
          </cell>
          <cell r="M80">
            <v>40</v>
          </cell>
        </row>
        <row r="81">
          <cell r="D81" t="str">
            <v>03248400</v>
          </cell>
          <cell r="E81" t="str">
            <v>003</v>
          </cell>
          <cell r="F81" t="str">
            <v>LAKESIDE MANOR ALP</v>
          </cell>
          <cell r="G81" t="str">
            <v>797 BRIGHTON AVENUE</v>
          </cell>
          <cell r="H81" t="str">
            <v>STATEN ISLAND</v>
          </cell>
          <cell r="I81" t="str">
            <v>NY</v>
          </cell>
          <cell r="J81">
            <v>10301</v>
          </cell>
          <cell r="K81" t="str">
            <v>NYC</v>
          </cell>
          <cell r="L81" t="str">
            <v>RICHMOND</v>
          </cell>
          <cell r="M81">
            <v>50</v>
          </cell>
        </row>
        <row r="82">
          <cell r="D82" t="str">
            <v>03267925</v>
          </cell>
          <cell r="E82" t="str">
            <v>003</v>
          </cell>
          <cell r="F82" t="str">
            <v>QUEENS ADULT CARE CENTER</v>
          </cell>
          <cell r="G82" t="str">
            <v xml:space="preserve">80-08 45TH AVENUE </v>
          </cell>
          <cell r="H82" t="str">
            <v>ELMHURST</v>
          </cell>
          <cell r="I82" t="str">
            <v>NY</v>
          </cell>
          <cell r="J82">
            <v>11373</v>
          </cell>
          <cell r="K82" t="str">
            <v>NYC</v>
          </cell>
          <cell r="L82" t="str">
            <v>QUEENS</v>
          </cell>
          <cell r="M82">
            <v>200</v>
          </cell>
        </row>
        <row r="83">
          <cell r="D83" t="str">
            <v>03356645</v>
          </cell>
          <cell r="E83" t="str">
            <v>003</v>
          </cell>
          <cell r="F83" t="str">
            <v>MOFFAT GARDENS</v>
          </cell>
          <cell r="G83" t="str">
            <v>22 MOFFATT STREET</v>
          </cell>
          <cell r="H83" t="str">
            <v>BROOKLYN</v>
          </cell>
          <cell r="I83" t="str">
            <v>NY</v>
          </cell>
          <cell r="J83">
            <v>11207</v>
          </cell>
          <cell r="K83" t="str">
            <v>NYC</v>
          </cell>
          <cell r="L83" t="str">
            <v>KINGS</v>
          </cell>
          <cell r="M83">
            <v>30</v>
          </cell>
        </row>
        <row r="84">
          <cell r="D84" t="str">
            <v>03412695</v>
          </cell>
          <cell r="E84" t="str">
            <v>003</v>
          </cell>
          <cell r="F84" t="str">
            <v>SURFSIDE MANOR HOME FOR ADULTS</v>
          </cell>
          <cell r="G84" t="str">
            <v>95-02 ROCKAWAY BEACH BOULEVARD</v>
          </cell>
          <cell r="H84" t="str">
            <v>ROCKAWAY BEACH</v>
          </cell>
          <cell r="I84" t="str">
            <v>NY</v>
          </cell>
          <cell r="J84">
            <v>11693</v>
          </cell>
          <cell r="K84" t="str">
            <v>NYC</v>
          </cell>
          <cell r="L84" t="str">
            <v>QUEENS</v>
          </cell>
          <cell r="M84">
            <v>60</v>
          </cell>
        </row>
        <row r="85">
          <cell r="D85" t="str">
            <v>03432964</v>
          </cell>
          <cell r="E85" t="str">
            <v>003</v>
          </cell>
          <cell r="F85" t="str">
            <v>AMBER COURT OF PELHAM GARDENS</v>
          </cell>
          <cell r="G85" t="str">
            <v>1800 WARING AVENUE</v>
          </cell>
          <cell r="H85" t="str">
            <v>BRONX</v>
          </cell>
          <cell r="I85" t="str">
            <v>NY</v>
          </cell>
          <cell r="J85">
            <v>10469</v>
          </cell>
          <cell r="K85" t="str">
            <v>NYC</v>
          </cell>
          <cell r="L85" t="str">
            <v>BRONX</v>
          </cell>
          <cell r="M85">
            <v>160</v>
          </cell>
        </row>
        <row r="86">
          <cell r="D86" t="str">
            <v>03547651</v>
          </cell>
          <cell r="E86" t="str">
            <v>003</v>
          </cell>
          <cell r="F86" t="str">
            <v>ST. VINCENT DE PAUL RESIDENCE ASSISSTED LIVING PRO</v>
          </cell>
          <cell r="G86" t="str">
            <v>900 INTERVALE AVENUE</v>
          </cell>
          <cell r="H86" t="str">
            <v>BRONX</v>
          </cell>
          <cell r="I86" t="str">
            <v>NY</v>
          </cell>
          <cell r="J86">
            <v>10459</v>
          </cell>
          <cell r="K86" t="str">
            <v>NYC</v>
          </cell>
          <cell r="L86" t="str">
            <v>BRONX</v>
          </cell>
          <cell r="M86">
            <v>59</v>
          </cell>
        </row>
        <row r="87">
          <cell r="D87" t="str">
            <v>03586858</v>
          </cell>
          <cell r="E87" t="str">
            <v>003</v>
          </cell>
          <cell r="F87" t="str">
            <v>THE TERRACE AT RIVERDALE</v>
          </cell>
          <cell r="G87" t="str">
            <v>5901 PALISADES AVENUE</v>
          </cell>
          <cell r="H87" t="str">
            <v>BRONX</v>
          </cell>
          <cell r="I87" t="str">
            <v>NY</v>
          </cell>
          <cell r="J87">
            <v>10471</v>
          </cell>
          <cell r="K87" t="str">
            <v>NYC</v>
          </cell>
          <cell r="L87" t="str">
            <v>BRONX</v>
          </cell>
          <cell r="M87">
            <v>35</v>
          </cell>
        </row>
        <row r="88">
          <cell r="D88" t="str">
            <v>03832208</v>
          </cell>
          <cell r="E88" t="str">
            <v>003</v>
          </cell>
          <cell r="F88" t="str">
            <v>OCEANVIEW MANOR HOME FOR ADULTS</v>
          </cell>
          <cell r="G88" t="str">
            <v>3010 WEST 33rd STREET</v>
          </cell>
          <cell r="H88" t="str">
            <v>BROOKLYN</v>
          </cell>
          <cell r="I88" t="str">
            <v>NY</v>
          </cell>
          <cell r="J88">
            <v>11224</v>
          </cell>
          <cell r="K88" t="str">
            <v>NYC</v>
          </cell>
          <cell r="L88" t="str">
            <v>KINGS</v>
          </cell>
          <cell r="M88">
            <v>160</v>
          </cell>
        </row>
        <row r="89">
          <cell r="D89" t="str">
            <v>03831849</v>
          </cell>
          <cell r="E89" t="str">
            <v>003</v>
          </cell>
          <cell r="F89" t="str">
            <v>JEWISH HOME LIFECARE</v>
          </cell>
          <cell r="G89" t="str">
            <v>2553 UNIVERSITY AVENUE</v>
          </cell>
          <cell r="H89" t="str">
            <v>BRONX</v>
          </cell>
          <cell r="I89" t="str">
            <v>NY</v>
          </cell>
          <cell r="J89">
            <v>10468</v>
          </cell>
          <cell r="K89" t="str">
            <v>NYC</v>
          </cell>
          <cell r="L89" t="str">
            <v>BRONX</v>
          </cell>
          <cell r="M89">
            <v>72</v>
          </cell>
        </row>
        <row r="90">
          <cell r="D90" t="str">
            <v>03879792</v>
          </cell>
          <cell r="E90" t="str">
            <v>003</v>
          </cell>
          <cell r="F90" t="str">
            <v>MORNINGSIDE AT HOME INC</v>
          </cell>
          <cell r="G90" t="str">
            <v>1000 PELHAM PARKWAY SOUTH</v>
          </cell>
          <cell r="H90" t="str">
            <v>BRONX</v>
          </cell>
          <cell r="I90" t="str">
            <v>NY</v>
          </cell>
          <cell r="J90">
            <v>10461</v>
          </cell>
          <cell r="K90" t="str">
            <v>NYC</v>
          </cell>
          <cell r="L90" t="str">
            <v>BRONX</v>
          </cell>
          <cell r="M90">
            <v>40</v>
          </cell>
        </row>
        <row r="91">
          <cell r="D91" t="str">
            <v>04117277</v>
          </cell>
          <cell r="E91" t="str">
            <v>003</v>
          </cell>
          <cell r="F91" t="str">
            <v>DAUGHTERS OF JACOB NURSING HOME COMPANY INC</v>
          </cell>
          <cell r="G91" t="str">
            <v>1160 TELLER AVENUE</v>
          </cell>
          <cell r="H91" t="str">
            <v>BRONX</v>
          </cell>
          <cell r="I91" t="str">
            <v>NY</v>
          </cell>
          <cell r="J91">
            <v>10456</v>
          </cell>
          <cell r="K91" t="str">
            <v>NYC</v>
          </cell>
          <cell r="L91" t="str">
            <v>BRONX</v>
          </cell>
          <cell r="M91">
            <v>70</v>
          </cell>
        </row>
        <row r="92">
          <cell r="D92" t="str">
            <v>04173020</v>
          </cell>
          <cell r="E92" t="str">
            <v>003</v>
          </cell>
          <cell r="F92" t="str">
            <v>THE WATERFORD ON THE BAY</v>
          </cell>
          <cell r="G92" t="str">
            <v>2900 BRAGG STREET</v>
          </cell>
          <cell r="H92" t="str">
            <v>BROOKLYN</v>
          </cell>
          <cell r="I92" t="str">
            <v>NY</v>
          </cell>
          <cell r="J92">
            <v>11235</v>
          </cell>
          <cell r="K92" t="str">
            <v>NYC</v>
          </cell>
          <cell r="L92" t="str">
            <v>KINGS</v>
          </cell>
          <cell r="M92">
            <v>35</v>
          </cell>
        </row>
        <row r="93">
          <cell r="D93" t="str">
            <v>04393477</v>
          </cell>
          <cell r="E93" t="str">
            <v>003</v>
          </cell>
          <cell r="F93" t="str">
            <v>BROOKLYN ADULT CARE CENTER</v>
          </cell>
          <cell r="G93" t="str">
            <v>2830 PITKIN AVENUE</v>
          </cell>
          <cell r="H93" t="str">
            <v>BROOKLYN</v>
          </cell>
          <cell r="I93" t="str">
            <v>NY</v>
          </cell>
          <cell r="J93">
            <v>11208</v>
          </cell>
          <cell r="K93" t="str">
            <v>NYC</v>
          </cell>
          <cell r="L93" t="str">
            <v>KINGS</v>
          </cell>
          <cell r="M93">
            <v>200</v>
          </cell>
        </row>
        <row r="94">
          <cell r="D94" t="str">
            <v>04480686</v>
          </cell>
          <cell r="E94" t="str">
            <v>003</v>
          </cell>
          <cell r="F94" t="str">
            <v>SEAVIEW MANOR, LLC</v>
          </cell>
          <cell r="G94" t="str">
            <v>210 BEACH 47TH STREET</v>
          </cell>
          <cell r="H94" t="str">
            <v>FAR ROCKAWAY</v>
          </cell>
          <cell r="I94" t="str">
            <v>NY</v>
          </cell>
          <cell r="J94">
            <v>11691</v>
          </cell>
          <cell r="K94" t="str">
            <v>NYC</v>
          </cell>
          <cell r="L94" t="str">
            <v>QUEENS</v>
          </cell>
          <cell r="M94">
            <v>114</v>
          </cell>
        </row>
        <row r="95">
          <cell r="D95" t="str">
            <v>04750607</v>
          </cell>
          <cell r="E95" t="str">
            <v>003</v>
          </cell>
          <cell r="F95" t="str">
            <v>BROOKLYN BOULEVARD ALP</v>
          </cell>
          <cell r="G95" t="str">
            <v>636 LOUISIANA AVENUE</v>
          </cell>
          <cell r="H95" t="str">
            <v>BROOKLYN</v>
          </cell>
          <cell r="I95" t="str">
            <v>NY</v>
          </cell>
          <cell r="J95">
            <v>11239</v>
          </cell>
          <cell r="K95" t="str">
            <v>NYC</v>
          </cell>
          <cell r="L95" t="str">
            <v>KINGS</v>
          </cell>
          <cell r="M95">
            <v>176</v>
          </cell>
        </row>
        <row r="96">
          <cell r="D96" t="str">
            <v>04770687</v>
          </cell>
          <cell r="E96" t="str">
            <v>003</v>
          </cell>
          <cell r="F96" t="str">
            <v>GARDEN OF EDEN ALP</v>
          </cell>
          <cell r="G96" t="str">
            <v>1608-1620 STILLWELL AVENUE</v>
          </cell>
          <cell r="H96" t="str">
            <v>BROOKLYN</v>
          </cell>
          <cell r="I96" t="str">
            <v>NY</v>
          </cell>
          <cell r="J96">
            <v>11223</v>
          </cell>
          <cell r="K96" t="str">
            <v>NYC</v>
          </cell>
          <cell r="L96" t="str">
            <v>KINGS</v>
          </cell>
          <cell r="M96">
            <v>192</v>
          </cell>
        </row>
        <row r="97">
          <cell r="D97" t="str">
            <v>01687269</v>
          </cell>
          <cell r="E97" t="str">
            <v>003</v>
          </cell>
          <cell r="F97" t="str">
            <v>MT ALVERNO ALP</v>
          </cell>
          <cell r="G97" t="str">
            <v>MT ALVERNO CENTER 20 GRAND ST</v>
          </cell>
          <cell r="H97" t="str">
            <v>WARWICK</v>
          </cell>
          <cell r="I97" t="str">
            <v>NY</v>
          </cell>
          <cell r="J97">
            <v>10990</v>
          </cell>
          <cell r="K97" t="str">
            <v>ORANGE</v>
          </cell>
          <cell r="L97" t="str">
            <v>ORANGE</v>
          </cell>
          <cell r="M97">
            <v>55</v>
          </cell>
        </row>
        <row r="98">
          <cell r="D98" t="str">
            <v>01439207</v>
          </cell>
          <cell r="E98" t="str">
            <v>003</v>
          </cell>
          <cell r="F98" t="str">
            <v>ROBYNWOOD ADULT HOME ALP</v>
          </cell>
          <cell r="G98" t="str">
            <v>43 WALNUT STREET</v>
          </cell>
          <cell r="H98" t="str">
            <v>ONEONTA</v>
          </cell>
          <cell r="I98" t="str">
            <v>NY</v>
          </cell>
          <cell r="J98" t="str">
            <v>13820</v>
          </cell>
          <cell r="K98" t="str">
            <v>ORANGE</v>
          </cell>
          <cell r="L98" t="str">
            <v>OTSEGO</v>
          </cell>
          <cell r="M98">
            <v>30</v>
          </cell>
        </row>
        <row r="99">
          <cell r="D99" t="str">
            <v>01437190</v>
          </cell>
          <cell r="E99" t="str">
            <v>003</v>
          </cell>
          <cell r="F99" t="str">
            <v>THE NEW VILLAGE VIEW SP LLC</v>
          </cell>
          <cell r="G99" t="str">
            <v>1 GROVE STREET</v>
          </cell>
          <cell r="H99" t="str">
            <v>HIGHLAND</v>
          </cell>
          <cell r="I99" t="str">
            <v>NY</v>
          </cell>
          <cell r="J99" t="str">
            <v>12528</v>
          </cell>
          <cell r="K99" t="str">
            <v>ORANGE</v>
          </cell>
          <cell r="L99" t="str">
            <v>ULSTER</v>
          </cell>
          <cell r="M99">
            <v>80</v>
          </cell>
        </row>
        <row r="100">
          <cell r="D100" t="str">
            <v>01453016</v>
          </cell>
          <cell r="E100" t="str">
            <v>003</v>
          </cell>
          <cell r="F100" t="str">
            <v>VALLEY VISTA ALP</v>
          </cell>
          <cell r="G100" t="str">
            <v>141 NORTH ROAD</v>
          </cell>
          <cell r="H100" t="str">
            <v>HIGHLAND</v>
          </cell>
          <cell r="I100" t="str">
            <v>NY</v>
          </cell>
          <cell r="J100" t="str">
            <v>12528</v>
          </cell>
          <cell r="K100" t="str">
            <v>ORANGE</v>
          </cell>
          <cell r="L100" t="str">
            <v>ULSTER</v>
          </cell>
          <cell r="M100">
            <v>56</v>
          </cell>
        </row>
        <row r="101">
          <cell r="D101" t="str">
            <v>03334521</v>
          </cell>
          <cell r="E101" t="str">
            <v>003</v>
          </cell>
          <cell r="F101" t="str">
            <v>THE ELIOT AT ERIE STATION</v>
          </cell>
          <cell r="G101" t="str">
            <v>10-18 JOHN STREET</v>
          </cell>
          <cell r="H101" t="str">
            <v>MIDDLETOWN</v>
          </cell>
          <cell r="I101" t="str">
            <v>NY</v>
          </cell>
          <cell r="J101">
            <v>10940</v>
          </cell>
          <cell r="K101" t="str">
            <v>ORANGE</v>
          </cell>
          <cell r="L101" t="str">
            <v>ORANGE</v>
          </cell>
          <cell r="M101">
            <v>40</v>
          </cell>
        </row>
        <row r="102">
          <cell r="D102" t="str">
            <v>03435458</v>
          </cell>
          <cell r="E102" t="str">
            <v>003</v>
          </cell>
          <cell r="F102" t="str">
            <v>ROBINSON TERRACE SENIOR LIVING</v>
          </cell>
          <cell r="G102" t="str">
            <v>ONE BUNTLINE DRIVE</v>
          </cell>
          <cell r="H102" t="str">
            <v>STAMFORD</v>
          </cell>
          <cell r="I102" t="str">
            <v>NY</v>
          </cell>
          <cell r="J102">
            <v>12167</v>
          </cell>
          <cell r="K102" t="str">
            <v>ORANGE</v>
          </cell>
          <cell r="L102" t="str">
            <v>DELAWARE</v>
          </cell>
          <cell r="M102">
            <v>30</v>
          </cell>
        </row>
        <row r="103">
          <cell r="D103" t="str">
            <v>03747000</v>
          </cell>
          <cell r="E103" t="str">
            <v>003</v>
          </cell>
          <cell r="F103" t="str">
            <v>PROMENADE AT MIDDLETOWN</v>
          </cell>
          <cell r="G103" t="str">
            <v>70 FULTON STREET</v>
          </cell>
          <cell r="H103" t="str">
            <v>MIDDLETOWN</v>
          </cell>
          <cell r="I103" t="str">
            <v>NY</v>
          </cell>
          <cell r="J103">
            <v>10940</v>
          </cell>
          <cell r="K103" t="str">
            <v>ORANGE</v>
          </cell>
          <cell r="L103" t="str">
            <v>ORANGE</v>
          </cell>
          <cell r="M103">
            <v>113</v>
          </cell>
        </row>
        <row r="104">
          <cell r="D104" t="str">
            <v>04197224</v>
          </cell>
          <cell r="E104" t="str">
            <v>003</v>
          </cell>
          <cell r="F104" t="str">
            <v>BRAEMAR LIVING AT WALLKILL, LLC</v>
          </cell>
          <cell r="G104" t="str">
            <v>21 RIVERSIDE DRIVE</v>
          </cell>
          <cell r="H104" t="str">
            <v>MIDDLETOWN</v>
          </cell>
          <cell r="I104" t="str">
            <v>NY</v>
          </cell>
          <cell r="J104">
            <v>10940</v>
          </cell>
          <cell r="K104" t="str">
            <v>ORANGE</v>
          </cell>
          <cell r="L104" t="str">
            <v>ORANGE</v>
          </cell>
          <cell r="M104">
            <v>80</v>
          </cell>
        </row>
        <row r="105">
          <cell r="D105" t="str">
            <v>04338198</v>
          </cell>
          <cell r="E105" t="str">
            <v>003</v>
          </cell>
          <cell r="F105" t="str">
            <v>THE NEW VILLAGE VIEW SP LLC</v>
          </cell>
          <cell r="G105" t="str">
            <v>1 GROVE STREET</v>
          </cell>
          <cell r="H105" t="str">
            <v>HIGHLAND</v>
          </cell>
          <cell r="I105" t="str">
            <v>NY</v>
          </cell>
          <cell r="J105">
            <v>12528</v>
          </cell>
          <cell r="K105" t="str">
            <v>ORANGE</v>
          </cell>
          <cell r="L105" t="str">
            <v>ULSTER</v>
          </cell>
          <cell r="M105">
            <v>80</v>
          </cell>
        </row>
        <row r="106">
          <cell r="D106" t="str">
            <v>02113362</v>
          </cell>
          <cell r="E106" t="str">
            <v>003</v>
          </cell>
          <cell r="F106" t="str">
            <v>THE AVALON ASSISTED LIVING AND WELLNESS</v>
          </cell>
          <cell r="G106" t="str">
            <v>1629 ROUTE 376</v>
          </cell>
          <cell r="H106" t="str">
            <v>WAPPINGERS FALLS</v>
          </cell>
          <cell r="I106" t="str">
            <v>NY</v>
          </cell>
          <cell r="J106" t="str">
            <v>12590</v>
          </cell>
          <cell r="K106" t="str">
            <v>POUGHKEEPSIE</v>
          </cell>
          <cell r="L106" t="str">
            <v>DUTCHESS</v>
          </cell>
          <cell r="M106">
            <v>57</v>
          </cell>
        </row>
        <row r="107">
          <cell r="D107" t="str">
            <v>01439234</v>
          </cell>
          <cell r="E107" t="str">
            <v>003</v>
          </cell>
          <cell r="F107" t="str">
            <v>DUTCHESS CARE ALP</v>
          </cell>
          <cell r="G107" t="str">
            <v>186 WASHINGTON STREET</v>
          </cell>
          <cell r="H107" t="str">
            <v>POUGHKEEPSIE</v>
          </cell>
          <cell r="I107" t="str">
            <v>NY</v>
          </cell>
          <cell r="J107">
            <v>12603</v>
          </cell>
          <cell r="K107" t="str">
            <v>POUGHKEEPSIE</v>
          </cell>
          <cell r="L107" t="str">
            <v>DUTCHESS</v>
          </cell>
          <cell r="M107">
            <v>52</v>
          </cell>
        </row>
        <row r="108">
          <cell r="D108" t="str">
            <v>01452042</v>
          </cell>
          <cell r="E108" t="str">
            <v>003</v>
          </cell>
          <cell r="F108" t="str">
            <v>VASSAR WARNER HOME ALP</v>
          </cell>
          <cell r="G108" t="str">
            <v>52 SOUTH HAMILTON STREET</v>
          </cell>
          <cell r="H108" t="str">
            <v>POUGHKEEPSIE</v>
          </cell>
          <cell r="I108" t="str">
            <v>NY</v>
          </cell>
          <cell r="J108" t="str">
            <v>12601</v>
          </cell>
          <cell r="K108" t="str">
            <v>POUGHKEEPSIE</v>
          </cell>
          <cell r="L108" t="str">
            <v>DUTCHESS</v>
          </cell>
          <cell r="M108">
            <v>6</v>
          </cell>
        </row>
        <row r="109">
          <cell r="D109" t="str">
            <v>03186110</v>
          </cell>
          <cell r="E109" t="str">
            <v>003</v>
          </cell>
          <cell r="F109" t="str">
            <v>HEDGEWOOD HOME FOR ADULTS</v>
          </cell>
          <cell r="G109" t="str">
            <v>355 FISHKILL AVENUE</v>
          </cell>
          <cell r="H109" t="str">
            <v>BEACON</v>
          </cell>
          <cell r="I109" t="str">
            <v>NY</v>
          </cell>
          <cell r="J109">
            <v>12508</v>
          </cell>
          <cell r="K109" t="str">
            <v>POUGHKEEPSIE</v>
          </cell>
          <cell r="L109" t="str">
            <v>DUTCHESS</v>
          </cell>
          <cell r="M109">
            <v>53</v>
          </cell>
        </row>
        <row r="110">
          <cell r="D110" t="str">
            <v>04675756</v>
          </cell>
          <cell r="E110" t="str">
            <v>003</v>
          </cell>
          <cell r="F110" t="str">
            <v>HYDE PARK ASSISTED LIVING FACILITY, INC</v>
          </cell>
          <cell r="G110" t="str">
            <v>394 VIOLET AVENUE</v>
          </cell>
          <cell r="H110" t="str">
            <v>POUGHKEEPSIE</v>
          </cell>
          <cell r="I110" t="str">
            <v>NY</v>
          </cell>
          <cell r="J110">
            <v>12601</v>
          </cell>
          <cell r="K110" t="str">
            <v>POUGHKEEPSIE</v>
          </cell>
          <cell r="L110" t="str">
            <v>DUTCHESS</v>
          </cell>
          <cell r="M110">
            <v>48</v>
          </cell>
        </row>
        <row r="111">
          <cell r="D111" t="str">
            <v>02253001</v>
          </cell>
          <cell r="E111" t="str">
            <v>005</v>
          </cell>
          <cell r="F111" t="str">
            <v>DEPAUL ADULT CARE COMMUNITY- WOODCREST ALP</v>
          </cell>
          <cell r="G111" t="str">
            <v>4455 WEST HENRIETTA ROAD</v>
          </cell>
          <cell r="H111" t="str">
            <v>HENRIETTA</v>
          </cell>
          <cell r="I111" t="str">
            <v>NY</v>
          </cell>
          <cell r="J111">
            <v>14467</v>
          </cell>
          <cell r="K111" t="str">
            <v>ROCHESTER</v>
          </cell>
          <cell r="L111" t="str">
            <v>MONROE</v>
          </cell>
          <cell r="M111">
            <v>24</v>
          </cell>
        </row>
        <row r="112">
          <cell r="D112" t="str">
            <v>01817936</v>
          </cell>
          <cell r="E112" t="str">
            <v>003</v>
          </cell>
          <cell r="F112" t="str">
            <v>FAMILY SERVICES OF ROCHESTER ALP</v>
          </cell>
          <cell r="G112" t="str">
            <v>399 COLVIN AVENUE</v>
          </cell>
          <cell r="H112" t="str">
            <v>ROCHESTER</v>
          </cell>
          <cell r="I112" t="str">
            <v>NY</v>
          </cell>
          <cell r="J112">
            <v>14611</v>
          </cell>
          <cell r="K112" t="str">
            <v>ROCHESTER</v>
          </cell>
          <cell r="L112" t="str">
            <v>MONROE</v>
          </cell>
          <cell r="M112">
            <v>15</v>
          </cell>
        </row>
        <row r="113">
          <cell r="D113" t="str">
            <v>01614539</v>
          </cell>
          <cell r="E113" t="str">
            <v>003</v>
          </cell>
          <cell r="F113" t="str">
            <v>HILTON EAST RESID HM ALP</v>
          </cell>
          <cell r="G113" t="str">
            <v>231 EAST AVENUE</v>
          </cell>
          <cell r="H113" t="str">
            <v>HILTON</v>
          </cell>
          <cell r="I113" t="str">
            <v>NY</v>
          </cell>
          <cell r="J113">
            <v>14468</v>
          </cell>
          <cell r="K113" t="str">
            <v>ROCHESTER</v>
          </cell>
          <cell r="L113" t="str">
            <v>MONROE</v>
          </cell>
          <cell r="M113">
            <v>35</v>
          </cell>
        </row>
        <row r="114">
          <cell r="D114" t="str">
            <v>04194749</v>
          </cell>
          <cell r="E114" t="str">
            <v>003</v>
          </cell>
          <cell r="F114" t="str">
            <v>SHIRE AT CULVERTON ALP</v>
          </cell>
          <cell r="G114" t="str">
            <v>2515 CULVER ROAD</v>
          </cell>
          <cell r="H114" t="str">
            <v>ROCHESTER</v>
          </cell>
          <cell r="I114" t="str">
            <v>NY</v>
          </cell>
          <cell r="J114" t="str">
            <v>14609</v>
          </cell>
          <cell r="K114" t="str">
            <v>ROCHESTER</v>
          </cell>
          <cell r="L114" t="str">
            <v>MONROE</v>
          </cell>
          <cell r="M114">
            <v>48</v>
          </cell>
        </row>
        <row r="115">
          <cell r="D115" t="str">
            <v>02253001</v>
          </cell>
          <cell r="E115" t="str">
            <v>006</v>
          </cell>
          <cell r="F115" t="str">
            <v>DEPAUL ADULT CARE COMMUNITY - HORIZONS ALP</v>
          </cell>
          <cell r="G115" t="str">
            <v>3132 STATE ROUTE 21 SOUTH</v>
          </cell>
          <cell r="H115" t="str">
            <v>CANANDIAGUA</v>
          </cell>
          <cell r="I115" t="str">
            <v>NY</v>
          </cell>
          <cell r="J115">
            <v>14424</v>
          </cell>
          <cell r="K115" t="str">
            <v>ROCHESTER</v>
          </cell>
          <cell r="L115" t="str">
            <v>ONTARIO</v>
          </cell>
          <cell r="M115">
            <v>16</v>
          </cell>
        </row>
        <row r="116">
          <cell r="D116" t="str">
            <v>01959420</v>
          </cell>
          <cell r="E116" t="str">
            <v>003</v>
          </cell>
          <cell r="F116" t="str">
            <v>SENECA TERRACE ALP</v>
          </cell>
          <cell r="G116" t="str">
            <v>3670 PRE-EMPTION ROAD</v>
          </cell>
          <cell r="H116" t="str">
            <v>GENEVA</v>
          </cell>
          <cell r="I116" t="str">
            <v>NY</v>
          </cell>
          <cell r="J116" t="str">
            <v>14456</v>
          </cell>
          <cell r="K116" t="str">
            <v>ROCHESTER</v>
          </cell>
          <cell r="L116" t="str">
            <v>ONTARIO</v>
          </cell>
          <cell r="M116">
            <v>15</v>
          </cell>
        </row>
        <row r="117">
          <cell r="D117" t="str">
            <v>03163040</v>
          </cell>
          <cell r="E117" t="str">
            <v>003</v>
          </cell>
          <cell r="F117" t="str">
            <v xml:space="preserve">THE TERRACE AT NEWARK </v>
          </cell>
          <cell r="G117" t="str">
            <v>208 ROUTE 88 SOUTH</v>
          </cell>
          <cell r="H117" t="str">
            <v>NEWARK</v>
          </cell>
          <cell r="I117" t="str">
            <v>NY</v>
          </cell>
          <cell r="J117">
            <v>14513</v>
          </cell>
          <cell r="K117" t="str">
            <v>ROCHESTER</v>
          </cell>
          <cell r="L117" t="str">
            <v>WAYNE</v>
          </cell>
          <cell r="M117">
            <v>58</v>
          </cell>
        </row>
        <row r="118">
          <cell r="D118" t="str">
            <v>03196710</v>
          </cell>
          <cell r="E118" t="str">
            <v>003</v>
          </cell>
          <cell r="F118" t="str">
            <v>FAIRPORT BAPTIST HOMES ADULT CARE FACILITY</v>
          </cell>
          <cell r="G118" t="str">
            <v>4646 NINE MILE POINT ROAD</v>
          </cell>
          <cell r="H118" t="str">
            <v>FAIRPORT</v>
          </cell>
          <cell r="I118" t="str">
            <v>NY</v>
          </cell>
          <cell r="J118">
            <v>14450</v>
          </cell>
          <cell r="K118" t="str">
            <v>ROCHESTER</v>
          </cell>
          <cell r="L118" t="str">
            <v>MONROE</v>
          </cell>
          <cell r="M118">
            <v>11</v>
          </cell>
        </row>
        <row r="119">
          <cell r="D119" t="str">
            <v>03225587</v>
          </cell>
          <cell r="E119" t="str">
            <v>003</v>
          </cell>
          <cell r="F119" t="str">
            <v>ELDERWOOD ASSISTED LIVING AT PENFIELD</v>
          </cell>
          <cell r="G119" t="str">
            <v>2018 FAIRPORT NINE MILE POINT ROAD</v>
          </cell>
          <cell r="H119" t="str">
            <v>PENFIELD</v>
          </cell>
          <cell r="I119" t="str">
            <v>NY</v>
          </cell>
          <cell r="J119">
            <v>14526</v>
          </cell>
          <cell r="K119" t="str">
            <v>ROCHESTER</v>
          </cell>
          <cell r="L119" t="str">
            <v>MONROE</v>
          </cell>
          <cell r="M119">
            <v>50</v>
          </cell>
        </row>
        <row r="120">
          <cell r="D120" t="str">
            <v>04535920</v>
          </cell>
          <cell r="E120" t="str">
            <v>003</v>
          </cell>
          <cell r="F120" t="str">
            <v>SENECA LAKE TERRACE</v>
          </cell>
          <cell r="G120" t="str">
            <v>3670 COUNTY ROAD 6</v>
          </cell>
          <cell r="H120" t="str">
            <v>GENEVA</v>
          </cell>
          <cell r="I120" t="str">
            <v>NY</v>
          </cell>
          <cell r="J120">
            <v>14456</v>
          </cell>
          <cell r="K120" t="str">
            <v>ROCHESTER</v>
          </cell>
          <cell r="L120" t="str">
            <v>ONTARIO</v>
          </cell>
          <cell r="M120">
            <v>15</v>
          </cell>
        </row>
        <row r="121">
          <cell r="D121" t="str">
            <v>04798972</v>
          </cell>
          <cell r="E121" t="str">
            <v>003</v>
          </cell>
          <cell r="F121" t="str">
            <v>COBBS HILL MANOR INC</v>
          </cell>
          <cell r="G121" t="str">
            <v>1175 MONROE AVENUE</v>
          </cell>
          <cell r="H121" t="str">
            <v>ROCHESTER</v>
          </cell>
          <cell r="I121" t="str">
            <v>NY</v>
          </cell>
          <cell r="J121">
            <v>14620</v>
          </cell>
          <cell r="K121" t="str">
            <v>ROCHESTER</v>
          </cell>
          <cell r="L121" t="str">
            <v>MONROE</v>
          </cell>
          <cell r="M121">
            <v>75</v>
          </cell>
        </row>
        <row r="122">
          <cell r="D122" t="str">
            <v>01445330</v>
          </cell>
          <cell r="E122" t="str">
            <v>003</v>
          </cell>
          <cell r="F122" t="str">
            <v>BUCKLEY LANDING ALP</v>
          </cell>
          <cell r="G122" t="str">
            <v>7430 BUCKLEY ROAD</v>
          </cell>
          <cell r="H122" t="str">
            <v>NORTH SYRACUSE</v>
          </cell>
          <cell r="I122" t="str">
            <v>NY</v>
          </cell>
          <cell r="J122" t="str">
            <v>13212</v>
          </cell>
          <cell r="K122" t="str">
            <v>SYRACUSE</v>
          </cell>
          <cell r="L122" t="str">
            <v>ONONDAGA</v>
          </cell>
          <cell r="M122">
            <v>66</v>
          </cell>
        </row>
        <row r="123">
          <cell r="D123" t="str">
            <v>01445192</v>
          </cell>
          <cell r="E123" t="str">
            <v>003</v>
          </cell>
          <cell r="F123" t="str">
            <v xml:space="preserve">LORETTO EHP#1 - THE BERNADINE APTS </v>
          </cell>
          <cell r="G123" t="str">
            <v>417 CHURCHILL AVENUE</v>
          </cell>
          <cell r="H123" t="str">
            <v>SYRACUSE</v>
          </cell>
          <cell r="I123" t="str">
            <v>NY</v>
          </cell>
          <cell r="J123" t="str">
            <v>13205</v>
          </cell>
          <cell r="K123" t="str">
            <v>SYRACUSE</v>
          </cell>
          <cell r="L123" t="str">
            <v>ONONDAGA</v>
          </cell>
          <cell r="M123">
            <v>16</v>
          </cell>
        </row>
        <row r="124">
          <cell r="D124" t="str">
            <v>01445252</v>
          </cell>
          <cell r="E124" t="str">
            <v>003</v>
          </cell>
          <cell r="F124" t="str">
            <v>LORETTO EHP#5 - LORETTO VILLAGE</v>
          </cell>
          <cell r="G124" t="str">
            <v>750 EAST BRIGHTON AVENUE</v>
          </cell>
          <cell r="H124" t="str">
            <v>SYRACUSE</v>
          </cell>
          <cell r="I124" t="str">
            <v>NY</v>
          </cell>
          <cell r="J124" t="str">
            <v>13205</v>
          </cell>
          <cell r="K124" t="str">
            <v>SYRACUSE</v>
          </cell>
          <cell r="L124" t="str">
            <v>ONONDAGA</v>
          </cell>
          <cell r="M124">
            <v>38</v>
          </cell>
        </row>
        <row r="125">
          <cell r="D125" t="str">
            <v>04634988</v>
          </cell>
          <cell r="E125" t="str">
            <v>003</v>
          </cell>
          <cell r="F125" t="str">
            <v>PARK TERRACE AT RADISSON</v>
          </cell>
          <cell r="G125" t="str">
            <v>2981 TOWN CENTER ROAD</v>
          </cell>
          <cell r="H125" t="str">
            <v>BALDWINVILLE</v>
          </cell>
          <cell r="I125" t="str">
            <v>NY</v>
          </cell>
          <cell r="J125">
            <v>13027</v>
          </cell>
          <cell r="K125" t="str">
            <v>SYRACUSE</v>
          </cell>
          <cell r="L125" t="str">
            <v>ONONDAGA</v>
          </cell>
          <cell r="M125">
            <v>17</v>
          </cell>
        </row>
        <row r="126">
          <cell r="D126" t="str">
            <v>01728550</v>
          </cell>
          <cell r="E126" t="str">
            <v>003</v>
          </cell>
          <cell r="F126" t="str">
            <v>SENECA HEIGHTS DBA SEDGEWICK ALP</v>
          </cell>
          <cell r="G126" t="str">
            <v>700 E BRIGHTON AVE</v>
          </cell>
          <cell r="H126" t="str">
            <v>SYRACUSE</v>
          </cell>
          <cell r="I126" t="str">
            <v>NY</v>
          </cell>
          <cell r="J126">
            <v>13205</v>
          </cell>
          <cell r="K126" t="str">
            <v>SYRACUSE</v>
          </cell>
          <cell r="L126" t="str">
            <v>ONONDAGA</v>
          </cell>
          <cell r="M126">
            <v>90</v>
          </cell>
        </row>
        <row r="127">
          <cell r="D127" t="str">
            <v>03101493</v>
          </cell>
          <cell r="E127" t="str">
            <v>003</v>
          </cell>
          <cell r="F127" t="str">
            <v>MANILUS HOME FOR ADULTS</v>
          </cell>
          <cell r="G127" t="str">
            <v>215 EAST PLEASANT STREET</v>
          </cell>
          <cell r="H127" t="str">
            <v>MANLIUS</v>
          </cell>
          <cell r="I127" t="str">
            <v>NY</v>
          </cell>
          <cell r="J127">
            <v>13104</v>
          </cell>
          <cell r="K127" t="str">
            <v>SYRACUSE</v>
          </cell>
          <cell r="L127" t="str">
            <v>ONONDAGA</v>
          </cell>
          <cell r="M127">
            <v>32</v>
          </cell>
        </row>
        <row r="128">
          <cell r="D128" t="str">
            <v>03065249</v>
          </cell>
          <cell r="E128" t="str">
            <v>003</v>
          </cell>
          <cell r="F128" t="str">
            <v>CEDARBROOK VILLAGE INC</v>
          </cell>
          <cell r="G128" t="str">
            <v>101 SITRIN LANE, PO BOX 1646</v>
          </cell>
          <cell r="H128" t="str">
            <v>NEW HARTFORD</v>
          </cell>
          <cell r="I128" t="str">
            <v>NY</v>
          </cell>
          <cell r="J128">
            <v>13413</v>
          </cell>
          <cell r="K128" t="str">
            <v>UTICA</v>
          </cell>
          <cell r="L128" t="str">
            <v>ONEIDA</v>
          </cell>
          <cell r="M128">
            <v>17</v>
          </cell>
        </row>
        <row r="129">
          <cell r="D129" t="str">
            <v>01589353</v>
          </cell>
          <cell r="E129" t="str">
            <v>003</v>
          </cell>
          <cell r="F129" t="str">
            <v>LORETTO UTICA</v>
          </cell>
          <cell r="G129" t="str">
            <v>1445 KEMBLE STREET</v>
          </cell>
          <cell r="H129" t="str">
            <v>UTICA</v>
          </cell>
          <cell r="I129" t="str">
            <v>NY</v>
          </cell>
          <cell r="J129">
            <v>13501</v>
          </cell>
          <cell r="K129" t="str">
            <v>UTICA</v>
          </cell>
          <cell r="L129" t="str">
            <v>ONEIDA</v>
          </cell>
          <cell r="M129">
            <v>87</v>
          </cell>
        </row>
        <row r="130">
          <cell r="D130" t="str">
            <v>01445312</v>
          </cell>
          <cell r="E130" t="str">
            <v>003</v>
          </cell>
          <cell r="F130" t="str">
            <v>PRESBYTERIAN RESID COMMUNITY ALP</v>
          </cell>
          <cell r="G130" t="str">
            <v>4300 MIDDLE SETTLEMENT ROAD</v>
          </cell>
          <cell r="H130" t="str">
            <v>NEW HARTFORD</v>
          </cell>
          <cell r="I130" t="str">
            <v>NY</v>
          </cell>
          <cell r="J130" t="str">
            <v>13413</v>
          </cell>
          <cell r="K130" t="str">
            <v>UTICA</v>
          </cell>
          <cell r="L130" t="str">
            <v>ONEIDA</v>
          </cell>
          <cell r="M130">
            <v>24</v>
          </cell>
        </row>
        <row r="131">
          <cell r="D131" t="str">
            <v>03114312</v>
          </cell>
          <cell r="E131" t="str">
            <v>003</v>
          </cell>
          <cell r="F131" t="str">
            <v>THE TERRACE AT WOODLAND</v>
          </cell>
          <cell r="G131" t="str">
            <v>NORTH TURIN ROAD</v>
          </cell>
          <cell r="H131" t="str">
            <v>ROME</v>
          </cell>
          <cell r="I131" t="str">
            <v>NY</v>
          </cell>
          <cell r="J131">
            <v>13440</v>
          </cell>
          <cell r="K131" t="str">
            <v>UTICA</v>
          </cell>
          <cell r="L131" t="str">
            <v>ONEIDA</v>
          </cell>
          <cell r="M131">
            <v>58</v>
          </cell>
        </row>
        <row r="132">
          <cell r="D132" t="str">
            <v>03143088</v>
          </cell>
          <cell r="E132" t="str">
            <v>003</v>
          </cell>
          <cell r="F132" t="str">
            <v>WILLOW PARK HOME FOR ADULTS</v>
          </cell>
          <cell r="G132" t="str">
            <v>1550 HERKIMER ROAD</v>
          </cell>
          <cell r="H132" t="str">
            <v>UTICA</v>
          </cell>
          <cell r="I132" t="str">
            <v>NY</v>
          </cell>
          <cell r="J132">
            <v>13502</v>
          </cell>
          <cell r="K132" t="str">
            <v>UTICA</v>
          </cell>
          <cell r="L132" t="str">
            <v>ONEIDA</v>
          </cell>
          <cell r="M132">
            <v>30</v>
          </cell>
        </row>
        <row r="133">
          <cell r="D133" t="str">
            <v>03572832</v>
          </cell>
          <cell r="E133" t="str">
            <v>003</v>
          </cell>
          <cell r="F133" t="str">
            <v>SAMARITAN SUMMIT VILLAGE</v>
          </cell>
          <cell r="G133" t="str">
            <v>22691 CAMPUS DRIVE</v>
          </cell>
          <cell r="H133" t="str">
            <v>WATERTOWN</v>
          </cell>
          <cell r="I133" t="str">
            <v>NY</v>
          </cell>
          <cell r="J133">
            <v>13605</v>
          </cell>
          <cell r="K133" t="str">
            <v>UTICA</v>
          </cell>
          <cell r="L133" t="str">
            <v>JEFFERSON</v>
          </cell>
          <cell r="M133">
            <v>80</v>
          </cell>
        </row>
        <row r="134">
          <cell r="D134" t="str">
            <v>03826473</v>
          </cell>
          <cell r="E134" t="str">
            <v>003</v>
          </cell>
          <cell r="F134" t="str">
            <v>ST FRANCIS COMMONS</v>
          </cell>
          <cell r="G134" t="str">
            <v>12 BURKLE STREET</v>
          </cell>
          <cell r="H134" t="str">
            <v>OSWEGO</v>
          </cell>
          <cell r="I134" t="str">
            <v>NY</v>
          </cell>
          <cell r="J134">
            <v>13126</v>
          </cell>
          <cell r="K134" t="str">
            <v>UTICA</v>
          </cell>
          <cell r="L134" t="str">
            <v>OSWEGO</v>
          </cell>
          <cell r="M134">
            <v>60</v>
          </cell>
        </row>
        <row r="135">
          <cell r="D135" t="str">
            <v>04196383</v>
          </cell>
          <cell r="E135" t="str">
            <v>003</v>
          </cell>
          <cell r="F135" t="str">
            <v>VALLEY RESIDENTIAL SERVICES, INC</v>
          </cell>
          <cell r="G135" t="str">
            <v>161 VALLEY DRIVE</v>
          </cell>
          <cell r="H135" t="str">
            <v>HERKIMER</v>
          </cell>
          <cell r="I135" t="str">
            <v>NY</v>
          </cell>
          <cell r="J135">
            <v>13350</v>
          </cell>
          <cell r="K135" t="str">
            <v>UTICA</v>
          </cell>
          <cell r="L135" t="str">
            <v>HERKIMER</v>
          </cell>
          <cell r="M135">
            <v>36</v>
          </cell>
        </row>
        <row r="136">
          <cell r="D136" t="str">
            <v>04338107</v>
          </cell>
          <cell r="E136" t="str">
            <v>003</v>
          </cell>
          <cell r="F136" t="str">
            <v>THE GARDENS BY MORNINGSTAR</v>
          </cell>
          <cell r="G136" t="str">
            <v>132 ELLEN STREET</v>
          </cell>
          <cell r="H136" t="str">
            <v>OSWEGO</v>
          </cell>
          <cell r="I136" t="str">
            <v>NY</v>
          </cell>
          <cell r="J136">
            <v>13126</v>
          </cell>
          <cell r="K136" t="str">
            <v>UTICA</v>
          </cell>
          <cell r="L136" t="str">
            <v>OSWEGO</v>
          </cell>
          <cell r="M136">
            <v>77</v>
          </cell>
        </row>
        <row r="137">
          <cell r="D137" t="str">
            <v>01437232</v>
          </cell>
          <cell r="E137" t="str">
            <v>003</v>
          </cell>
          <cell r="F137" t="str">
            <v>THE NEW GOLDEN ACRES SP LLC</v>
          </cell>
          <cell r="G137" t="str">
            <v>35 PROSPECT STREET</v>
          </cell>
          <cell r="H137" t="str">
            <v>SPRING VALLEY</v>
          </cell>
          <cell r="I137" t="str">
            <v>NY</v>
          </cell>
          <cell r="J137">
            <v>10977</v>
          </cell>
          <cell r="K137" t="str">
            <v>WESTCHESTER</v>
          </cell>
          <cell r="L137" t="str">
            <v>ROCCKLAND</v>
          </cell>
          <cell r="M137">
            <v>79</v>
          </cell>
        </row>
        <row r="138">
          <cell r="D138" t="str">
            <v>01946698</v>
          </cell>
          <cell r="E138" t="str">
            <v>003</v>
          </cell>
          <cell r="F138" t="str">
            <v>ASSISTED LIVING AT NORTHERN RIVERVIEW</v>
          </cell>
          <cell r="G138" t="str">
            <v>87 SOUTH ROUTE 9W</v>
          </cell>
          <cell r="H138" t="str">
            <v>HAVERSTRAW</v>
          </cell>
          <cell r="I138" t="str">
            <v>NY</v>
          </cell>
          <cell r="J138" t="str">
            <v>10927</v>
          </cell>
          <cell r="K138" t="str">
            <v>WESTCHESTER</v>
          </cell>
          <cell r="L138" t="str">
            <v>ROCKLAND</v>
          </cell>
          <cell r="M138">
            <v>100</v>
          </cell>
        </row>
        <row r="139">
          <cell r="D139" t="str">
            <v>02369744</v>
          </cell>
          <cell r="E139" t="str">
            <v>003</v>
          </cell>
          <cell r="F139" t="str">
            <v xml:space="preserve">CATHERINE FIELD HOME DBA SEABURY </v>
          </cell>
          <cell r="G139" t="str">
            <v>2276 CATHERINE STREET</v>
          </cell>
          <cell r="H139" t="str">
            <v>CORTLANDT MANOR</v>
          </cell>
          <cell r="I139" t="str">
            <v>NY</v>
          </cell>
          <cell r="J139">
            <v>10567</v>
          </cell>
          <cell r="K139" t="str">
            <v>WESTCHESTER</v>
          </cell>
          <cell r="L139" t="str">
            <v>WESTCHESTER</v>
          </cell>
          <cell r="M139">
            <v>40</v>
          </cell>
        </row>
        <row r="140">
          <cell r="D140" t="str">
            <v>03281849</v>
          </cell>
          <cell r="E140" t="str">
            <v>003</v>
          </cell>
          <cell r="F140" t="str">
            <v>CRESTVIEW MANOR ALP</v>
          </cell>
          <cell r="G140" t="str">
            <v>150 OLD SAW MILL RIVER ROAD</v>
          </cell>
          <cell r="H140" t="str">
            <v>HAWTHORNE</v>
          </cell>
          <cell r="I140" t="str">
            <v>NY</v>
          </cell>
          <cell r="J140">
            <v>10532</v>
          </cell>
          <cell r="K140" t="str">
            <v>WESTCHESTER</v>
          </cell>
          <cell r="L140" t="str">
            <v>WESTCHESTER</v>
          </cell>
          <cell r="M140">
            <v>40</v>
          </cell>
        </row>
        <row r="141">
          <cell r="D141" t="str">
            <v>03397459</v>
          </cell>
          <cell r="E141" t="str">
            <v>003</v>
          </cell>
          <cell r="F141" t="str">
            <v>WESTCHESTER CENTER FOR INDEPENDENT AND ASSIS</v>
          </cell>
          <cell r="G141" t="str">
            <v>75 STRATTON STREET SOUTH</v>
          </cell>
          <cell r="H141" t="str">
            <v>YONKERS</v>
          </cell>
          <cell r="I141" t="str">
            <v>NY</v>
          </cell>
          <cell r="J141">
            <v>10701</v>
          </cell>
          <cell r="K141" t="str">
            <v>WESTCHESTER</v>
          </cell>
          <cell r="L141" t="str">
            <v>WESTCHESTER</v>
          </cell>
          <cell r="M141">
            <v>195</v>
          </cell>
        </row>
        <row r="142">
          <cell r="D142" t="str">
            <v>03424788</v>
          </cell>
          <cell r="E142" t="str">
            <v>003</v>
          </cell>
          <cell r="F142" t="str">
            <v>HUDSON VALLEY ASSISTED LIVING PROGRAM</v>
          </cell>
          <cell r="G142" t="str">
            <v>168 RED SCHOOLHOUSE ROAD</v>
          </cell>
          <cell r="H142" t="str">
            <v>CHESTNUT RIDGE</v>
          </cell>
          <cell r="I142" t="str">
            <v>NY</v>
          </cell>
          <cell r="J142">
            <v>10977</v>
          </cell>
          <cell r="K142" t="str">
            <v>WESTCHESTER</v>
          </cell>
          <cell r="L142" t="str">
            <v>ROCKLAND</v>
          </cell>
          <cell r="M142">
            <v>64</v>
          </cell>
        </row>
        <row r="143">
          <cell r="D143" t="str">
            <v>03547748</v>
          </cell>
          <cell r="E143" t="str">
            <v>003</v>
          </cell>
          <cell r="F143" t="str">
            <v>THE PLAZA AT CLOVER LAKE</v>
          </cell>
          <cell r="G143" t="str">
            <v>838 FAIR STREET</v>
          </cell>
          <cell r="H143" t="str">
            <v>CARMEL</v>
          </cell>
          <cell r="I143" t="str">
            <v>NY</v>
          </cell>
          <cell r="J143">
            <v>10512</v>
          </cell>
          <cell r="K143" t="str">
            <v>WESTCHESTER</v>
          </cell>
          <cell r="L143" t="str">
            <v>PUTNAM</v>
          </cell>
          <cell r="M143">
            <v>135</v>
          </cell>
        </row>
        <row r="144">
          <cell r="D144" t="str">
            <v>04338125</v>
          </cell>
          <cell r="E144" t="str">
            <v>003</v>
          </cell>
          <cell r="F144" t="str">
            <v>THE NEW GOLDEN ACRES SP LLC</v>
          </cell>
          <cell r="G144" t="str">
            <v>35 PROSPECT STREET</v>
          </cell>
          <cell r="H144" t="str">
            <v>SPRING VALLEY</v>
          </cell>
          <cell r="I144" t="str">
            <v>NY</v>
          </cell>
          <cell r="J144">
            <v>10977</v>
          </cell>
          <cell r="K144" t="str">
            <v>WESTCHESTER</v>
          </cell>
          <cell r="L144" t="str">
            <v>ROCKLAND</v>
          </cell>
          <cell r="M144">
            <v>79</v>
          </cell>
        </row>
        <row r="145">
          <cell r="D145" t="str">
            <v>04338354</v>
          </cell>
          <cell r="E145" t="str">
            <v>003</v>
          </cell>
          <cell r="F145" t="str">
            <v>EVERGREEN COURT HOME FOR ADULTS SP, LLC</v>
          </cell>
          <cell r="G145" t="str">
            <v>65 LAFAYETTE STREET</v>
          </cell>
          <cell r="H145" t="str">
            <v xml:space="preserve">SPRING VALLEY </v>
          </cell>
          <cell r="I145" t="str">
            <v>NY</v>
          </cell>
          <cell r="J145">
            <v>10977</v>
          </cell>
          <cell r="K145" t="str">
            <v>WESTCHESTER</v>
          </cell>
          <cell r="L145" t="str">
            <v>ROCKLAND</v>
          </cell>
          <cell r="M145">
            <v>200</v>
          </cell>
        </row>
        <row r="146">
          <cell r="D146" t="str">
            <v>04570738</v>
          </cell>
          <cell r="E146" t="str">
            <v>003</v>
          </cell>
          <cell r="F146" t="str">
            <v>THE PAVILLION AT PINE VALLEY</v>
          </cell>
          <cell r="G146" t="str">
            <v>661 NORTH MAIN STREET</v>
          </cell>
          <cell r="H146" t="str">
            <v>SPRING VALLEY</v>
          </cell>
          <cell r="I146" t="str">
            <v>NY</v>
          </cell>
          <cell r="J146">
            <v>10977</v>
          </cell>
          <cell r="K146" t="str">
            <v>WESTCHESTER</v>
          </cell>
          <cell r="L146" t="str">
            <v>ROCKLAND</v>
          </cell>
          <cell r="M146">
            <v>56</v>
          </cell>
        </row>
        <row r="147">
          <cell r="D147" t="str">
            <v>04472060</v>
          </cell>
          <cell r="E147" t="str">
            <v>003</v>
          </cell>
          <cell r="F147" t="str">
            <v>LEROY MANOR</v>
          </cell>
          <cell r="G147" t="str">
            <v>8678 LAKE STREET ROAD</v>
          </cell>
          <cell r="H147" t="str">
            <v>LEROY</v>
          </cell>
          <cell r="I147" t="str">
            <v>NY</v>
          </cell>
          <cell r="J147">
            <v>14482</v>
          </cell>
          <cell r="K147" t="str">
            <v>WESTERN RURAL</v>
          </cell>
          <cell r="L147" t="str">
            <v>GENESEE</v>
          </cell>
          <cell r="M147">
            <v>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P MIN WAGE"/>
      <sheetName val="For web"/>
      <sheetName val="ALPS 2017 Utilization"/>
      <sheetName val="ALP Survey data 2019"/>
      <sheetName val="Calculation"/>
      <sheetName val="2017 Alps Utilization by Provid"/>
      <sheetName val="ALP MIN WAGE DOB"/>
      <sheetName val="Sheet2"/>
      <sheetName val="Sheet1"/>
    </sheetNames>
    <sheetDataSet>
      <sheetData sheetId="0"/>
      <sheetData sheetId="1"/>
      <sheetData sheetId="2">
        <row r="11">
          <cell r="A11" t="str">
            <v>014329113309</v>
          </cell>
          <cell r="B11" t="str">
            <v>01432911</v>
          </cell>
          <cell r="C11" t="str">
            <v>01432911</v>
          </cell>
          <cell r="D11" t="str">
            <v>3309</v>
          </cell>
          <cell r="E11" t="str">
            <v>HOME SWEET HOME OF ATHENS ALP</v>
          </cell>
          <cell r="F11" t="str">
            <v>RUGS II GROUP-CA, NON-MEDICARE</v>
          </cell>
          <cell r="G11">
            <v>19701.5</v>
          </cell>
          <cell r="H11">
            <v>325</v>
          </cell>
        </row>
        <row r="12">
          <cell r="A12" t="str">
            <v>014329113311</v>
          </cell>
          <cell r="B12" t="str">
            <v>01432911</v>
          </cell>
          <cell r="C12" t="str">
            <v>01432911</v>
          </cell>
          <cell r="D12" t="str">
            <v>3311</v>
          </cell>
          <cell r="E12" t="str">
            <v>HOME SWEET HOME OF ATHENS ALP</v>
          </cell>
          <cell r="F12" t="str">
            <v>RUGS II GROUP-CB, NON-MEDICARE</v>
          </cell>
          <cell r="G12">
            <v>55166.49</v>
          </cell>
          <cell r="H12">
            <v>711</v>
          </cell>
        </row>
        <row r="13">
          <cell r="A13" t="str">
            <v>014329113325</v>
          </cell>
          <cell r="B13" t="str">
            <v>01432911</v>
          </cell>
          <cell r="C13" t="str">
            <v>01432911</v>
          </cell>
          <cell r="D13" t="str">
            <v>3325</v>
          </cell>
          <cell r="E13" t="str">
            <v>HOME SWEET HOME OF ATHENS ALP</v>
          </cell>
          <cell r="F13" t="str">
            <v>RUGS II GROUP-PB, NON-MEDICARE</v>
          </cell>
          <cell r="G13">
            <v>9569.7000000000007</v>
          </cell>
          <cell r="H13">
            <v>147</v>
          </cell>
        </row>
        <row r="14">
          <cell r="A14" t="str">
            <v>014329113327</v>
          </cell>
          <cell r="B14" t="str">
            <v>01432911</v>
          </cell>
          <cell r="C14" t="str">
            <v>01432911</v>
          </cell>
          <cell r="D14" t="str">
            <v>3327</v>
          </cell>
          <cell r="E14" t="str">
            <v>HOME SWEET HOME OF ATHENS ALP</v>
          </cell>
          <cell r="F14" t="str">
            <v>RUGS II GROUP-PC, NON-MEDICARE</v>
          </cell>
          <cell r="G14">
            <v>145176.13</v>
          </cell>
          <cell r="H14">
            <v>2093</v>
          </cell>
        </row>
        <row r="15">
          <cell r="A15" t="str">
            <v>014329113329</v>
          </cell>
          <cell r="B15" t="str">
            <v>01432911</v>
          </cell>
          <cell r="C15" t="str">
            <v>01432911</v>
          </cell>
          <cell r="D15" t="str">
            <v>3329</v>
          </cell>
          <cell r="E15" t="str">
            <v>HOME SWEET HOME OF ATHENS ALP</v>
          </cell>
          <cell r="F15" t="str">
            <v>RUGS II GROUP-PD, NON-MEDICARE</v>
          </cell>
          <cell r="G15">
            <v>1079.96</v>
          </cell>
          <cell r="H15">
            <v>14</v>
          </cell>
        </row>
        <row r="16">
          <cell r="A16" t="str">
            <v>014345553311</v>
          </cell>
          <cell r="B16" t="str">
            <v>01434555</v>
          </cell>
          <cell r="C16" t="str">
            <v>01434555</v>
          </cell>
          <cell r="D16" t="str">
            <v>3311</v>
          </cell>
          <cell r="E16" t="str">
            <v>HILLCREST SPRING RES AC ALP</v>
          </cell>
          <cell r="F16" t="str">
            <v>RUGS II GROUP-CB, NON-MEDICARE</v>
          </cell>
          <cell r="G16">
            <v>11560.91</v>
          </cell>
          <cell r="H16">
            <v>149</v>
          </cell>
        </row>
        <row r="17">
          <cell r="A17" t="str">
            <v>014345553315</v>
          </cell>
          <cell r="B17" t="str">
            <v>01434555</v>
          </cell>
          <cell r="C17" t="str">
            <v>01434555</v>
          </cell>
          <cell r="D17" t="str">
            <v>3315</v>
          </cell>
          <cell r="E17" t="str">
            <v>HILLCREST SPRING RES AC ALP</v>
          </cell>
          <cell r="F17" t="str">
            <v>RUGS II GROUP-CD, NON-MEDICARE</v>
          </cell>
          <cell r="G17">
            <v>33684.22</v>
          </cell>
          <cell r="H17">
            <v>358</v>
          </cell>
        </row>
        <row r="18">
          <cell r="A18" t="str">
            <v>014345553319</v>
          </cell>
          <cell r="B18" t="str">
            <v>01434555</v>
          </cell>
          <cell r="C18" t="str">
            <v>01434555</v>
          </cell>
          <cell r="D18" t="str">
            <v>3319</v>
          </cell>
          <cell r="E18" t="str">
            <v>HILLCREST SPRING RES AC ALP</v>
          </cell>
          <cell r="F18" t="str">
            <v>RUGS II GROUP-BB, NON-MEDICARE</v>
          </cell>
          <cell r="G18">
            <v>18003.72</v>
          </cell>
          <cell r="H18">
            <v>251</v>
          </cell>
        </row>
        <row r="19">
          <cell r="A19" t="str">
            <v>014345553321</v>
          </cell>
          <cell r="B19" t="str">
            <v>01434555</v>
          </cell>
          <cell r="C19" t="str">
            <v>01434555</v>
          </cell>
          <cell r="D19" t="str">
            <v>3321</v>
          </cell>
          <cell r="E19" t="str">
            <v>HILLCREST SPRING RES AC ALP</v>
          </cell>
          <cell r="F19" t="str">
            <v>RUGS II GROUP-BC, NON-MEDICARE</v>
          </cell>
          <cell r="G19">
            <v>78274.240000000005</v>
          </cell>
          <cell r="H19">
            <v>1042</v>
          </cell>
        </row>
        <row r="20">
          <cell r="A20" t="str">
            <v>014345553325</v>
          </cell>
          <cell r="B20" t="str">
            <v>01434555</v>
          </cell>
          <cell r="C20" t="str">
            <v>01434555</v>
          </cell>
          <cell r="D20" t="str">
            <v>3325</v>
          </cell>
          <cell r="E20" t="str">
            <v>HILLCREST SPRING RES AC ALP</v>
          </cell>
          <cell r="F20" t="str">
            <v>RUGS II GROUP-PB, NON-MEDICARE</v>
          </cell>
          <cell r="G20">
            <v>482423.92</v>
          </cell>
          <cell r="H20">
            <v>7923</v>
          </cell>
        </row>
        <row r="21">
          <cell r="A21" t="str">
            <v>014345553327</v>
          </cell>
          <cell r="B21" t="str">
            <v>01434555</v>
          </cell>
          <cell r="C21" t="str">
            <v>01434555</v>
          </cell>
          <cell r="D21" t="str">
            <v>3327</v>
          </cell>
          <cell r="E21" t="str">
            <v>HILLCREST SPRING RES AC ALP</v>
          </cell>
          <cell r="F21" t="str">
            <v>RUGS II GROUP-PC, NON-MEDICARE</v>
          </cell>
          <cell r="G21">
            <v>231202</v>
          </cell>
          <cell r="H21">
            <v>3547</v>
          </cell>
        </row>
        <row r="22">
          <cell r="A22" t="str">
            <v>014345553329</v>
          </cell>
          <cell r="B22" t="str">
            <v>01434555</v>
          </cell>
          <cell r="C22" t="str">
            <v>01434555</v>
          </cell>
          <cell r="D22" t="str">
            <v>3329</v>
          </cell>
          <cell r="E22" t="str">
            <v>HILLCREST SPRING RES AC ALP</v>
          </cell>
          <cell r="F22" t="str">
            <v>RUGS II GROUP-PD, NON-MEDICARE</v>
          </cell>
          <cell r="G22">
            <v>5939.78</v>
          </cell>
          <cell r="H22">
            <v>77</v>
          </cell>
        </row>
        <row r="23">
          <cell r="A23" t="str">
            <v>014372783301</v>
          </cell>
          <cell r="B23" t="str">
            <v>01437278</v>
          </cell>
          <cell r="C23" t="str">
            <v>01437278</v>
          </cell>
          <cell r="D23" t="str">
            <v>3301</v>
          </cell>
          <cell r="E23" t="str">
            <v>DANFORTH ADULT CARE CTR ALP</v>
          </cell>
          <cell r="F23" t="str">
            <v>RUGS II GROUP-RA, NON-MEDICARE</v>
          </cell>
          <cell r="G23">
            <v>14479.12</v>
          </cell>
          <cell r="H23">
            <v>158</v>
          </cell>
        </row>
        <row r="24">
          <cell r="A24" t="str">
            <v>014372783305</v>
          </cell>
          <cell r="B24" t="str">
            <v>01437278</v>
          </cell>
          <cell r="C24" t="str">
            <v>01437278</v>
          </cell>
          <cell r="D24" t="str">
            <v>3305</v>
          </cell>
          <cell r="E24" t="str">
            <v>DANFORTH ADULT CARE CTR ALP</v>
          </cell>
          <cell r="F24" t="str">
            <v>RUGS II GROUP-SA, NON-MEDICARE</v>
          </cell>
          <cell r="G24">
            <v>10386.64</v>
          </cell>
          <cell r="H24">
            <v>116</v>
          </cell>
        </row>
        <row r="25">
          <cell r="A25" t="str">
            <v>014372783309</v>
          </cell>
          <cell r="B25" t="str">
            <v>01437278</v>
          </cell>
          <cell r="C25" t="str">
            <v>01437278</v>
          </cell>
          <cell r="D25" t="str">
            <v>3309</v>
          </cell>
          <cell r="E25" t="str">
            <v>DANFORTH ADULT CARE CTR ALP</v>
          </cell>
          <cell r="F25" t="str">
            <v>RUGS II GROUP-CA, NON-MEDICARE</v>
          </cell>
          <cell r="G25">
            <v>46374.3</v>
          </cell>
          <cell r="H25">
            <v>765</v>
          </cell>
        </row>
        <row r="26">
          <cell r="A26" t="str">
            <v>014372783311</v>
          </cell>
          <cell r="B26" t="str">
            <v>01437278</v>
          </cell>
          <cell r="C26" t="str">
            <v>01437278</v>
          </cell>
          <cell r="D26" t="str">
            <v>3311</v>
          </cell>
          <cell r="E26" t="str">
            <v>DANFORTH ADULT CARE CTR ALP</v>
          </cell>
          <cell r="F26" t="str">
            <v>RUGS II GROUP-CB, NON-MEDICARE</v>
          </cell>
          <cell r="G26">
            <v>28320.35</v>
          </cell>
          <cell r="H26">
            <v>365</v>
          </cell>
        </row>
        <row r="27">
          <cell r="A27" t="str">
            <v>014372783317</v>
          </cell>
          <cell r="B27" t="str">
            <v>01437278</v>
          </cell>
          <cell r="C27" t="str">
            <v>01437278</v>
          </cell>
          <cell r="D27" t="str">
            <v>3317</v>
          </cell>
          <cell r="E27" t="str">
            <v>DANFORTH ADULT CARE CTR ALP</v>
          </cell>
          <cell r="F27" t="str">
            <v>RUGS II GROUP-BA, NON-MEDICARE</v>
          </cell>
          <cell r="G27">
            <v>11612.81</v>
          </cell>
          <cell r="H27">
            <v>193</v>
          </cell>
        </row>
        <row r="28">
          <cell r="A28" t="str">
            <v>014372783319</v>
          </cell>
          <cell r="B28" t="str">
            <v>01437278</v>
          </cell>
          <cell r="C28" t="str">
            <v>01437278</v>
          </cell>
          <cell r="D28" t="str">
            <v>3319</v>
          </cell>
          <cell r="E28" t="str">
            <v>DANFORTH ADULT CARE CTR ALP</v>
          </cell>
          <cell r="F28" t="str">
            <v>RUGS II GROUP-BB, NON-MEDICARE</v>
          </cell>
          <cell r="G28">
            <v>45892.45</v>
          </cell>
          <cell r="H28">
            <v>643</v>
          </cell>
        </row>
        <row r="29">
          <cell r="A29" t="str">
            <v>014372783321</v>
          </cell>
          <cell r="B29" t="str">
            <v>01437278</v>
          </cell>
          <cell r="C29" t="str">
            <v>01437278</v>
          </cell>
          <cell r="D29" t="str">
            <v>3321</v>
          </cell>
          <cell r="E29" t="str">
            <v>DANFORTH ADULT CARE CTR ALP</v>
          </cell>
          <cell r="F29" t="str">
            <v>RUGS II GROUP-BC, NON-MEDICARE</v>
          </cell>
          <cell r="G29">
            <v>68160</v>
          </cell>
          <cell r="H29">
            <v>852</v>
          </cell>
        </row>
        <row r="30">
          <cell r="A30" t="str">
            <v>014372783323</v>
          </cell>
          <cell r="B30" t="str">
            <v>01437278</v>
          </cell>
          <cell r="C30" t="str">
            <v>01437278</v>
          </cell>
          <cell r="D30" t="str">
            <v>3323</v>
          </cell>
          <cell r="E30" t="str">
            <v>DANFORTH ADULT CARE CTR ALP</v>
          </cell>
          <cell r="F30" t="str">
            <v>RUGS II GROUP-PA, NON-MEDICARE</v>
          </cell>
          <cell r="G30">
            <v>6978.16</v>
          </cell>
          <cell r="H30">
            <v>136</v>
          </cell>
        </row>
        <row r="31">
          <cell r="A31" t="str">
            <v>014372783325</v>
          </cell>
          <cell r="B31" t="str">
            <v>01437278</v>
          </cell>
          <cell r="C31" t="str">
            <v>01437278</v>
          </cell>
          <cell r="D31" t="str">
            <v>3325</v>
          </cell>
          <cell r="E31" t="str">
            <v>DANFORTH ADULT CARE CTR ALP</v>
          </cell>
          <cell r="F31" t="str">
            <v>RUGS II GROUP-PB, NON-MEDICARE</v>
          </cell>
          <cell r="G31">
            <v>263051.57</v>
          </cell>
          <cell r="H31">
            <v>4076</v>
          </cell>
        </row>
        <row r="32">
          <cell r="A32" t="str">
            <v>014372783327</v>
          </cell>
          <cell r="B32" t="str">
            <v>01437278</v>
          </cell>
          <cell r="C32" t="str">
            <v>01437278</v>
          </cell>
          <cell r="D32" t="str">
            <v>3327</v>
          </cell>
          <cell r="E32" t="str">
            <v>DANFORTH ADULT CARE CTR ALP</v>
          </cell>
          <cell r="F32" t="str">
            <v>RUGS II GROUP-PC, NON-MEDICARE</v>
          </cell>
          <cell r="G32">
            <v>83175.95</v>
          </cell>
          <cell r="H32">
            <v>1153</v>
          </cell>
        </row>
        <row r="33">
          <cell r="A33" t="str">
            <v>014392073309</v>
          </cell>
          <cell r="B33" t="str">
            <v>01439207</v>
          </cell>
          <cell r="C33" t="str">
            <v>01439207</v>
          </cell>
          <cell r="D33" t="str">
            <v>3309</v>
          </cell>
          <cell r="E33" t="str">
            <v>ROBYNWOOD LLC ALP</v>
          </cell>
          <cell r="F33" t="str">
            <v>RUGS II GROUP-CA, NON-MEDICARE</v>
          </cell>
          <cell r="G33">
            <v>171855.2</v>
          </cell>
          <cell r="H33">
            <v>2596</v>
          </cell>
        </row>
        <row r="34">
          <cell r="A34" t="str">
            <v>014392073311</v>
          </cell>
          <cell r="B34" t="str">
            <v>01439207</v>
          </cell>
          <cell r="C34" t="str">
            <v>01439207</v>
          </cell>
          <cell r="D34" t="str">
            <v>3311</v>
          </cell>
          <cell r="E34" t="str">
            <v>ROBYNWOOD LLC ALP</v>
          </cell>
          <cell r="F34" t="str">
            <v>RUGS II GROUP-CB, NON-MEDICARE</v>
          </cell>
          <cell r="G34">
            <v>40630</v>
          </cell>
          <cell r="H34">
            <v>478</v>
          </cell>
        </row>
        <row r="35">
          <cell r="A35" t="str">
            <v>014392073315</v>
          </cell>
          <cell r="B35" t="str">
            <v>01439207</v>
          </cell>
          <cell r="C35" t="str">
            <v>01439207</v>
          </cell>
          <cell r="D35" t="str">
            <v>3315</v>
          </cell>
          <cell r="E35" t="str">
            <v>ROBYNWOOD LLC ALP</v>
          </cell>
          <cell r="F35" t="str">
            <v>RUGS II GROUP-CD, NON-MEDICARE</v>
          </cell>
          <cell r="G35">
            <v>15192.45</v>
          </cell>
          <cell r="H35">
            <v>147</v>
          </cell>
        </row>
        <row r="36">
          <cell r="A36" t="str">
            <v>014392073319</v>
          </cell>
          <cell r="B36" t="str">
            <v>01439207</v>
          </cell>
          <cell r="C36" t="str">
            <v>01439207</v>
          </cell>
          <cell r="D36" t="str">
            <v>3319</v>
          </cell>
          <cell r="E36" t="str">
            <v>ROBYNWOOD LLC ALP</v>
          </cell>
          <cell r="F36" t="str">
            <v>RUGS II GROUP-BB, NON-MEDICARE</v>
          </cell>
          <cell r="G36">
            <v>44849.279999999999</v>
          </cell>
          <cell r="H36">
            <v>568</v>
          </cell>
        </row>
        <row r="37">
          <cell r="A37" t="str">
            <v>014392073321</v>
          </cell>
          <cell r="B37" t="str">
            <v>01439207</v>
          </cell>
          <cell r="C37" t="str">
            <v>01439207</v>
          </cell>
          <cell r="D37" t="str">
            <v>3321</v>
          </cell>
          <cell r="E37" t="str">
            <v>ROBYNWOOD LLC ALP</v>
          </cell>
          <cell r="F37" t="str">
            <v>RUGS II GROUP-BC, NON-MEDICARE</v>
          </cell>
          <cell r="G37">
            <v>103979.29</v>
          </cell>
          <cell r="H37">
            <v>1236</v>
          </cell>
        </row>
        <row r="38">
          <cell r="A38" t="str">
            <v>014392073323</v>
          </cell>
          <cell r="B38" t="str">
            <v>01439207</v>
          </cell>
          <cell r="C38" t="str">
            <v>01439207</v>
          </cell>
          <cell r="D38" t="str">
            <v>3323</v>
          </cell>
          <cell r="E38" t="str">
            <v>ROBYNWOOD LLC ALP</v>
          </cell>
          <cell r="F38" t="str">
            <v>RUGS II GROUP-PA, NON-MEDICARE</v>
          </cell>
          <cell r="G38">
            <v>6249.6</v>
          </cell>
          <cell r="H38">
            <v>112</v>
          </cell>
        </row>
        <row r="39">
          <cell r="A39" t="str">
            <v>014392073325</v>
          </cell>
          <cell r="B39" t="str">
            <v>01439207</v>
          </cell>
          <cell r="C39" t="str">
            <v>01439207</v>
          </cell>
          <cell r="D39" t="str">
            <v>3325</v>
          </cell>
          <cell r="E39" t="str">
            <v>ROBYNWOOD LLC ALP</v>
          </cell>
          <cell r="F39" t="str">
            <v>RUGS II GROUP-PB, NON-MEDICARE</v>
          </cell>
          <cell r="G39">
            <v>211315.5</v>
          </cell>
          <cell r="H39">
            <v>2970</v>
          </cell>
        </row>
        <row r="40">
          <cell r="A40" t="str">
            <v>014392073327</v>
          </cell>
          <cell r="B40" t="str">
            <v>01439207</v>
          </cell>
          <cell r="C40" t="str">
            <v>01439207</v>
          </cell>
          <cell r="D40" t="str">
            <v>3327</v>
          </cell>
          <cell r="E40" t="str">
            <v>ROBYNWOOD LLC ALP</v>
          </cell>
          <cell r="F40" t="str">
            <v>RUGS II GROUP-PC, NON-MEDICARE</v>
          </cell>
          <cell r="G40">
            <v>82118.399999999994</v>
          </cell>
          <cell r="H40">
            <v>1040</v>
          </cell>
        </row>
        <row r="41">
          <cell r="A41" t="str">
            <v>014392073331</v>
          </cell>
          <cell r="B41" t="str">
            <v>01439207</v>
          </cell>
          <cell r="C41" t="str">
            <v>01439207</v>
          </cell>
          <cell r="D41" t="str">
            <v>3331</v>
          </cell>
          <cell r="E41" t="str">
            <v>ROBYNWOOD LLC ALP</v>
          </cell>
          <cell r="F41" t="str">
            <v>RUGS II GROUP-PE, NON-MEDICARE</v>
          </cell>
          <cell r="G41">
            <v>28815.54</v>
          </cell>
          <cell r="H41">
            <v>307</v>
          </cell>
        </row>
        <row r="42">
          <cell r="A42" t="str">
            <v>014392253301</v>
          </cell>
          <cell r="B42" t="str">
            <v>01439225</v>
          </cell>
          <cell r="C42" t="str">
            <v>01439225</v>
          </cell>
          <cell r="D42" t="str">
            <v>3301</v>
          </cell>
          <cell r="E42" t="str">
            <v>44 BALL STREET OPERATING COMPANY</v>
          </cell>
          <cell r="F42" t="str">
            <v>RUGS II GROUP-RA, NON-MEDICARE</v>
          </cell>
          <cell r="G42">
            <v>5182.55</v>
          </cell>
          <cell r="H42">
            <v>95</v>
          </cell>
        </row>
        <row r="43">
          <cell r="A43" t="str">
            <v>014392253309</v>
          </cell>
          <cell r="B43" t="str">
            <v>01439225</v>
          </cell>
          <cell r="C43" t="str">
            <v>01439225</v>
          </cell>
          <cell r="D43" t="str">
            <v>3309</v>
          </cell>
          <cell r="E43" t="str">
            <v>44 BALL STREET OPERATING COMPANY</v>
          </cell>
          <cell r="F43" t="str">
            <v>RUGS II GROUP-CA, NON-MEDICARE</v>
          </cell>
          <cell r="G43">
            <v>9462.7999999999993</v>
          </cell>
          <cell r="H43">
            <v>164</v>
          </cell>
        </row>
        <row r="44">
          <cell r="A44" t="str">
            <v>014392253325</v>
          </cell>
          <cell r="B44" t="str">
            <v>01439225</v>
          </cell>
          <cell r="C44" t="str">
            <v>01439225</v>
          </cell>
          <cell r="D44" t="str">
            <v>3325</v>
          </cell>
          <cell r="E44" t="str">
            <v>44 BALL STREET OPERATING COMPANY</v>
          </cell>
          <cell r="F44" t="str">
            <v>RUGS II GROUP-PB, NON-MEDICARE</v>
          </cell>
          <cell r="G44">
            <v>317760.59000000003</v>
          </cell>
          <cell r="H44">
            <v>5454</v>
          </cell>
        </row>
        <row r="45">
          <cell r="A45" t="str">
            <v>014392253327</v>
          </cell>
          <cell r="B45" t="str">
            <v>01439225</v>
          </cell>
          <cell r="C45" t="str">
            <v>01439225</v>
          </cell>
          <cell r="D45" t="str">
            <v>3327</v>
          </cell>
          <cell r="E45" t="str">
            <v>44 BALL STREET OPERATING COMPANY</v>
          </cell>
          <cell r="F45" t="str">
            <v>RUGS II GROUP-PC, NON-MEDICARE</v>
          </cell>
          <cell r="G45">
            <v>24929.5</v>
          </cell>
          <cell r="H45">
            <v>365</v>
          </cell>
        </row>
        <row r="46">
          <cell r="A46" t="str">
            <v>014392343309</v>
          </cell>
          <cell r="B46" t="str">
            <v>01439234</v>
          </cell>
          <cell r="C46" t="str">
            <v>01439234</v>
          </cell>
          <cell r="D46" t="str">
            <v>3309</v>
          </cell>
          <cell r="E46" t="str">
            <v>DUTCHESS CARE ALP</v>
          </cell>
          <cell r="F46" t="str">
            <v>RUGS II GROUP-CA, NON-MEDICARE</v>
          </cell>
          <cell r="G46">
            <v>148597.68</v>
          </cell>
          <cell r="H46">
            <v>2408</v>
          </cell>
        </row>
        <row r="47">
          <cell r="A47" t="str">
            <v>014392343311</v>
          </cell>
          <cell r="B47" t="str">
            <v>01439234</v>
          </cell>
          <cell r="C47" t="str">
            <v>01439234</v>
          </cell>
          <cell r="D47" t="str">
            <v>3311</v>
          </cell>
          <cell r="E47" t="str">
            <v>DUTCHESS CARE ALP</v>
          </cell>
          <cell r="F47" t="str">
            <v>RUGS II GROUP-CB, NON-MEDICARE</v>
          </cell>
          <cell r="G47">
            <v>5286.97</v>
          </cell>
          <cell r="H47">
            <v>67</v>
          </cell>
        </row>
        <row r="48">
          <cell r="A48" t="str">
            <v>014392343319</v>
          </cell>
          <cell r="B48" t="str">
            <v>01439234</v>
          </cell>
          <cell r="C48" t="str">
            <v>01439234</v>
          </cell>
          <cell r="D48" t="str">
            <v>3319</v>
          </cell>
          <cell r="E48" t="str">
            <v>DUTCHESS CARE ALP</v>
          </cell>
          <cell r="F48" t="str">
            <v>RUGS II GROUP-BB, NON-MEDICARE</v>
          </cell>
          <cell r="G48">
            <v>282177.45</v>
          </cell>
          <cell r="H48">
            <v>3847</v>
          </cell>
        </row>
        <row r="49">
          <cell r="A49" t="str">
            <v>014392343321</v>
          </cell>
          <cell r="B49" t="str">
            <v>01439234</v>
          </cell>
          <cell r="C49" t="str">
            <v>01439234</v>
          </cell>
          <cell r="D49" t="str">
            <v>3321</v>
          </cell>
          <cell r="E49" t="str">
            <v>DUTCHESS CARE ALP</v>
          </cell>
          <cell r="F49" t="str">
            <v>RUGS II GROUP-BC, NON-MEDICARE</v>
          </cell>
          <cell r="G49">
            <v>150764.4</v>
          </cell>
          <cell r="H49">
            <v>1984</v>
          </cell>
        </row>
        <row r="50">
          <cell r="A50" t="str">
            <v>014392343325</v>
          </cell>
          <cell r="B50" t="str">
            <v>01439234</v>
          </cell>
          <cell r="C50" t="str">
            <v>01439234</v>
          </cell>
          <cell r="D50" t="str">
            <v>3325</v>
          </cell>
          <cell r="E50" t="str">
            <v>DUTCHESS CARE ALP</v>
          </cell>
          <cell r="F50" t="str">
            <v>RUGS II GROUP-PB, NON-MEDICARE</v>
          </cell>
          <cell r="G50">
            <v>771342.44</v>
          </cell>
          <cell r="H50">
            <v>11731</v>
          </cell>
        </row>
        <row r="51">
          <cell r="A51" t="str">
            <v>014392343327</v>
          </cell>
          <cell r="B51" t="str">
            <v>01439234</v>
          </cell>
          <cell r="C51" t="str">
            <v>01439234</v>
          </cell>
          <cell r="D51" t="str">
            <v>3327</v>
          </cell>
          <cell r="E51" t="str">
            <v>DUTCHESS CARE ALP</v>
          </cell>
          <cell r="F51" t="str">
            <v>RUGS II GROUP-PC, NON-MEDICARE</v>
          </cell>
          <cell r="G51">
            <v>245062.35</v>
          </cell>
          <cell r="H51">
            <v>3341</v>
          </cell>
        </row>
        <row r="52">
          <cell r="A52" t="str">
            <v>014392343329</v>
          </cell>
          <cell r="B52" t="str">
            <v>01439234</v>
          </cell>
          <cell r="C52" t="str">
            <v>01439234</v>
          </cell>
          <cell r="D52" t="str">
            <v>3329</v>
          </cell>
          <cell r="E52" t="str">
            <v>DUTCHESS CARE ALP</v>
          </cell>
          <cell r="F52" t="str">
            <v>RUGS II GROUP-PD, NON-MEDICARE</v>
          </cell>
          <cell r="G52">
            <v>44469.81</v>
          </cell>
          <cell r="H52">
            <v>567</v>
          </cell>
        </row>
        <row r="53">
          <cell r="A53" t="str">
            <v>014417123301</v>
          </cell>
          <cell r="B53" t="str">
            <v>01441712</v>
          </cell>
          <cell r="C53" t="str">
            <v>01441712</v>
          </cell>
          <cell r="D53" t="str">
            <v>3301</v>
          </cell>
          <cell r="E53" t="str">
            <v>MENORAH CAMPUS ADULT HOME INC</v>
          </cell>
          <cell r="F53" t="str">
            <v>RUGS II GROUP-RA, NON-MEDICARE</v>
          </cell>
          <cell r="G53">
            <v>71602.25</v>
          </cell>
          <cell r="H53">
            <v>882</v>
          </cell>
        </row>
        <row r="54">
          <cell r="A54" t="str">
            <v>014417123311</v>
          </cell>
          <cell r="B54" t="str">
            <v>01441712</v>
          </cell>
          <cell r="C54" t="str">
            <v>01441712</v>
          </cell>
          <cell r="D54" t="str">
            <v>3311</v>
          </cell>
          <cell r="E54" t="str">
            <v>MENORAH CAMPUS ADULT HOME INC</v>
          </cell>
          <cell r="F54" t="str">
            <v>RUGS II GROUP-CB, NON-MEDICARE</v>
          </cell>
          <cell r="G54">
            <v>10214.06</v>
          </cell>
          <cell r="H54">
            <v>142</v>
          </cell>
        </row>
        <row r="55">
          <cell r="A55" t="str">
            <v>014417123315</v>
          </cell>
          <cell r="B55" t="str">
            <v>01441712</v>
          </cell>
          <cell r="C55" t="str">
            <v>01441712</v>
          </cell>
          <cell r="D55" t="str">
            <v>3315</v>
          </cell>
          <cell r="E55" t="str">
            <v>MENORAH CAMPUS ADULT HOME INC</v>
          </cell>
          <cell r="F55" t="str">
            <v>RUGS II GROUP-CD, NON-MEDICARE</v>
          </cell>
          <cell r="G55">
            <v>31747.7</v>
          </cell>
          <cell r="H55">
            <v>365</v>
          </cell>
        </row>
        <row r="56">
          <cell r="A56" t="str">
            <v>014417123321</v>
          </cell>
          <cell r="B56" t="str">
            <v>01441712</v>
          </cell>
          <cell r="C56" t="str">
            <v>01441712</v>
          </cell>
          <cell r="D56" t="str">
            <v>3321</v>
          </cell>
          <cell r="E56" t="str">
            <v>MENORAH CAMPUS ADULT HOME INC</v>
          </cell>
          <cell r="F56" t="str">
            <v>RUGS II GROUP-BC, NON-MEDICARE</v>
          </cell>
          <cell r="G56">
            <v>29084.27</v>
          </cell>
          <cell r="H56">
            <v>397</v>
          </cell>
        </row>
        <row r="57">
          <cell r="A57" t="str">
            <v>014417123323</v>
          </cell>
          <cell r="B57" t="str">
            <v>01441712</v>
          </cell>
          <cell r="C57" t="str">
            <v>01441712</v>
          </cell>
          <cell r="D57" t="str">
            <v>3323</v>
          </cell>
          <cell r="E57" t="str">
            <v>MENORAH CAMPUS ADULT HOME INC</v>
          </cell>
          <cell r="F57" t="str">
            <v>RUGS II GROUP-PA, NON-MEDICARE</v>
          </cell>
          <cell r="G57">
            <v>0</v>
          </cell>
          <cell r="H57">
            <v>0</v>
          </cell>
        </row>
        <row r="58">
          <cell r="A58" t="str">
            <v>014417123325</v>
          </cell>
          <cell r="B58" t="str">
            <v>01441712</v>
          </cell>
          <cell r="C58" t="str">
            <v>01441712</v>
          </cell>
          <cell r="D58" t="str">
            <v>3325</v>
          </cell>
          <cell r="E58" t="str">
            <v>MENORAH CAMPUS ADULT HOME INC</v>
          </cell>
          <cell r="F58" t="str">
            <v>RUGS II GROUP-PB, NON-MEDICARE</v>
          </cell>
          <cell r="G58">
            <v>73305.42</v>
          </cell>
          <cell r="H58">
            <v>1230</v>
          </cell>
        </row>
        <row r="59">
          <cell r="A59" t="str">
            <v>014417123327</v>
          </cell>
          <cell r="B59" t="str">
            <v>01441712</v>
          </cell>
          <cell r="C59" t="str">
            <v>01441712</v>
          </cell>
          <cell r="D59" t="str">
            <v>3327</v>
          </cell>
          <cell r="E59" t="str">
            <v>MENORAH CAMPUS ADULT HOME INC</v>
          </cell>
          <cell r="F59" t="str">
            <v>RUGS II GROUP-PC, NON-MEDICARE</v>
          </cell>
          <cell r="G59">
            <v>99635.1</v>
          </cell>
          <cell r="H59">
            <v>1503</v>
          </cell>
        </row>
        <row r="60">
          <cell r="A60" t="str">
            <v>014417123329</v>
          </cell>
          <cell r="B60" t="str">
            <v>01441712</v>
          </cell>
          <cell r="C60" t="str">
            <v>01441712</v>
          </cell>
          <cell r="D60" t="str">
            <v>3329</v>
          </cell>
          <cell r="E60" t="str">
            <v>MENORAH CAMPUS ADULT HOME INC</v>
          </cell>
          <cell r="F60" t="str">
            <v>RUGS II GROUP-PD, NON-MEDICARE</v>
          </cell>
          <cell r="G60">
            <v>41507.82</v>
          </cell>
          <cell r="H60">
            <v>582</v>
          </cell>
        </row>
        <row r="61">
          <cell r="A61" t="str">
            <v>014418093309</v>
          </cell>
          <cell r="B61" t="str">
            <v>01441809</v>
          </cell>
          <cell r="C61" t="str">
            <v>01441809</v>
          </cell>
          <cell r="D61" t="str">
            <v>3309</v>
          </cell>
          <cell r="E61" t="str">
            <v>HILLTOP MANOR WEST</v>
          </cell>
          <cell r="F61" t="str">
            <v>RUGS II GROUP-CA, NON-MEDICARE</v>
          </cell>
          <cell r="G61">
            <v>34069.360000000001</v>
          </cell>
          <cell r="H61">
            <v>749</v>
          </cell>
        </row>
        <row r="62">
          <cell r="A62" t="str">
            <v>014418093311</v>
          </cell>
          <cell r="B62" t="str">
            <v>01441809</v>
          </cell>
          <cell r="C62" t="str">
            <v>01441809</v>
          </cell>
          <cell r="D62" t="str">
            <v>3311</v>
          </cell>
          <cell r="E62" t="str">
            <v>HILLTOP MANOR WEST</v>
          </cell>
          <cell r="F62" t="str">
            <v>RUGS II GROUP-CB, NON-MEDICARE</v>
          </cell>
          <cell r="G62">
            <v>37978.15</v>
          </cell>
          <cell r="H62">
            <v>535</v>
          </cell>
        </row>
        <row r="63">
          <cell r="A63" t="str">
            <v>014418093319</v>
          </cell>
          <cell r="B63" t="str">
            <v>01441809</v>
          </cell>
          <cell r="C63" t="str">
            <v>01441809</v>
          </cell>
          <cell r="D63" t="str">
            <v>3319</v>
          </cell>
          <cell r="E63" t="str">
            <v>HILLTOP MANOR WEST</v>
          </cell>
          <cell r="F63" t="str">
            <v>RUGS II GROUP-BB, NON-MEDICARE</v>
          </cell>
          <cell r="G63">
            <v>3103.83</v>
          </cell>
          <cell r="H63">
            <v>72</v>
          </cell>
        </row>
        <row r="64">
          <cell r="A64" t="str">
            <v>014418093323</v>
          </cell>
          <cell r="B64" t="str">
            <v>01441809</v>
          </cell>
          <cell r="C64" t="str">
            <v>01441809</v>
          </cell>
          <cell r="D64" t="str">
            <v>3323</v>
          </cell>
          <cell r="E64" t="str">
            <v>HILLTOP MANOR WEST</v>
          </cell>
          <cell r="F64" t="str">
            <v>RUGS II GROUP-PA, NON-MEDICARE</v>
          </cell>
          <cell r="G64">
            <v>16471.97</v>
          </cell>
          <cell r="H64">
            <v>363</v>
          </cell>
        </row>
        <row r="65">
          <cell r="A65" t="str">
            <v>014418093325</v>
          </cell>
          <cell r="B65" t="str">
            <v>01441809</v>
          </cell>
          <cell r="C65" t="str">
            <v>01441809</v>
          </cell>
          <cell r="D65" t="str">
            <v>3325</v>
          </cell>
          <cell r="E65" t="str">
            <v>HILLTOP MANOR WEST</v>
          </cell>
          <cell r="F65" t="str">
            <v>RUGS II GROUP-PB, NON-MEDICARE</v>
          </cell>
          <cell r="G65">
            <v>80806.89</v>
          </cell>
          <cell r="H65">
            <v>1575</v>
          </cell>
        </row>
        <row r="66">
          <cell r="A66" t="str">
            <v>014418093327</v>
          </cell>
          <cell r="B66" t="str">
            <v>01441809</v>
          </cell>
          <cell r="C66" t="str">
            <v>01441809</v>
          </cell>
          <cell r="D66" t="str">
            <v>3327</v>
          </cell>
          <cell r="E66" t="str">
            <v>HILLTOP MANOR WEST</v>
          </cell>
          <cell r="F66" t="str">
            <v>RUGS II GROUP-PC, NON-MEDICARE</v>
          </cell>
          <cell r="G66">
            <v>55416.46</v>
          </cell>
          <cell r="H66">
            <v>863</v>
          </cell>
        </row>
        <row r="67">
          <cell r="A67" t="str">
            <v>014418543301</v>
          </cell>
          <cell r="B67" t="str">
            <v>01441854</v>
          </cell>
          <cell r="C67" t="str">
            <v>01441854</v>
          </cell>
          <cell r="D67" t="str">
            <v>3301</v>
          </cell>
          <cell r="E67" t="str">
            <v>BRIARWOOD MANOR INC ALP</v>
          </cell>
          <cell r="F67" t="str">
            <v>RUGS II GROUP-RA, NON-MEDICARE</v>
          </cell>
          <cell r="G67">
            <v>69385.240000000005</v>
          </cell>
          <cell r="H67">
            <v>946</v>
          </cell>
        </row>
        <row r="68">
          <cell r="A68" t="str">
            <v>014418543309</v>
          </cell>
          <cell r="B68" t="str">
            <v>01441854</v>
          </cell>
          <cell r="C68" t="str">
            <v>01441854</v>
          </cell>
          <cell r="D68" t="str">
            <v>3309</v>
          </cell>
          <cell r="E68" t="str">
            <v>BRIARWOOD MANOR INC ALP</v>
          </cell>
          <cell r="F68" t="str">
            <v>RUGS II GROUP-CA, NON-MEDICARE</v>
          </cell>
          <cell r="G68">
            <v>312162.58</v>
          </cell>
          <cell r="H68">
            <v>6348</v>
          </cell>
        </row>
        <row r="69">
          <cell r="A69" t="str">
            <v>014418543311</v>
          </cell>
          <cell r="B69" t="str">
            <v>01441854</v>
          </cell>
          <cell r="C69" t="str">
            <v>01441854</v>
          </cell>
          <cell r="D69" t="str">
            <v>3311</v>
          </cell>
          <cell r="E69" t="str">
            <v>BRIARWOOD MANOR INC ALP</v>
          </cell>
          <cell r="F69" t="str">
            <v>RUGS II GROUP-CB, NON-MEDICARE</v>
          </cell>
          <cell r="G69">
            <v>41223.15</v>
          </cell>
          <cell r="H69">
            <v>718</v>
          </cell>
        </row>
        <row r="70">
          <cell r="A70" t="str">
            <v>014418543313</v>
          </cell>
          <cell r="B70" t="str">
            <v>01441854</v>
          </cell>
          <cell r="C70" t="str">
            <v>01441854</v>
          </cell>
          <cell r="D70" t="str">
            <v>3313</v>
          </cell>
          <cell r="E70" t="str">
            <v>BRIARWOOD MANOR INC ALP</v>
          </cell>
          <cell r="F70" t="str">
            <v>RUGS II GROUP-CC, NON-MEDICARE</v>
          </cell>
          <cell r="G70">
            <v>23708.799999999999</v>
          </cell>
          <cell r="H70">
            <v>310</v>
          </cell>
        </row>
        <row r="71">
          <cell r="A71" t="str">
            <v>014418543319</v>
          </cell>
          <cell r="B71" t="str">
            <v>01441854</v>
          </cell>
          <cell r="C71" t="str">
            <v>01441854</v>
          </cell>
          <cell r="D71" t="str">
            <v>3319</v>
          </cell>
          <cell r="E71" t="str">
            <v>BRIARWOOD MANOR INC ALP</v>
          </cell>
          <cell r="F71" t="str">
            <v>RUGS II GROUP-BB, NON-MEDICARE</v>
          </cell>
          <cell r="G71">
            <v>192162.98</v>
          </cell>
          <cell r="H71">
            <v>3466</v>
          </cell>
        </row>
        <row r="72">
          <cell r="A72" t="str">
            <v>014418543321</v>
          </cell>
          <cell r="B72" t="str">
            <v>01441854</v>
          </cell>
          <cell r="C72" t="str">
            <v>01441854</v>
          </cell>
          <cell r="D72" t="str">
            <v>3321</v>
          </cell>
          <cell r="E72" t="str">
            <v>BRIARWOOD MANOR INC ALP</v>
          </cell>
          <cell r="F72" t="str">
            <v>RUGS II GROUP-BC, NON-MEDICARE</v>
          </cell>
          <cell r="G72">
            <v>85704.25</v>
          </cell>
          <cell r="H72">
            <v>1195</v>
          </cell>
        </row>
        <row r="73">
          <cell r="A73" t="str">
            <v>014418543323</v>
          </cell>
          <cell r="B73" t="str">
            <v>01441854</v>
          </cell>
          <cell r="C73" t="str">
            <v>01441854</v>
          </cell>
          <cell r="D73" t="str">
            <v>3323</v>
          </cell>
          <cell r="E73" t="str">
            <v>BRIARWOOD MANOR INC ALP</v>
          </cell>
          <cell r="F73" t="str">
            <v>RUGS II GROUP-PA, NON-MEDICARE</v>
          </cell>
          <cell r="G73">
            <v>287.94</v>
          </cell>
          <cell r="H73">
            <v>6</v>
          </cell>
        </row>
        <row r="74">
          <cell r="A74" t="str">
            <v>014418543325</v>
          </cell>
          <cell r="B74" t="str">
            <v>01441854</v>
          </cell>
          <cell r="C74" t="str">
            <v>01441854</v>
          </cell>
          <cell r="D74" t="str">
            <v>3325</v>
          </cell>
          <cell r="E74" t="str">
            <v>BRIARWOOD MANOR INC ALP</v>
          </cell>
          <cell r="F74" t="str">
            <v>RUGS II GROUP-PB, NON-MEDICARE</v>
          </cell>
          <cell r="G74">
            <v>805259.02</v>
          </cell>
          <cell r="H74">
            <v>15011</v>
          </cell>
        </row>
        <row r="75">
          <cell r="A75" t="str">
            <v>014418543327</v>
          </cell>
          <cell r="B75" t="str">
            <v>01441854</v>
          </cell>
          <cell r="C75" t="str">
            <v>01441854</v>
          </cell>
          <cell r="D75" t="str">
            <v>3327</v>
          </cell>
          <cell r="E75" t="str">
            <v>BRIARWOOD MANOR INC ALP</v>
          </cell>
          <cell r="F75" t="str">
            <v>RUGS II GROUP-PC, NON-MEDICARE</v>
          </cell>
          <cell r="G75">
            <v>84506.75</v>
          </cell>
          <cell r="H75">
            <v>1442</v>
          </cell>
        </row>
        <row r="76">
          <cell r="A76" t="str">
            <v>014434893301</v>
          </cell>
          <cell r="B76" t="str">
            <v>01443489</v>
          </cell>
          <cell r="C76" t="str">
            <v>01443489</v>
          </cell>
          <cell r="D76" t="str">
            <v>3301</v>
          </cell>
          <cell r="E76" t="str">
            <v>HARBOR TERRACE ADULT HM &amp; ASSIST LV</v>
          </cell>
          <cell r="F76" t="str">
            <v>RUGS II GROUP-RA, NON-MEDICARE</v>
          </cell>
          <cell r="G76">
            <v>41667.449999999997</v>
          </cell>
          <cell r="H76">
            <v>315</v>
          </cell>
        </row>
        <row r="77">
          <cell r="A77" t="str">
            <v>014434893309</v>
          </cell>
          <cell r="B77" t="str">
            <v>01443489</v>
          </cell>
          <cell r="C77" t="str">
            <v>01443489</v>
          </cell>
          <cell r="D77" t="str">
            <v>3309</v>
          </cell>
          <cell r="E77" t="str">
            <v>HARBOR TERRACE ADULT HM &amp; ASSIST LV</v>
          </cell>
          <cell r="F77" t="str">
            <v>RUGS II GROUP-CA, NON-MEDICARE</v>
          </cell>
          <cell r="G77">
            <v>124340.25</v>
          </cell>
          <cell r="H77">
            <v>1437</v>
          </cell>
        </row>
        <row r="78">
          <cell r="A78" t="str">
            <v>014434893311</v>
          </cell>
          <cell r="B78" t="str">
            <v>01443489</v>
          </cell>
          <cell r="C78" t="str">
            <v>01443489</v>
          </cell>
          <cell r="D78" t="str">
            <v>3311</v>
          </cell>
          <cell r="E78" t="str">
            <v>HARBOR TERRACE ADULT HM &amp; ASSIST LV</v>
          </cell>
          <cell r="F78" t="str">
            <v>RUGS II GROUP-CB, NON-MEDICARE</v>
          </cell>
          <cell r="G78">
            <v>50946.54</v>
          </cell>
          <cell r="H78">
            <v>496</v>
          </cell>
        </row>
        <row r="79">
          <cell r="A79" t="str">
            <v>014434893319</v>
          </cell>
          <cell r="B79" t="str">
            <v>01443489</v>
          </cell>
          <cell r="C79" t="str">
            <v>01443489</v>
          </cell>
          <cell r="D79" t="str">
            <v>3319</v>
          </cell>
          <cell r="E79" t="str">
            <v>HARBOR TERRACE ADULT HM &amp; ASSIST LV</v>
          </cell>
          <cell r="F79" t="str">
            <v>RUGS II GROUP-BB, NON-MEDICARE</v>
          </cell>
          <cell r="G79">
            <v>83551.38</v>
          </cell>
          <cell r="H79">
            <v>781</v>
          </cell>
        </row>
        <row r="80">
          <cell r="A80" t="str">
            <v>014434893323</v>
          </cell>
          <cell r="B80" t="str">
            <v>01443489</v>
          </cell>
          <cell r="C80" t="str">
            <v>01443489</v>
          </cell>
          <cell r="D80" t="str">
            <v>3323</v>
          </cell>
          <cell r="E80" t="str">
            <v>HARBOR TERRACE ADULT HM &amp; ASSIST LV</v>
          </cell>
          <cell r="F80" t="str">
            <v>RUGS II GROUP-PA, NON-MEDICARE</v>
          </cell>
          <cell r="G80">
            <v>2507.5</v>
          </cell>
          <cell r="H80">
            <v>34</v>
          </cell>
        </row>
        <row r="81">
          <cell r="A81" t="str">
            <v>014434893325</v>
          </cell>
          <cell r="B81" t="str">
            <v>01443489</v>
          </cell>
          <cell r="C81" t="str">
            <v>01443489</v>
          </cell>
          <cell r="D81" t="str">
            <v>3325</v>
          </cell>
          <cell r="E81" t="str">
            <v>HARBOR TERRACE ADULT HM &amp; ASSIST LV</v>
          </cell>
          <cell r="F81" t="str">
            <v>RUGS II GROUP-PB, NON-MEDICARE</v>
          </cell>
          <cell r="G81">
            <v>3087376.06</v>
          </cell>
          <cell r="H81">
            <v>32355</v>
          </cell>
        </row>
        <row r="82">
          <cell r="A82" t="str">
            <v>014434893327</v>
          </cell>
          <cell r="B82" t="str">
            <v>01443489</v>
          </cell>
          <cell r="C82" t="str">
            <v>01443489</v>
          </cell>
          <cell r="D82" t="str">
            <v>3327</v>
          </cell>
          <cell r="E82" t="str">
            <v>HARBOR TERRACE ADULT HM &amp; ASSIST LV</v>
          </cell>
          <cell r="F82" t="str">
            <v>RUGS II GROUP-PC, NON-MEDICARE</v>
          </cell>
          <cell r="G82">
            <v>116822.16</v>
          </cell>
          <cell r="H82">
            <v>1092</v>
          </cell>
        </row>
        <row r="83">
          <cell r="A83" t="str">
            <v>014451923309</v>
          </cell>
          <cell r="B83" t="str">
            <v>01445192</v>
          </cell>
          <cell r="C83" t="str">
            <v>01445192</v>
          </cell>
          <cell r="D83" t="str">
            <v>3309</v>
          </cell>
          <cell r="E83" t="str">
            <v>LORETTO ADULT COMMUNITY, INC.</v>
          </cell>
          <cell r="F83" t="str">
            <v>RUGS II GROUP-CA, NON-MEDICARE</v>
          </cell>
          <cell r="G83">
            <v>240032.73</v>
          </cell>
          <cell r="H83">
            <v>3707</v>
          </cell>
        </row>
        <row r="84">
          <cell r="A84" t="str">
            <v>014451923311</v>
          </cell>
          <cell r="B84" t="str">
            <v>01445192</v>
          </cell>
          <cell r="C84" t="str">
            <v>01445192</v>
          </cell>
          <cell r="D84" t="str">
            <v>3311</v>
          </cell>
          <cell r="E84" t="str">
            <v>LORETTO ADULT COMMUNITY, INC.</v>
          </cell>
          <cell r="F84" t="str">
            <v>RUGS II GROUP-CB, NON-MEDICARE</v>
          </cell>
          <cell r="G84">
            <v>58388.32</v>
          </cell>
          <cell r="H84">
            <v>711</v>
          </cell>
        </row>
        <row r="85">
          <cell r="A85" t="str">
            <v>014451923313</v>
          </cell>
          <cell r="B85" t="str">
            <v>01445192</v>
          </cell>
          <cell r="C85" t="str">
            <v>01445192</v>
          </cell>
          <cell r="D85" t="str">
            <v>3313</v>
          </cell>
          <cell r="E85" t="str">
            <v>LORETTO ADULT COMMUNITY, INC.</v>
          </cell>
          <cell r="F85" t="str">
            <v>RUGS II GROUP-CC, NON-MEDICARE</v>
          </cell>
          <cell r="G85">
            <v>55816.5</v>
          </cell>
          <cell r="H85">
            <v>635</v>
          </cell>
        </row>
        <row r="86">
          <cell r="A86" t="str">
            <v>014451923315</v>
          </cell>
          <cell r="B86" t="str">
            <v>01445192</v>
          </cell>
          <cell r="C86" t="str">
            <v>01445192</v>
          </cell>
          <cell r="D86" t="str">
            <v>3315</v>
          </cell>
          <cell r="E86" t="str">
            <v>LORETTO ADULT COMMUNITY, INC.</v>
          </cell>
          <cell r="F86" t="str">
            <v>RUGS II GROUP-CD, NON-MEDICARE</v>
          </cell>
          <cell r="G86">
            <v>7297.81</v>
          </cell>
          <cell r="H86">
            <v>73</v>
          </cell>
        </row>
        <row r="87">
          <cell r="A87" t="str">
            <v>014451923319</v>
          </cell>
          <cell r="B87" t="str">
            <v>01445192</v>
          </cell>
          <cell r="C87" t="str">
            <v>01445192</v>
          </cell>
          <cell r="D87" t="str">
            <v>3319</v>
          </cell>
          <cell r="E87" t="str">
            <v>LORETTO ADULT COMMUNITY, INC.</v>
          </cell>
          <cell r="F87" t="str">
            <v>RUGS II GROUP-BB, NON-MEDICARE</v>
          </cell>
          <cell r="G87">
            <v>245016.18</v>
          </cell>
          <cell r="H87">
            <v>3213</v>
          </cell>
        </row>
        <row r="88">
          <cell r="A88" t="str">
            <v>014451923321</v>
          </cell>
          <cell r="B88" t="str">
            <v>01445192</v>
          </cell>
          <cell r="C88" t="str">
            <v>01445192</v>
          </cell>
          <cell r="D88" t="str">
            <v>3321</v>
          </cell>
          <cell r="E88" t="str">
            <v>LORETTO ADULT COMMUNITY, INC.</v>
          </cell>
          <cell r="F88" t="str">
            <v>RUGS II GROUP-BC, NON-MEDICARE</v>
          </cell>
          <cell r="G88">
            <v>5794</v>
          </cell>
          <cell r="H88">
            <v>70</v>
          </cell>
        </row>
        <row r="89">
          <cell r="A89" t="str">
            <v>014451923323</v>
          </cell>
          <cell r="B89" t="str">
            <v>01445192</v>
          </cell>
          <cell r="C89" t="str">
            <v>01445192</v>
          </cell>
          <cell r="D89" t="str">
            <v>3323</v>
          </cell>
          <cell r="E89" t="str">
            <v>LORETTO ADULT COMMUNITY, INC.</v>
          </cell>
          <cell r="F89" t="str">
            <v>RUGS II GROUP-PA, NON-MEDICARE</v>
          </cell>
          <cell r="G89">
            <v>26151.78</v>
          </cell>
          <cell r="H89">
            <v>507</v>
          </cell>
        </row>
        <row r="90">
          <cell r="A90" t="str">
            <v>014451923325</v>
          </cell>
          <cell r="B90" t="str">
            <v>01445192</v>
          </cell>
          <cell r="C90" t="str">
            <v>01445192</v>
          </cell>
          <cell r="D90" t="str">
            <v>3325</v>
          </cell>
          <cell r="E90" t="str">
            <v>LORETTO ADULT COMMUNITY, INC.</v>
          </cell>
          <cell r="F90" t="str">
            <v>RUGS II GROUP-PB, NON-MEDICARE</v>
          </cell>
          <cell r="G90">
            <v>1283236.3500000001</v>
          </cell>
          <cell r="H90">
            <v>18691</v>
          </cell>
        </row>
        <row r="91">
          <cell r="A91" t="str">
            <v>014451923327</v>
          </cell>
          <cell r="B91" t="str">
            <v>01445192</v>
          </cell>
          <cell r="C91" t="str">
            <v>01445192</v>
          </cell>
          <cell r="D91" t="str">
            <v>3327</v>
          </cell>
          <cell r="E91" t="str">
            <v>LORETTO ADULT COMMUNITY, INC.</v>
          </cell>
          <cell r="F91" t="str">
            <v>RUGS II GROUP-PC, NON-MEDICARE</v>
          </cell>
          <cell r="G91">
            <v>91803.77</v>
          </cell>
          <cell r="H91">
            <v>1219</v>
          </cell>
        </row>
        <row r="92">
          <cell r="A92" t="str">
            <v>014451923329</v>
          </cell>
          <cell r="B92" t="str">
            <v>01445192</v>
          </cell>
          <cell r="C92" t="str">
            <v>01445192</v>
          </cell>
          <cell r="D92" t="str">
            <v>3329</v>
          </cell>
          <cell r="E92" t="str">
            <v>LORETTO ADULT COMMUNITY, INC.</v>
          </cell>
          <cell r="F92" t="str">
            <v>RUGS II GROUP-PD, NON-MEDICARE</v>
          </cell>
          <cell r="G92">
            <v>23696.639999999999</v>
          </cell>
          <cell r="H92">
            <v>288</v>
          </cell>
        </row>
        <row r="93">
          <cell r="A93" t="str">
            <v>014451923331</v>
          </cell>
          <cell r="B93" t="str">
            <v>01445192</v>
          </cell>
          <cell r="C93" t="str">
            <v>01445192</v>
          </cell>
          <cell r="D93" t="str">
            <v>3331</v>
          </cell>
          <cell r="E93" t="str">
            <v>LORETTO ADULT COMMUNITY, INC.</v>
          </cell>
          <cell r="F93" t="str">
            <v>RUGS II GROUP-PE, NON-MEDICARE</v>
          </cell>
          <cell r="G93">
            <v>26208.84</v>
          </cell>
          <cell r="H93">
            <v>287</v>
          </cell>
        </row>
        <row r="94">
          <cell r="A94" t="str">
            <v>014452523309</v>
          </cell>
          <cell r="B94" t="str">
            <v>01445252</v>
          </cell>
          <cell r="C94" t="str">
            <v>01445252</v>
          </cell>
          <cell r="D94" t="str">
            <v>3309</v>
          </cell>
          <cell r="E94" t="str">
            <v>CHURCHILL MANOR INC ALP</v>
          </cell>
          <cell r="F94" t="str">
            <v>RUGS II GROUP-CA, NON-MEDICARE</v>
          </cell>
          <cell r="G94">
            <v>19566.580000000002</v>
          </cell>
          <cell r="H94">
            <v>302</v>
          </cell>
        </row>
        <row r="95">
          <cell r="A95" t="str">
            <v>014452523311</v>
          </cell>
          <cell r="B95" t="str">
            <v>01445252</v>
          </cell>
          <cell r="C95" t="str">
            <v>01445252</v>
          </cell>
          <cell r="D95" t="str">
            <v>3311</v>
          </cell>
          <cell r="E95" t="str">
            <v>CHURCHILL MANOR INC ALP</v>
          </cell>
          <cell r="F95" t="str">
            <v>RUGS II GROUP-CB, NON-MEDICARE</v>
          </cell>
          <cell r="G95">
            <v>11167.2</v>
          </cell>
          <cell r="H95">
            <v>135</v>
          </cell>
        </row>
        <row r="96">
          <cell r="A96" t="str">
            <v>014452523319</v>
          </cell>
          <cell r="B96" t="str">
            <v>01445252</v>
          </cell>
          <cell r="C96" t="str">
            <v>01445252</v>
          </cell>
          <cell r="D96" t="str">
            <v>3319</v>
          </cell>
          <cell r="E96" t="str">
            <v>CHURCHILL MANOR INC ALP</v>
          </cell>
          <cell r="F96" t="str">
            <v>RUGS II GROUP-BB, NON-MEDICARE</v>
          </cell>
          <cell r="G96">
            <v>319809.73</v>
          </cell>
          <cell r="H96">
            <v>4199</v>
          </cell>
        </row>
        <row r="97">
          <cell r="A97" t="str">
            <v>014452523321</v>
          </cell>
          <cell r="B97" t="str">
            <v>01445252</v>
          </cell>
          <cell r="C97" t="str">
            <v>01445252</v>
          </cell>
          <cell r="D97" t="str">
            <v>3321</v>
          </cell>
          <cell r="E97" t="str">
            <v>CHURCHILL MANOR INC ALP</v>
          </cell>
          <cell r="F97" t="str">
            <v>RUGS II GROUP-BC, NON-MEDICARE</v>
          </cell>
          <cell r="G97">
            <v>358365.18</v>
          </cell>
          <cell r="H97">
            <v>4269</v>
          </cell>
        </row>
        <row r="98">
          <cell r="A98" t="str">
            <v>014452523325</v>
          </cell>
          <cell r="B98" t="str">
            <v>01445252</v>
          </cell>
          <cell r="C98" t="str">
            <v>01445252</v>
          </cell>
          <cell r="D98" t="str">
            <v>3325</v>
          </cell>
          <cell r="E98" t="str">
            <v>CHURCHILL MANOR INC ALP</v>
          </cell>
          <cell r="F98" t="str">
            <v>RUGS II GROUP-PB, NON-MEDICARE</v>
          </cell>
          <cell r="G98">
            <v>132160.07</v>
          </cell>
          <cell r="H98">
            <v>2099</v>
          </cell>
        </row>
        <row r="99">
          <cell r="A99" t="str">
            <v>014452523327</v>
          </cell>
          <cell r="B99" t="str">
            <v>01445252</v>
          </cell>
          <cell r="C99" t="str">
            <v>01445252</v>
          </cell>
          <cell r="D99" t="str">
            <v>3327</v>
          </cell>
          <cell r="E99" t="str">
            <v>CHURCHILL MANOR INC ALP</v>
          </cell>
          <cell r="F99" t="str">
            <v>RUGS II GROUP-PC, NON-MEDICARE</v>
          </cell>
          <cell r="G99">
            <v>2002.26</v>
          </cell>
          <cell r="H99">
            <v>26</v>
          </cell>
        </row>
        <row r="100">
          <cell r="A100" t="str">
            <v>014453123309</v>
          </cell>
          <cell r="B100" t="str">
            <v>01445312</v>
          </cell>
          <cell r="C100" t="str">
            <v>01445312</v>
          </cell>
          <cell r="D100" t="str">
            <v>3309</v>
          </cell>
          <cell r="E100" t="str">
            <v>PRESBYTERIAN RESIDENTIAL COMMUNITY</v>
          </cell>
          <cell r="F100" t="str">
            <v>RUGS II GROUP-CA, NON-MEDICARE</v>
          </cell>
          <cell r="G100">
            <v>52649.75</v>
          </cell>
          <cell r="H100">
            <v>1076</v>
          </cell>
        </row>
        <row r="101">
          <cell r="A101" t="str">
            <v>014453123311</v>
          </cell>
          <cell r="B101" t="str">
            <v>01445312</v>
          </cell>
          <cell r="C101" t="str">
            <v>01445312</v>
          </cell>
          <cell r="D101" t="str">
            <v>3311</v>
          </cell>
          <cell r="E101" t="str">
            <v>PRESBYTERIAN RESIDENTIAL COMMUNITY</v>
          </cell>
          <cell r="F101" t="str">
            <v>RUGS II GROUP-CB, NON-MEDICARE</v>
          </cell>
          <cell r="G101">
            <v>3265.38</v>
          </cell>
          <cell r="H101">
            <v>379</v>
          </cell>
        </row>
        <row r="102">
          <cell r="A102" t="str">
            <v>014453123323</v>
          </cell>
          <cell r="B102" t="str">
            <v>01445312</v>
          </cell>
          <cell r="C102" t="str">
            <v>01445312</v>
          </cell>
          <cell r="D102" t="str">
            <v>3323</v>
          </cell>
          <cell r="E102" t="str">
            <v>PRESBYTERIAN RESIDENTIAL COMMUNITY</v>
          </cell>
          <cell r="F102" t="str">
            <v>RUGS II GROUP-PA, NON-MEDICARE</v>
          </cell>
          <cell r="G102">
            <v>11363.52</v>
          </cell>
          <cell r="H102">
            <v>365</v>
          </cell>
        </row>
        <row r="103">
          <cell r="A103" t="str">
            <v>014453123325</v>
          </cell>
          <cell r="B103" t="str">
            <v>01445312</v>
          </cell>
          <cell r="C103" t="str">
            <v>01445312</v>
          </cell>
          <cell r="D103" t="str">
            <v>3325</v>
          </cell>
          <cell r="E103" t="str">
            <v>PRESBYTERIAN RESIDENTIAL COMMUNITY</v>
          </cell>
          <cell r="F103" t="str">
            <v>RUGS II GROUP-PB, NON-MEDICARE</v>
          </cell>
          <cell r="G103">
            <v>377750.52</v>
          </cell>
          <cell r="H103">
            <v>7063</v>
          </cell>
        </row>
        <row r="104">
          <cell r="A104" t="str">
            <v>014453123327</v>
          </cell>
          <cell r="B104" t="str">
            <v>01445312</v>
          </cell>
          <cell r="C104" t="str">
            <v>01445312</v>
          </cell>
          <cell r="D104" t="str">
            <v>3327</v>
          </cell>
          <cell r="E104" t="str">
            <v>PRESBYTERIAN RESIDENTIAL COMMUNITY</v>
          </cell>
          <cell r="F104" t="str">
            <v>RUGS II GROUP-PC, NON-MEDICARE</v>
          </cell>
          <cell r="G104">
            <v>42672.63</v>
          </cell>
          <cell r="H104">
            <v>637</v>
          </cell>
        </row>
        <row r="105">
          <cell r="A105" t="str">
            <v>014453123329</v>
          </cell>
          <cell r="B105" t="str">
            <v>01445312</v>
          </cell>
          <cell r="C105" t="str">
            <v>01445312</v>
          </cell>
          <cell r="D105" t="str">
            <v>3329</v>
          </cell>
          <cell r="E105" t="str">
            <v>PRESBYTERIAN RESIDENTIAL COMMUNITY</v>
          </cell>
          <cell r="F105" t="str">
            <v>RUGS II GROUP-PD, NON-MEDICARE</v>
          </cell>
          <cell r="G105">
            <v>13434.48</v>
          </cell>
          <cell r="H105">
            <v>188</v>
          </cell>
        </row>
        <row r="106">
          <cell r="A106" t="str">
            <v>014453303309</v>
          </cell>
          <cell r="B106" t="str">
            <v>01445330</v>
          </cell>
          <cell r="C106" t="str">
            <v>01445330</v>
          </cell>
          <cell r="D106" t="str">
            <v>3309</v>
          </cell>
          <cell r="E106" t="str">
            <v>LORETTO ADULT COMMUNITY INC</v>
          </cell>
          <cell r="F106" t="str">
            <v>RUGS II GROUP-CA, NON-MEDICARE</v>
          </cell>
          <cell r="G106">
            <v>101252.25</v>
          </cell>
          <cell r="H106">
            <v>1591</v>
          </cell>
        </row>
        <row r="107">
          <cell r="A107" t="str">
            <v>014453303311</v>
          </cell>
          <cell r="B107" t="str">
            <v>01445330</v>
          </cell>
          <cell r="C107" t="str">
            <v>01445330</v>
          </cell>
          <cell r="D107" t="str">
            <v>3311</v>
          </cell>
          <cell r="E107" t="str">
            <v>LORETTO ADULT COMMUNITY INC</v>
          </cell>
          <cell r="F107" t="str">
            <v>RUGS II GROUP-CB, NON-MEDICARE</v>
          </cell>
          <cell r="G107">
            <v>43207.28</v>
          </cell>
          <cell r="H107">
            <v>524</v>
          </cell>
        </row>
        <row r="108">
          <cell r="A108" t="str">
            <v>014453303319</v>
          </cell>
          <cell r="B108" t="str">
            <v>01445330</v>
          </cell>
          <cell r="C108" t="str">
            <v>01445330</v>
          </cell>
          <cell r="D108" t="str">
            <v>3319</v>
          </cell>
          <cell r="E108" t="str">
            <v>LORETTO ADULT COMMUNITY INC</v>
          </cell>
          <cell r="F108" t="str">
            <v>RUGS II GROUP-BB, NON-MEDICARE</v>
          </cell>
          <cell r="G108">
            <v>170797.14</v>
          </cell>
          <cell r="H108">
            <v>2476</v>
          </cell>
        </row>
        <row r="109">
          <cell r="A109" t="str">
            <v>014453303321</v>
          </cell>
          <cell r="B109" t="str">
            <v>01445330</v>
          </cell>
          <cell r="C109" t="str">
            <v>01445330</v>
          </cell>
          <cell r="D109" t="str">
            <v>3321</v>
          </cell>
          <cell r="E109" t="str">
            <v>LORETTO ADULT COMMUNITY INC</v>
          </cell>
          <cell r="F109" t="str">
            <v>RUGS II GROUP-BC, NON-MEDICARE</v>
          </cell>
          <cell r="G109">
            <v>52780.83</v>
          </cell>
          <cell r="H109">
            <v>621</v>
          </cell>
        </row>
        <row r="110">
          <cell r="A110" t="str">
            <v>014453303325</v>
          </cell>
          <cell r="B110" t="str">
            <v>01445330</v>
          </cell>
          <cell r="C110" t="str">
            <v>01445330</v>
          </cell>
          <cell r="D110" t="str">
            <v>3325</v>
          </cell>
          <cell r="E110" t="str">
            <v>LORETTO ADULT COMMUNITY INC</v>
          </cell>
          <cell r="F110" t="str">
            <v>RUGS II GROUP-PB, NON-MEDICARE</v>
          </cell>
          <cell r="G110">
            <v>726328.06</v>
          </cell>
          <cell r="H110">
            <v>10488</v>
          </cell>
        </row>
        <row r="111">
          <cell r="A111" t="str">
            <v>014453303327</v>
          </cell>
          <cell r="B111" t="str">
            <v>01445330</v>
          </cell>
          <cell r="C111" t="str">
            <v>01445330</v>
          </cell>
          <cell r="D111" t="str">
            <v>3327</v>
          </cell>
          <cell r="E111" t="str">
            <v>LORETTO ADULT COMMUNITY INC</v>
          </cell>
          <cell r="F111" t="str">
            <v>RUGS II GROUP-PC, NON-MEDICARE</v>
          </cell>
          <cell r="G111">
            <v>126296.4</v>
          </cell>
          <cell r="H111">
            <v>1671</v>
          </cell>
        </row>
        <row r="112">
          <cell r="A112" t="str">
            <v>014453303329</v>
          </cell>
          <cell r="B112" t="str">
            <v>01445330</v>
          </cell>
          <cell r="C112" t="str">
            <v>01445330</v>
          </cell>
          <cell r="D112" t="str">
            <v>3329</v>
          </cell>
          <cell r="E112" t="str">
            <v>LORETTO ADULT COMMUNITY INC</v>
          </cell>
          <cell r="F112" t="str">
            <v>RUGS II GROUP-PD, NON-MEDICARE</v>
          </cell>
          <cell r="G112">
            <v>82946.27</v>
          </cell>
          <cell r="H112">
            <v>1046</v>
          </cell>
        </row>
        <row r="113">
          <cell r="A113" t="str">
            <v>014453303331</v>
          </cell>
          <cell r="B113" t="str">
            <v>01445330</v>
          </cell>
          <cell r="C113" t="str">
            <v>01445330</v>
          </cell>
          <cell r="D113" t="str">
            <v>3331</v>
          </cell>
          <cell r="E113" t="str">
            <v>LORETTO ADULT COMMUNITY INC</v>
          </cell>
          <cell r="F113" t="str">
            <v>RUGS II GROUP-PE, NON-MEDICARE</v>
          </cell>
          <cell r="G113">
            <v>6392.4</v>
          </cell>
          <cell r="H113">
            <v>70</v>
          </cell>
        </row>
        <row r="114">
          <cell r="A114" t="str">
            <v>014473963309</v>
          </cell>
          <cell r="B114" t="str">
            <v>01447396</v>
          </cell>
          <cell r="C114" t="str">
            <v>01447396</v>
          </cell>
          <cell r="D114" t="str">
            <v>3309</v>
          </cell>
          <cell r="E114" t="str">
            <v>CENTRAL ASSISTED LIVING ALP</v>
          </cell>
          <cell r="F114" t="str">
            <v>RUGS II GROUP-CA, NON-MEDICARE</v>
          </cell>
          <cell r="G114">
            <v>259719.36</v>
          </cell>
          <cell r="H114">
            <v>2946</v>
          </cell>
        </row>
        <row r="115">
          <cell r="A115" t="str">
            <v>014473963311</v>
          </cell>
          <cell r="B115" t="str">
            <v>01447396</v>
          </cell>
          <cell r="C115" t="str">
            <v>01447396</v>
          </cell>
          <cell r="D115" t="str">
            <v>3311</v>
          </cell>
          <cell r="E115" t="str">
            <v>CENTRAL ASSISTED LIVING ALP</v>
          </cell>
          <cell r="F115" t="str">
            <v>RUGS II GROUP-CB, NON-MEDICARE</v>
          </cell>
          <cell r="G115">
            <v>306523.68</v>
          </cell>
          <cell r="H115">
            <v>2672</v>
          </cell>
        </row>
        <row r="116">
          <cell r="A116" t="str">
            <v>014473963315</v>
          </cell>
          <cell r="B116" t="str">
            <v>01447396</v>
          </cell>
          <cell r="C116" t="str">
            <v>01447396</v>
          </cell>
          <cell r="D116" t="str">
            <v>3315</v>
          </cell>
          <cell r="E116" t="str">
            <v>CENTRAL ASSISTED LIVING ALP</v>
          </cell>
          <cell r="F116" t="str">
            <v>RUGS II GROUP-CD, NON-MEDICARE</v>
          </cell>
          <cell r="G116">
            <v>44371.34</v>
          </cell>
          <cell r="H116">
            <v>314</v>
          </cell>
        </row>
        <row r="117">
          <cell r="A117" t="str">
            <v>014473963317</v>
          </cell>
          <cell r="B117" t="str">
            <v>01447396</v>
          </cell>
          <cell r="C117" t="str">
            <v>01447396</v>
          </cell>
          <cell r="D117" t="str">
            <v>3317</v>
          </cell>
          <cell r="E117" t="str">
            <v>CENTRAL ASSISTED LIVING ALP</v>
          </cell>
          <cell r="F117" t="str">
            <v>RUGS II GROUP-BA, NON-MEDICARE</v>
          </cell>
          <cell r="G117">
            <v>14040.92</v>
          </cell>
          <cell r="H117">
            <v>166</v>
          </cell>
        </row>
        <row r="118">
          <cell r="A118" t="str">
            <v>014473963319</v>
          </cell>
          <cell r="B118" t="str">
            <v>01447396</v>
          </cell>
          <cell r="C118" t="str">
            <v>01447396</v>
          </cell>
          <cell r="D118" t="str">
            <v>3319</v>
          </cell>
          <cell r="E118" t="str">
            <v>CENTRAL ASSISTED LIVING ALP</v>
          </cell>
          <cell r="F118" t="str">
            <v>RUGS II GROUP-BB, NON-MEDICARE</v>
          </cell>
          <cell r="G118">
            <v>2040038.64</v>
          </cell>
          <cell r="H118">
            <v>19266</v>
          </cell>
        </row>
        <row r="119">
          <cell r="A119" t="str">
            <v>014473963321</v>
          </cell>
          <cell r="B119" t="str">
            <v>01447396</v>
          </cell>
          <cell r="C119" t="str">
            <v>01447396</v>
          </cell>
          <cell r="D119" t="str">
            <v>3321</v>
          </cell>
          <cell r="E119" t="str">
            <v>CENTRAL ASSISTED LIVING ALP</v>
          </cell>
          <cell r="F119" t="str">
            <v>RUGS II GROUP-BC, NON-MEDICARE</v>
          </cell>
          <cell r="G119">
            <v>1186668.22</v>
          </cell>
          <cell r="H119">
            <v>10047</v>
          </cell>
        </row>
        <row r="120">
          <cell r="A120" t="str">
            <v>014473963323</v>
          </cell>
          <cell r="B120" t="str">
            <v>01447396</v>
          </cell>
          <cell r="C120" t="str">
            <v>01447396</v>
          </cell>
          <cell r="D120" t="str">
            <v>3323</v>
          </cell>
          <cell r="E120" t="str">
            <v>CENTRAL ASSISTED LIVING ALP</v>
          </cell>
          <cell r="F120" t="str">
            <v>RUGS II GROUP-PA, NON-MEDICARE</v>
          </cell>
          <cell r="G120">
            <v>6785</v>
          </cell>
          <cell r="H120">
            <v>92</v>
          </cell>
        </row>
        <row r="121">
          <cell r="A121" t="str">
            <v>014473963325</v>
          </cell>
          <cell r="B121" t="str">
            <v>01447396</v>
          </cell>
          <cell r="C121" t="str">
            <v>01447396</v>
          </cell>
          <cell r="D121" t="str">
            <v>3325</v>
          </cell>
          <cell r="E121" t="str">
            <v>CENTRAL ASSISTED LIVING ALP</v>
          </cell>
          <cell r="F121" t="str">
            <v>RUGS II GROUP-PB, NON-MEDICARE</v>
          </cell>
          <cell r="G121">
            <v>1895369.33</v>
          </cell>
          <cell r="H121">
            <v>20008</v>
          </cell>
        </row>
        <row r="122">
          <cell r="A122" t="str">
            <v>014473963327</v>
          </cell>
          <cell r="B122" t="str">
            <v>01447396</v>
          </cell>
          <cell r="C122" t="str">
            <v>01447396</v>
          </cell>
          <cell r="D122" t="str">
            <v>3327</v>
          </cell>
          <cell r="E122" t="str">
            <v>CENTRAL ASSISTED LIVING ALP</v>
          </cell>
          <cell r="F122" t="str">
            <v>RUGS II GROUP-PC, NON-MEDICARE</v>
          </cell>
          <cell r="G122">
            <v>670999.62</v>
          </cell>
          <cell r="H122">
            <v>6343</v>
          </cell>
        </row>
        <row r="123">
          <cell r="A123" t="str">
            <v>014473963329</v>
          </cell>
          <cell r="B123" t="str">
            <v>01447396</v>
          </cell>
          <cell r="C123" t="str">
            <v>01447396</v>
          </cell>
          <cell r="D123" t="str">
            <v>3329</v>
          </cell>
          <cell r="E123" t="str">
            <v>CENTRAL ASSISTED LIVING ALP</v>
          </cell>
          <cell r="F123" t="str">
            <v>RUGS II GROUP-PD, NON-MEDICARE</v>
          </cell>
          <cell r="G123">
            <v>68160.72</v>
          </cell>
          <cell r="H123">
            <v>616</v>
          </cell>
        </row>
        <row r="124">
          <cell r="A124" t="str">
            <v>014473963331</v>
          </cell>
          <cell r="B124" t="str">
            <v>01447396</v>
          </cell>
          <cell r="C124" t="str">
            <v>01447396</v>
          </cell>
          <cell r="D124" t="str">
            <v>3331</v>
          </cell>
          <cell r="E124" t="str">
            <v>CENTRAL ASSISTED LIVING ALP</v>
          </cell>
          <cell r="F124" t="str">
            <v>RUGS II GROUP-PE, NON-MEDICARE</v>
          </cell>
          <cell r="G124">
            <v>107970.91</v>
          </cell>
          <cell r="H124">
            <v>839</v>
          </cell>
        </row>
        <row r="125">
          <cell r="A125" t="str">
            <v>014482643301</v>
          </cell>
          <cell r="B125" t="str">
            <v>01448264</v>
          </cell>
          <cell r="C125" t="str">
            <v>01448264</v>
          </cell>
          <cell r="D125" t="str">
            <v>3301</v>
          </cell>
          <cell r="E125" t="str">
            <v>MADISON YORK REGO PARK LLC</v>
          </cell>
          <cell r="F125" t="str">
            <v>RUGS II GROUP-RA, NON-MEDICARE</v>
          </cell>
          <cell r="G125">
            <v>400090.11</v>
          </cell>
          <cell r="H125">
            <v>2933</v>
          </cell>
        </row>
        <row r="126">
          <cell r="A126" t="str">
            <v>014482643309</v>
          </cell>
          <cell r="B126" t="str">
            <v>01448264</v>
          </cell>
          <cell r="C126" t="str">
            <v>01448264</v>
          </cell>
          <cell r="D126" t="str">
            <v>3309</v>
          </cell>
          <cell r="E126" t="str">
            <v>MADISON YORK REGO PARK LLC</v>
          </cell>
          <cell r="F126" t="str">
            <v>RUGS II GROUP-CA, NON-MEDICARE</v>
          </cell>
          <cell r="G126">
            <v>196281.96</v>
          </cell>
          <cell r="H126">
            <v>2331</v>
          </cell>
        </row>
        <row r="127">
          <cell r="A127" t="str">
            <v>014482643311</v>
          </cell>
          <cell r="B127" t="str">
            <v>01448264</v>
          </cell>
          <cell r="C127" t="str">
            <v>01448264</v>
          </cell>
          <cell r="D127" t="str">
            <v>3311</v>
          </cell>
          <cell r="E127" t="str">
            <v>MADISON YORK REGO PARK LLC</v>
          </cell>
          <cell r="F127" t="str">
            <v>RUGS II GROUP-CB, NON-MEDICARE</v>
          </cell>
          <cell r="G127">
            <v>158772.93</v>
          </cell>
          <cell r="H127">
            <v>1650</v>
          </cell>
        </row>
        <row r="128">
          <cell r="A128" t="str">
            <v>014482643315</v>
          </cell>
          <cell r="B128" t="str">
            <v>01448264</v>
          </cell>
          <cell r="C128" t="str">
            <v>01448264</v>
          </cell>
          <cell r="D128" t="str">
            <v>3315</v>
          </cell>
          <cell r="E128" t="str">
            <v>MADISON YORK REGO PARK LLC</v>
          </cell>
          <cell r="F128" t="str">
            <v>RUGS II GROUP-CD, NON-MEDICARE</v>
          </cell>
          <cell r="G128">
            <v>25577.11</v>
          </cell>
          <cell r="H128">
            <v>181</v>
          </cell>
        </row>
        <row r="129">
          <cell r="A129" t="str">
            <v>014482643319</v>
          </cell>
          <cell r="B129" t="str">
            <v>01448264</v>
          </cell>
          <cell r="C129" t="str">
            <v>01448264</v>
          </cell>
          <cell r="D129" t="str">
            <v>3319</v>
          </cell>
          <cell r="E129" t="str">
            <v>MADISON YORK REGO PARK LLC</v>
          </cell>
          <cell r="F129" t="str">
            <v>RUGS II GROUP-BB, NON-MEDICARE</v>
          </cell>
          <cell r="G129">
            <v>256217.1</v>
          </cell>
          <cell r="H129">
            <v>2395</v>
          </cell>
        </row>
        <row r="130">
          <cell r="A130" t="str">
            <v>014482643321</v>
          </cell>
          <cell r="B130" t="str">
            <v>01448264</v>
          </cell>
          <cell r="C130" t="str">
            <v>01448264</v>
          </cell>
          <cell r="D130" t="str">
            <v>3321</v>
          </cell>
          <cell r="E130" t="str">
            <v>MADISON YORK REGO PARK LLC</v>
          </cell>
          <cell r="F130" t="str">
            <v>RUGS II GROUP-BC, NON-MEDICARE</v>
          </cell>
          <cell r="G130">
            <v>215713</v>
          </cell>
          <cell r="H130">
            <v>1809</v>
          </cell>
        </row>
        <row r="131">
          <cell r="A131" t="str">
            <v>014482643325</v>
          </cell>
          <cell r="B131" t="str">
            <v>01448264</v>
          </cell>
          <cell r="C131" t="str">
            <v>01448264</v>
          </cell>
          <cell r="D131" t="str">
            <v>3325</v>
          </cell>
          <cell r="E131" t="str">
            <v>MADISON YORK REGO PARK LLC</v>
          </cell>
          <cell r="F131" t="str">
            <v>RUGS II GROUP-PB, NON-MEDICARE</v>
          </cell>
          <cell r="G131">
            <v>1661742.84</v>
          </cell>
          <cell r="H131">
            <v>17648</v>
          </cell>
        </row>
        <row r="132">
          <cell r="A132" t="str">
            <v>014482643327</v>
          </cell>
          <cell r="B132" t="str">
            <v>01448264</v>
          </cell>
          <cell r="C132" t="str">
            <v>01448264</v>
          </cell>
          <cell r="D132" t="str">
            <v>3327</v>
          </cell>
          <cell r="E132" t="str">
            <v>MADISON YORK REGO PARK LLC</v>
          </cell>
          <cell r="F132" t="str">
            <v>RUGS II GROUP-PC, NON-MEDICARE</v>
          </cell>
          <cell r="G132">
            <v>788130.6</v>
          </cell>
          <cell r="H132">
            <v>7455</v>
          </cell>
        </row>
        <row r="133">
          <cell r="A133" t="str">
            <v>014482733301</v>
          </cell>
          <cell r="B133" t="str">
            <v>01448273</v>
          </cell>
          <cell r="C133" t="str">
            <v>01448273</v>
          </cell>
          <cell r="D133" t="str">
            <v>3301</v>
          </cell>
          <cell r="E133" t="str">
            <v>ELM YORK ALP</v>
          </cell>
          <cell r="F133" t="str">
            <v>RUGS II GROUP-RA, NON-MEDICARE</v>
          </cell>
          <cell r="G133">
            <v>405002.3</v>
          </cell>
          <cell r="H133">
            <v>3003</v>
          </cell>
        </row>
        <row r="134">
          <cell r="A134" t="str">
            <v>014482733309</v>
          </cell>
          <cell r="B134" t="str">
            <v>01448273</v>
          </cell>
          <cell r="C134" t="str">
            <v>01448273</v>
          </cell>
          <cell r="D134" t="str">
            <v>3309</v>
          </cell>
          <cell r="E134" t="str">
            <v>ELM YORK ALP</v>
          </cell>
          <cell r="F134" t="str">
            <v>RUGS II GROUP-CA, NON-MEDICARE</v>
          </cell>
          <cell r="G134">
            <v>227959.76</v>
          </cell>
          <cell r="H134">
            <v>2586</v>
          </cell>
        </row>
        <row r="135">
          <cell r="A135" t="str">
            <v>014482733311</v>
          </cell>
          <cell r="B135" t="str">
            <v>01448273</v>
          </cell>
          <cell r="C135" t="str">
            <v>01448273</v>
          </cell>
          <cell r="D135" t="str">
            <v>3311</v>
          </cell>
          <cell r="E135" t="str">
            <v>ELM YORK ALP</v>
          </cell>
          <cell r="F135" t="str">
            <v>RUGS II GROUP-CB, NON-MEDICARE</v>
          </cell>
          <cell r="G135">
            <v>55673.120000000003</v>
          </cell>
          <cell r="H135">
            <v>498</v>
          </cell>
        </row>
        <row r="136">
          <cell r="A136" t="str">
            <v>014482733319</v>
          </cell>
          <cell r="B136" t="str">
            <v>01448273</v>
          </cell>
          <cell r="C136" t="str">
            <v>01448273</v>
          </cell>
          <cell r="D136" t="str">
            <v>3319</v>
          </cell>
          <cell r="E136" t="str">
            <v>ELM YORK ALP</v>
          </cell>
          <cell r="F136" t="str">
            <v>RUGS II GROUP-BB, NON-MEDICARE</v>
          </cell>
          <cell r="G136">
            <v>1078272.8600000001</v>
          </cell>
          <cell r="H136">
            <v>10136</v>
          </cell>
        </row>
        <row r="137">
          <cell r="A137" t="str">
            <v>014482733321</v>
          </cell>
          <cell r="B137" t="str">
            <v>01448273</v>
          </cell>
          <cell r="C137" t="str">
            <v>01448273</v>
          </cell>
          <cell r="D137" t="str">
            <v>3321</v>
          </cell>
          <cell r="E137" t="str">
            <v>ELM YORK ALP</v>
          </cell>
          <cell r="F137" t="str">
            <v>RUGS II GROUP-BC, NON-MEDICARE</v>
          </cell>
          <cell r="G137">
            <v>347403</v>
          </cell>
          <cell r="H137">
            <v>2930</v>
          </cell>
        </row>
        <row r="138">
          <cell r="A138" t="str">
            <v>014482733325</v>
          </cell>
          <cell r="B138" t="str">
            <v>01448273</v>
          </cell>
          <cell r="C138" t="str">
            <v>01448273</v>
          </cell>
          <cell r="D138" t="str">
            <v>3325</v>
          </cell>
          <cell r="E138" t="str">
            <v>ELM YORK ALP</v>
          </cell>
          <cell r="F138" t="str">
            <v>RUGS II GROUP-PB, NON-MEDICARE</v>
          </cell>
          <cell r="G138">
            <v>3502836.1</v>
          </cell>
          <cell r="H138">
            <v>36940</v>
          </cell>
        </row>
        <row r="139">
          <cell r="A139" t="str">
            <v>014482733327</v>
          </cell>
          <cell r="B139" t="str">
            <v>01448273</v>
          </cell>
          <cell r="C139" t="str">
            <v>01448273</v>
          </cell>
          <cell r="D139" t="str">
            <v>3327</v>
          </cell>
          <cell r="E139" t="str">
            <v>ELM YORK ALP</v>
          </cell>
          <cell r="F139" t="str">
            <v>RUGS II GROUP-PC, NON-MEDICARE</v>
          </cell>
          <cell r="G139">
            <v>591740.47</v>
          </cell>
          <cell r="H139">
            <v>5608</v>
          </cell>
        </row>
        <row r="140">
          <cell r="A140" t="str">
            <v>014482733329</v>
          </cell>
          <cell r="B140" t="str">
            <v>01448273</v>
          </cell>
          <cell r="C140" t="str">
            <v>01448273</v>
          </cell>
          <cell r="D140" t="str">
            <v>3329</v>
          </cell>
          <cell r="E140" t="str">
            <v>ELM YORK ALP</v>
          </cell>
          <cell r="F140" t="str">
            <v>RUGS II GROUP-PD, NON-MEDICARE</v>
          </cell>
          <cell r="G140">
            <v>83891.6</v>
          </cell>
          <cell r="H140">
            <v>730</v>
          </cell>
        </row>
        <row r="141">
          <cell r="A141" t="str">
            <v>014520423301</v>
          </cell>
          <cell r="B141" t="str">
            <v>01452042</v>
          </cell>
          <cell r="C141" t="str">
            <v>01452042</v>
          </cell>
          <cell r="D141" t="str">
            <v>3301</v>
          </cell>
          <cell r="E141" t="str">
            <v>VASSAR WARNER HOME ALP</v>
          </cell>
          <cell r="F141" t="str">
            <v>RUGS II GROUP-RA, NON-MEDICARE</v>
          </cell>
          <cell r="G141">
            <v>10969.89</v>
          </cell>
          <cell r="H141">
            <v>141</v>
          </cell>
        </row>
        <row r="142">
          <cell r="A142" t="str">
            <v>014520423303</v>
          </cell>
          <cell r="B142" t="str">
            <v>01452042</v>
          </cell>
          <cell r="C142" t="str">
            <v>01452042</v>
          </cell>
          <cell r="D142" t="str">
            <v>3303</v>
          </cell>
          <cell r="E142" t="str">
            <v>VASSAR WARNER HOME ALP</v>
          </cell>
          <cell r="F142" t="str">
            <v>RUGS II GROUP-RB, NON-MEDICARE</v>
          </cell>
          <cell r="G142">
            <v>10709.18</v>
          </cell>
          <cell r="H142">
            <v>106</v>
          </cell>
        </row>
        <row r="143">
          <cell r="A143" t="str">
            <v>014520423319</v>
          </cell>
          <cell r="B143" t="str">
            <v>01452042</v>
          </cell>
          <cell r="C143" t="str">
            <v>01452042</v>
          </cell>
          <cell r="D143" t="str">
            <v>3319</v>
          </cell>
          <cell r="E143" t="str">
            <v>VASSAR WARNER HOME ALP</v>
          </cell>
          <cell r="F143" t="str">
            <v>RUGS II GROUP-BB, NON-MEDICARE</v>
          </cell>
          <cell r="G143">
            <v>44523.45</v>
          </cell>
          <cell r="H143">
            <v>607</v>
          </cell>
        </row>
        <row r="144">
          <cell r="A144" t="str">
            <v>014520423321</v>
          </cell>
          <cell r="B144" t="str">
            <v>01452042</v>
          </cell>
          <cell r="C144" t="str">
            <v>01452042</v>
          </cell>
          <cell r="D144" t="str">
            <v>3321</v>
          </cell>
          <cell r="E144" t="str">
            <v>VASSAR WARNER HOME ALP</v>
          </cell>
          <cell r="F144" t="str">
            <v>RUGS II GROUP-BC, NON-MEDICARE</v>
          </cell>
          <cell r="G144">
            <v>10136.61</v>
          </cell>
          <cell r="H144">
            <v>151</v>
          </cell>
        </row>
        <row r="145">
          <cell r="A145" t="str">
            <v>014520423325</v>
          </cell>
          <cell r="B145" t="str">
            <v>01452042</v>
          </cell>
          <cell r="C145" t="str">
            <v>01452042</v>
          </cell>
          <cell r="D145" t="str">
            <v>3325</v>
          </cell>
          <cell r="E145" t="str">
            <v>VASSAR WARNER HOME ALP</v>
          </cell>
          <cell r="F145" t="str">
            <v>RUGS II GROUP-PB, NON-MEDICARE</v>
          </cell>
          <cell r="G145">
            <v>27400.39</v>
          </cell>
          <cell r="H145">
            <v>620</v>
          </cell>
        </row>
        <row r="146">
          <cell r="A146" t="str">
            <v>014520793301</v>
          </cell>
          <cell r="B146" t="str">
            <v>01452079</v>
          </cell>
          <cell r="C146" t="str">
            <v>01452079</v>
          </cell>
          <cell r="D146" t="str">
            <v>3301</v>
          </cell>
          <cell r="E146" t="str">
            <v>AMBER COURT OF BROOKLYN ALP</v>
          </cell>
          <cell r="F146" t="str">
            <v>RUGS II GROUP-RA, NON-MEDICARE</v>
          </cell>
          <cell r="G146">
            <v>148302.39000000001</v>
          </cell>
          <cell r="H146">
            <v>1081</v>
          </cell>
        </row>
        <row r="147">
          <cell r="A147" t="str">
            <v>014520793303</v>
          </cell>
          <cell r="B147" t="str">
            <v>01452079</v>
          </cell>
          <cell r="C147" t="str">
            <v>01452079</v>
          </cell>
          <cell r="D147" t="str">
            <v>3303</v>
          </cell>
          <cell r="E147" t="str">
            <v>AMBER COURT OF BROOKLYN ALP</v>
          </cell>
          <cell r="F147" t="str">
            <v>RUGS II GROUP-RB, NON-MEDICARE</v>
          </cell>
          <cell r="G147">
            <v>18263.939999999999</v>
          </cell>
          <cell r="H147">
            <v>122</v>
          </cell>
        </row>
        <row r="148">
          <cell r="A148" t="str">
            <v>014520793305</v>
          </cell>
          <cell r="B148" t="str">
            <v>01452079</v>
          </cell>
          <cell r="C148" t="str">
            <v>01452079</v>
          </cell>
          <cell r="D148" t="str">
            <v>3305</v>
          </cell>
          <cell r="E148" t="str">
            <v>AMBER COURT OF BROOKLYN ALP</v>
          </cell>
          <cell r="F148" t="str">
            <v>RUGS II GROUP-SA, NON-MEDICARE</v>
          </cell>
          <cell r="G148">
            <v>6830.43</v>
          </cell>
          <cell r="H148">
            <v>51</v>
          </cell>
        </row>
        <row r="149">
          <cell r="A149" t="str">
            <v>014520793309</v>
          </cell>
          <cell r="B149" t="str">
            <v>01452079</v>
          </cell>
          <cell r="C149" t="str">
            <v>01452079</v>
          </cell>
          <cell r="D149" t="str">
            <v>3309</v>
          </cell>
          <cell r="E149" t="str">
            <v>AMBER COURT OF BROOKLYN ALP</v>
          </cell>
          <cell r="F149" t="str">
            <v>RUGS II GROUP-CA, NON-MEDICARE</v>
          </cell>
          <cell r="G149">
            <v>234183.92</v>
          </cell>
          <cell r="H149">
            <v>2837</v>
          </cell>
        </row>
        <row r="150">
          <cell r="A150" t="str">
            <v>014520793311</v>
          </cell>
          <cell r="B150" t="str">
            <v>01452079</v>
          </cell>
          <cell r="C150" t="str">
            <v>01452079</v>
          </cell>
          <cell r="D150" t="str">
            <v>3311</v>
          </cell>
          <cell r="E150" t="str">
            <v>AMBER COURT OF BROOKLYN ALP</v>
          </cell>
          <cell r="F150" t="str">
            <v>RUGS II GROUP-CB, NON-MEDICARE</v>
          </cell>
          <cell r="G150">
            <v>441076.92</v>
          </cell>
          <cell r="H150">
            <v>3868</v>
          </cell>
        </row>
        <row r="151">
          <cell r="A151" t="str">
            <v>014520793313</v>
          </cell>
          <cell r="B151" t="str">
            <v>01452079</v>
          </cell>
          <cell r="C151" t="str">
            <v>01452079</v>
          </cell>
          <cell r="D151" t="str">
            <v>3313</v>
          </cell>
          <cell r="E151" t="str">
            <v>AMBER COURT OF BROOKLYN ALP</v>
          </cell>
          <cell r="F151" t="str">
            <v>RUGS II GROUP-CC, NON-MEDICARE</v>
          </cell>
          <cell r="G151">
            <v>60658.68</v>
          </cell>
          <cell r="H151">
            <v>492</v>
          </cell>
        </row>
        <row r="152">
          <cell r="A152" t="str">
            <v>014520793315</v>
          </cell>
          <cell r="B152" t="str">
            <v>01452079</v>
          </cell>
          <cell r="C152" t="str">
            <v>01452079</v>
          </cell>
          <cell r="D152" t="str">
            <v>3315</v>
          </cell>
          <cell r="E152" t="str">
            <v>AMBER COURT OF BROOKLYN ALP</v>
          </cell>
          <cell r="F152" t="str">
            <v>RUGS II GROUP-CD, NON-MEDICARE</v>
          </cell>
          <cell r="G152">
            <v>93688.53</v>
          </cell>
          <cell r="H152">
            <v>663</v>
          </cell>
        </row>
        <row r="153">
          <cell r="A153" t="str">
            <v>014520793319</v>
          </cell>
          <cell r="B153" t="str">
            <v>01452079</v>
          </cell>
          <cell r="C153" t="str">
            <v>01452079</v>
          </cell>
          <cell r="D153" t="str">
            <v>3319</v>
          </cell>
          <cell r="E153" t="str">
            <v>AMBER COURT OF BROOKLYN ALP</v>
          </cell>
          <cell r="F153" t="str">
            <v>RUGS II GROUP-BB, NON-MEDICARE</v>
          </cell>
          <cell r="G153">
            <v>367233.3</v>
          </cell>
          <cell r="H153">
            <v>3435</v>
          </cell>
        </row>
        <row r="154">
          <cell r="A154" t="str">
            <v>014520793321</v>
          </cell>
          <cell r="B154" t="str">
            <v>01452079</v>
          </cell>
          <cell r="C154" t="str">
            <v>01452079</v>
          </cell>
          <cell r="D154" t="str">
            <v>3321</v>
          </cell>
          <cell r="E154" t="str">
            <v>AMBER COURT OF BROOKLYN ALP</v>
          </cell>
          <cell r="F154" t="str">
            <v>RUGS II GROUP-BC, NON-MEDICARE</v>
          </cell>
          <cell r="G154">
            <v>517196</v>
          </cell>
          <cell r="H154">
            <v>4328</v>
          </cell>
        </row>
        <row r="155">
          <cell r="A155" t="str">
            <v>014520793323</v>
          </cell>
          <cell r="B155" t="str">
            <v>01452079</v>
          </cell>
          <cell r="C155" t="str">
            <v>01452079</v>
          </cell>
          <cell r="D155" t="str">
            <v>3323</v>
          </cell>
          <cell r="E155" t="str">
            <v>AMBER COURT OF BROOKLYN ALP</v>
          </cell>
          <cell r="F155" t="str">
            <v>RUGS II GROUP-PA, NON-MEDICARE</v>
          </cell>
          <cell r="G155">
            <v>34736.25</v>
          </cell>
          <cell r="H155">
            <v>471</v>
          </cell>
        </row>
        <row r="156">
          <cell r="A156" t="str">
            <v>014520793325</v>
          </cell>
          <cell r="B156" t="str">
            <v>01452079</v>
          </cell>
          <cell r="C156" t="str">
            <v>01452079</v>
          </cell>
          <cell r="D156" t="str">
            <v>3325</v>
          </cell>
          <cell r="E156" t="str">
            <v>AMBER COURT OF BROOKLYN ALP</v>
          </cell>
          <cell r="F156" t="str">
            <v>RUGS II GROUP-PB, NON-MEDICARE</v>
          </cell>
          <cell r="G156">
            <v>1107252.47</v>
          </cell>
          <cell r="H156">
            <v>11587</v>
          </cell>
        </row>
        <row r="157">
          <cell r="A157" t="str">
            <v>014520793327</v>
          </cell>
          <cell r="B157" t="str">
            <v>01452079</v>
          </cell>
          <cell r="C157" t="str">
            <v>01452079</v>
          </cell>
          <cell r="D157" t="str">
            <v>3327</v>
          </cell>
          <cell r="E157" t="str">
            <v>AMBER COURT OF BROOKLYN ALP</v>
          </cell>
          <cell r="F157" t="str">
            <v>RUGS II GROUP-PC, NON-MEDICARE</v>
          </cell>
          <cell r="G157">
            <v>761569.53</v>
          </cell>
          <cell r="H157">
            <v>7125</v>
          </cell>
        </row>
        <row r="158">
          <cell r="A158" t="str">
            <v>014520793329</v>
          </cell>
          <cell r="B158" t="str">
            <v>01452079</v>
          </cell>
          <cell r="C158" t="str">
            <v>01452079</v>
          </cell>
          <cell r="D158" t="str">
            <v>3329</v>
          </cell>
          <cell r="E158" t="str">
            <v>AMBER COURT OF BROOKLYN ALP</v>
          </cell>
          <cell r="F158" t="str">
            <v>RUGS II GROUP-PD, NON-MEDICARE</v>
          </cell>
          <cell r="G158">
            <v>257828.28</v>
          </cell>
          <cell r="H158">
            <v>2259</v>
          </cell>
        </row>
        <row r="159">
          <cell r="A159" t="str">
            <v>014520793331</v>
          </cell>
          <cell r="B159" t="str">
            <v>01452079</v>
          </cell>
          <cell r="C159" t="str">
            <v>01452079</v>
          </cell>
          <cell r="D159" t="str">
            <v>3331</v>
          </cell>
          <cell r="E159" t="str">
            <v>AMBER COURT OF BROOKLYN ALP</v>
          </cell>
          <cell r="F159" t="str">
            <v>RUGS II GROUP-PE, NON-MEDICARE</v>
          </cell>
          <cell r="G159">
            <v>169742.11</v>
          </cell>
          <cell r="H159">
            <v>1319</v>
          </cell>
        </row>
        <row r="160">
          <cell r="A160" t="str">
            <v>014523593301</v>
          </cell>
          <cell r="B160" t="str">
            <v>01452359</v>
          </cell>
          <cell r="C160" t="str">
            <v>01452359</v>
          </cell>
          <cell r="D160" t="str">
            <v>3301</v>
          </cell>
          <cell r="E160" t="str">
            <v>LONG ISLAND LIVING CENTER</v>
          </cell>
          <cell r="F160" t="str">
            <v>RUGS II GROUP-RA, NON-MEDICARE</v>
          </cell>
          <cell r="G160">
            <v>61146.16</v>
          </cell>
          <cell r="H160">
            <v>464</v>
          </cell>
        </row>
        <row r="161">
          <cell r="A161" t="str">
            <v>014523593309</v>
          </cell>
          <cell r="B161" t="str">
            <v>01452359</v>
          </cell>
          <cell r="C161" t="str">
            <v>01452359</v>
          </cell>
          <cell r="D161" t="str">
            <v>3309</v>
          </cell>
          <cell r="E161" t="str">
            <v>LONG ISLAND LIVING CENTER</v>
          </cell>
          <cell r="F161" t="str">
            <v>RUGS II GROUP-CA, NON-MEDICARE</v>
          </cell>
          <cell r="G161">
            <v>244568.95999999999</v>
          </cell>
          <cell r="H161">
            <v>3031</v>
          </cell>
        </row>
        <row r="162">
          <cell r="A162" t="str">
            <v>014523593311</v>
          </cell>
          <cell r="B162" t="str">
            <v>01452359</v>
          </cell>
          <cell r="C162" t="str">
            <v>01452359</v>
          </cell>
          <cell r="D162" t="str">
            <v>3311</v>
          </cell>
          <cell r="E162" t="str">
            <v>LONG ISLAND LIVING CENTER</v>
          </cell>
          <cell r="F162" t="str">
            <v>RUGS II GROUP-CB, NON-MEDICARE</v>
          </cell>
          <cell r="G162">
            <v>178585.68</v>
          </cell>
          <cell r="H162">
            <v>1547</v>
          </cell>
        </row>
        <row r="163">
          <cell r="A163" t="str">
            <v>014523593313</v>
          </cell>
          <cell r="B163" t="str">
            <v>01452359</v>
          </cell>
          <cell r="C163" t="str">
            <v>01452359</v>
          </cell>
          <cell r="D163" t="str">
            <v>3313</v>
          </cell>
          <cell r="E163" t="str">
            <v>LONG ISLAND LIVING CENTER</v>
          </cell>
          <cell r="F163" t="str">
            <v>RUGS II GROUP-CC, NON-MEDICARE</v>
          </cell>
          <cell r="G163">
            <v>29712.89</v>
          </cell>
          <cell r="H163">
            <v>241</v>
          </cell>
        </row>
        <row r="164">
          <cell r="A164" t="str">
            <v>014523593319</v>
          </cell>
          <cell r="B164" t="str">
            <v>01452359</v>
          </cell>
          <cell r="C164" t="str">
            <v>01452359</v>
          </cell>
          <cell r="D164" t="str">
            <v>3319</v>
          </cell>
          <cell r="E164" t="str">
            <v>LONG ISLAND LIVING CENTER</v>
          </cell>
          <cell r="F164" t="str">
            <v>RUGS II GROUP-BB, NON-MEDICARE</v>
          </cell>
          <cell r="G164">
            <v>347964.72</v>
          </cell>
          <cell r="H164">
            <v>3322</v>
          </cell>
        </row>
        <row r="165">
          <cell r="A165" t="str">
            <v>014523593321</v>
          </cell>
          <cell r="B165" t="str">
            <v>01452359</v>
          </cell>
          <cell r="C165" t="str">
            <v>01452359</v>
          </cell>
          <cell r="D165" t="str">
            <v>3321</v>
          </cell>
          <cell r="E165" t="str">
            <v>LONG ISLAND LIVING CENTER</v>
          </cell>
          <cell r="F165" t="str">
            <v>RUGS II GROUP-BC, NON-MEDICARE</v>
          </cell>
          <cell r="G165">
            <v>508862.56</v>
          </cell>
          <cell r="H165">
            <v>4422</v>
          </cell>
        </row>
        <row r="166">
          <cell r="A166" t="str">
            <v>014523593325</v>
          </cell>
          <cell r="B166" t="str">
            <v>01452359</v>
          </cell>
          <cell r="C166" t="str">
            <v>01452359</v>
          </cell>
          <cell r="D166" t="str">
            <v>3325</v>
          </cell>
          <cell r="E166" t="str">
            <v>LONG ISLAND LIVING CENTER</v>
          </cell>
          <cell r="F166" t="str">
            <v>RUGS II GROUP-PB, NON-MEDICARE</v>
          </cell>
          <cell r="G166">
            <v>1424071.22</v>
          </cell>
          <cell r="H166">
            <v>15009</v>
          </cell>
        </row>
        <row r="167">
          <cell r="A167" t="str">
            <v>014523593327</v>
          </cell>
          <cell r="B167" t="str">
            <v>01452359</v>
          </cell>
          <cell r="C167" t="str">
            <v>01452359</v>
          </cell>
          <cell r="D167" t="str">
            <v>3327</v>
          </cell>
          <cell r="E167" t="str">
            <v>LONG ISLAND LIVING CENTER</v>
          </cell>
          <cell r="F167" t="str">
            <v>RUGS II GROUP-PC, NON-MEDICARE</v>
          </cell>
          <cell r="G167">
            <v>713281.6</v>
          </cell>
          <cell r="H167">
            <v>7343</v>
          </cell>
        </row>
        <row r="168">
          <cell r="A168" t="str">
            <v>014523593329</v>
          </cell>
          <cell r="B168" t="str">
            <v>01452359</v>
          </cell>
          <cell r="C168" t="str">
            <v>01452359</v>
          </cell>
          <cell r="D168" t="str">
            <v>3329</v>
          </cell>
          <cell r="E168" t="str">
            <v>LONG ISLAND LIVING CENTER</v>
          </cell>
          <cell r="F168" t="str">
            <v>RUGS II GROUP-PD, NON-MEDICARE</v>
          </cell>
          <cell r="G168">
            <v>22639.24</v>
          </cell>
          <cell r="H168">
            <v>197</v>
          </cell>
        </row>
        <row r="169">
          <cell r="A169" t="str">
            <v>014530163301</v>
          </cell>
          <cell r="B169" t="str">
            <v>01453016</v>
          </cell>
          <cell r="C169" t="str">
            <v>01453016</v>
          </cell>
          <cell r="D169" t="str">
            <v>3301</v>
          </cell>
          <cell r="E169" t="str">
            <v>NY SENIOR CARE IN THE VALLEY LLC</v>
          </cell>
          <cell r="F169" t="str">
            <v>RUGS II GROUP-RA, NON-MEDICARE</v>
          </cell>
          <cell r="G169">
            <v>28471.85</v>
          </cell>
          <cell r="H169">
            <v>305</v>
          </cell>
        </row>
        <row r="170">
          <cell r="A170" t="str">
            <v>014530163309</v>
          </cell>
          <cell r="B170" t="str">
            <v>01453016</v>
          </cell>
          <cell r="C170" t="str">
            <v>01453016</v>
          </cell>
          <cell r="D170" t="str">
            <v>3309</v>
          </cell>
          <cell r="E170" t="str">
            <v>NY SENIOR CARE IN THE VALLEY LLC</v>
          </cell>
          <cell r="F170" t="str">
            <v>RUGS II GROUP-CA, NON-MEDICARE</v>
          </cell>
          <cell r="G170">
            <v>127896</v>
          </cell>
          <cell r="H170">
            <v>2045</v>
          </cell>
        </row>
        <row r="171">
          <cell r="A171" t="str">
            <v>014530163311</v>
          </cell>
          <cell r="B171" t="str">
            <v>01453016</v>
          </cell>
          <cell r="C171" t="str">
            <v>01453016</v>
          </cell>
          <cell r="D171" t="str">
            <v>3311</v>
          </cell>
          <cell r="E171" t="str">
            <v>NY SENIOR CARE IN THE VALLEY LLC</v>
          </cell>
          <cell r="F171" t="str">
            <v>RUGS II GROUP-CB, NON-MEDICARE</v>
          </cell>
          <cell r="G171">
            <v>235</v>
          </cell>
          <cell r="H171">
            <v>10</v>
          </cell>
        </row>
        <row r="172">
          <cell r="A172" t="str">
            <v>014530163319</v>
          </cell>
          <cell r="B172" t="str">
            <v>01453016</v>
          </cell>
          <cell r="C172" t="str">
            <v>01453016</v>
          </cell>
          <cell r="D172" t="str">
            <v>3319</v>
          </cell>
          <cell r="E172" t="str">
            <v>NY SENIOR CARE IN THE VALLEY LLC</v>
          </cell>
          <cell r="F172" t="str">
            <v>RUGS II GROUP-BB, NON-MEDICARE</v>
          </cell>
          <cell r="G172">
            <v>151268.21</v>
          </cell>
          <cell r="H172">
            <v>1936</v>
          </cell>
        </row>
        <row r="173">
          <cell r="A173" t="str">
            <v>014530163321</v>
          </cell>
          <cell r="B173" t="str">
            <v>01453016</v>
          </cell>
          <cell r="C173" t="str">
            <v>01453016</v>
          </cell>
          <cell r="D173" t="str">
            <v>3321</v>
          </cell>
          <cell r="E173" t="str">
            <v>NY SENIOR CARE IN THE VALLEY LLC</v>
          </cell>
          <cell r="F173" t="str">
            <v>RUGS II GROUP-BC, NON-MEDICARE</v>
          </cell>
          <cell r="G173">
            <v>21604.04</v>
          </cell>
          <cell r="H173">
            <v>340</v>
          </cell>
        </row>
        <row r="174">
          <cell r="A174" t="str">
            <v>014530163325</v>
          </cell>
          <cell r="B174" t="str">
            <v>01453016</v>
          </cell>
          <cell r="C174" t="str">
            <v>01453016</v>
          </cell>
          <cell r="D174" t="str">
            <v>3325</v>
          </cell>
          <cell r="E174" t="str">
            <v>NY SENIOR CARE IN THE VALLEY LLC</v>
          </cell>
          <cell r="F174" t="str">
            <v>RUGS II GROUP-PB, NON-MEDICARE</v>
          </cell>
          <cell r="G174">
            <v>934018.43</v>
          </cell>
          <cell r="H174">
            <v>13545</v>
          </cell>
        </row>
        <row r="175">
          <cell r="A175" t="str">
            <v>014530163327</v>
          </cell>
          <cell r="B175" t="str">
            <v>01453016</v>
          </cell>
          <cell r="C175" t="str">
            <v>01453016</v>
          </cell>
          <cell r="D175" t="str">
            <v>3327</v>
          </cell>
          <cell r="E175" t="str">
            <v>NY SENIOR CARE IN THE VALLEY LLC</v>
          </cell>
          <cell r="F175" t="str">
            <v>RUGS II GROUP-PC, NON-MEDICARE</v>
          </cell>
          <cell r="G175">
            <v>49744.800000000003</v>
          </cell>
          <cell r="H175">
            <v>630</v>
          </cell>
        </row>
        <row r="176">
          <cell r="A176" t="str">
            <v>014530163329</v>
          </cell>
          <cell r="B176" t="str">
            <v>01453016</v>
          </cell>
          <cell r="C176" t="str">
            <v>01453016</v>
          </cell>
          <cell r="D176" t="str">
            <v>3329</v>
          </cell>
          <cell r="E176" t="str">
            <v>NY SENIOR CARE IN THE VALLEY LLC</v>
          </cell>
          <cell r="F176" t="str">
            <v>RUGS II GROUP-PD, NON-MEDICARE</v>
          </cell>
          <cell r="G176">
            <v>5154.5</v>
          </cell>
          <cell r="H176">
            <v>61</v>
          </cell>
        </row>
        <row r="177">
          <cell r="A177" t="str">
            <v>015893533305</v>
          </cell>
          <cell r="B177" t="str">
            <v>01589353</v>
          </cell>
          <cell r="C177" t="str">
            <v>01589353</v>
          </cell>
          <cell r="D177" t="str">
            <v>3305</v>
          </cell>
          <cell r="E177" t="str">
            <v>LORETTO UTICA CENTER EH ALP</v>
          </cell>
          <cell r="F177" t="str">
            <v>RUGS II GROUP-SA, NON-MEDICARE</v>
          </cell>
          <cell r="G177">
            <v>165.02</v>
          </cell>
          <cell r="H177">
            <v>2</v>
          </cell>
        </row>
        <row r="178">
          <cell r="A178" t="str">
            <v>015893533309</v>
          </cell>
          <cell r="B178" t="str">
            <v>01589353</v>
          </cell>
          <cell r="C178" t="str">
            <v>01589353</v>
          </cell>
          <cell r="D178" t="str">
            <v>3309</v>
          </cell>
          <cell r="E178" t="str">
            <v>LORETTO UTICA CENTER EH ALP</v>
          </cell>
          <cell r="F178" t="str">
            <v>RUGS II GROUP-CA, NON-MEDICARE</v>
          </cell>
          <cell r="G178">
            <v>130877.78</v>
          </cell>
          <cell r="H178">
            <v>2369</v>
          </cell>
        </row>
        <row r="179">
          <cell r="A179" t="str">
            <v>015893533319</v>
          </cell>
          <cell r="B179" t="str">
            <v>01589353</v>
          </cell>
          <cell r="C179" t="str">
            <v>01589353</v>
          </cell>
          <cell r="D179" t="str">
            <v>3319</v>
          </cell>
          <cell r="E179" t="str">
            <v>LORETTO UTICA CENTER EH ALP</v>
          </cell>
          <cell r="F179" t="str">
            <v>RUGS II GROUP-BB, NON-MEDICARE</v>
          </cell>
          <cell r="G179">
            <v>177541.06</v>
          </cell>
          <cell r="H179">
            <v>2658</v>
          </cell>
        </row>
        <row r="180">
          <cell r="A180" t="str">
            <v>015893533323</v>
          </cell>
          <cell r="B180" t="str">
            <v>01589353</v>
          </cell>
          <cell r="C180" t="str">
            <v>01589353</v>
          </cell>
          <cell r="D180" t="str">
            <v>3323</v>
          </cell>
          <cell r="E180" t="str">
            <v>LORETTO UTICA CENTER EH ALP</v>
          </cell>
          <cell r="F180" t="str">
            <v>RUGS II GROUP-PA, NON-MEDICARE</v>
          </cell>
          <cell r="G180">
            <v>21177.360000000001</v>
          </cell>
          <cell r="H180">
            <v>439</v>
          </cell>
        </row>
        <row r="181">
          <cell r="A181" t="str">
            <v>015893533325</v>
          </cell>
          <cell r="B181" t="str">
            <v>01589353</v>
          </cell>
          <cell r="C181" t="str">
            <v>01589353</v>
          </cell>
          <cell r="D181" t="str">
            <v>3325</v>
          </cell>
          <cell r="E181" t="str">
            <v>LORETTO UTICA CENTER EH ALP</v>
          </cell>
          <cell r="F181" t="str">
            <v>RUGS II GROUP-PB, NON-MEDICARE</v>
          </cell>
          <cell r="G181">
            <v>547912.1</v>
          </cell>
          <cell r="H181">
            <v>9034</v>
          </cell>
        </row>
        <row r="182">
          <cell r="A182" t="str">
            <v>015893533327</v>
          </cell>
          <cell r="B182" t="str">
            <v>01589353</v>
          </cell>
          <cell r="C182" t="str">
            <v>01589353</v>
          </cell>
          <cell r="D182" t="str">
            <v>3327</v>
          </cell>
          <cell r="E182" t="str">
            <v>LORETTO UTICA CENTER EH ALP</v>
          </cell>
          <cell r="F182" t="str">
            <v>RUGS II GROUP-PC, NON-MEDICARE</v>
          </cell>
          <cell r="G182">
            <v>20967.87</v>
          </cell>
          <cell r="H182">
            <v>313</v>
          </cell>
        </row>
        <row r="183">
          <cell r="A183" t="str">
            <v>016145393301</v>
          </cell>
          <cell r="B183" t="str">
            <v>01614539</v>
          </cell>
          <cell r="C183" t="str">
            <v>01614539</v>
          </cell>
          <cell r="D183" t="str">
            <v>3301</v>
          </cell>
          <cell r="E183" t="str">
            <v>HILTON EAST ASSISTED LIVING</v>
          </cell>
          <cell r="F183" t="str">
            <v>RUGS II GROUP-RA, NON-MEDICARE</v>
          </cell>
          <cell r="G183">
            <v>1190.1500000000001</v>
          </cell>
          <cell r="H183">
            <v>13</v>
          </cell>
        </row>
        <row r="184">
          <cell r="A184" t="str">
            <v>016145393309</v>
          </cell>
          <cell r="B184" t="str">
            <v>01614539</v>
          </cell>
          <cell r="C184" t="str">
            <v>01614539</v>
          </cell>
          <cell r="D184" t="str">
            <v>3309</v>
          </cell>
          <cell r="E184" t="str">
            <v>HILTON EAST ASSISTED LIVING</v>
          </cell>
          <cell r="F184" t="str">
            <v>RUGS II GROUP-CA, NON-MEDICARE</v>
          </cell>
          <cell r="G184">
            <v>81037</v>
          </cell>
          <cell r="H184">
            <v>1325</v>
          </cell>
        </row>
        <row r="185">
          <cell r="A185" t="str">
            <v>016145393311</v>
          </cell>
          <cell r="B185" t="str">
            <v>01614539</v>
          </cell>
          <cell r="C185" t="str">
            <v>01614539</v>
          </cell>
          <cell r="D185" t="str">
            <v>3311</v>
          </cell>
          <cell r="E185" t="str">
            <v>HILTON EAST ASSISTED LIVING</v>
          </cell>
          <cell r="F185" t="str">
            <v>RUGS II GROUP-CB, NON-MEDICARE</v>
          </cell>
          <cell r="G185">
            <v>6992.1</v>
          </cell>
          <cell r="H185">
            <v>90</v>
          </cell>
        </row>
        <row r="186">
          <cell r="A186" t="str">
            <v>016145393313</v>
          </cell>
          <cell r="B186" t="str">
            <v>01614539</v>
          </cell>
          <cell r="C186" t="str">
            <v>01614539</v>
          </cell>
          <cell r="D186" t="str">
            <v>3313</v>
          </cell>
          <cell r="E186" t="str">
            <v>HILTON EAST ASSISTED LIVING</v>
          </cell>
          <cell r="F186" t="str">
            <v>RUGS II GROUP-CC, NON-MEDICARE</v>
          </cell>
          <cell r="G186">
            <v>10975.16</v>
          </cell>
          <cell r="H186">
            <v>133</v>
          </cell>
        </row>
        <row r="187">
          <cell r="A187" t="str">
            <v>016145393315</v>
          </cell>
          <cell r="B187" t="str">
            <v>01614539</v>
          </cell>
          <cell r="C187" t="str">
            <v>01614539</v>
          </cell>
          <cell r="D187" t="str">
            <v>3315</v>
          </cell>
          <cell r="E187" t="str">
            <v>HILTON EAST ASSISTED LIVING</v>
          </cell>
          <cell r="F187" t="str">
            <v>RUGS II GROUP-CD, NON-MEDICARE</v>
          </cell>
          <cell r="G187">
            <v>657.65</v>
          </cell>
          <cell r="H187">
            <v>7</v>
          </cell>
        </row>
        <row r="188">
          <cell r="A188" t="str">
            <v>016145393319</v>
          </cell>
          <cell r="B188" t="str">
            <v>01614539</v>
          </cell>
          <cell r="C188" t="str">
            <v>01614539</v>
          </cell>
          <cell r="D188" t="str">
            <v>3319</v>
          </cell>
          <cell r="E188" t="str">
            <v>HILTON EAST ASSISTED LIVING</v>
          </cell>
          <cell r="F188" t="str">
            <v>RUGS II GROUP-BB, NON-MEDICARE</v>
          </cell>
          <cell r="G188">
            <v>65482.8</v>
          </cell>
          <cell r="H188">
            <v>910</v>
          </cell>
        </row>
        <row r="189">
          <cell r="A189" t="str">
            <v>016145393321</v>
          </cell>
          <cell r="B189" t="str">
            <v>01614539</v>
          </cell>
          <cell r="C189" t="str">
            <v>01614539</v>
          </cell>
          <cell r="D189" t="str">
            <v>3321</v>
          </cell>
          <cell r="E189" t="str">
            <v>HILTON EAST ASSISTED LIVING</v>
          </cell>
          <cell r="F189" t="str">
            <v>RUGS II GROUP-BC, NON-MEDICARE</v>
          </cell>
          <cell r="G189">
            <v>85230.080000000002</v>
          </cell>
          <cell r="H189">
            <v>1076</v>
          </cell>
        </row>
        <row r="190">
          <cell r="A190" t="str">
            <v>016145393323</v>
          </cell>
          <cell r="B190" t="str">
            <v>01614539</v>
          </cell>
          <cell r="C190" t="str">
            <v>01614539</v>
          </cell>
          <cell r="D190" t="str">
            <v>3323</v>
          </cell>
          <cell r="E190" t="str">
            <v>HILTON EAST ASSISTED LIVING</v>
          </cell>
          <cell r="F190" t="str">
            <v>RUGS II GROUP-PA, NON-MEDICARE</v>
          </cell>
          <cell r="G190">
            <v>92828.31</v>
          </cell>
          <cell r="H190">
            <v>1788</v>
          </cell>
        </row>
        <row r="191">
          <cell r="A191" t="str">
            <v>016145393325</v>
          </cell>
          <cell r="B191" t="str">
            <v>01614539</v>
          </cell>
          <cell r="C191" t="str">
            <v>01614539</v>
          </cell>
          <cell r="D191" t="str">
            <v>3325</v>
          </cell>
          <cell r="E191" t="str">
            <v>HILTON EAST ASSISTED LIVING</v>
          </cell>
          <cell r="F191" t="str">
            <v>RUGS II GROUP-PB, NON-MEDICARE</v>
          </cell>
          <cell r="G191">
            <v>832626.07</v>
          </cell>
          <cell r="H191">
            <v>12780</v>
          </cell>
        </row>
        <row r="192">
          <cell r="A192" t="str">
            <v>016145393327</v>
          </cell>
          <cell r="B192" t="str">
            <v>01614539</v>
          </cell>
          <cell r="C192" t="str">
            <v>01614539</v>
          </cell>
          <cell r="D192" t="str">
            <v>3327</v>
          </cell>
          <cell r="E192" t="str">
            <v>HILTON EAST ASSISTED LIVING</v>
          </cell>
          <cell r="F192" t="str">
            <v>RUGS II GROUP-PC, NON-MEDICARE</v>
          </cell>
          <cell r="G192">
            <v>71228.639999999999</v>
          </cell>
          <cell r="H192">
            <v>986</v>
          </cell>
        </row>
        <row r="193">
          <cell r="A193" t="str">
            <v>016145393329</v>
          </cell>
          <cell r="B193" t="str">
            <v>01614539</v>
          </cell>
          <cell r="C193" t="str">
            <v>01614539</v>
          </cell>
          <cell r="D193" t="str">
            <v>3329</v>
          </cell>
          <cell r="E193" t="str">
            <v>HILTON EAST ASSISTED LIVING</v>
          </cell>
          <cell r="F193" t="str">
            <v>RUGS II GROUP-PD, NON-MEDICARE</v>
          </cell>
          <cell r="G193">
            <v>9259.2000000000007</v>
          </cell>
          <cell r="H193">
            <v>120</v>
          </cell>
        </row>
        <row r="194">
          <cell r="A194" t="str">
            <v>016145393331</v>
          </cell>
          <cell r="B194" t="str">
            <v>01614539</v>
          </cell>
          <cell r="C194" t="str">
            <v>01614539</v>
          </cell>
          <cell r="D194" t="str">
            <v>3331</v>
          </cell>
          <cell r="E194" t="str">
            <v>HILTON EAST ASSISTED LIVING</v>
          </cell>
          <cell r="F194" t="str">
            <v>RUGS II GROUP-PE, NON-MEDICARE</v>
          </cell>
          <cell r="G194">
            <v>14875.26</v>
          </cell>
          <cell r="H194">
            <v>174</v>
          </cell>
        </row>
        <row r="195">
          <cell r="A195" t="str">
            <v>016811493301</v>
          </cell>
          <cell r="B195" t="str">
            <v>01681149</v>
          </cell>
          <cell r="C195" t="str">
            <v>01681149</v>
          </cell>
          <cell r="D195" t="str">
            <v>3301</v>
          </cell>
          <cell r="E195" t="str">
            <v>229 BENNETT RD OPERATING COMPANY LL</v>
          </cell>
          <cell r="F195" t="str">
            <v>RUGS II GROUP-RA, NON-MEDICARE</v>
          </cell>
          <cell r="G195">
            <v>74504.28</v>
          </cell>
          <cell r="H195">
            <v>932</v>
          </cell>
        </row>
        <row r="196">
          <cell r="A196" t="str">
            <v>016811493309</v>
          </cell>
          <cell r="B196" t="str">
            <v>01681149</v>
          </cell>
          <cell r="C196" t="str">
            <v>01681149</v>
          </cell>
          <cell r="D196" t="str">
            <v>3309</v>
          </cell>
          <cell r="E196" t="str">
            <v>229 BENNETT RD OPERATING COMPANY LL</v>
          </cell>
          <cell r="F196" t="str">
            <v>RUGS II GROUP-CA, NON-MEDICARE</v>
          </cell>
          <cell r="G196">
            <v>92545.7</v>
          </cell>
          <cell r="H196">
            <v>1655</v>
          </cell>
        </row>
        <row r="197">
          <cell r="A197" t="str">
            <v>016811493311</v>
          </cell>
          <cell r="B197" t="str">
            <v>01681149</v>
          </cell>
          <cell r="C197" t="str">
            <v>01681149</v>
          </cell>
          <cell r="D197" t="str">
            <v>3311</v>
          </cell>
          <cell r="E197" t="str">
            <v>229 BENNETT RD OPERATING COMPANY LL</v>
          </cell>
          <cell r="F197" t="str">
            <v>RUGS II GROUP-CB, NON-MEDICARE</v>
          </cell>
          <cell r="G197">
            <v>3066.78</v>
          </cell>
          <cell r="H197">
            <v>50</v>
          </cell>
        </row>
        <row r="198">
          <cell r="A198" t="str">
            <v>016811493319</v>
          </cell>
          <cell r="B198" t="str">
            <v>01681149</v>
          </cell>
          <cell r="C198" t="str">
            <v>01681149</v>
          </cell>
          <cell r="D198" t="str">
            <v>3319</v>
          </cell>
          <cell r="E198" t="str">
            <v>229 BENNETT RD OPERATING COMPANY LL</v>
          </cell>
          <cell r="F198" t="str">
            <v>RUGS II GROUP-BB, NON-MEDICARE</v>
          </cell>
          <cell r="G198">
            <v>57125.41</v>
          </cell>
          <cell r="H198">
            <v>853</v>
          </cell>
        </row>
        <row r="199">
          <cell r="A199" t="str">
            <v>016811493323</v>
          </cell>
          <cell r="B199" t="str">
            <v>01681149</v>
          </cell>
          <cell r="C199" t="str">
            <v>01681149</v>
          </cell>
          <cell r="D199" t="str">
            <v>3323</v>
          </cell>
          <cell r="E199" t="str">
            <v>229 BENNETT RD OPERATING COMPANY LL</v>
          </cell>
          <cell r="F199" t="str">
            <v>RUGS II GROUP-PA, NON-MEDICARE</v>
          </cell>
          <cell r="G199">
            <v>1991.96</v>
          </cell>
          <cell r="H199">
            <v>92</v>
          </cell>
        </row>
        <row r="200">
          <cell r="A200" t="str">
            <v>016811493325</v>
          </cell>
          <cell r="B200" t="str">
            <v>01681149</v>
          </cell>
          <cell r="C200" t="str">
            <v>01681149</v>
          </cell>
          <cell r="D200" t="str">
            <v>3325</v>
          </cell>
          <cell r="E200" t="str">
            <v>229 BENNETT RD OPERATING COMPANY LL</v>
          </cell>
          <cell r="F200" t="str">
            <v>RUGS II GROUP-PB, NON-MEDICARE</v>
          </cell>
          <cell r="G200">
            <v>426819.05</v>
          </cell>
          <cell r="H200">
            <v>7293</v>
          </cell>
        </row>
        <row r="201">
          <cell r="A201" t="str">
            <v>016811493327</v>
          </cell>
          <cell r="B201" t="str">
            <v>01681149</v>
          </cell>
          <cell r="C201" t="str">
            <v>01681149</v>
          </cell>
          <cell r="D201" t="str">
            <v>3327</v>
          </cell>
          <cell r="E201" t="str">
            <v>229 BENNETT RD OPERATING COMPANY LL</v>
          </cell>
          <cell r="F201" t="str">
            <v>RUGS II GROUP-PC, NON-MEDICARE</v>
          </cell>
          <cell r="G201">
            <v>50713.42</v>
          </cell>
          <cell r="H201">
            <v>796</v>
          </cell>
        </row>
        <row r="202">
          <cell r="A202" t="str">
            <v>016872693309</v>
          </cell>
          <cell r="B202" t="str">
            <v>01687269</v>
          </cell>
          <cell r="C202" t="str">
            <v>01687269</v>
          </cell>
          <cell r="D202" t="str">
            <v>3309</v>
          </cell>
          <cell r="E202" t="str">
            <v>MT ALVERNO CENTER ALP</v>
          </cell>
          <cell r="F202" t="str">
            <v>RUGS II GROUP-CA, NON-MEDICARE</v>
          </cell>
          <cell r="G202">
            <v>23964.400000000001</v>
          </cell>
          <cell r="H202">
            <v>362</v>
          </cell>
        </row>
        <row r="203">
          <cell r="A203" t="str">
            <v>016872693317</v>
          </cell>
          <cell r="B203" t="str">
            <v>01687269</v>
          </cell>
          <cell r="C203" t="str">
            <v>01687269</v>
          </cell>
          <cell r="D203" t="str">
            <v>3317</v>
          </cell>
          <cell r="E203" t="str">
            <v>MT ALVERNO CENTER ALP</v>
          </cell>
          <cell r="F203" t="str">
            <v>RUGS II GROUP-BA, NON-MEDICARE</v>
          </cell>
          <cell r="G203">
            <v>0</v>
          </cell>
          <cell r="H203">
            <v>0</v>
          </cell>
        </row>
        <row r="204">
          <cell r="A204" t="str">
            <v>016872693323</v>
          </cell>
          <cell r="B204" t="str">
            <v>01687269</v>
          </cell>
          <cell r="C204" t="str">
            <v>01687269</v>
          </cell>
          <cell r="D204" t="str">
            <v>3323</v>
          </cell>
          <cell r="E204" t="str">
            <v>MT ALVERNO CENTER ALP</v>
          </cell>
          <cell r="F204" t="str">
            <v>RUGS II GROUP-PA, NON-MEDICARE</v>
          </cell>
          <cell r="G204">
            <v>509313.07</v>
          </cell>
          <cell r="H204">
            <v>9888</v>
          </cell>
        </row>
        <row r="205">
          <cell r="A205" t="str">
            <v>016872693325</v>
          </cell>
          <cell r="B205" t="str">
            <v>01687269</v>
          </cell>
          <cell r="C205" t="str">
            <v>01687269</v>
          </cell>
          <cell r="D205" t="str">
            <v>3325</v>
          </cell>
          <cell r="E205" t="str">
            <v>MT ALVERNO CENTER ALP</v>
          </cell>
          <cell r="F205" t="str">
            <v>RUGS II GROUP-PB, NON-MEDICARE</v>
          </cell>
          <cell r="G205">
            <v>41457.300000000003</v>
          </cell>
          <cell r="H205">
            <v>770</v>
          </cell>
        </row>
        <row r="206">
          <cell r="A206" t="str">
            <v>017285503301</v>
          </cell>
          <cell r="B206" t="str">
            <v>01728550</v>
          </cell>
          <cell r="C206" t="str">
            <v>01728550</v>
          </cell>
          <cell r="D206" t="str">
            <v>3301</v>
          </cell>
          <cell r="E206" t="str">
            <v>SEDGWICK HEIGHTS ALP</v>
          </cell>
          <cell r="F206" t="str">
            <v>RUGS II GROUP-RA, NON-MEDICARE</v>
          </cell>
          <cell r="G206">
            <v>486.4</v>
          </cell>
          <cell r="H206">
            <v>5</v>
          </cell>
        </row>
        <row r="207">
          <cell r="A207" t="str">
            <v>017285503309</v>
          </cell>
          <cell r="B207" t="str">
            <v>01728550</v>
          </cell>
          <cell r="C207" t="str">
            <v>01728550</v>
          </cell>
          <cell r="D207" t="str">
            <v>3309</v>
          </cell>
          <cell r="E207" t="str">
            <v>SEDGWICK HEIGHTS ALP</v>
          </cell>
          <cell r="F207" t="str">
            <v>RUGS II GROUP-CA, NON-MEDICARE</v>
          </cell>
          <cell r="G207">
            <v>239167.99</v>
          </cell>
          <cell r="H207">
            <v>3731</v>
          </cell>
        </row>
        <row r="208">
          <cell r="A208" t="str">
            <v>017285503311</v>
          </cell>
          <cell r="B208" t="str">
            <v>01728550</v>
          </cell>
          <cell r="C208" t="str">
            <v>01728550</v>
          </cell>
          <cell r="D208" t="str">
            <v>3311</v>
          </cell>
          <cell r="E208" t="str">
            <v>SEDGWICK HEIGHTS ALP</v>
          </cell>
          <cell r="F208" t="str">
            <v>RUGS II GROUP-CB, NON-MEDICARE</v>
          </cell>
          <cell r="G208">
            <v>125725.3</v>
          </cell>
          <cell r="H208">
            <v>1615</v>
          </cell>
        </row>
        <row r="209">
          <cell r="A209" t="str">
            <v>017285503313</v>
          </cell>
          <cell r="B209" t="str">
            <v>01728550</v>
          </cell>
          <cell r="C209" t="str">
            <v>01728550</v>
          </cell>
          <cell r="D209" t="str">
            <v>3313</v>
          </cell>
          <cell r="E209" t="str">
            <v>SEDGWICK HEIGHTS ALP</v>
          </cell>
          <cell r="F209" t="str">
            <v>RUGS II GROUP-CC, NON-MEDICARE</v>
          </cell>
          <cell r="G209">
            <v>10326.51</v>
          </cell>
          <cell r="H209">
            <v>149</v>
          </cell>
        </row>
        <row r="210">
          <cell r="A210" t="str">
            <v>017285503315</v>
          </cell>
          <cell r="B210" t="str">
            <v>01728550</v>
          </cell>
          <cell r="C210" t="str">
            <v>01728550</v>
          </cell>
          <cell r="D210" t="str">
            <v>3315</v>
          </cell>
          <cell r="E210" t="str">
            <v>SEDGWICK HEIGHTS ALP</v>
          </cell>
          <cell r="F210" t="str">
            <v>RUGS II GROUP-CD, NON-MEDICARE</v>
          </cell>
          <cell r="G210">
            <v>13096.07</v>
          </cell>
          <cell r="H210">
            <v>131</v>
          </cell>
        </row>
        <row r="211">
          <cell r="A211" t="str">
            <v>017285503319</v>
          </cell>
          <cell r="B211" t="str">
            <v>01728550</v>
          </cell>
          <cell r="C211" t="str">
            <v>01728550</v>
          </cell>
          <cell r="D211" t="str">
            <v>3319</v>
          </cell>
          <cell r="E211" t="str">
            <v>SEDGWICK HEIGHTS ALP</v>
          </cell>
          <cell r="F211" t="str">
            <v>RUGS II GROUP-BB, NON-MEDICARE</v>
          </cell>
          <cell r="G211">
            <v>236053.05</v>
          </cell>
          <cell r="H211">
            <v>3095</v>
          </cell>
        </row>
        <row r="212">
          <cell r="A212" t="str">
            <v>017285503321</v>
          </cell>
          <cell r="B212" t="str">
            <v>01728550</v>
          </cell>
          <cell r="C212" t="str">
            <v>01728550</v>
          </cell>
          <cell r="D212" t="str">
            <v>3321</v>
          </cell>
          <cell r="E212" t="str">
            <v>SEDGWICK HEIGHTS ALP</v>
          </cell>
          <cell r="F212" t="str">
            <v>RUGS II GROUP-BC, NON-MEDICARE</v>
          </cell>
          <cell r="G212">
            <v>119658.24000000001</v>
          </cell>
          <cell r="H212">
            <v>1430</v>
          </cell>
        </row>
        <row r="213">
          <cell r="A213" t="str">
            <v>017285503323</v>
          </cell>
          <cell r="B213" t="str">
            <v>01728550</v>
          </cell>
          <cell r="C213" t="str">
            <v>01728550</v>
          </cell>
          <cell r="D213" t="str">
            <v>3323</v>
          </cell>
          <cell r="E213" t="str">
            <v>SEDGWICK HEIGHTS ALP</v>
          </cell>
          <cell r="F213" t="str">
            <v>RUGS II GROUP-PA, NON-MEDICARE</v>
          </cell>
          <cell r="G213">
            <v>8822.4</v>
          </cell>
          <cell r="H213">
            <v>160</v>
          </cell>
        </row>
        <row r="214">
          <cell r="A214" t="str">
            <v>017285503325</v>
          </cell>
          <cell r="B214" t="str">
            <v>01728550</v>
          </cell>
          <cell r="C214" t="str">
            <v>01728550</v>
          </cell>
          <cell r="D214" t="str">
            <v>3325</v>
          </cell>
          <cell r="E214" t="str">
            <v>SEDGWICK HEIGHTS ALP</v>
          </cell>
          <cell r="F214" t="str">
            <v>RUGS II GROUP-PB, NON-MEDICARE</v>
          </cell>
          <cell r="G214">
            <v>1626654.83</v>
          </cell>
          <cell r="H214">
            <v>23726</v>
          </cell>
        </row>
        <row r="215">
          <cell r="A215" t="str">
            <v>017285503327</v>
          </cell>
          <cell r="B215" t="str">
            <v>01728550</v>
          </cell>
          <cell r="C215" t="str">
            <v>01728550</v>
          </cell>
          <cell r="D215" t="str">
            <v>3327</v>
          </cell>
          <cell r="E215" t="str">
            <v>SEDGWICK HEIGHTS ALP</v>
          </cell>
          <cell r="F215" t="str">
            <v>RUGS II GROUP-PC, NON-MEDICARE</v>
          </cell>
          <cell r="G215">
            <v>365089.29</v>
          </cell>
          <cell r="H215">
            <v>4787</v>
          </cell>
        </row>
        <row r="216">
          <cell r="A216" t="str">
            <v>017285503329</v>
          </cell>
          <cell r="B216" t="str">
            <v>01728550</v>
          </cell>
          <cell r="C216" t="str">
            <v>01728550</v>
          </cell>
          <cell r="D216" t="str">
            <v>3329</v>
          </cell>
          <cell r="E216" t="str">
            <v>SEDGWICK HEIGHTS ALP</v>
          </cell>
          <cell r="F216" t="str">
            <v>RUGS II GROUP-PD, NON-MEDICARE</v>
          </cell>
          <cell r="G216">
            <v>56478.16</v>
          </cell>
          <cell r="H216">
            <v>697</v>
          </cell>
        </row>
        <row r="217">
          <cell r="A217" t="str">
            <v>017285503331</v>
          </cell>
          <cell r="B217" t="str">
            <v>01728550</v>
          </cell>
          <cell r="C217" t="str">
            <v>01728550</v>
          </cell>
          <cell r="D217" t="str">
            <v>3331</v>
          </cell>
          <cell r="E217" t="str">
            <v>SEDGWICK HEIGHTS ALP</v>
          </cell>
          <cell r="F217" t="str">
            <v>RUGS II GROUP-PE, NON-MEDICARE</v>
          </cell>
          <cell r="G217">
            <v>12101.4</v>
          </cell>
          <cell r="H217">
            <v>145</v>
          </cell>
        </row>
        <row r="218">
          <cell r="A218" t="str">
            <v>018179363301</v>
          </cell>
          <cell r="B218" t="str">
            <v>01817936</v>
          </cell>
          <cell r="C218" t="str">
            <v>01817936</v>
          </cell>
          <cell r="D218" t="str">
            <v>3301</v>
          </cell>
          <cell r="E218" t="str">
            <v>FAMILY SVC OF ROCHESTEREHP 2  JCP</v>
          </cell>
          <cell r="F218" t="str">
            <v>RUGS II GROUP-RA, NON-MEDICARE</v>
          </cell>
          <cell r="G218">
            <v>59507.5</v>
          </cell>
          <cell r="H218">
            <v>650</v>
          </cell>
        </row>
        <row r="219">
          <cell r="A219" t="str">
            <v>018179363303</v>
          </cell>
          <cell r="B219" t="str">
            <v>01817936</v>
          </cell>
          <cell r="C219" t="str">
            <v>01817936</v>
          </cell>
          <cell r="D219" t="str">
            <v>3303</v>
          </cell>
          <cell r="E219" t="str">
            <v>FAMILY SVC OF ROCHESTEREHP 2  JCP</v>
          </cell>
          <cell r="F219" t="str">
            <v>RUGS II GROUP-RB, NON-MEDICARE</v>
          </cell>
          <cell r="G219">
            <v>1885.18</v>
          </cell>
          <cell r="H219">
            <v>19</v>
          </cell>
        </row>
        <row r="220">
          <cell r="A220" t="str">
            <v>018179363309</v>
          </cell>
          <cell r="B220" t="str">
            <v>01817936</v>
          </cell>
          <cell r="C220" t="str">
            <v>01817936</v>
          </cell>
          <cell r="D220" t="str">
            <v>3309</v>
          </cell>
          <cell r="E220" t="str">
            <v>FAMILY SVC OF ROCHESTEREHP 2  JCP</v>
          </cell>
          <cell r="F220" t="str">
            <v>RUGS II GROUP-CA, NON-MEDICARE</v>
          </cell>
          <cell r="G220">
            <v>96930.75</v>
          </cell>
          <cell r="H220">
            <v>1620</v>
          </cell>
        </row>
        <row r="221">
          <cell r="A221" t="str">
            <v>018179363319</v>
          </cell>
          <cell r="B221" t="str">
            <v>01817936</v>
          </cell>
          <cell r="C221" t="str">
            <v>01817936</v>
          </cell>
          <cell r="D221" t="str">
            <v>3319</v>
          </cell>
          <cell r="E221" t="str">
            <v>FAMILY SVC OF ROCHESTEREHP 2  JCP</v>
          </cell>
          <cell r="F221" t="str">
            <v>RUGS II GROUP-BB, NON-MEDICARE</v>
          </cell>
          <cell r="G221">
            <v>14162.79</v>
          </cell>
          <cell r="H221">
            <v>202</v>
          </cell>
        </row>
        <row r="222">
          <cell r="A222" t="str">
            <v>018179363321</v>
          </cell>
          <cell r="B222" t="str">
            <v>01817936</v>
          </cell>
          <cell r="C222" t="str">
            <v>01817936</v>
          </cell>
          <cell r="D222" t="str">
            <v>3321</v>
          </cell>
          <cell r="E222" t="str">
            <v>FAMILY SVC OF ROCHESTEREHP 2  JCP</v>
          </cell>
          <cell r="F222" t="str">
            <v>RUGS II GROUP-BC, NON-MEDICARE</v>
          </cell>
          <cell r="G222">
            <v>28312.92</v>
          </cell>
          <cell r="H222">
            <v>354</v>
          </cell>
        </row>
        <row r="223">
          <cell r="A223" t="str">
            <v>018179363325</v>
          </cell>
          <cell r="B223" t="str">
            <v>01817936</v>
          </cell>
          <cell r="C223" t="str">
            <v>01817936</v>
          </cell>
          <cell r="D223" t="str">
            <v>3325</v>
          </cell>
          <cell r="E223" t="str">
            <v>FAMILY SVC OF ROCHESTEREHP 2  JCP</v>
          </cell>
          <cell r="F223" t="str">
            <v>RUGS II GROUP-PB, NON-MEDICARE</v>
          </cell>
          <cell r="G223">
            <v>113312.42</v>
          </cell>
          <cell r="H223">
            <v>1772</v>
          </cell>
        </row>
        <row r="224">
          <cell r="A224" t="str">
            <v>018179363327</v>
          </cell>
          <cell r="B224" t="str">
            <v>01817936</v>
          </cell>
          <cell r="C224" t="str">
            <v>01817936</v>
          </cell>
          <cell r="D224" t="str">
            <v>3327</v>
          </cell>
          <cell r="E224" t="str">
            <v>FAMILY SVC OF ROCHESTEREHP 2  JCP</v>
          </cell>
          <cell r="F224" t="str">
            <v>RUGS II GROUP-PC, NON-MEDICARE</v>
          </cell>
          <cell r="G224">
            <v>17193.12</v>
          </cell>
          <cell r="H224">
            <v>238</v>
          </cell>
        </row>
        <row r="225">
          <cell r="A225" t="str">
            <v>018779213301</v>
          </cell>
          <cell r="B225" t="str">
            <v>01877921</v>
          </cell>
          <cell r="C225" t="str">
            <v>01877921</v>
          </cell>
          <cell r="D225" t="str">
            <v>3301</v>
          </cell>
          <cell r="E225" t="str">
            <v>76 BUFFALO STREET OPERATING CO LLC</v>
          </cell>
          <cell r="F225" t="str">
            <v>RUGS II GROUP-RA, NON-MEDICARE</v>
          </cell>
          <cell r="G225">
            <v>27556.75</v>
          </cell>
          <cell r="H225">
            <v>325</v>
          </cell>
        </row>
        <row r="226">
          <cell r="A226" t="str">
            <v>018779213309</v>
          </cell>
          <cell r="B226" t="str">
            <v>01877921</v>
          </cell>
          <cell r="C226" t="str">
            <v>01877921</v>
          </cell>
          <cell r="D226" t="str">
            <v>3309</v>
          </cell>
          <cell r="E226" t="str">
            <v>76 BUFFALO STREET OPERATING CO LLC</v>
          </cell>
          <cell r="F226" t="str">
            <v>RUGS II GROUP-CA, NON-MEDICARE</v>
          </cell>
          <cell r="G226">
            <v>44779.68</v>
          </cell>
          <cell r="H226">
            <v>792</v>
          </cell>
        </row>
        <row r="227">
          <cell r="A227" t="str">
            <v>018779213311</v>
          </cell>
          <cell r="B227" t="str">
            <v>01877921</v>
          </cell>
          <cell r="C227" t="str">
            <v>01877921</v>
          </cell>
          <cell r="D227" t="str">
            <v>3311</v>
          </cell>
          <cell r="E227" t="str">
            <v>76 BUFFALO STREET OPERATING CO LLC</v>
          </cell>
          <cell r="F227" t="str">
            <v>RUGS II GROUP-CB, NON-MEDICARE</v>
          </cell>
          <cell r="G227">
            <v>20212.330000000002</v>
          </cell>
          <cell r="H227">
            <v>281</v>
          </cell>
        </row>
        <row r="228">
          <cell r="A228" t="str">
            <v>018779213319</v>
          </cell>
          <cell r="B228" t="str">
            <v>01877921</v>
          </cell>
          <cell r="C228" t="str">
            <v>01877921</v>
          </cell>
          <cell r="D228" t="str">
            <v>3319</v>
          </cell>
          <cell r="E228" t="str">
            <v>76 BUFFALO STREET OPERATING CO LLC</v>
          </cell>
          <cell r="F228" t="str">
            <v>RUGS II GROUP-BB, NON-MEDICARE</v>
          </cell>
          <cell r="G228">
            <v>25649.51</v>
          </cell>
          <cell r="H228">
            <v>383</v>
          </cell>
        </row>
        <row r="229">
          <cell r="A229" t="str">
            <v>018779213323</v>
          </cell>
          <cell r="B229" t="str">
            <v>01877921</v>
          </cell>
          <cell r="C229" t="str">
            <v>01877921</v>
          </cell>
          <cell r="D229" t="str">
            <v>3323</v>
          </cell>
          <cell r="E229" t="str">
            <v>76 BUFFALO STREET OPERATING CO LLC</v>
          </cell>
          <cell r="F229" t="str">
            <v>RUGS II GROUP-PA, NON-MEDICARE</v>
          </cell>
          <cell r="G229">
            <v>16892.48</v>
          </cell>
          <cell r="H229">
            <v>352</v>
          </cell>
        </row>
        <row r="230">
          <cell r="A230" t="str">
            <v>018779213325</v>
          </cell>
          <cell r="B230" t="str">
            <v>01877921</v>
          </cell>
          <cell r="C230" t="str">
            <v>01877921</v>
          </cell>
          <cell r="D230" t="str">
            <v>3325</v>
          </cell>
          <cell r="E230" t="str">
            <v>76 BUFFALO STREET OPERATING CO LLC</v>
          </cell>
          <cell r="F230" t="str">
            <v>RUGS II GROUP-PB, NON-MEDICARE</v>
          </cell>
          <cell r="G230">
            <v>432955.37</v>
          </cell>
          <cell r="H230">
            <v>7207</v>
          </cell>
        </row>
        <row r="231">
          <cell r="A231" t="str">
            <v>018779213327</v>
          </cell>
          <cell r="B231" t="str">
            <v>01877921</v>
          </cell>
          <cell r="C231" t="str">
            <v>01877921</v>
          </cell>
          <cell r="D231" t="str">
            <v>3327</v>
          </cell>
          <cell r="E231" t="str">
            <v>76 BUFFALO STREET OPERATING CO LLC</v>
          </cell>
          <cell r="F231" t="str">
            <v>RUGS II GROUP-PC, NON-MEDICARE</v>
          </cell>
          <cell r="G231">
            <v>20899.66</v>
          </cell>
          <cell r="H231">
            <v>398</v>
          </cell>
        </row>
        <row r="232">
          <cell r="A232" t="str">
            <v>018795833301</v>
          </cell>
          <cell r="B232" t="str">
            <v>01879583</v>
          </cell>
          <cell r="C232" t="str">
            <v>01879583</v>
          </cell>
          <cell r="D232" t="str">
            <v>3301</v>
          </cell>
          <cell r="E232" t="str">
            <v>TANGLEWOOD MANOR ALP</v>
          </cell>
          <cell r="F232" t="str">
            <v>RUGS II GROUP-RA, NON-MEDICARE</v>
          </cell>
          <cell r="G232">
            <v>151251.21</v>
          </cell>
          <cell r="H232">
            <v>1860</v>
          </cell>
        </row>
        <row r="233">
          <cell r="A233" t="str">
            <v>018795833303</v>
          </cell>
          <cell r="B233" t="str">
            <v>01879583</v>
          </cell>
          <cell r="C233" t="str">
            <v>01879583</v>
          </cell>
          <cell r="D233" t="str">
            <v>3303</v>
          </cell>
          <cell r="E233" t="str">
            <v>TANGLEWOOD MANOR ALP</v>
          </cell>
          <cell r="F233" t="str">
            <v>RUGS II GROUP-RB, NON-MEDICARE</v>
          </cell>
          <cell r="G233">
            <v>10381.31</v>
          </cell>
          <cell r="H233">
            <v>113</v>
          </cell>
        </row>
        <row r="234">
          <cell r="A234" t="str">
            <v>018795833305</v>
          </cell>
          <cell r="B234" t="str">
            <v>01879583</v>
          </cell>
          <cell r="C234" t="str">
            <v>01879583</v>
          </cell>
          <cell r="D234" t="str">
            <v>3305</v>
          </cell>
          <cell r="E234" t="str">
            <v>TANGLEWOOD MANOR ALP</v>
          </cell>
          <cell r="F234" t="str">
            <v>RUGS II GROUP-SA, NON-MEDICARE</v>
          </cell>
          <cell r="G234">
            <v>230.44</v>
          </cell>
          <cell r="H234">
            <v>4</v>
          </cell>
        </row>
        <row r="235">
          <cell r="A235" t="str">
            <v>018795833309</v>
          </cell>
          <cell r="B235" t="str">
            <v>01879583</v>
          </cell>
          <cell r="C235" t="str">
            <v>01879583</v>
          </cell>
          <cell r="D235" t="str">
            <v>3309</v>
          </cell>
          <cell r="E235" t="str">
            <v>TANGLEWOOD MANOR ALP</v>
          </cell>
          <cell r="F235" t="str">
            <v>RUGS II GROUP-CA, NON-MEDICARE</v>
          </cell>
          <cell r="G235">
            <v>203900.19</v>
          </cell>
          <cell r="H235">
            <v>3866</v>
          </cell>
        </row>
        <row r="236">
          <cell r="A236" t="str">
            <v>018795833311</v>
          </cell>
          <cell r="B236" t="str">
            <v>01879583</v>
          </cell>
          <cell r="C236" t="str">
            <v>01879583</v>
          </cell>
          <cell r="D236" t="str">
            <v>3311</v>
          </cell>
          <cell r="E236" t="str">
            <v>TANGLEWOOD MANOR ALP</v>
          </cell>
          <cell r="F236" t="str">
            <v>RUGS II GROUP-CB, NON-MEDICARE</v>
          </cell>
          <cell r="G236">
            <v>314494.92</v>
          </cell>
          <cell r="H236">
            <v>5004</v>
          </cell>
        </row>
        <row r="237">
          <cell r="A237" t="str">
            <v>018795833313</v>
          </cell>
          <cell r="B237" t="str">
            <v>01879583</v>
          </cell>
          <cell r="C237" t="str">
            <v>01879583</v>
          </cell>
          <cell r="D237" t="str">
            <v>3313</v>
          </cell>
          <cell r="E237" t="str">
            <v>TANGLEWOOD MANOR ALP</v>
          </cell>
          <cell r="F237" t="str">
            <v>RUGS II GROUP-CC, NON-MEDICARE</v>
          </cell>
          <cell r="G237">
            <v>29268.2</v>
          </cell>
          <cell r="H237">
            <v>390</v>
          </cell>
        </row>
        <row r="238">
          <cell r="A238" t="str">
            <v>018795833319</v>
          </cell>
          <cell r="B238" t="str">
            <v>01879583</v>
          </cell>
          <cell r="C238" t="str">
            <v>01879583</v>
          </cell>
          <cell r="D238" t="str">
            <v>3319</v>
          </cell>
          <cell r="E238" t="str">
            <v>TANGLEWOOD MANOR ALP</v>
          </cell>
          <cell r="F238" t="str">
            <v>RUGS II GROUP-BB, NON-MEDICARE</v>
          </cell>
          <cell r="G238">
            <v>209712.83</v>
          </cell>
          <cell r="H238">
            <v>3319</v>
          </cell>
        </row>
        <row r="239">
          <cell r="A239" t="str">
            <v>018795833321</v>
          </cell>
          <cell r="B239" t="str">
            <v>01879583</v>
          </cell>
          <cell r="C239" t="str">
            <v>01879583</v>
          </cell>
          <cell r="D239" t="str">
            <v>3321</v>
          </cell>
          <cell r="E239" t="str">
            <v>TANGLEWOOD MANOR ALP</v>
          </cell>
          <cell r="F239" t="str">
            <v>RUGS II GROUP-BC, NON-MEDICARE</v>
          </cell>
          <cell r="G239">
            <v>644639.42000000004</v>
          </cell>
          <cell r="H239">
            <v>9346</v>
          </cell>
        </row>
        <row r="240">
          <cell r="A240" t="str">
            <v>018795833325</v>
          </cell>
          <cell r="B240" t="str">
            <v>01879583</v>
          </cell>
          <cell r="C240" t="str">
            <v>01879583</v>
          </cell>
          <cell r="D240" t="str">
            <v>3325</v>
          </cell>
          <cell r="E240" t="str">
            <v>TANGLEWOOD MANOR ALP</v>
          </cell>
          <cell r="F240" t="str">
            <v>RUGS II GROUP-PB, NON-MEDICARE</v>
          </cell>
          <cell r="G240">
            <v>361228.32</v>
          </cell>
          <cell r="H240">
            <v>6478</v>
          </cell>
        </row>
        <row r="241">
          <cell r="A241" t="str">
            <v>018795833327</v>
          </cell>
          <cell r="B241" t="str">
            <v>01879583</v>
          </cell>
          <cell r="C241" t="str">
            <v>01879583</v>
          </cell>
          <cell r="D241" t="str">
            <v>3327</v>
          </cell>
          <cell r="E241" t="str">
            <v>TANGLEWOOD MANOR ALP</v>
          </cell>
          <cell r="F241" t="str">
            <v>RUGS II GROUP-PC, NON-MEDICARE</v>
          </cell>
          <cell r="G241">
            <v>94415.94</v>
          </cell>
          <cell r="H241">
            <v>1429</v>
          </cell>
        </row>
        <row r="242">
          <cell r="A242" t="str">
            <v>018795833329</v>
          </cell>
          <cell r="B242" t="str">
            <v>01879583</v>
          </cell>
          <cell r="C242" t="str">
            <v>01879583</v>
          </cell>
          <cell r="D242" t="str">
            <v>3329</v>
          </cell>
          <cell r="E242" t="str">
            <v>TANGLEWOOD MANOR ALP</v>
          </cell>
          <cell r="F242" t="str">
            <v>RUGS II GROUP-PD, NON-MEDICARE</v>
          </cell>
          <cell r="G242">
            <v>220623.78</v>
          </cell>
          <cell r="H242">
            <v>3158</v>
          </cell>
        </row>
        <row r="243">
          <cell r="A243" t="str">
            <v>018795833331</v>
          </cell>
          <cell r="B243" t="str">
            <v>01879583</v>
          </cell>
          <cell r="C243" t="str">
            <v>01879583</v>
          </cell>
          <cell r="D243" t="str">
            <v>3331</v>
          </cell>
          <cell r="E243" t="str">
            <v>TANGLEWOOD MANOR ALP</v>
          </cell>
          <cell r="F243" t="str">
            <v>RUGS II GROUP-PE, NON-MEDICARE</v>
          </cell>
          <cell r="G243">
            <v>74927.490000000005</v>
          </cell>
          <cell r="H243">
            <v>957</v>
          </cell>
        </row>
        <row r="244">
          <cell r="A244" t="str">
            <v>018914693305</v>
          </cell>
          <cell r="B244" t="str">
            <v>01891469</v>
          </cell>
          <cell r="C244" t="str">
            <v>01891469</v>
          </cell>
          <cell r="D244" t="str">
            <v>3305</v>
          </cell>
          <cell r="E244" t="str">
            <v>BROOKDALE HOSP MED CTR ALP</v>
          </cell>
          <cell r="F244" t="str">
            <v>RUGS II GROUP-SA, NON-MEDICARE</v>
          </cell>
          <cell r="G244">
            <v>40982.58</v>
          </cell>
          <cell r="H244">
            <v>306</v>
          </cell>
        </row>
        <row r="245">
          <cell r="A245" t="str">
            <v>018914693309</v>
          </cell>
          <cell r="B245" t="str">
            <v>01891469</v>
          </cell>
          <cell r="C245" t="str">
            <v>01891469</v>
          </cell>
          <cell r="D245" t="str">
            <v>3309</v>
          </cell>
          <cell r="E245" t="str">
            <v>BROOKDALE HOSP MED CTR ALP</v>
          </cell>
          <cell r="F245" t="str">
            <v>RUGS II GROUP-CA, NON-MEDICARE</v>
          </cell>
          <cell r="G245">
            <v>225185.76</v>
          </cell>
          <cell r="H245">
            <v>2586</v>
          </cell>
        </row>
        <row r="246">
          <cell r="A246" t="str">
            <v>018914693311</v>
          </cell>
          <cell r="B246" t="str">
            <v>01891469</v>
          </cell>
          <cell r="C246" t="str">
            <v>01891469</v>
          </cell>
          <cell r="D246" t="str">
            <v>3311</v>
          </cell>
          <cell r="E246" t="str">
            <v>BROOKDALE HOSP MED CTR ALP</v>
          </cell>
          <cell r="F246" t="str">
            <v>RUGS II GROUP-CB, NON-MEDICARE</v>
          </cell>
          <cell r="G246">
            <v>42135.6</v>
          </cell>
          <cell r="H246">
            <v>365</v>
          </cell>
        </row>
        <row r="247">
          <cell r="A247" t="str">
            <v>018914693323</v>
          </cell>
          <cell r="B247" t="str">
            <v>01891469</v>
          </cell>
          <cell r="C247" t="str">
            <v>01891469</v>
          </cell>
          <cell r="D247" t="str">
            <v>3323</v>
          </cell>
          <cell r="E247" t="str">
            <v>BROOKDALE HOSP MED CTR ALP</v>
          </cell>
          <cell r="F247" t="str">
            <v>RUGS II GROUP-PA, NON-MEDICARE</v>
          </cell>
          <cell r="G247">
            <v>595383.75</v>
          </cell>
          <cell r="H247">
            <v>8073</v>
          </cell>
        </row>
        <row r="248">
          <cell r="A248" t="str">
            <v>019031623301</v>
          </cell>
          <cell r="B248" t="str">
            <v>01903162</v>
          </cell>
          <cell r="C248" t="str">
            <v>01903162</v>
          </cell>
          <cell r="D248" t="str">
            <v>3301</v>
          </cell>
          <cell r="E248" t="str">
            <v>BRONXWOOD</v>
          </cell>
          <cell r="F248" t="str">
            <v>RUGS II GROUP-RA, NON-MEDICARE</v>
          </cell>
          <cell r="G248">
            <v>59128.89</v>
          </cell>
          <cell r="H248">
            <v>431</v>
          </cell>
        </row>
        <row r="249">
          <cell r="A249" t="str">
            <v>019031623309</v>
          </cell>
          <cell r="B249" t="str">
            <v>01903162</v>
          </cell>
          <cell r="C249" t="str">
            <v>01903162</v>
          </cell>
          <cell r="D249" t="str">
            <v>3309</v>
          </cell>
          <cell r="E249" t="str">
            <v>BRONXWOOD</v>
          </cell>
          <cell r="F249" t="str">
            <v>RUGS II GROUP-CA, NON-MEDICARE</v>
          </cell>
          <cell r="G249">
            <v>239031.76</v>
          </cell>
          <cell r="H249">
            <v>2761</v>
          </cell>
        </row>
        <row r="250">
          <cell r="A250" t="str">
            <v>019031623311</v>
          </cell>
          <cell r="B250" t="str">
            <v>01903162</v>
          </cell>
          <cell r="C250" t="str">
            <v>01903162</v>
          </cell>
          <cell r="D250" t="str">
            <v>3311</v>
          </cell>
          <cell r="E250" t="str">
            <v>BRONXWOOD</v>
          </cell>
          <cell r="F250" t="str">
            <v>RUGS II GROUP-CB, NON-MEDICARE</v>
          </cell>
          <cell r="G250">
            <v>44223.040000000001</v>
          </cell>
          <cell r="H250">
            <v>416</v>
          </cell>
        </row>
        <row r="251">
          <cell r="A251" t="str">
            <v>019031623319</v>
          </cell>
          <cell r="B251" t="str">
            <v>01903162</v>
          </cell>
          <cell r="C251" t="str">
            <v>01903162</v>
          </cell>
          <cell r="D251" t="str">
            <v>3319</v>
          </cell>
          <cell r="E251" t="str">
            <v>BRONXWOOD</v>
          </cell>
          <cell r="F251" t="str">
            <v>RUGS II GROUP-BB, NON-MEDICARE</v>
          </cell>
          <cell r="G251">
            <v>391847.94</v>
          </cell>
          <cell r="H251">
            <v>3709</v>
          </cell>
        </row>
        <row r="252">
          <cell r="A252" t="str">
            <v>019031623321</v>
          </cell>
          <cell r="B252" t="str">
            <v>01903162</v>
          </cell>
          <cell r="C252" t="str">
            <v>01903162</v>
          </cell>
          <cell r="D252" t="str">
            <v>3321</v>
          </cell>
          <cell r="E252" t="str">
            <v>BRONXWOOD</v>
          </cell>
          <cell r="F252" t="str">
            <v>RUGS II GROUP-BC, NON-MEDICARE</v>
          </cell>
          <cell r="G252">
            <v>206426.2</v>
          </cell>
          <cell r="H252">
            <v>1752</v>
          </cell>
        </row>
        <row r="253">
          <cell r="A253" t="str">
            <v>019031623323</v>
          </cell>
          <cell r="B253" t="str">
            <v>01903162</v>
          </cell>
          <cell r="C253" t="str">
            <v>01903162</v>
          </cell>
          <cell r="D253" t="str">
            <v>3323</v>
          </cell>
          <cell r="E253" t="str">
            <v>BRONXWOOD</v>
          </cell>
          <cell r="F253" t="str">
            <v>RUGS II GROUP-PA, NON-MEDICARE</v>
          </cell>
          <cell r="G253">
            <v>12316.25</v>
          </cell>
          <cell r="H253">
            <v>167</v>
          </cell>
        </row>
        <row r="254">
          <cell r="A254" t="str">
            <v>019031623325</v>
          </cell>
          <cell r="B254" t="str">
            <v>01903162</v>
          </cell>
          <cell r="C254" t="str">
            <v>01903162</v>
          </cell>
          <cell r="D254" t="str">
            <v>3325</v>
          </cell>
          <cell r="E254" t="str">
            <v>BRONXWOOD</v>
          </cell>
          <cell r="F254" t="str">
            <v>RUGS II GROUP-PB, NON-MEDICARE</v>
          </cell>
          <cell r="G254">
            <v>3265758.55</v>
          </cell>
          <cell r="H254">
            <v>34433</v>
          </cell>
        </row>
        <row r="255">
          <cell r="A255" t="str">
            <v>019031623327</v>
          </cell>
          <cell r="B255" t="str">
            <v>01903162</v>
          </cell>
          <cell r="C255" t="str">
            <v>01903162</v>
          </cell>
          <cell r="D255" t="str">
            <v>3327</v>
          </cell>
          <cell r="E255" t="str">
            <v>BRONXWOOD</v>
          </cell>
          <cell r="F255" t="str">
            <v>RUGS II GROUP-PC, NON-MEDICARE</v>
          </cell>
          <cell r="G255">
            <v>705570.02</v>
          </cell>
          <cell r="H255">
            <v>6599</v>
          </cell>
        </row>
        <row r="256">
          <cell r="A256" t="str">
            <v>019031623329</v>
          </cell>
          <cell r="B256" t="str">
            <v>01903162</v>
          </cell>
          <cell r="C256" t="str">
            <v>01903162</v>
          </cell>
          <cell r="D256" t="str">
            <v>3329</v>
          </cell>
          <cell r="E256" t="str">
            <v>BRONXWOOD</v>
          </cell>
          <cell r="F256" t="str">
            <v>RUGS II GROUP-PD, NON-MEDICARE</v>
          </cell>
          <cell r="G256">
            <v>7354.88</v>
          </cell>
          <cell r="H256">
            <v>64</v>
          </cell>
        </row>
        <row r="257">
          <cell r="A257" t="str">
            <v>019087453309</v>
          </cell>
          <cell r="B257" t="str">
            <v>01908745</v>
          </cell>
          <cell r="C257" t="str">
            <v>01908745</v>
          </cell>
          <cell r="D257" t="str">
            <v>3309</v>
          </cell>
          <cell r="E257" t="str">
            <v>ST LOUISE MANOR</v>
          </cell>
          <cell r="F257" t="str">
            <v>RUGS II GROUP-CA, NON-MEDICARE</v>
          </cell>
          <cell r="G257">
            <v>35600.9</v>
          </cell>
          <cell r="H257">
            <v>617</v>
          </cell>
        </row>
        <row r="258">
          <cell r="A258" t="str">
            <v>019087453311</v>
          </cell>
          <cell r="B258" t="str">
            <v>01908745</v>
          </cell>
          <cell r="C258" t="str">
            <v>01908745</v>
          </cell>
          <cell r="D258" t="str">
            <v>3311</v>
          </cell>
          <cell r="E258" t="str">
            <v>ST LOUISE MANOR</v>
          </cell>
          <cell r="F258" t="str">
            <v>RUGS II GROUP-CB, NON-MEDICARE</v>
          </cell>
          <cell r="G258">
            <v>10700.34</v>
          </cell>
          <cell r="H258">
            <v>146</v>
          </cell>
        </row>
        <row r="259">
          <cell r="A259" t="str">
            <v>019087453319</v>
          </cell>
          <cell r="B259" t="str">
            <v>01908745</v>
          </cell>
          <cell r="C259" t="str">
            <v>01908745</v>
          </cell>
          <cell r="D259" t="str">
            <v>3319</v>
          </cell>
          <cell r="E259" t="str">
            <v>ST LOUISE MANOR</v>
          </cell>
          <cell r="F259" t="str">
            <v>RUGS II GROUP-BB, NON-MEDICARE</v>
          </cell>
          <cell r="G259">
            <v>2342.61</v>
          </cell>
          <cell r="H259">
            <v>40</v>
          </cell>
        </row>
        <row r="260">
          <cell r="A260" t="str">
            <v>019087453321</v>
          </cell>
          <cell r="B260" t="str">
            <v>01908745</v>
          </cell>
          <cell r="C260" t="str">
            <v>01908745</v>
          </cell>
          <cell r="D260" t="str">
            <v>3321</v>
          </cell>
          <cell r="E260" t="str">
            <v>ST LOUISE MANOR</v>
          </cell>
          <cell r="F260" t="str">
            <v>RUGS II GROUP-BC, NON-MEDICARE</v>
          </cell>
          <cell r="G260">
            <v>3096.73</v>
          </cell>
          <cell r="H260">
            <v>41</v>
          </cell>
        </row>
        <row r="261">
          <cell r="A261" t="str">
            <v>019087453325</v>
          </cell>
          <cell r="B261" t="str">
            <v>01908745</v>
          </cell>
          <cell r="C261" t="str">
            <v>01908745</v>
          </cell>
          <cell r="D261" t="str">
            <v>3325</v>
          </cell>
          <cell r="E261" t="str">
            <v>ST LOUISE MANOR</v>
          </cell>
          <cell r="F261" t="str">
            <v>RUGS II GROUP-PB, NON-MEDICARE</v>
          </cell>
          <cell r="G261">
            <v>229294.59</v>
          </cell>
          <cell r="H261">
            <v>3805</v>
          </cell>
        </row>
        <row r="262">
          <cell r="A262" t="str">
            <v>019087453327</v>
          </cell>
          <cell r="B262" t="str">
            <v>01908745</v>
          </cell>
          <cell r="C262" t="str">
            <v>01908745</v>
          </cell>
          <cell r="D262" t="str">
            <v>3327</v>
          </cell>
          <cell r="E262" t="str">
            <v>ST LOUISE MANOR</v>
          </cell>
          <cell r="F262" t="str">
            <v>RUGS II GROUP-PC, NON-MEDICARE</v>
          </cell>
          <cell r="G262">
            <v>25134.400000000001</v>
          </cell>
          <cell r="H262">
            <v>368</v>
          </cell>
        </row>
        <row r="263">
          <cell r="A263" t="str">
            <v>019087453329</v>
          </cell>
          <cell r="B263" t="str">
            <v>01908745</v>
          </cell>
          <cell r="C263" t="str">
            <v>01908745</v>
          </cell>
          <cell r="D263" t="str">
            <v>3329</v>
          </cell>
          <cell r="E263" t="str">
            <v>ST LOUISE MANOR</v>
          </cell>
          <cell r="F263" t="str">
            <v>RUGS II GROUP-PD, NON-MEDICARE</v>
          </cell>
          <cell r="G263">
            <v>10097.040000000001</v>
          </cell>
          <cell r="H263">
            <v>271</v>
          </cell>
        </row>
        <row r="264">
          <cell r="A264" t="str">
            <v>019087453331</v>
          </cell>
          <cell r="B264" t="str">
            <v>01908745</v>
          </cell>
          <cell r="C264" t="str">
            <v>01908745</v>
          </cell>
          <cell r="D264" t="str">
            <v>3331</v>
          </cell>
          <cell r="E264" t="str">
            <v>ST LOUISE MANOR</v>
          </cell>
          <cell r="F264" t="str">
            <v>RUGS II GROUP-PE, NON-MEDICARE</v>
          </cell>
          <cell r="G264">
            <v>16675.7</v>
          </cell>
          <cell r="H264">
            <v>304</v>
          </cell>
        </row>
        <row r="265">
          <cell r="A265" t="str">
            <v>019453993309</v>
          </cell>
          <cell r="B265" t="str">
            <v>01945399</v>
          </cell>
          <cell r="C265" t="str">
            <v>01945399</v>
          </cell>
          <cell r="D265" t="str">
            <v>3309</v>
          </cell>
          <cell r="E265" t="str">
            <v>IDEAL SENIOR LIVIN CENTER ALP</v>
          </cell>
          <cell r="F265" t="str">
            <v>RUGS II GROUP-CA, NON-MEDICARE</v>
          </cell>
          <cell r="G265">
            <v>18982.54</v>
          </cell>
          <cell r="H265">
            <v>332</v>
          </cell>
        </row>
        <row r="266">
          <cell r="A266" t="str">
            <v>019453993311</v>
          </cell>
          <cell r="B266" t="str">
            <v>01945399</v>
          </cell>
          <cell r="C266" t="str">
            <v>01945399</v>
          </cell>
          <cell r="D266" t="str">
            <v>3311</v>
          </cell>
          <cell r="E266" t="str">
            <v>IDEAL SENIOR LIVIN CENTER ALP</v>
          </cell>
          <cell r="F266" t="str">
            <v>RUGS II GROUP-CB, NON-MEDICARE</v>
          </cell>
          <cell r="G266">
            <v>63816.94</v>
          </cell>
          <cell r="H266">
            <v>1028</v>
          </cell>
        </row>
        <row r="267">
          <cell r="A267" t="str">
            <v>019453993315</v>
          </cell>
          <cell r="B267" t="str">
            <v>01945399</v>
          </cell>
          <cell r="C267" t="str">
            <v>01945399</v>
          </cell>
          <cell r="D267" t="str">
            <v>3315</v>
          </cell>
          <cell r="E267" t="str">
            <v>IDEAL SENIOR LIVIN CENTER ALP</v>
          </cell>
          <cell r="F267" t="str">
            <v>RUGS II GROUP-CD, NON-MEDICARE</v>
          </cell>
          <cell r="G267">
            <v>1679.22</v>
          </cell>
          <cell r="H267">
            <v>19</v>
          </cell>
        </row>
        <row r="268">
          <cell r="A268" t="str">
            <v>019453993319</v>
          </cell>
          <cell r="B268" t="str">
            <v>01945399</v>
          </cell>
          <cell r="C268" t="str">
            <v>01945399</v>
          </cell>
          <cell r="D268" t="str">
            <v>3319</v>
          </cell>
          <cell r="E268" t="str">
            <v>IDEAL SENIOR LIVIN CENTER ALP</v>
          </cell>
          <cell r="F268" t="str">
            <v>RUGS II GROUP-BB, NON-MEDICARE</v>
          </cell>
          <cell r="G268">
            <v>1912.4</v>
          </cell>
          <cell r="H268">
            <v>28</v>
          </cell>
        </row>
        <row r="269">
          <cell r="A269" t="str">
            <v>019453993323</v>
          </cell>
          <cell r="B269" t="str">
            <v>01945399</v>
          </cell>
          <cell r="C269" t="str">
            <v>01945399</v>
          </cell>
          <cell r="D269" t="str">
            <v>3323</v>
          </cell>
          <cell r="E269" t="str">
            <v>IDEAL SENIOR LIVIN CENTER ALP</v>
          </cell>
          <cell r="F269" t="str">
            <v>RUGS II GROUP-PA, NON-MEDICARE</v>
          </cell>
          <cell r="G269">
            <v>837.25</v>
          </cell>
          <cell r="H269">
            <v>17</v>
          </cell>
        </row>
        <row r="270">
          <cell r="A270" t="str">
            <v>019453993325</v>
          </cell>
          <cell r="B270" t="str">
            <v>01945399</v>
          </cell>
          <cell r="C270" t="str">
            <v>01945399</v>
          </cell>
          <cell r="D270" t="str">
            <v>3325</v>
          </cell>
          <cell r="E270" t="str">
            <v>IDEAL SENIOR LIVIN CENTER ALP</v>
          </cell>
          <cell r="F270" t="str">
            <v>RUGS II GROUP-PB, NON-MEDICARE</v>
          </cell>
          <cell r="G270">
            <v>255026.71</v>
          </cell>
          <cell r="H270">
            <v>4631</v>
          </cell>
        </row>
        <row r="271">
          <cell r="A271" t="str">
            <v>019453993327</v>
          </cell>
          <cell r="B271" t="str">
            <v>01945399</v>
          </cell>
          <cell r="C271" t="str">
            <v>01945399</v>
          </cell>
          <cell r="D271" t="str">
            <v>3327</v>
          </cell>
          <cell r="E271" t="str">
            <v>IDEAL SENIOR LIVIN CENTER ALP</v>
          </cell>
          <cell r="F271" t="str">
            <v>RUGS II GROUP-PC, NON-MEDICARE</v>
          </cell>
          <cell r="G271">
            <v>88034.18</v>
          </cell>
          <cell r="H271">
            <v>1316</v>
          </cell>
        </row>
        <row r="272">
          <cell r="A272" t="str">
            <v>019453993329</v>
          </cell>
          <cell r="B272" t="str">
            <v>01945399</v>
          </cell>
          <cell r="C272" t="str">
            <v>01945399</v>
          </cell>
          <cell r="D272" t="str">
            <v>3329</v>
          </cell>
          <cell r="E272" t="str">
            <v>IDEAL SENIOR LIVIN CENTER ALP</v>
          </cell>
          <cell r="F272" t="str">
            <v>RUGS II GROUP-PD, NON-MEDICARE</v>
          </cell>
          <cell r="G272">
            <v>3207.16</v>
          </cell>
          <cell r="H272">
            <v>44</v>
          </cell>
        </row>
        <row r="273">
          <cell r="A273" t="str">
            <v>019453993331</v>
          </cell>
          <cell r="B273" t="str">
            <v>01945399</v>
          </cell>
          <cell r="C273" t="str">
            <v>01945399</v>
          </cell>
          <cell r="D273" t="str">
            <v>3331</v>
          </cell>
          <cell r="E273" t="str">
            <v>IDEAL SENIOR LIVIN CENTER ALP</v>
          </cell>
          <cell r="F273" t="str">
            <v>RUGS II GROUP-PE, NON-MEDICARE</v>
          </cell>
          <cell r="G273">
            <v>9690.59</v>
          </cell>
          <cell r="H273">
            <v>144</v>
          </cell>
        </row>
        <row r="274">
          <cell r="A274" t="str">
            <v>019466983309</v>
          </cell>
          <cell r="B274" t="str">
            <v>01946698</v>
          </cell>
          <cell r="C274" t="str">
            <v>01946698</v>
          </cell>
          <cell r="D274" t="str">
            <v>3309</v>
          </cell>
          <cell r="E274" t="str">
            <v>ASSISTED LIV AT NORTHERN RIVERVIEW</v>
          </cell>
          <cell r="F274" t="str">
            <v>RUGS II GROUP-CA, NON-MEDICARE</v>
          </cell>
          <cell r="G274">
            <v>465340.76</v>
          </cell>
          <cell r="H274">
            <v>5818</v>
          </cell>
        </row>
        <row r="275">
          <cell r="A275" t="str">
            <v>019466983313</v>
          </cell>
          <cell r="B275" t="str">
            <v>01946698</v>
          </cell>
          <cell r="C275" t="str">
            <v>01946698</v>
          </cell>
          <cell r="D275" t="str">
            <v>3313</v>
          </cell>
          <cell r="E275" t="str">
            <v>ASSISTED LIV AT NORTHERN RIVERVIEW</v>
          </cell>
          <cell r="F275" t="str">
            <v>RUGS II GROUP-CC, NON-MEDICARE</v>
          </cell>
          <cell r="G275">
            <v>64547.360000000001</v>
          </cell>
          <cell r="H275">
            <v>569</v>
          </cell>
        </row>
        <row r="276">
          <cell r="A276" t="str">
            <v>019466983317</v>
          </cell>
          <cell r="B276" t="str">
            <v>01946698</v>
          </cell>
          <cell r="C276" t="str">
            <v>01946698</v>
          </cell>
          <cell r="D276" t="str">
            <v>3317</v>
          </cell>
          <cell r="E276" t="str">
            <v>ASSISTED LIV AT NORTHERN RIVERVIEW</v>
          </cell>
          <cell r="F276" t="str">
            <v>RUGS II GROUP-BA, NON-MEDICARE</v>
          </cell>
          <cell r="G276">
            <v>6468.77</v>
          </cell>
          <cell r="H276">
            <v>77</v>
          </cell>
        </row>
        <row r="277">
          <cell r="A277" t="str">
            <v>019466983319</v>
          </cell>
          <cell r="B277" t="str">
            <v>01946698</v>
          </cell>
          <cell r="C277" t="str">
            <v>01946698</v>
          </cell>
          <cell r="D277" t="str">
            <v>3319</v>
          </cell>
          <cell r="E277" t="str">
            <v>ASSISTED LIV AT NORTHERN RIVERVIEW</v>
          </cell>
          <cell r="F277" t="str">
            <v>RUGS II GROUP-BB, NON-MEDICARE</v>
          </cell>
          <cell r="G277">
            <v>927947.84</v>
          </cell>
          <cell r="H277">
            <v>9825</v>
          </cell>
        </row>
        <row r="278">
          <cell r="A278" t="str">
            <v>019466983321</v>
          </cell>
          <cell r="B278" t="str">
            <v>01946698</v>
          </cell>
          <cell r="C278" t="str">
            <v>01946698</v>
          </cell>
          <cell r="D278" t="str">
            <v>3321</v>
          </cell>
          <cell r="E278" t="str">
            <v>ASSISTED LIV AT NORTHERN RIVERVIEW</v>
          </cell>
          <cell r="F278" t="str">
            <v>RUGS II GROUP-BC, NON-MEDICARE</v>
          </cell>
          <cell r="G278">
            <v>38875.1</v>
          </cell>
          <cell r="H278">
            <v>357</v>
          </cell>
        </row>
        <row r="279">
          <cell r="A279" t="str">
            <v>019466983323</v>
          </cell>
          <cell r="B279" t="str">
            <v>01946698</v>
          </cell>
          <cell r="C279" t="str">
            <v>01946698</v>
          </cell>
          <cell r="D279" t="str">
            <v>3323</v>
          </cell>
          <cell r="E279" t="str">
            <v>ASSISTED LIV AT NORTHERN RIVERVIEW</v>
          </cell>
          <cell r="F279" t="str">
            <v>RUGS II GROUP-PA, NON-MEDICARE</v>
          </cell>
          <cell r="G279">
            <v>85730.46</v>
          </cell>
          <cell r="H279">
            <v>1182</v>
          </cell>
        </row>
        <row r="280">
          <cell r="A280" t="str">
            <v>019466983325</v>
          </cell>
          <cell r="B280" t="str">
            <v>01946698</v>
          </cell>
          <cell r="C280" t="str">
            <v>01946698</v>
          </cell>
          <cell r="D280" t="str">
            <v>3325</v>
          </cell>
          <cell r="E280" t="str">
            <v>ASSISTED LIV AT NORTHERN RIVERVIEW</v>
          </cell>
          <cell r="F280" t="str">
            <v>RUGS II GROUP-PB, NON-MEDICARE</v>
          </cell>
          <cell r="G280">
            <v>1369822.06</v>
          </cell>
          <cell r="H280">
            <v>15529</v>
          </cell>
        </row>
        <row r="281">
          <cell r="A281" t="str">
            <v>019553573309</v>
          </cell>
          <cell r="B281" t="str">
            <v>01955357</v>
          </cell>
          <cell r="C281" t="str">
            <v>01955357</v>
          </cell>
          <cell r="D281" t="str">
            <v>3309</v>
          </cell>
          <cell r="E281" t="str">
            <v>MERMAID MANOR HOME  FOR ADULTS ALP</v>
          </cell>
          <cell r="F281" t="str">
            <v>RUGS II GROUP-CA, NON-MEDICARE</v>
          </cell>
          <cell r="G281">
            <v>403234.34</v>
          </cell>
          <cell r="H281">
            <v>4594</v>
          </cell>
        </row>
        <row r="282">
          <cell r="A282" t="str">
            <v>019553573319</v>
          </cell>
          <cell r="B282" t="str">
            <v>01955357</v>
          </cell>
          <cell r="C282" t="str">
            <v>01955357</v>
          </cell>
          <cell r="D282" t="str">
            <v>3319</v>
          </cell>
          <cell r="E282" t="str">
            <v>MERMAID MANOR HOME  FOR ADULTS ALP</v>
          </cell>
          <cell r="F282" t="str">
            <v>RUGS II GROUP-BB, NON-MEDICARE</v>
          </cell>
          <cell r="G282">
            <v>1333103.8600000001</v>
          </cell>
          <cell r="H282">
            <v>12557</v>
          </cell>
        </row>
        <row r="283">
          <cell r="A283" t="str">
            <v>019553573323</v>
          </cell>
          <cell r="B283" t="str">
            <v>01955357</v>
          </cell>
          <cell r="C283" t="str">
            <v>01955357</v>
          </cell>
          <cell r="D283" t="str">
            <v>3323</v>
          </cell>
          <cell r="E283" t="str">
            <v>MERMAID MANOR HOME  FOR ADULTS ALP</v>
          </cell>
          <cell r="F283" t="str">
            <v>RUGS II GROUP-PA, NON-MEDICARE</v>
          </cell>
          <cell r="G283">
            <v>0</v>
          </cell>
          <cell r="H283">
            <v>0</v>
          </cell>
        </row>
        <row r="284">
          <cell r="A284" t="str">
            <v>019553573325</v>
          </cell>
          <cell r="B284" t="str">
            <v>01955357</v>
          </cell>
          <cell r="C284" t="str">
            <v>01955357</v>
          </cell>
          <cell r="D284" t="str">
            <v>3325</v>
          </cell>
          <cell r="E284" t="str">
            <v>MERMAID MANOR HOME  FOR ADULTS ALP</v>
          </cell>
          <cell r="F284" t="str">
            <v>RUGS II GROUP-PB, NON-MEDICARE</v>
          </cell>
          <cell r="G284">
            <v>3354409.86</v>
          </cell>
          <cell r="H284">
            <v>35144</v>
          </cell>
        </row>
        <row r="285">
          <cell r="A285" t="str">
            <v>020665713309</v>
          </cell>
          <cell r="B285" t="str">
            <v>02066571</v>
          </cell>
          <cell r="C285" t="str">
            <v>02066571</v>
          </cell>
          <cell r="D285" t="str">
            <v>3309</v>
          </cell>
          <cell r="E285" t="str">
            <v>TROY CROSSINGS LLC</v>
          </cell>
          <cell r="F285" t="str">
            <v>RUGS II GROUP-CA, NON-MEDICARE</v>
          </cell>
          <cell r="G285">
            <v>267224.31</v>
          </cell>
          <cell r="H285">
            <v>4695</v>
          </cell>
        </row>
        <row r="286">
          <cell r="A286" t="str">
            <v>020665713311</v>
          </cell>
          <cell r="B286" t="str">
            <v>02066571</v>
          </cell>
          <cell r="C286" t="str">
            <v>02066571</v>
          </cell>
          <cell r="D286" t="str">
            <v>3311</v>
          </cell>
          <cell r="E286" t="str">
            <v>TROY CROSSINGS LLC</v>
          </cell>
          <cell r="F286" t="str">
            <v>RUGS II GROUP-CB, NON-MEDICARE</v>
          </cell>
          <cell r="G286">
            <v>33656.120000000003</v>
          </cell>
          <cell r="H286">
            <v>468</v>
          </cell>
        </row>
        <row r="287">
          <cell r="A287" t="str">
            <v>020665713319</v>
          </cell>
          <cell r="B287" t="str">
            <v>02066571</v>
          </cell>
          <cell r="C287" t="str">
            <v>02066571</v>
          </cell>
          <cell r="D287" t="str">
            <v>3319</v>
          </cell>
          <cell r="E287" t="str">
            <v>TROY CROSSINGS LLC</v>
          </cell>
          <cell r="F287" t="str">
            <v>RUGS II GROUP-BB, NON-MEDICARE</v>
          </cell>
          <cell r="G287">
            <v>175272.34</v>
          </cell>
          <cell r="H287">
            <v>2530</v>
          </cell>
        </row>
        <row r="288">
          <cell r="A288" t="str">
            <v>020665713321</v>
          </cell>
          <cell r="B288" t="str">
            <v>02066571</v>
          </cell>
          <cell r="C288" t="str">
            <v>02066571</v>
          </cell>
          <cell r="D288" t="str">
            <v>3321</v>
          </cell>
          <cell r="E288" t="str">
            <v>TROY CROSSINGS LLC</v>
          </cell>
          <cell r="F288" t="str">
            <v>RUGS II GROUP-BC, NON-MEDICARE</v>
          </cell>
          <cell r="G288">
            <v>26217.85</v>
          </cell>
          <cell r="H288">
            <v>328</v>
          </cell>
        </row>
        <row r="289">
          <cell r="A289" t="str">
            <v>020665713325</v>
          </cell>
          <cell r="B289" t="str">
            <v>02066571</v>
          </cell>
          <cell r="C289" t="str">
            <v>02066571</v>
          </cell>
          <cell r="D289" t="str">
            <v>3325</v>
          </cell>
          <cell r="E289" t="str">
            <v>TROY CROSSINGS LLC</v>
          </cell>
          <cell r="F289" t="str">
            <v>RUGS II GROUP-PB, NON-MEDICARE</v>
          </cell>
          <cell r="G289">
            <v>887902.19</v>
          </cell>
          <cell r="H289">
            <v>14989</v>
          </cell>
        </row>
        <row r="290">
          <cell r="A290" t="str">
            <v>020665713327</v>
          </cell>
          <cell r="B290" t="str">
            <v>02066571</v>
          </cell>
          <cell r="C290" t="str">
            <v>02066571</v>
          </cell>
          <cell r="D290" t="str">
            <v>3327</v>
          </cell>
          <cell r="E290" t="str">
            <v>TROY CROSSINGS LLC</v>
          </cell>
          <cell r="F290" t="str">
            <v>RUGS II GROUP-PC, NON-MEDICARE</v>
          </cell>
          <cell r="G290">
            <v>155680.51999999999</v>
          </cell>
          <cell r="H290">
            <v>2202</v>
          </cell>
        </row>
        <row r="291">
          <cell r="A291" t="str">
            <v>020667733309</v>
          </cell>
          <cell r="B291" t="str">
            <v>02066773</v>
          </cell>
          <cell r="C291" t="str">
            <v>02066773</v>
          </cell>
          <cell r="D291" t="str">
            <v>3309</v>
          </cell>
          <cell r="E291" t="str">
            <v>PINEVIEW COMMONS HOME FOR ADULTS</v>
          </cell>
          <cell r="F291" t="str">
            <v>RUGS II GROUP-CA, NON-MEDICARE</v>
          </cell>
          <cell r="G291">
            <v>56835.96</v>
          </cell>
          <cell r="H291">
            <v>1059</v>
          </cell>
        </row>
        <row r="292">
          <cell r="A292" t="str">
            <v>020667733311</v>
          </cell>
          <cell r="B292" t="str">
            <v>02066773</v>
          </cell>
          <cell r="C292" t="str">
            <v>02066773</v>
          </cell>
          <cell r="D292" t="str">
            <v>3311</v>
          </cell>
          <cell r="E292" t="str">
            <v>PINEVIEW COMMONS HOME FOR ADULTS</v>
          </cell>
          <cell r="F292" t="str">
            <v>RUGS II GROUP-CB, NON-MEDICARE</v>
          </cell>
          <cell r="G292">
            <v>150602.19</v>
          </cell>
          <cell r="H292">
            <v>1941</v>
          </cell>
        </row>
        <row r="293">
          <cell r="A293" t="str">
            <v>020667733313</v>
          </cell>
          <cell r="B293" t="str">
            <v>02066773</v>
          </cell>
          <cell r="C293" t="str">
            <v>02066773</v>
          </cell>
          <cell r="D293" t="str">
            <v>3313</v>
          </cell>
          <cell r="E293" t="str">
            <v>PINEVIEW COMMONS HOME FOR ADULTS</v>
          </cell>
          <cell r="F293" t="str">
            <v>RUGS II GROUP-CC, NON-MEDICARE</v>
          </cell>
          <cell r="G293">
            <v>24434.799999999999</v>
          </cell>
          <cell r="H293">
            <v>296</v>
          </cell>
        </row>
        <row r="294">
          <cell r="A294" t="str">
            <v>020667733315</v>
          </cell>
          <cell r="B294" t="str">
            <v>02066773</v>
          </cell>
          <cell r="C294" t="str">
            <v>02066773</v>
          </cell>
          <cell r="D294" t="str">
            <v>3315</v>
          </cell>
          <cell r="E294" t="str">
            <v>PINEVIEW COMMONS HOME FOR ADULTS</v>
          </cell>
          <cell r="F294" t="str">
            <v>RUGS II GROUP-CD, NON-MEDICARE</v>
          </cell>
          <cell r="G294">
            <v>15524.85</v>
          </cell>
          <cell r="H294">
            <v>165</v>
          </cell>
        </row>
        <row r="295">
          <cell r="A295" t="str">
            <v>020667733319</v>
          </cell>
          <cell r="B295" t="str">
            <v>02066773</v>
          </cell>
          <cell r="C295" t="str">
            <v>02066773</v>
          </cell>
          <cell r="D295" t="str">
            <v>3319</v>
          </cell>
          <cell r="E295" t="str">
            <v>PINEVIEW COMMONS HOME FOR ADULTS</v>
          </cell>
          <cell r="F295" t="str">
            <v>RUGS II GROUP-BB, NON-MEDICARE</v>
          </cell>
          <cell r="G295">
            <v>82678.559999999998</v>
          </cell>
          <cell r="H295">
            <v>1216</v>
          </cell>
        </row>
        <row r="296">
          <cell r="A296" t="str">
            <v>020667733321</v>
          </cell>
          <cell r="B296" t="str">
            <v>02066773</v>
          </cell>
          <cell r="C296" t="str">
            <v>02066773</v>
          </cell>
          <cell r="D296" t="str">
            <v>3321</v>
          </cell>
          <cell r="E296" t="str">
            <v>PINEVIEW COMMONS HOME FOR ADULTS</v>
          </cell>
          <cell r="F296" t="str">
            <v>RUGS II GROUP-BC, NON-MEDICARE</v>
          </cell>
          <cell r="G296">
            <v>229290.36</v>
          </cell>
          <cell r="H296">
            <v>2930</v>
          </cell>
        </row>
        <row r="297">
          <cell r="A297" t="str">
            <v>020667733323</v>
          </cell>
          <cell r="B297" t="str">
            <v>02066773</v>
          </cell>
          <cell r="C297" t="str">
            <v>02066773</v>
          </cell>
          <cell r="D297" t="str">
            <v>3323</v>
          </cell>
          <cell r="E297" t="str">
            <v>PINEVIEW COMMONS HOME FOR ADULTS</v>
          </cell>
          <cell r="F297" t="str">
            <v>RUGS II GROUP-PA, NON-MEDICARE</v>
          </cell>
          <cell r="G297">
            <v>20586.240000000002</v>
          </cell>
          <cell r="H297">
            <v>404</v>
          </cell>
        </row>
        <row r="298">
          <cell r="A298" t="str">
            <v>020667733325</v>
          </cell>
          <cell r="B298" t="str">
            <v>02066773</v>
          </cell>
          <cell r="C298" t="str">
            <v>02066773</v>
          </cell>
          <cell r="D298" t="str">
            <v>3325</v>
          </cell>
          <cell r="E298" t="str">
            <v>PINEVIEW COMMONS HOME FOR ADULTS</v>
          </cell>
          <cell r="F298" t="str">
            <v>RUGS II GROUP-PB, NON-MEDICARE</v>
          </cell>
          <cell r="G298">
            <v>231919.89</v>
          </cell>
          <cell r="H298">
            <v>3642</v>
          </cell>
        </row>
        <row r="299">
          <cell r="A299" t="str">
            <v>020667733327</v>
          </cell>
          <cell r="B299" t="str">
            <v>02066773</v>
          </cell>
          <cell r="C299" t="str">
            <v>02066773</v>
          </cell>
          <cell r="D299" t="str">
            <v>3327</v>
          </cell>
          <cell r="E299" t="str">
            <v>PINEVIEW COMMONS HOME FOR ADULTS</v>
          </cell>
          <cell r="F299" t="str">
            <v>RUGS II GROUP-PC, NON-MEDICARE</v>
          </cell>
          <cell r="G299">
            <v>295852.83</v>
          </cell>
          <cell r="H299">
            <v>4214</v>
          </cell>
        </row>
        <row r="300">
          <cell r="A300" t="str">
            <v>020667733329</v>
          </cell>
          <cell r="B300" t="str">
            <v>02066773</v>
          </cell>
          <cell r="C300" t="str">
            <v>02066773</v>
          </cell>
          <cell r="D300" t="str">
            <v>3329</v>
          </cell>
          <cell r="E300" t="str">
            <v>PINEVIEW COMMONS HOME FOR ADULTS</v>
          </cell>
          <cell r="F300" t="str">
            <v>RUGS II GROUP-PD, NON-MEDICARE</v>
          </cell>
          <cell r="G300">
            <v>13268.08</v>
          </cell>
          <cell r="H300">
            <v>172</v>
          </cell>
        </row>
        <row r="301">
          <cell r="A301" t="str">
            <v>020667733331</v>
          </cell>
          <cell r="B301" t="str">
            <v>02066773</v>
          </cell>
          <cell r="C301" t="str">
            <v>02066773</v>
          </cell>
          <cell r="D301" t="str">
            <v>3331</v>
          </cell>
          <cell r="E301" t="str">
            <v>PINEVIEW COMMONS HOME FOR ADULTS</v>
          </cell>
          <cell r="F301" t="str">
            <v>RUGS II GROUP-PE, NON-MEDICARE</v>
          </cell>
          <cell r="G301">
            <v>49505.7</v>
          </cell>
          <cell r="H301">
            <v>578</v>
          </cell>
        </row>
        <row r="302">
          <cell r="A302" t="str">
            <v>020710613309</v>
          </cell>
          <cell r="B302" t="str">
            <v>02071061</v>
          </cell>
          <cell r="C302" t="str">
            <v>02071061</v>
          </cell>
          <cell r="D302" t="str">
            <v>3309</v>
          </cell>
          <cell r="E302" t="str">
            <v>MARCHAND MANOR ALP</v>
          </cell>
          <cell r="F302" t="str">
            <v>RUGS II GROUP-CA, NON-MEDICARE</v>
          </cell>
          <cell r="G302">
            <v>11699.66</v>
          </cell>
          <cell r="H302">
            <v>193</v>
          </cell>
        </row>
        <row r="303">
          <cell r="A303" t="str">
            <v>020710613311</v>
          </cell>
          <cell r="B303" t="str">
            <v>02071061</v>
          </cell>
          <cell r="C303" t="str">
            <v>02071061</v>
          </cell>
          <cell r="D303" t="str">
            <v>3311</v>
          </cell>
          <cell r="E303" t="str">
            <v>MARCHAND MANOR ALP</v>
          </cell>
          <cell r="F303" t="str">
            <v>RUGS II GROUP-CB, NON-MEDICARE</v>
          </cell>
          <cell r="G303">
            <v>18621.599999999999</v>
          </cell>
          <cell r="H303">
            <v>240</v>
          </cell>
        </row>
        <row r="304">
          <cell r="A304" t="str">
            <v>020710613319</v>
          </cell>
          <cell r="B304" t="str">
            <v>02071061</v>
          </cell>
          <cell r="C304" t="str">
            <v>02071061</v>
          </cell>
          <cell r="D304" t="str">
            <v>3319</v>
          </cell>
          <cell r="E304" t="str">
            <v>MARCHAND MANOR ALP</v>
          </cell>
          <cell r="F304" t="str">
            <v>RUGS II GROUP-BB, NON-MEDICARE</v>
          </cell>
          <cell r="G304">
            <v>72655.05</v>
          </cell>
          <cell r="H304">
            <v>1007</v>
          </cell>
        </row>
        <row r="305">
          <cell r="A305" t="str">
            <v>020710613321</v>
          </cell>
          <cell r="B305" t="str">
            <v>02071061</v>
          </cell>
          <cell r="C305" t="str">
            <v>02071061</v>
          </cell>
          <cell r="D305" t="str">
            <v>3321</v>
          </cell>
          <cell r="E305" t="str">
            <v>MARCHAND MANOR ALP</v>
          </cell>
          <cell r="F305" t="str">
            <v>RUGS II GROUP-BC, NON-MEDICARE</v>
          </cell>
          <cell r="G305">
            <v>57280</v>
          </cell>
          <cell r="H305">
            <v>716</v>
          </cell>
        </row>
        <row r="306">
          <cell r="A306" t="str">
            <v>020710613325</v>
          </cell>
          <cell r="B306" t="str">
            <v>02071061</v>
          </cell>
          <cell r="C306" t="str">
            <v>02071061</v>
          </cell>
          <cell r="D306" t="str">
            <v>3325</v>
          </cell>
          <cell r="E306" t="str">
            <v>MARCHAND MANOR ALP</v>
          </cell>
          <cell r="F306" t="str">
            <v>RUGS II GROUP-PB, NON-MEDICARE</v>
          </cell>
          <cell r="G306">
            <v>393396.3</v>
          </cell>
          <cell r="H306">
            <v>6083</v>
          </cell>
        </row>
        <row r="307">
          <cell r="A307" t="str">
            <v>020710613327</v>
          </cell>
          <cell r="B307" t="str">
            <v>02071061</v>
          </cell>
          <cell r="C307" t="str">
            <v>02071061</v>
          </cell>
          <cell r="D307" t="str">
            <v>3327</v>
          </cell>
          <cell r="E307" t="str">
            <v>MARCHAND MANOR ALP</v>
          </cell>
          <cell r="F307" t="str">
            <v>RUGS II GROUP-PC, NON-MEDICARE</v>
          </cell>
          <cell r="G307">
            <v>149746.38</v>
          </cell>
          <cell r="H307">
            <v>2080</v>
          </cell>
        </row>
        <row r="308">
          <cell r="A308" t="str">
            <v>020739763301</v>
          </cell>
          <cell r="B308" t="str">
            <v>02073976</v>
          </cell>
          <cell r="C308" t="str">
            <v>02073976</v>
          </cell>
          <cell r="D308" t="str">
            <v>3301</v>
          </cell>
          <cell r="E308" t="str">
            <v>REV ROBERT V LOTT ASSISTED LIV CTR</v>
          </cell>
          <cell r="F308" t="str">
            <v>RUGS II GROUP-RA, NON-MEDICARE</v>
          </cell>
          <cell r="G308">
            <v>840449.69</v>
          </cell>
          <cell r="H308">
            <v>5010</v>
          </cell>
        </row>
        <row r="309">
          <cell r="A309" t="str">
            <v>020739763303</v>
          </cell>
          <cell r="B309" t="str">
            <v>02073976</v>
          </cell>
          <cell r="C309" t="str">
            <v>02073976</v>
          </cell>
          <cell r="D309" t="str">
            <v>3303</v>
          </cell>
          <cell r="E309" t="str">
            <v>REV ROBERT V LOTT ASSISTED LIV CTR</v>
          </cell>
          <cell r="F309" t="str">
            <v>RUGS II GROUP-RB, NON-MEDICARE</v>
          </cell>
          <cell r="G309">
            <v>23155.02</v>
          </cell>
          <cell r="H309">
            <v>126</v>
          </cell>
        </row>
        <row r="310">
          <cell r="A310" t="str">
            <v>020739763309</v>
          </cell>
          <cell r="B310" t="str">
            <v>02073976</v>
          </cell>
          <cell r="C310" t="str">
            <v>02073976</v>
          </cell>
          <cell r="D310" t="str">
            <v>3309</v>
          </cell>
          <cell r="E310" t="str">
            <v>REV ROBERT V LOTT ASSISTED LIV CTR</v>
          </cell>
          <cell r="F310" t="str">
            <v>RUGS II GROUP-CA, NON-MEDICARE</v>
          </cell>
          <cell r="G310">
            <v>324529.71999999997</v>
          </cell>
          <cell r="H310">
            <v>2707</v>
          </cell>
        </row>
        <row r="311">
          <cell r="A311" t="str">
            <v>020739763311</v>
          </cell>
          <cell r="B311" t="str">
            <v>02073976</v>
          </cell>
          <cell r="C311" t="str">
            <v>02073976</v>
          </cell>
          <cell r="D311" t="str">
            <v>3311</v>
          </cell>
          <cell r="E311" t="str">
            <v>REV ROBERT V LOTT ASSISTED LIV CTR</v>
          </cell>
          <cell r="F311" t="str">
            <v>RUGS II GROUP-CB, NON-MEDICARE</v>
          </cell>
          <cell r="G311">
            <v>35849.730000000003</v>
          </cell>
          <cell r="H311">
            <v>266</v>
          </cell>
        </row>
        <row r="312">
          <cell r="A312" t="str">
            <v>020739763313</v>
          </cell>
          <cell r="B312" t="str">
            <v>02073976</v>
          </cell>
          <cell r="C312" t="str">
            <v>02073976</v>
          </cell>
          <cell r="D312" t="str">
            <v>3313</v>
          </cell>
          <cell r="E312" t="str">
            <v>REV ROBERT V LOTT ASSISTED LIV CTR</v>
          </cell>
          <cell r="F312" t="str">
            <v>RUGS II GROUP-CC, NON-MEDICARE</v>
          </cell>
          <cell r="G312">
            <v>5505.15</v>
          </cell>
          <cell r="H312">
            <v>35</v>
          </cell>
        </row>
        <row r="313">
          <cell r="A313" t="str">
            <v>020739763315</v>
          </cell>
          <cell r="B313" t="str">
            <v>02073976</v>
          </cell>
          <cell r="C313" t="str">
            <v>02073976</v>
          </cell>
          <cell r="D313" t="str">
            <v>3315</v>
          </cell>
          <cell r="E313" t="str">
            <v>REV ROBERT V LOTT ASSISTED LIV CTR</v>
          </cell>
          <cell r="F313" t="str">
            <v>RUGS II GROUP-CD, NON-MEDICARE</v>
          </cell>
          <cell r="G313">
            <v>43121.5</v>
          </cell>
          <cell r="H313">
            <v>250</v>
          </cell>
        </row>
        <row r="314">
          <cell r="A314" t="str">
            <v>020739763317</v>
          </cell>
          <cell r="B314" t="str">
            <v>02073976</v>
          </cell>
          <cell r="C314" t="str">
            <v>02073976</v>
          </cell>
          <cell r="D314" t="str">
            <v>3317</v>
          </cell>
          <cell r="E314" t="str">
            <v>REV ROBERT V LOTT ASSISTED LIV CTR</v>
          </cell>
          <cell r="F314" t="str">
            <v>RUGS II GROUP-BA, NON-MEDICARE</v>
          </cell>
          <cell r="G314">
            <v>4900.57</v>
          </cell>
          <cell r="H314">
            <v>41</v>
          </cell>
        </row>
        <row r="315">
          <cell r="A315" t="str">
            <v>020739763319</v>
          </cell>
          <cell r="B315" t="str">
            <v>02073976</v>
          </cell>
          <cell r="C315" t="str">
            <v>02073976</v>
          </cell>
          <cell r="D315" t="str">
            <v>3319</v>
          </cell>
          <cell r="E315" t="str">
            <v>REV ROBERT V LOTT ASSISTED LIV CTR</v>
          </cell>
          <cell r="F315" t="str">
            <v>RUGS II GROUP-BB, NON-MEDICARE</v>
          </cell>
          <cell r="G315">
            <v>7554.88</v>
          </cell>
          <cell r="H315">
            <v>56</v>
          </cell>
        </row>
        <row r="316">
          <cell r="A316" t="str">
            <v>020739763321</v>
          </cell>
          <cell r="B316" t="str">
            <v>02073976</v>
          </cell>
          <cell r="C316" t="str">
            <v>02073976</v>
          </cell>
          <cell r="D316" t="str">
            <v>3321</v>
          </cell>
          <cell r="E316" t="str">
            <v>REV ROBERT V LOTT ASSISTED LIV CTR</v>
          </cell>
          <cell r="F316" t="str">
            <v>RUGS II GROUP-BC, NON-MEDICARE</v>
          </cell>
          <cell r="G316">
            <v>44091.7</v>
          </cell>
          <cell r="H316">
            <v>292</v>
          </cell>
        </row>
        <row r="317">
          <cell r="A317" t="str">
            <v>020739763323</v>
          </cell>
          <cell r="B317" t="str">
            <v>02073976</v>
          </cell>
          <cell r="C317" t="str">
            <v>02073976</v>
          </cell>
          <cell r="D317" t="str">
            <v>3323</v>
          </cell>
          <cell r="E317" t="str">
            <v>REV ROBERT V LOTT ASSISTED LIV CTR</v>
          </cell>
          <cell r="F317" t="str">
            <v>RUGS II GROUP-PA, NON-MEDICARE</v>
          </cell>
          <cell r="G317">
            <v>334779.25</v>
          </cell>
          <cell r="H317">
            <v>3107</v>
          </cell>
        </row>
        <row r="318">
          <cell r="A318" t="str">
            <v>020739763325</v>
          </cell>
          <cell r="B318" t="str">
            <v>02073976</v>
          </cell>
          <cell r="C318" t="str">
            <v>02073976</v>
          </cell>
          <cell r="D318" t="str">
            <v>3325</v>
          </cell>
          <cell r="E318" t="str">
            <v>REV ROBERT V LOTT ASSISTED LIV CTR</v>
          </cell>
          <cell r="F318" t="str">
            <v>RUGS II GROUP-PB, NON-MEDICARE</v>
          </cell>
          <cell r="G318">
            <v>2918342.91</v>
          </cell>
          <cell r="H318">
            <v>23308</v>
          </cell>
        </row>
        <row r="319">
          <cell r="A319" t="str">
            <v>020739763327</v>
          </cell>
          <cell r="B319" t="str">
            <v>02073976</v>
          </cell>
          <cell r="C319" t="str">
            <v>02073976</v>
          </cell>
          <cell r="D319" t="str">
            <v>3327</v>
          </cell>
          <cell r="E319" t="str">
            <v>REV ROBERT V LOTT ASSISTED LIV CTR</v>
          </cell>
          <cell r="F319" t="str">
            <v>RUGS II GROUP-PC, NON-MEDICARE</v>
          </cell>
          <cell r="G319">
            <v>104800.66</v>
          </cell>
          <cell r="H319">
            <v>1129</v>
          </cell>
        </row>
        <row r="320">
          <cell r="A320" t="str">
            <v>020739763331</v>
          </cell>
          <cell r="B320" t="str">
            <v>02073976</v>
          </cell>
          <cell r="C320" t="str">
            <v>02073976</v>
          </cell>
          <cell r="D320" t="str">
            <v>3331</v>
          </cell>
          <cell r="E320" t="str">
            <v>REV ROBERT V LOTT ASSISTED LIV CTR</v>
          </cell>
          <cell r="F320" t="str">
            <v>RUGS II GROUP-PE, NON-MEDICARE</v>
          </cell>
          <cell r="G320">
            <v>0</v>
          </cell>
          <cell r="H320">
            <v>0</v>
          </cell>
        </row>
        <row r="321">
          <cell r="A321" t="str">
            <v>020858033301</v>
          </cell>
          <cell r="B321" t="str">
            <v>02085803</v>
          </cell>
          <cell r="C321" t="str">
            <v>02085803</v>
          </cell>
          <cell r="D321" t="str">
            <v>3301</v>
          </cell>
          <cell r="E321" t="str">
            <v>WHITTIER PLACE</v>
          </cell>
          <cell r="F321" t="str">
            <v>RUGS II GROUP-RA, NON-MEDICARE</v>
          </cell>
          <cell r="G321">
            <v>13012.88</v>
          </cell>
          <cell r="H321">
            <v>142</v>
          </cell>
        </row>
        <row r="322">
          <cell r="A322" t="str">
            <v>020858033309</v>
          </cell>
          <cell r="B322" t="str">
            <v>02085803</v>
          </cell>
          <cell r="C322" t="str">
            <v>02085803</v>
          </cell>
          <cell r="D322" t="str">
            <v>3309</v>
          </cell>
          <cell r="E322" t="str">
            <v>WHITTIER PLACE</v>
          </cell>
          <cell r="F322" t="str">
            <v>RUGS II GROUP-CA, NON-MEDICARE</v>
          </cell>
          <cell r="G322">
            <v>79179.679999999993</v>
          </cell>
          <cell r="H322">
            <v>1381</v>
          </cell>
        </row>
        <row r="323">
          <cell r="A323" t="str">
            <v>020858033311</v>
          </cell>
          <cell r="B323" t="str">
            <v>02085803</v>
          </cell>
          <cell r="C323" t="str">
            <v>02085803</v>
          </cell>
          <cell r="D323" t="str">
            <v>3311</v>
          </cell>
          <cell r="E323" t="str">
            <v>WHITTIER PLACE</v>
          </cell>
          <cell r="F323" t="str">
            <v>RUGS II GROUP-CB, NON-MEDICARE</v>
          </cell>
          <cell r="G323">
            <v>11921.31</v>
          </cell>
          <cell r="H323">
            <v>158</v>
          </cell>
        </row>
        <row r="324">
          <cell r="A324" t="str">
            <v>020858033313</v>
          </cell>
          <cell r="B324" t="str">
            <v>02085803</v>
          </cell>
          <cell r="C324" t="str">
            <v>02085803</v>
          </cell>
          <cell r="D324" t="str">
            <v>3313</v>
          </cell>
          <cell r="E324" t="str">
            <v>WHITTIER PLACE</v>
          </cell>
          <cell r="F324" t="str">
            <v>RUGS II GROUP-CC, NON-MEDICARE</v>
          </cell>
          <cell r="G324">
            <v>13858.25</v>
          </cell>
          <cell r="H324">
            <v>175</v>
          </cell>
        </row>
        <row r="325">
          <cell r="A325" t="str">
            <v>020858033319</v>
          </cell>
          <cell r="B325" t="str">
            <v>02085803</v>
          </cell>
          <cell r="C325" t="str">
            <v>02085803</v>
          </cell>
          <cell r="D325" t="str">
            <v>3319</v>
          </cell>
          <cell r="E325" t="str">
            <v>WHITTIER PLACE</v>
          </cell>
          <cell r="F325" t="str">
            <v>RUGS II GROUP-BB, NON-MEDICARE</v>
          </cell>
          <cell r="G325">
            <v>70546.92</v>
          </cell>
          <cell r="H325">
            <v>1020</v>
          </cell>
        </row>
        <row r="326">
          <cell r="A326" t="str">
            <v>020858033321</v>
          </cell>
          <cell r="B326" t="str">
            <v>02085803</v>
          </cell>
          <cell r="C326" t="str">
            <v>02085803</v>
          </cell>
          <cell r="D326" t="str">
            <v>3321</v>
          </cell>
          <cell r="E326" t="str">
            <v>WHITTIER PLACE</v>
          </cell>
          <cell r="F326" t="str">
            <v>RUGS II GROUP-BC, NON-MEDICARE</v>
          </cell>
          <cell r="G326">
            <v>27229.279999999999</v>
          </cell>
          <cell r="H326">
            <v>436</v>
          </cell>
        </row>
        <row r="327">
          <cell r="A327" t="str">
            <v>020858033325</v>
          </cell>
          <cell r="B327" t="str">
            <v>02085803</v>
          </cell>
          <cell r="C327" t="str">
            <v>02085803</v>
          </cell>
          <cell r="D327" t="str">
            <v>3325</v>
          </cell>
          <cell r="E327" t="str">
            <v>WHITTIER PLACE</v>
          </cell>
          <cell r="F327" t="str">
            <v>RUGS II GROUP-PB, NON-MEDICARE</v>
          </cell>
          <cell r="G327">
            <v>219916.1</v>
          </cell>
          <cell r="H327">
            <v>3481</v>
          </cell>
        </row>
        <row r="328">
          <cell r="A328" t="str">
            <v>020858033327</v>
          </cell>
          <cell r="B328" t="str">
            <v>02085803</v>
          </cell>
          <cell r="C328" t="str">
            <v>02085803</v>
          </cell>
          <cell r="D328" t="str">
            <v>3327</v>
          </cell>
          <cell r="E328" t="str">
            <v>WHITTIER PLACE</v>
          </cell>
          <cell r="F328" t="str">
            <v>RUGS II GROUP-PC, NON-MEDICARE</v>
          </cell>
          <cell r="G328">
            <v>192042.08</v>
          </cell>
          <cell r="H328">
            <v>2667</v>
          </cell>
        </row>
        <row r="329">
          <cell r="A329" t="str">
            <v>020858033329</v>
          </cell>
          <cell r="B329" t="str">
            <v>02085803</v>
          </cell>
          <cell r="C329" t="str">
            <v>02085803</v>
          </cell>
          <cell r="D329" t="str">
            <v>3329</v>
          </cell>
          <cell r="E329" t="str">
            <v>WHITTIER PLACE</v>
          </cell>
          <cell r="F329" t="str">
            <v>RUGS II GROUP-PD, NON-MEDICARE</v>
          </cell>
          <cell r="G329">
            <v>24761.94</v>
          </cell>
          <cell r="H329">
            <v>321</v>
          </cell>
        </row>
        <row r="330">
          <cell r="A330" t="str">
            <v>021133623309</v>
          </cell>
          <cell r="B330" t="str">
            <v>02113362</v>
          </cell>
          <cell r="C330" t="str">
            <v>02113362</v>
          </cell>
          <cell r="D330" t="str">
            <v>3309</v>
          </cell>
          <cell r="E330" t="str">
            <v>AVALON ASSISTED LIVING AND WELLNESS</v>
          </cell>
          <cell r="F330" t="str">
            <v>RUGS II GROUP-CA, NON-MEDICARE</v>
          </cell>
          <cell r="G330">
            <v>70114.259999999995</v>
          </cell>
          <cell r="H330">
            <v>1700</v>
          </cell>
        </row>
        <row r="331">
          <cell r="A331" t="str">
            <v>021133623311</v>
          </cell>
          <cell r="B331" t="str">
            <v>02113362</v>
          </cell>
          <cell r="C331" t="str">
            <v>02113362</v>
          </cell>
          <cell r="D331" t="str">
            <v>3311</v>
          </cell>
          <cell r="E331" t="str">
            <v>AVALON ASSISTED LIVING AND WELLNESS</v>
          </cell>
          <cell r="F331" t="str">
            <v>RUGS II GROUP-CB, NON-MEDICARE</v>
          </cell>
          <cell r="G331">
            <v>13149.97</v>
          </cell>
          <cell r="H331">
            <v>567</v>
          </cell>
        </row>
        <row r="332">
          <cell r="A332" t="str">
            <v>021133623313</v>
          </cell>
          <cell r="B332" t="str">
            <v>02113362</v>
          </cell>
          <cell r="C332" t="str">
            <v>02113362</v>
          </cell>
          <cell r="D332" t="str">
            <v>3313</v>
          </cell>
          <cell r="E332" t="str">
            <v>AVALON ASSISTED LIVING AND WELLNESS</v>
          </cell>
          <cell r="F332" t="str">
            <v>RUGS II GROUP-CC, NON-MEDICARE</v>
          </cell>
          <cell r="G332">
            <v>2684.48</v>
          </cell>
          <cell r="H332">
            <v>32</v>
          </cell>
        </row>
        <row r="333">
          <cell r="A333" t="str">
            <v>021133623319</v>
          </cell>
          <cell r="B333" t="str">
            <v>02113362</v>
          </cell>
          <cell r="C333" t="str">
            <v>02113362</v>
          </cell>
          <cell r="D333" t="str">
            <v>3319</v>
          </cell>
          <cell r="E333" t="str">
            <v>AVALON ASSISTED LIVING AND WELLNESS</v>
          </cell>
          <cell r="F333" t="str">
            <v>RUGS II GROUP-BB, NON-MEDICARE</v>
          </cell>
          <cell r="G333">
            <v>384208.27</v>
          </cell>
          <cell r="H333">
            <v>6021</v>
          </cell>
        </row>
        <row r="334">
          <cell r="A334" t="str">
            <v>021133623321</v>
          </cell>
          <cell r="B334" t="str">
            <v>02113362</v>
          </cell>
          <cell r="C334" t="str">
            <v>02113362</v>
          </cell>
          <cell r="D334" t="str">
            <v>3321</v>
          </cell>
          <cell r="E334" t="str">
            <v>AVALON ASSISTED LIVING AND WELLNESS</v>
          </cell>
          <cell r="F334" t="str">
            <v>RUGS II GROUP-BC, NON-MEDICARE</v>
          </cell>
          <cell r="G334">
            <v>280946.86</v>
          </cell>
          <cell r="H334">
            <v>3711</v>
          </cell>
        </row>
        <row r="335">
          <cell r="A335" t="str">
            <v>021133623325</v>
          </cell>
          <cell r="B335" t="str">
            <v>02113362</v>
          </cell>
          <cell r="C335" t="str">
            <v>02113362</v>
          </cell>
          <cell r="D335" t="str">
            <v>3325</v>
          </cell>
          <cell r="E335" t="str">
            <v>AVALON ASSISTED LIVING AND WELLNESS</v>
          </cell>
          <cell r="F335" t="str">
            <v>RUGS II GROUP-PB, NON-MEDICARE</v>
          </cell>
          <cell r="G335">
            <v>331653.40000000002</v>
          </cell>
          <cell r="H335">
            <v>5084</v>
          </cell>
        </row>
        <row r="336">
          <cell r="A336" t="str">
            <v>021133623327</v>
          </cell>
          <cell r="B336" t="str">
            <v>02113362</v>
          </cell>
          <cell r="C336" t="str">
            <v>02113362</v>
          </cell>
          <cell r="D336" t="str">
            <v>3327</v>
          </cell>
          <cell r="E336" t="str">
            <v>AVALON ASSISTED LIVING AND WELLNESS</v>
          </cell>
          <cell r="F336" t="str">
            <v>RUGS II GROUP-PC, NON-MEDICARE</v>
          </cell>
          <cell r="G336">
            <v>87969.03</v>
          </cell>
          <cell r="H336">
            <v>1405</v>
          </cell>
        </row>
        <row r="337">
          <cell r="A337" t="str">
            <v>021133623331</v>
          </cell>
          <cell r="B337" t="str">
            <v>02113362</v>
          </cell>
          <cell r="C337" t="str">
            <v>02113362</v>
          </cell>
          <cell r="D337" t="str">
            <v>3331</v>
          </cell>
          <cell r="E337" t="str">
            <v>AVALON ASSISTED LIVING AND WELLNESS</v>
          </cell>
          <cell r="F337" t="str">
            <v>RUGS II GROUP-PE, NON-MEDICARE</v>
          </cell>
          <cell r="G337">
            <v>28407.64</v>
          </cell>
          <cell r="H337">
            <v>326</v>
          </cell>
        </row>
        <row r="338">
          <cell r="A338" t="str">
            <v>021325253301</v>
          </cell>
          <cell r="B338" t="str">
            <v>02132525</v>
          </cell>
          <cell r="C338" t="str">
            <v>02132525</v>
          </cell>
          <cell r="D338" t="str">
            <v>3301</v>
          </cell>
          <cell r="E338" t="str">
            <v>NORTHBROOK HEIGHTS HOME FOR ADULTS</v>
          </cell>
          <cell r="F338" t="str">
            <v>RUGS II GROUP-RA, NON-MEDICARE</v>
          </cell>
          <cell r="G338">
            <v>49914</v>
          </cell>
          <cell r="H338">
            <v>600</v>
          </cell>
        </row>
        <row r="339">
          <cell r="A339" t="str">
            <v>021325253309</v>
          </cell>
          <cell r="B339" t="str">
            <v>02132525</v>
          </cell>
          <cell r="C339" t="str">
            <v>02132525</v>
          </cell>
          <cell r="D339" t="str">
            <v>3309</v>
          </cell>
          <cell r="E339" t="str">
            <v>NORTHBROOK HEIGHTS HOME FOR ADULTS</v>
          </cell>
          <cell r="F339" t="str">
            <v>RUGS II GROUP-CA, NON-MEDICARE</v>
          </cell>
          <cell r="G339">
            <v>203495.43</v>
          </cell>
          <cell r="H339">
            <v>3985</v>
          </cell>
        </row>
        <row r="340">
          <cell r="A340" t="str">
            <v>021325253311</v>
          </cell>
          <cell r="B340" t="str">
            <v>02132525</v>
          </cell>
          <cell r="C340" t="str">
            <v>02132525</v>
          </cell>
          <cell r="D340" t="str">
            <v>3311</v>
          </cell>
          <cell r="E340" t="str">
            <v>NORTHBROOK HEIGHTS HOME FOR ADULTS</v>
          </cell>
          <cell r="F340" t="str">
            <v>RUGS II GROUP-CB, NON-MEDICARE</v>
          </cell>
          <cell r="G340">
            <v>22707.25</v>
          </cell>
          <cell r="H340">
            <v>434</v>
          </cell>
        </row>
        <row r="341">
          <cell r="A341" t="str">
            <v>021325253313</v>
          </cell>
          <cell r="B341" t="str">
            <v>02132525</v>
          </cell>
          <cell r="C341" t="str">
            <v>02132525</v>
          </cell>
          <cell r="D341" t="str">
            <v>3313</v>
          </cell>
          <cell r="E341" t="str">
            <v>NORTHBROOK HEIGHTS HOME FOR ADULTS</v>
          </cell>
          <cell r="F341" t="str">
            <v>RUGS II GROUP-CC, NON-MEDICARE</v>
          </cell>
          <cell r="G341">
            <v>27531.95</v>
          </cell>
          <cell r="H341">
            <v>365</v>
          </cell>
        </row>
        <row r="342">
          <cell r="A342" t="str">
            <v>021325253315</v>
          </cell>
          <cell r="B342" t="str">
            <v>02132525</v>
          </cell>
          <cell r="C342" t="str">
            <v>02132525</v>
          </cell>
          <cell r="D342" t="str">
            <v>3315</v>
          </cell>
          <cell r="E342" t="str">
            <v>NORTHBROOK HEIGHTS HOME FOR ADULTS</v>
          </cell>
          <cell r="F342" t="str">
            <v>RUGS II GROUP-CD, NON-MEDICARE</v>
          </cell>
          <cell r="G342">
            <v>40897.019999999997</v>
          </cell>
          <cell r="H342">
            <v>479</v>
          </cell>
        </row>
        <row r="343">
          <cell r="A343" t="str">
            <v>021325253319</v>
          </cell>
          <cell r="B343" t="str">
            <v>02132525</v>
          </cell>
          <cell r="C343" t="str">
            <v>02132525</v>
          </cell>
          <cell r="D343" t="str">
            <v>3319</v>
          </cell>
          <cell r="E343" t="str">
            <v>NORTHBROOK HEIGHTS HOME FOR ADULTS</v>
          </cell>
          <cell r="F343" t="str">
            <v>RUGS II GROUP-BB, NON-MEDICARE</v>
          </cell>
          <cell r="G343">
            <v>79301.08</v>
          </cell>
          <cell r="H343">
            <v>1196</v>
          </cell>
        </row>
        <row r="344">
          <cell r="A344" t="str">
            <v>021325253323</v>
          </cell>
          <cell r="B344" t="str">
            <v>02132525</v>
          </cell>
          <cell r="C344" t="str">
            <v>02132525</v>
          </cell>
          <cell r="D344" t="str">
            <v>3323</v>
          </cell>
          <cell r="E344" t="str">
            <v>NORTHBROOK HEIGHTS HOME FOR ADULTS</v>
          </cell>
          <cell r="F344" t="str">
            <v>RUGS II GROUP-PA, NON-MEDICARE</v>
          </cell>
          <cell r="G344">
            <v>8947.92</v>
          </cell>
          <cell r="H344">
            <v>184</v>
          </cell>
        </row>
        <row r="345">
          <cell r="A345" t="str">
            <v>021325253325</v>
          </cell>
          <cell r="B345" t="str">
            <v>02132525</v>
          </cell>
          <cell r="C345" t="str">
            <v>02132525</v>
          </cell>
          <cell r="D345" t="str">
            <v>3325</v>
          </cell>
          <cell r="E345" t="str">
            <v>NORTHBROOK HEIGHTS HOME FOR ADULTS</v>
          </cell>
          <cell r="F345" t="str">
            <v>RUGS II GROUP-PB, NON-MEDICARE</v>
          </cell>
          <cell r="G345">
            <v>305307.09999999998</v>
          </cell>
          <cell r="H345">
            <v>5210</v>
          </cell>
        </row>
        <row r="346">
          <cell r="A346" t="str">
            <v>021325253327</v>
          </cell>
          <cell r="B346" t="str">
            <v>02132525</v>
          </cell>
          <cell r="C346" t="str">
            <v>02132525</v>
          </cell>
          <cell r="D346" t="str">
            <v>3327</v>
          </cell>
          <cell r="E346" t="str">
            <v>NORTHBROOK HEIGHTS HOME FOR ADULTS</v>
          </cell>
          <cell r="F346" t="str">
            <v>RUGS II GROUP-PC, NON-MEDICARE</v>
          </cell>
          <cell r="G346">
            <v>135622.18</v>
          </cell>
          <cell r="H346">
            <v>2176</v>
          </cell>
        </row>
        <row r="347">
          <cell r="A347" t="str">
            <v>021325253329</v>
          </cell>
          <cell r="B347" t="str">
            <v>02132525</v>
          </cell>
          <cell r="C347" t="str">
            <v>02132525</v>
          </cell>
          <cell r="D347" t="str">
            <v>3329</v>
          </cell>
          <cell r="E347" t="str">
            <v>NORTHBROOK HEIGHTS HOME FOR ADULTS</v>
          </cell>
          <cell r="F347" t="str">
            <v>RUGS II GROUP-PD, NON-MEDICARE</v>
          </cell>
          <cell r="G347">
            <v>12319.2</v>
          </cell>
          <cell r="H347">
            <v>174</v>
          </cell>
        </row>
        <row r="348">
          <cell r="A348" t="str">
            <v>021325253331</v>
          </cell>
          <cell r="B348" t="str">
            <v>02132525</v>
          </cell>
          <cell r="C348" t="str">
            <v>02132525</v>
          </cell>
          <cell r="D348" t="str">
            <v>3331</v>
          </cell>
          <cell r="E348" t="str">
            <v>NORTHBROOK HEIGHTS HOME FOR ADULTS</v>
          </cell>
          <cell r="F348" t="str">
            <v>RUGS II GROUP-PE, NON-MEDICARE</v>
          </cell>
          <cell r="G348">
            <v>6490.6</v>
          </cell>
          <cell r="H348">
            <v>83</v>
          </cell>
        </row>
        <row r="349">
          <cell r="A349" t="str">
            <v>022289803309</v>
          </cell>
          <cell r="B349" t="str">
            <v>02228980</v>
          </cell>
          <cell r="C349" t="str">
            <v>02228980</v>
          </cell>
          <cell r="D349" t="str">
            <v>3309</v>
          </cell>
          <cell r="E349" t="str">
            <v>AMBER COURT OF WESTBURY LLC ALP</v>
          </cell>
          <cell r="F349" t="str">
            <v>RUGS II GROUP-CA, NON-MEDICARE</v>
          </cell>
          <cell r="G349">
            <v>46023.12</v>
          </cell>
          <cell r="H349">
            <v>572</v>
          </cell>
        </row>
        <row r="350">
          <cell r="A350" t="str">
            <v>022289803311</v>
          </cell>
          <cell r="B350" t="str">
            <v>02228980</v>
          </cell>
          <cell r="C350" t="str">
            <v>02228980</v>
          </cell>
          <cell r="D350" t="str">
            <v>3311</v>
          </cell>
          <cell r="E350" t="str">
            <v>AMBER COURT OF WESTBURY LLC ALP</v>
          </cell>
          <cell r="F350" t="str">
            <v>RUGS II GROUP-CB, NON-MEDICARE</v>
          </cell>
          <cell r="G350">
            <v>39301.129999999997</v>
          </cell>
          <cell r="H350">
            <v>371</v>
          </cell>
        </row>
        <row r="351">
          <cell r="A351" t="str">
            <v>022289803315</v>
          </cell>
          <cell r="B351" t="str">
            <v>02228980</v>
          </cell>
          <cell r="C351" t="str">
            <v>02228980</v>
          </cell>
          <cell r="D351" t="str">
            <v>3315</v>
          </cell>
          <cell r="E351" t="str">
            <v>AMBER COURT OF WESTBURY LLC ALP</v>
          </cell>
          <cell r="F351" t="str">
            <v>RUGS II GROUP-CD, NON-MEDICARE</v>
          </cell>
          <cell r="G351">
            <v>7817.4</v>
          </cell>
          <cell r="H351">
            <v>60</v>
          </cell>
        </row>
        <row r="352">
          <cell r="A352" t="str">
            <v>022289803319</v>
          </cell>
          <cell r="B352" t="str">
            <v>02228980</v>
          </cell>
          <cell r="C352" t="str">
            <v>02228980</v>
          </cell>
          <cell r="D352" t="str">
            <v>3319</v>
          </cell>
          <cell r="E352" t="str">
            <v>AMBER COURT OF WESTBURY LLC ALP</v>
          </cell>
          <cell r="F352" t="str">
            <v>RUGS II GROUP-BB, NON-MEDICARE</v>
          </cell>
          <cell r="G352">
            <v>81984.09</v>
          </cell>
          <cell r="H352">
            <v>839</v>
          </cell>
        </row>
        <row r="353">
          <cell r="A353" t="str">
            <v>022289803321</v>
          </cell>
          <cell r="B353" t="str">
            <v>02228980</v>
          </cell>
          <cell r="C353" t="str">
            <v>02228980</v>
          </cell>
          <cell r="D353" t="str">
            <v>3321</v>
          </cell>
          <cell r="E353" t="str">
            <v>AMBER COURT OF WESTBURY LLC ALP</v>
          </cell>
          <cell r="F353" t="str">
            <v>RUGS II GROUP-BC, NON-MEDICARE</v>
          </cell>
          <cell r="G353">
            <v>105544.4</v>
          </cell>
          <cell r="H353">
            <v>964</v>
          </cell>
        </row>
        <row r="354">
          <cell r="A354" t="str">
            <v>022289803323</v>
          </cell>
          <cell r="B354" t="str">
            <v>02228980</v>
          </cell>
          <cell r="C354" t="str">
            <v>02228980</v>
          </cell>
          <cell r="D354" t="str">
            <v>3323</v>
          </cell>
          <cell r="E354" t="str">
            <v>AMBER COURT OF WESTBURY LLC ALP</v>
          </cell>
          <cell r="F354" t="str">
            <v>RUGS II GROUP-PA, NON-MEDICARE</v>
          </cell>
          <cell r="G354">
            <v>267.8</v>
          </cell>
          <cell r="H354">
            <v>4</v>
          </cell>
        </row>
        <row r="355">
          <cell r="A355" t="str">
            <v>022289803325</v>
          </cell>
          <cell r="B355" t="str">
            <v>02228980</v>
          </cell>
          <cell r="C355" t="str">
            <v>02228980</v>
          </cell>
          <cell r="D355" t="str">
            <v>3325</v>
          </cell>
          <cell r="E355" t="str">
            <v>AMBER COURT OF WESTBURY LLC ALP</v>
          </cell>
          <cell r="F355" t="str">
            <v>RUGS II GROUP-PB, NON-MEDICARE</v>
          </cell>
          <cell r="G355">
            <v>1862763.53</v>
          </cell>
          <cell r="H355">
            <v>21640</v>
          </cell>
        </row>
        <row r="356">
          <cell r="A356" t="str">
            <v>022289803327</v>
          </cell>
          <cell r="B356" t="str">
            <v>02228980</v>
          </cell>
          <cell r="C356" t="str">
            <v>02228980</v>
          </cell>
          <cell r="D356" t="str">
            <v>3327</v>
          </cell>
          <cell r="E356" t="str">
            <v>AMBER COURT OF WESTBURY LLC ALP</v>
          </cell>
          <cell r="F356" t="str">
            <v>RUGS II GROUP-PC, NON-MEDICARE</v>
          </cell>
          <cell r="G356">
            <v>2683849.4</v>
          </cell>
          <cell r="H356">
            <v>28179</v>
          </cell>
        </row>
        <row r="357">
          <cell r="A357" t="str">
            <v>022289803329</v>
          </cell>
          <cell r="B357" t="str">
            <v>02228980</v>
          </cell>
          <cell r="C357" t="str">
            <v>02228980</v>
          </cell>
          <cell r="D357" t="str">
            <v>3329</v>
          </cell>
          <cell r="E357" t="str">
            <v>AMBER COURT OF WESTBURY LLC ALP</v>
          </cell>
          <cell r="F357" t="str">
            <v>RUGS II GROUP-PD, NON-MEDICARE</v>
          </cell>
          <cell r="G357">
            <v>376087.49</v>
          </cell>
          <cell r="H357">
            <v>3903</v>
          </cell>
        </row>
        <row r="358">
          <cell r="A358" t="str">
            <v>022289803331</v>
          </cell>
          <cell r="B358" t="str">
            <v>02228980</v>
          </cell>
          <cell r="C358" t="str">
            <v>02228980</v>
          </cell>
          <cell r="D358" t="str">
            <v>3331</v>
          </cell>
          <cell r="E358" t="str">
            <v>AMBER COURT OF WESTBURY LLC ALP</v>
          </cell>
          <cell r="F358" t="str">
            <v>RUGS II GROUP-PE, NON-MEDICARE</v>
          </cell>
          <cell r="G358">
            <v>49397.82</v>
          </cell>
          <cell r="H358">
            <v>417</v>
          </cell>
        </row>
        <row r="359">
          <cell r="A359" t="str">
            <v>022530013305</v>
          </cell>
          <cell r="B359" t="str">
            <v>02253001</v>
          </cell>
          <cell r="C359" t="str">
            <v>02253001</v>
          </cell>
          <cell r="D359" t="str">
            <v>3305</v>
          </cell>
          <cell r="E359" t="str">
            <v>DEPAUL ADULT CARE COMMUNITIES</v>
          </cell>
          <cell r="F359" t="str">
            <v>RUGS II GROUP-SA, NON-MEDICARE</v>
          </cell>
          <cell r="G359">
            <v>447.8</v>
          </cell>
          <cell r="H359">
            <v>5</v>
          </cell>
        </row>
        <row r="360">
          <cell r="A360" t="str">
            <v>022530013309</v>
          </cell>
          <cell r="B360" t="str">
            <v>02253001</v>
          </cell>
          <cell r="C360" t="str">
            <v>02253001</v>
          </cell>
          <cell r="D360" t="str">
            <v>3309</v>
          </cell>
          <cell r="E360" t="str">
            <v>DEPAUL ADULT CARE COMMUNITIES</v>
          </cell>
          <cell r="F360" t="str">
            <v>RUGS II GROUP-CA, NON-MEDICARE</v>
          </cell>
          <cell r="G360">
            <v>119262.82</v>
          </cell>
          <cell r="H360">
            <v>2017</v>
          </cell>
        </row>
        <row r="361">
          <cell r="A361" t="str">
            <v>022530013311</v>
          </cell>
          <cell r="B361" t="str">
            <v>02253001</v>
          </cell>
          <cell r="C361" t="str">
            <v>02253001</v>
          </cell>
          <cell r="D361" t="str">
            <v>3311</v>
          </cell>
          <cell r="E361" t="str">
            <v>DEPAUL ADULT CARE COMMUNITIES</v>
          </cell>
          <cell r="F361" t="str">
            <v>RUGS II GROUP-CB, NON-MEDICARE</v>
          </cell>
          <cell r="G361">
            <v>89295.74</v>
          </cell>
          <cell r="H361">
            <v>1174</v>
          </cell>
        </row>
        <row r="362">
          <cell r="A362" t="str">
            <v>022530013313</v>
          </cell>
          <cell r="B362" t="str">
            <v>02253001</v>
          </cell>
          <cell r="C362" t="str">
            <v>02253001</v>
          </cell>
          <cell r="D362" t="str">
            <v>3313</v>
          </cell>
          <cell r="E362" t="str">
            <v>DEPAUL ADULT CARE COMMUNITIES</v>
          </cell>
          <cell r="F362" t="str">
            <v>RUGS II GROUP-CC, NON-MEDICARE</v>
          </cell>
          <cell r="G362">
            <v>5812.48</v>
          </cell>
          <cell r="H362">
            <v>76</v>
          </cell>
        </row>
        <row r="363">
          <cell r="A363" t="str">
            <v>022530013319</v>
          </cell>
          <cell r="B363" t="str">
            <v>02253001</v>
          </cell>
          <cell r="C363" t="str">
            <v>02253001</v>
          </cell>
          <cell r="D363" t="str">
            <v>3319</v>
          </cell>
          <cell r="E363" t="str">
            <v>DEPAUL ADULT CARE COMMUNITIES</v>
          </cell>
          <cell r="F363" t="str">
            <v>RUGS II GROUP-BB, NON-MEDICARE</v>
          </cell>
          <cell r="G363">
            <v>54425.77</v>
          </cell>
          <cell r="H363">
            <v>806</v>
          </cell>
        </row>
        <row r="364">
          <cell r="A364" t="str">
            <v>022530013321</v>
          </cell>
          <cell r="B364" t="str">
            <v>02253001</v>
          </cell>
          <cell r="C364" t="str">
            <v>02253001</v>
          </cell>
          <cell r="D364" t="str">
            <v>3321</v>
          </cell>
          <cell r="E364" t="str">
            <v>DEPAUL ADULT CARE COMMUNITIES</v>
          </cell>
          <cell r="F364" t="str">
            <v>RUGS II GROUP-BC, NON-MEDICARE</v>
          </cell>
          <cell r="G364">
            <v>74803.61</v>
          </cell>
          <cell r="H364">
            <v>1087</v>
          </cell>
        </row>
        <row r="365">
          <cell r="A365" t="str">
            <v>022530013325</v>
          </cell>
          <cell r="B365" t="str">
            <v>02253001</v>
          </cell>
          <cell r="C365" t="str">
            <v>02253001</v>
          </cell>
          <cell r="D365" t="str">
            <v>3325</v>
          </cell>
          <cell r="E365" t="str">
            <v>DEPAUL ADULT CARE COMMUNITIES</v>
          </cell>
          <cell r="F365" t="str">
            <v>RUGS II GROUP-PB, NON-MEDICARE</v>
          </cell>
          <cell r="G365">
            <v>481604.42</v>
          </cell>
          <cell r="H365">
            <v>7618</v>
          </cell>
        </row>
        <row r="366">
          <cell r="A366" t="str">
            <v>022530013327</v>
          </cell>
          <cell r="B366" t="str">
            <v>02253001</v>
          </cell>
          <cell r="C366" t="str">
            <v>02253001</v>
          </cell>
          <cell r="D366" t="str">
            <v>3327</v>
          </cell>
          <cell r="E366" t="str">
            <v>DEPAUL ADULT CARE COMMUNITIES</v>
          </cell>
          <cell r="F366" t="str">
            <v>RUGS II GROUP-PC, NON-MEDICARE</v>
          </cell>
          <cell r="G366">
            <v>281302.56</v>
          </cell>
          <cell r="H366">
            <v>4025</v>
          </cell>
        </row>
        <row r="367">
          <cell r="A367" t="str">
            <v>022530013329</v>
          </cell>
          <cell r="B367" t="str">
            <v>02253001</v>
          </cell>
          <cell r="C367" t="str">
            <v>02253001</v>
          </cell>
          <cell r="D367" t="str">
            <v>3329</v>
          </cell>
          <cell r="E367" t="str">
            <v>DEPAUL ADULT CARE COMMUNITIES</v>
          </cell>
          <cell r="F367" t="str">
            <v>RUGS II GROUP-PD, NON-MEDICARE</v>
          </cell>
          <cell r="G367">
            <v>53516.22</v>
          </cell>
          <cell r="H367">
            <v>756</v>
          </cell>
        </row>
        <row r="368">
          <cell r="A368" t="str">
            <v>022530013331</v>
          </cell>
          <cell r="B368" t="str">
            <v>02253001</v>
          </cell>
          <cell r="C368" t="str">
            <v>02253001</v>
          </cell>
          <cell r="D368" t="str">
            <v>3331</v>
          </cell>
          <cell r="E368" t="str">
            <v>DEPAUL ADULT CARE COMMUNITIES</v>
          </cell>
          <cell r="F368" t="str">
            <v>RUGS II GROUP-PE, NON-MEDICARE</v>
          </cell>
          <cell r="G368">
            <v>31679.26</v>
          </cell>
          <cell r="H368">
            <v>384</v>
          </cell>
        </row>
        <row r="369">
          <cell r="A369" t="str">
            <v>022772783301</v>
          </cell>
          <cell r="B369" t="str">
            <v>02277278</v>
          </cell>
          <cell r="C369" t="str">
            <v>02277278</v>
          </cell>
          <cell r="D369" t="str">
            <v>3301</v>
          </cell>
          <cell r="E369" t="str">
            <v>NEW FORDHAM ARMS ASSISTED LIVING</v>
          </cell>
          <cell r="F369" t="str">
            <v>RUGS II GROUP-RA, NON-MEDICARE</v>
          </cell>
          <cell r="G369">
            <v>48839.64</v>
          </cell>
          <cell r="H369">
            <v>356</v>
          </cell>
        </row>
        <row r="370">
          <cell r="A370" t="str">
            <v>022772783309</v>
          </cell>
          <cell r="B370" t="str">
            <v>02277278</v>
          </cell>
          <cell r="C370" t="str">
            <v>02277278</v>
          </cell>
          <cell r="D370" t="str">
            <v>3309</v>
          </cell>
          <cell r="E370" t="str">
            <v>NEW FORDHAM ARMS ASSISTED LIVING</v>
          </cell>
          <cell r="F370" t="str">
            <v>RUGS II GROUP-CA, NON-MEDICARE</v>
          </cell>
          <cell r="G370">
            <v>53248.639999999999</v>
          </cell>
          <cell r="H370">
            <v>604</v>
          </cell>
        </row>
        <row r="371">
          <cell r="A371" t="str">
            <v>022772783311</v>
          </cell>
          <cell r="B371" t="str">
            <v>02277278</v>
          </cell>
          <cell r="C371" t="str">
            <v>02277278</v>
          </cell>
          <cell r="D371" t="str">
            <v>3311</v>
          </cell>
          <cell r="E371" t="str">
            <v>NEW FORDHAM ARMS ASSISTED LIVING</v>
          </cell>
          <cell r="F371" t="str">
            <v>RUGS II GROUP-CB, NON-MEDICARE</v>
          </cell>
          <cell r="G371">
            <v>28629.119999999999</v>
          </cell>
          <cell r="H371">
            <v>248</v>
          </cell>
        </row>
        <row r="372">
          <cell r="A372" t="str">
            <v>022772783319</v>
          </cell>
          <cell r="B372" t="str">
            <v>02277278</v>
          </cell>
          <cell r="C372" t="str">
            <v>02277278</v>
          </cell>
          <cell r="D372" t="str">
            <v>3319</v>
          </cell>
          <cell r="E372" t="str">
            <v>NEW FORDHAM ARMS ASSISTED LIVING</v>
          </cell>
          <cell r="F372" t="str">
            <v>RUGS II GROUP-BB, NON-MEDICARE</v>
          </cell>
          <cell r="G372">
            <v>120126.3</v>
          </cell>
          <cell r="H372">
            <v>1135</v>
          </cell>
        </row>
        <row r="373">
          <cell r="A373" t="str">
            <v>022772783321</v>
          </cell>
          <cell r="B373" t="str">
            <v>02277278</v>
          </cell>
          <cell r="C373" t="str">
            <v>02277278</v>
          </cell>
          <cell r="D373" t="str">
            <v>3321</v>
          </cell>
          <cell r="E373" t="str">
            <v>NEW FORDHAM ARMS ASSISTED LIVING</v>
          </cell>
          <cell r="F373" t="str">
            <v>RUGS II GROUP-BC, NON-MEDICARE</v>
          </cell>
          <cell r="G373">
            <v>63693.5</v>
          </cell>
          <cell r="H373">
            <v>533</v>
          </cell>
        </row>
        <row r="374">
          <cell r="A374" t="str">
            <v>022772783323</v>
          </cell>
          <cell r="B374" t="str">
            <v>02277278</v>
          </cell>
          <cell r="C374" t="str">
            <v>02277278</v>
          </cell>
          <cell r="D374" t="str">
            <v>3323</v>
          </cell>
          <cell r="E374" t="str">
            <v>NEW FORDHAM ARMS ASSISTED LIVING</v>
          </cell>
          <cell r="F374" t="str">
            <v>RUGS II GROUP-PA, NON-MEDICARE</v>
          </cell>
          <cell r="G374">
            <v>26918.75</v>
          </cell>
          <cell r="H374">
            <v>365</v>
          </cell>
        </row>
        <row r="375">
          <cell r="A375" t="str">
            <v>022772783325</v>
          </cell>
          <cell r="B375" t="str">
            <v>02277278</v>
          </cell>
          <cell r="C375" t="str">
            <v>02277278</v>
          </cell>
          <cell r="D375" t="str">
            <v>3325</v>
          </cell>
          <cell r="E375" t="str">
            <v>NEW FORDHAM ARMS ASSISTED LIVING</v>
          </cell>
          <cell r="F375" t="str">
            <v>RUGS II GROUP-PB, NON-MEDICARE</v>
          </cell>
          <cell r="G375">
            <v>615647.76</v>
          </cell>
          <cell r="H375">
            <v>6464</v>
          </cell>
        </row>
        <row r="376">
          <cell r="A376" t="str">
            <v>022772783327</v>
          </cell>
          <cell r="B376" t="str">
            <v>02277278</v>
          </cell>
          <cell r="C376" t="str">
            <v>02277278</v>
          </cell>
          <cell r="D376" t="str">
            <v>3327</v>
          </cell>
          <cell r="E376" t="str">
            <v>NEW FORDHAM ARMS ASSISTED LIVING</v>
          </cell>
          <cell r="F376" t="str">
            <v>RUGS II GROUP-PC, NON-MEDICARE</v>
          </cell>
          <cell r="G376">
            <v>184380.84</v>
          </cell>
          <cell r="H376">
            <v>1728</v>
          </cell>
        </row>
        <row r="377">
          <cell r="A377" t="str">
            <v>023626143309</v>
          </cell>
          <cell r="B377" t="str">
            <v>02362614</v>
          </cell>
          <cell r="C377" t="str">
            <v>02362614</v>
          </cell>
          <cell r="D377" t="str">
            <v>3309</v>
          </cell>
          <cell r="E377" t="str">
            <v>WOODHAVEN HOME ADULTS ALP</v>
          </cell>
          <cell r="F377" t="str">
            <v>RUGS II GROUP-CA, NON-MEDICARE</v>
          </cell>
          <cell r="G377">
            <v>490709.5</v>
          </cell>
          <cell r="H377">
            <v>6348</v>
          </cell>
        </row>
        <row r="378">
          <cell r="A378" t="str">
            <v>023626143311</v>
          </cell>
          <cell r="B378" t="str">
            <v>02362614</v>
          </cell>
          <cell r="C378" t="str">
            <v>02362614</v>
          </cell>
          <cell r="D378" t="str">
            <v>3311</v>
          </cell>
          <cell r="E378" t="str">
            <v>WOODHAVEN HOME ADULTS ALP</v>
          </cell>
          <cell r="F378" t="str">
            <v>RUGS II GROUP-CB, NON-MEDICARE</v>
          </cell>
          <cell r="G378">
            <v>303961.51</v>
          </cell>
          <cell r="H378">
            <v>2867</v>
          </cell>
        </row>
        <row r="379">
          <cell r="A379" t="str">
            <v>023626143313</v>
          </cell>
          <cell r="B379" t="str">
            <v>02362614</v>
          </cell>
          <cell r="C379" t="str">
            <v>02362614</v>
          </cell>
          <cell r="D379" t="str">
            <v>3313</v>
          </cell>
          <cell r="E379" t="str">
            <v>WOODHAVEN HOME ADULTS ALP</v>
          </cell>
          <cell r="F379" t="str">
            <v>RUGS II GROUP-CC, NON-MEDICARE</v>
          </cell>
          <cell r="G379">
            <v>26649</v>
          </cell>
          <cell r="H379">
            <v>235</v>
          </cell>
        </row>
        <row r="380">
          <cell r="A380" t="str">
            <v>023626143317</v>
          </cell>
          <cell r="B380" t="str">
            <v>02362614</v>
          </cell>
          <cell r="C380" t="str">
            <v>02362614</v>
          </cell>
          <cell r="D380" t="str">
            <v>3317</v>
          </cell>
          <cell r="E380" t="str">
            <v>WOODHAVEN HOME ADULTS ALP</v>
          </cell>
          <cell r="F380" t="str">
            <v>RUGS II GROUP-BA, NON-MEDICARE</v>
          </cell>
          <cell r="G380">
            <v>319.8</v>
          </cell>
          <cell r="H380">
            <v>4</v>
          </cell>
        </row>
        <row r="381">
          <cell r="A381" t="str">
            <v>023626143319</v>
          </cell>
          <cell r="B381" t="str">
            <v>02362614</v>
          </cell>
          <cell r="C381" t="str">
            <v>02362614</v>
          </cell>
          <cell r="D381" t="str">
            <v>3319</v>
          </cell>
          <cell r="E381" t="str">
            <v>WOODHAVEN HOME ADULTS ALP</v>
          </cell>
          <cell r="F381" t="str">
            <v>RUGS II GROUP-BB, NON-MEDICARE</v>
          </cell>
          <cell r="G381">
            <v>328349.73</v>
          </cell>
          <cell r="H381">
            <v>3415</v>
          </cell>
        </row>
        <row r="382">
          <cell r="A382" t="str">
            <v>023626143321</v>
          </cell>
          <cell r="B382" t="str">
            <v>02362614</v>
          </cell>
          <cell r="C382" t="str">
            <v>02362614</v>
          </cell>
          <cell r="D382" t="str">
            <v>3321</v>
          </cell>
          <cell r="E382" t="str">
            <v>WOODHAVEN HOME ADULTS ALP</v>
          </cell>
          <cell r="F382" t="str">
            <v>RUGS II GROUP-BC, NON-MEDICARE</v>
          </cell>
          <cell r="G382">
            <v>182351</v>
          </cell>
          <cell r="H382">
            <v>1660</v>
          </cell>
        </row>
        <row r="383">
          <cell r="A383" t="str">
            <v>023626143323</v>
          </cell>
          <cell r="B383" t="str">
            <v>02362614</v>
          </cell>
          <cell r="C383" t="str">
            <v>02362614</v>
          </cell>
          <cell r="D383" t="str">
            <v>3323</v>
          </cell>
          <cell r="E383" t="str">
            <v>WOODHAVEN HOME ADULTS ALP</v>
          </cell>
          <cell r="F383" t="str">
            <v>RUGS II GROUP-PA, NON-MEDICARE</v>
          </cell>
          <cell r="G383">
            <v>24503.7</v>
          </cell>
          <cell r="H383">
            <v>366</v>
          </cell>
        </row>
        <row r="384">
          <cell r="A384" t="str">
            <v>023626143325</v>
          </cell>
          <cell r="B384" t="str">
            <v>02362614</v>
          </cell>
          <cell r="C384" t="str">
            <v>02362614</v>
          </cell>
          <cell r="D384" t="str">
            <v>3325</v>
          </cell>
          <cell r="E384" t="str">
            <v>WOODHAVEN HOME ADULTS ALP</v>
          </cell>
          <cell r="F384" t="str">
            <v>RUGS II GROUP-PB, NON-MEDICARE</v>
          </cell>
          <cell r="G384">
            <v>2133023.71</v>
          </cell>
          <cell r="H384">
            <v>24820</v>
          </cell>
        </row>
        <row r="385">
          <cell r="A385" t="str">
            <v>023626143327</v>
          </cell>
          <cell r="B385" t="str">
            <v>02362614</v>
          </cell>
          <cell r="C385" t="str">
            <v>02362614</v>
          </cell>
          <cell r="D385" t="str">
            <v>3327</v>
          </cell>
          <cell r="E385" t="str">
            <v>WOODHAVEN HOME ADULTS ALP</v>
          </cell>
          <cell r="F385" t="str">
            <v>RUGS II GROUP-PC, NON-MEDICARE</v>
          </cell>
          <cell r="G385">
            <v>619752.76</v>
          </cell>
          <cell r="H385">
            <v>6525</v>
          </cell>
        </row>
        <row r="386">
          <cell r="A386" t="str">
            <v>023626143329</v>
          </cell>
          <cell r="B386" t="str">
            <v>02362614</v>
          </cell>
          <cell r="C386" t="str">
            <v>02362614</v>
          </cell>
          <cell r="D386" t="str">
            <v>3329</v>
          </cell>
          <cell r="E386" t="str">
            <v>WOODHAVEN HOME ADULTS ALP</v>
          </cell>
          <cell r="F386" t="str">
            <v>RUGS II GROUP-PD, NON-MEDICARE</v>
          </cell>
          <cell r="G386">
            <v>77650.8</v>
          </cell>
          <cell r="H386">
            <v>736</v>
          </cell>
        </row>
        <row r="387">
          <cell r="A387" t="str">
            <v>023626143331</v>
          </cell>
          <cell r="B387" t="str">
            <v>02362614</v>
          </cell>
          <cell r="C387" t="str">
            <v>02362614</v>
          </cell>
          <cell r="D387" t="str">
            <v>3331</v>
          </cell>
          <cell r="E387" t="str">
            <v>WOODHAVEN HOME ADULTS ALP</v>
          </cell>
          <cell r="F387" t="str">
            <v>RUGS II GROUP-PE, NON-MEDICARE</v>
          </cell>
          <cell r="G387">
            <v>13741.36</v>
          </cell>
          <cell r="H387">
            <v>116</v>
          </cell>
        </row>
        <row r="388">
          <cell r="A388" t="str">
            <v>023697443309</v>
          </cell>
          <cell r="B388" t="str">
            <v>02369744</v>
          </cell>
          <cell r="C388" t="str">
            <v>02369744</v>
          </cell>
          <cell r="D388" t="str">
            <v>3309</v>
          </cell>
          <cell r="E388" t="str">
            <v>YALR OPERATING LLC ALP</v>
          </cell>
          <cell r="F388" t="str">
            <v>RUGS II GROUP-CA, NON-MEDICARE</v>
          </cell>
          <cell r="G388">
            <v>9851.07</v>
          </cell>
          <cell r="H388">
            <v>365</v>
          </cell>
        </row>
        <row r="389">
          <cell r="A389" t="str">
            <v>023697443319</v>
          </cell>
          <cell r="B389" t="str">
            <v>02369744</v>
          </cell>
          <cell r="C389" t="str">
            <v>02369744</v>
          </cell>
          <cell r="D389" t="str">
            <v>3319</v>
          </cell>
          <cell r="E389" t="str">
            <v>YALR OPERATING LLC ALP</v>
          </cell>
          <cell r="F389" t="str">
            <v>RUGS II GROUP-BB, NON-MEDICARE</v>
          </cell>
          <cell r="G389">
            <v>16004.77</v>
          </cell>
          <cell r="H389">
            <v>365</v>
          </cell>
        </row>
        <row r="390">
          <cell r="A390" t="str">
            <v>023697443323</v>
          </cell>
          <cell r="B390" t="str">
            <v>02369744</v>
          </cell>
          <cell r="C390" t="str">
            <v>02369744</v>
          </cell>
          <cell r="D390" t="str">
            <v>3323</v>
          </cell>
          <cell r="E390" t="str">
            <v>YALR OPERATING LLC ALP</v>
          </cell>
          <cell r="F390" t="str">
            <v>RUGS II GROUP-PA, NON-MEDICARE</v>
          </cell>
          <cell r="G390">
            <v>23257.8</v>
          </cell>
          <cell r="H390">
            <v>365</v>
          </cell>
        </row>
        <row r="391">
          <cell r="A391" t="str">
            <v>023697443325</v>
          </cell>
          <cell r="B391" t="str">
            <v>02369744</v>
          </cell>
          <cell r="C391" t="str">
            <v>02369744</v>
          </cell>
          <cell r="D391" t="str">
            <v>3325</v>
          </cell>
          <cell r="E391" t="str">
            <v>YALR OPERATING LLC ALP</v>
          </cell>
          <cell r="F391" t="str">
            <v>RUGS II GROUP-PB, NON-MEDICARE</v>
          </cell>
          <cell r="G391">
            <v>83865.240000000005</v>
          </cell>
          <cell r="H391">
            <v>1026</v>
          </cell>
        </row>
        <row r="392">
          <cell r="A392" t="str">
            <v>023697443327</v>
          </cell>
          <cell r="B392" t="str">
            <v>02369744</v>
          </cell>
          <cell r="C392" t="str">
            <v>02369744</v>
          </cell>
          <cell r="D392" t="str">
            <v>3327</v>
          </cell>
          <cell r="E392" t="str">
            <v>YALR OPERATING LLC ALP</v>
          </cell>
          <cell r="F392" t="str">
            <v>RUGS II GROUP-PC, NON-MEDICARE</v>
          </cell>
          <cell r="G392">
            <v>11690.41</v>
          </cell>
          <cell r="H392">
            <v>365</v>
          </cell>
        </row>
        <row r="393">
          <cell r="A393" t="str">
            <v>023697443331</v>
          </cell>
          <cell r="B393" t="str">
            <v>02369744</v>
          </cell>
          <cell r="C393" t="str">
            <v>02369744</v>
          </cell>
          <cell r="D393" t="str">
            <v>3331</v>
          </cell>
          <cell r="E393" t="str">
            <v>YALR OPERATING LLC ALP</v>
          </cell>
          <cell r="F393" t="str">
            <v>RUGS II GROUP-PE, NON-MEDICARE</v>
          </cell>
          <cell r="G393">
            <v>5118.3</v>
          </cell>
          <cell r="H393">
            <v>47</v>
          </cell>
        </row>
        <row r="394">
          <cell r="A394" t="str">
            <v>023752533301</v>
          </cell>
          <cell r="B394" t="str">
            <v>02375253</v>
          </cell>
          <cell r="C394" t="str">
            <v>02375253</v>
          </cell>
          <cell r="D394" t="str">
            <v>3301</v>
          </cell>
          <cell r="E394" t="str">
            <v>THE W GROUP AT NEW BROADVIEW LLC</v>
          </cell>
          <cell r="F394" t="str">
            <v>RUGS II GROUP-RA, NON-MEDICARE</v>
          </cell>
          <cell r="G394">
            <v>135289.95000000001</v>
          </cell>
          <cell r="H394">
            <v>1005</v>
          </cell>
        </row>
        <row r="395">
          <cell r="A395" t="str">
            <v>023752533303</v>
          </cell>
          <cell r="B395" t="str">
            <v>02375253</v>
          </cell>
          <cell r="C395" t="str">
            <v>02375253</v>
          </cell>
          <cell r="D395" t="str">
            <v>3303</v>
          </cell>
          <cell r="E395" t="str">
            <v>THE W GROUP AT NEW BROADVIEW LLC</v>
          </cell>
          <cell r="F395" t="str">
            <v>RUGS II GROUP-RB, NON-MEDICARE</v>
          </cell>
          <cell r="G395">
            <v>1947.01</v>
          </cell>
          <cell r="H395">
            <v>13</v>
          </cell>
        </row>
        <row r="396">
          <cell r="A396" t="str">
            <v>023752533309</v>
          </cell>
          <cell r="B396" t="str">
            <v>02375253</v>
          </cell>
          <cell r="C396" t="str">
            <v>02375253</v>
          </cell>
          <cell r="D396" t="str">
            <v>3309</v>
          </cell>
          <cell r="E396" t="str">
            <v>THE W GROUP AT NEW BROADVIEW LLC</v>
          </cell>
          <cell r="F396" t="str">
            <v>RUGS II GROUP-CA, NON-MEDICARE</v>
          </cell>
          <cell r="G396">
            <v>333642.23999999999</v>
          </cell>
          <cell r="H396">
            <v>3889</v>
          </cell>
        </row>
        <row r="397">
          <cell r="A397" t="str">
            <v>023752533311</v>
          </cell>
          <cell r="B397" t="str">
            <v>02375253</v>
          </cell>
          <cell r="C397" t="str">
            <v>02375253</v>
          </cell>
          <cell r="D397" t="str">
            <v>3311</v>
          </cell>
          <cell r="E397" t="str">
            <v>THE W GROUP AT NEW BROADVIEW LLC</v>
          </cell>
          <cell r="F397" t="str">
            <v>RUGS II GROUP-CB, NON-MEDICARE</v>
          </cell>
          <cell r="G397">
            <v>42708.69</v>
          </cell>
          <cell r="H397">
            <v>428</v>
          </cell>
        </row>
        <row r="398">
          <cell r="A398" t="str">
            <v>023752533319</v>
          </cell>
          <cell r="B398" t="str">
            <v>02375253</v>
          </cell>
          <cell r="C398" t="str">
            <v>02375253</v>
          </cell>
          <cell r="D398" t="str">
            <v>3319</v>
          </cell>
          <cell r="E398" t="str">
            <v>THE W GROUP AT NEW BROADVIEW LLC</v>
          </cell>
          <cell r="F398" t="str">
            <v>RUGS II GROUP-BB, NON-MEDICARE</v>
          </cell>
          <cell r="G398">
            <v>929086.42</v>
          </cell>
          <cell r="H398">
            <v>8700</v>
          </cell>
        </row>
        <row r="399">
          <cell r="A399" t="str">
            <v>023752533321</v>
          </cell>
          <cell r="B399" t="str">
            <v>02375253</v>
          </cell>
          <cell r="C399" t="str">
            <v>02375253</v>
          </cell>
          <cell r="D399" t="str">
            <v>3321</v>
          </cell>
          <cell r="E399" t="str">
            <v>THE W GROUP AT NEW BROADVIEW LLC</v>
          </cell>
          <cell r="F399" t="str">
            <v>RUGS II GROUP-BC, NON-MEDICARE</v>
          </cell>
          <cell r="G399">
            <v>73724.62</v>
          </cell>
          <cell r="H399">
            <v>741</v>
          </cell>
        </row>
        <row r="400">
          <cell r="A400" t="str">
            <v>023752533323</v>
          </cell>
          <cell r="B400" t="str">
            <v>02375253</v>
          </cell>
          <cell r="C400" t="str">
            <v>02375253</v>
          </cell>
          <cell r="D400" t="str">
            <v>3323</v>
          </cell>
          <cell r="E400" t="str">
            <v>THE W GROUP AT NEW BROADVIEW LLC</v>
          </cell>
          <cell r="F400" t="str">
            <v>RUGS II GROUP-PA, NON-MEDICARE</v>
          </cell>
          <cell r="G400">
            <v>12906.25</v>
          </cell>
          <cell r="H400">
            <v>175</v>
          </cell>
        </row>
        <row r="401">
          <cell r="A401" t="str">
            <v>023752533325</v>
          </cell>
          <cell r="B401" t="str">
            <v>02375253</v>
          </cell>
          <cell r="C401" t="str">
            <v>02375253</v>
          </cell>
          <cell r="D401" t="str">
            <v>3325</v>
          </cell>
          <cell r="E401" t="str">
            <v>THE W GROUP AT NEW BROADVIEW LLC</v>
          </cell>
          <cell r="F401" t="str">
            <v>RUGS II GROUP-PB, NON-MEDICARE</v>
          </cell>
          <cell r="G401">
            <v>1980597</v>
          </cell>
          <cell r="H401">
            <v>20822</v>
          </cell>
        </row>
        <row r="402">
          <cell r="A402" t="str">
            <v>023752533327</v>
          </cell>
          <cell r="B402" t="str">
            <v>02375253</v>
          </cell>
          <cell r="C402" t="str">
            <v>02375253</v>
          </cell>
          <cell r="D402" t="str">
            <v>3327</v>
          </cell>
          <cell r="E402" t="str">
            <v>THE W GROUP AT NEW BROADVIEW LLC</v>
          </cell>
          <cell r="F402" t="str">
            <v>RUGS II GROUP-PC, NON-MEDICARE</v>
          </cell>
          <cell r="G402">
            <v>131621.04</v>
          </cell>
          <cell r="H402">
            <v>1298</v>
          </cell>
        </row>
        <row r="403">
          <cell r="A403" t="str">
            <v>023752533331</v>
          </cell>
          <cell r="B403" t="str">
            <v>02375253</v>
          </cell>
          <cell r="C403" t="str">
            <v>02375253</v>
          </cell>
          <cell r="D403" t="str">
            <v>3331</v>
          </cell>
          <cell r="E403" t="str">
            <v>THE W GROUP AT NEW BROADVIEW LLC</v>
          </cell>
          <cell r="F403" t="str">
            <v>RUGS II GROUP-PE, NON-MEDICARE</v>
          </cell>
          <cell r="G403">
            <v>121828.43</v>
          </cell>
          <cell r="H403">
            <v>947</v>
          </cell>
        </row>
        <row r="404">
          <cell r="A404" t="str">
            <v>023820343309</v>
          </cell>
          <cell r="B404" t="str">
            <v>02382034</v>
          </cell>
          <cell r="C404" t="str">
            <v>02382034</v>
          </cell>
          <cell r="D404" t="str">
            <v>3309</v>
          </cell>
          <cell r="E404" t="str">
            <v>580 ORCHARD PARK ROAD OPERATING LLC</v>
          </cell>
          <cell r="F404" t="str">
            <v>RUGS II GROUP-CA, NON-MEDICARE</v>
          </cell>
          <cell r="G404">
            <v>25148.720000000001</v>
          </cell>
          <cell r="H404">
            <v>468</v>
          </cell>
        </row>
        <row r="405">
          <cell r="A405" t="str">
            <v>023820343325</v>
          </cell>
          <cell r="B405" t="str">
            <v>02382034</v>
          </cell>
          <cell r="C405" t="str">
            <v>02382034</v>
          </cell>
          <cell r="D405" t="str">
            <v>3325</v>
          </cell>
          <cell r="E405" t="str">
            <v>580 ORCHARD PARK ROAD OPERATING LLC</v>
          </cell>
          <cell r="F405" t="str">
            <v>RUGS II GROUP-PB, NON-MEDICARE</v>
          </cell>
          <cell r="G405">
            <v>200316.49</v>
          </cell>
          <cell r="H405">
            <v>3418</v>
          </cell>
        </row>
        <row r="406">
          <cell r="A406" t="str">
            <v>024738253309</v>
          </cell>
          <cell r="B406" t="str">
            <v>02473825</v>
          </cell>
          <cell r="C406" t="str">
            <v>02473825</v>
          </cell>
          <cell r="D406" t="str">
            <v>3309</v>
          </cell>
          <cell r="E406" t="str">
            <v>NORWEGIAN CHRISTIAN HHCC ALP</v>
          </cell>
          <cell r="F406" t="str">
            <v>RUGS II GROUP-CA, NON-MEDICARE</v>
          </cell>
          <cell r="G406">
            <v>138195.16</v>
          </cell>
          <cell r="H406">
            <v>1650</v>
          </cell>
        </row>
        <row r="407">
          <cell r="A407" t="str">
            <v>024738253319</v>
          </cell>
          <cell r="B407" t="str">
            <v>02473825</v>
          </cell>
          <cell r="C407" t="str">
            <v>02473825</v>
          </cell>
          <cell r="D407" t="str">
            <v>3319</v>
          </cell>
          <cell r="E407" t="str">
            <v>NORWEGIAN CHRISTIAN HHCC ALP</v>
          </cell>
          <cell r="F407" t="str">
            <v>RUGS II GROUP-BB, NON-MEDICARE</v>
          </cell>
          <cell r="G407">
            <v>209344.32</v>
          </cell>
          <cell r="H407">
            <v>2028</v>
          </cell>
        </row>
        <row r="408">
          <cell r="A408" t="str">
            <v>024738253323</v>
          </cell>
          <cell r="B408" t="str">
            <v>02473825</v>
          </cell>
          <cell r="C408" t="str">
            <v>02473825</v>
          </cell>
          <cell r="D408" t="str">
            <v>3323</v>
          </cell>
          <cell r="E408" t="str">
            <v>NORWEGIAN CHRISTIAN HHCC ALP</v>
          </cell>
          <cell r="F408" t="str">
            <v>RUGS II GROUP-PA, NON-MEDICARE</v>
          </cell>
          <cell r="G408">
            <v>69440.73</v>
          </cell>
          <cell r="H408">
            <v>984</v>
          </cell>
        </row>
        <row r="409">
          <cell r="A409" t="str">
            <v>024738253325</v>
          </cell>
          <cell r="B409" t="str">
            <v>02473825</v>
          </cell>
          <cell r="C409" t="str">
            <v>02473825</v>
          </cell>
          <cell r="D409" t="str">
            <v>3325</v>
          </cell>
          <cell r="E409" t="str">
            <v>NORWEGIAN CHRISTIAN HHCC ALP</v>
          </cell>
          <cell r="F409" t="str">
            <v>RUGS II GROUP-PB, NON-MEDICARE</v>
          </cell>
          <cell r="G409">
            <v>1648688.19</v>
          </cell>
          <cell r="H409">
            <v>18080</v>
          </cell>
        </row>
        <row r="410">
          <cell r="A410" t="str">
            <v>024738253327</v>
          </cell>
          <cell r="B410" t="str">
            <v>02473825</v>
          </cell>
          <cell r="C410" t="str">
            <v>02473825</v>
          </cell>
          <cell r="D410" t="str">
            <v>3327</v>
          </cell>
          <cell r="E410" t="str">
            <v>NORWEGIAN CHRISTIAN HHCC ALP</v>
          </cell>
          <cell r="F410" t="str">
            <v>RUGS II GROUP-PC, NON-MEDICARE</v>
          </cell>
          <cell r="G410">
            <v>56511</v>
          </cell>
          <cell r="H410">
            <v>730</v>
          </cell>
        </row>
        <row r="411">
          <cell r="A411" t="str">
            <v>024738253331</v>
          </cell>
          <cell r="B411" t="str">
            <v>02473825</v>
          </cell>
          <cell r="C411" t="str">
            <v>02473825</v>
          </cell>
          <cell r="D411" t="str">
            <v>3331</v>
          </cell>
          <cell r="E411" t="str">
            <v>NORWEGIAN CHRISTIAN HHCC ALP</v>
          </cell>
          <cell r="F411" t="str">
            <v>RUGS II GROUP-PE, NON-MEDICARE</v>
          </cell>
          <cell r="G411">
            <v>31915.119999999999</v>
          </cell>
          <cell r="H411">
            <v>248</v>
          </cell>
        </row>
        <row r="412">
          <cell r="A412" t="str">
            <v>025820253309</v>
          </cell>
          <cell r="B412" t="str">
            <v>02582025</v>
          </cell>
          <cell r="C412" t="str">
            <v>02582025</v>
          </cell>
          <cell r="D412" t="str">
            <v>3309</v>
          </cell>
          <cell r="E412" t="str">
            <v>EGER HARBOR HOUSE ALP</v>
          </cell>
          <cell r="F412" t="str">
            <v>RUGS II GROUP-CA, NON-MEDICARE</v>
          </cell>
          <cell r="G412">
            <v>615214.89</v>
          </cell>
          <cell r="H412">
            <v>4662</v>
          </cell>
        </row>
        <row r="413">
          <cell r="A413" t="str">
            <v>025820253323</v>
          </cell>
          <cell r="B413" t="str">
            <v>02582025</v>
          </cell>
          <cell r="C413" t="str">
            <v>02582025</v>
          </cell>
          <cell r="D413" t="str">
            <v>3323</v>
          </cell>
          <cell r="E413" t="str">
            <v>EGER HARBOR HOUSE ALP</v>
          </cell>
          <cell r="F413" t="str">
            <v>RUGS II GROUP-PA, NON-MEDICARE</v>
          </cell>
          <cell r="G413">
            <v>125943.69</v>
          </cell>
          <cell r="H413">
            <v>1029</v>
          </cell>
        </row>
        <row r="414">
          <cell r="A414" t="str">
            <v>025820253325</v>
          </cell>
          <cell r="B414" t="str">
            <v>02582025</v>
          </cell>
          <cell r="C414" t="str">
            <v>02582025</v>
          </cell>
          <cell r="D414" t="str">
            <v>3325</v>
          </cell>
          <cell r="E414" t="str">
            <v>EGER HARBOR HOUSE ALP</v>
          </cell>
          <cell r="F414" t="str">
            <v>RUGS II GROUP-PB, NON-MEDICARE</v>
          </cell>
          <cell r="G414">
            <v>2904368.04</v>
          </cell>
          <cell r="H414">
            <v>20423</v>
          </cell>
        </row>
        <row r="415">
          <cell r="A415" t="str">
            <v>026324513301</v>
          </cell>
          <cell r="B415" t="str">
            <v>02632451</v>
          </cell>
          <cell r="C415" t="str">
            <v>02632451</v>
          </cell>
          <cell r="D415" t="str">
            <v>3301</v>
          </cell>
          <cell r="E415" t="str">
            <v>QUEENS BOULEVARD ALP LLC</v>
          </cell>
          <cell r="F415" t="str">
            <v>RUGS II GROUP-RA, NON-MEDICARE</v>
          </cell>
          <cell r="G415">
            <v>175972.21</v>
          </cell>
          <cell r="H415">
            <v>1319</v>
          </cell>
        </row>
        <row r="416">
          <cell r="A416" t="str">
            <v>026324513303</v>
          </cell>
          <cell r="B416" t="str">
            <v>02632451</v>
          </cell>
          <cell r="C416" t="str">
            <v>02632451</v>
          </cell>
          <cell r="D416" t="str">
            <v>3303</v>
          </cell>
          <cell r="E416" t="str">
            <v>QUEENS BOULEVARD ALP LLC</v>
          </cell>
          <cell r="F416" t="str">
            <v>RUGS II GROUP-RB, NON-MEDICARE</v>
          </cell>
          <cell r="G416">
            <v>25108.44</v>
          </cell>
          <cell r="H416">
            <v>172</v>
          </cell>
        </row>
        <row r="417">
          <cell r="A417" t="str">
            <v>026324513309</v>
          </cell>
          <cell r="B417" t="str">
            <v>02632451</v>
          </cell>
          <cell r="C417" t="str">
            <v>02632451</v>
          </cell>
          <cell r="D417" t="str">
            <v>3309</v>
          </cell>
          <cell r="E417" t="str">
            <v>QUEENS BOULEVARD ALP LLC</v>
          </cell>
          <cell r="F417" t="str">
            <v>RUGS II GROUP-CA, NON-MEDICARE</v>
          </cell>
          <cell r="G417">
            <v>418661.23</v>
          </cell>
          <cell r="H417">
            <v>4845</v>
          </cell>
        </row>
        <row r="418">
          <cell r="A418" t="str">
            <v>026324513311</v>
          </cell>
          <cell r="B418" t="str">
            <v>02632451</v>
          </cell>
          <cell r="C418" t="str">
            <v>02632451</v>
          </cell>
          <cell r="D418" t="str">
            <v>3311</v>
          </cell>
          <cell r="E418" t="str">
            <v>QUEENS BOULEVARD ALP LLC</v>
          </cell>
          <cell r="F418" t="str">
            <v>RUGS II GROUP-CB, NON-MEDICARE</v>
          </cell>
          <cell r="G418">
            <v>184357.08</v>
          </cell>
          <cell r="H418">
            <v>1597</v>
          </cell>
        </row>
        <row r="419">
          <cell r="A419" t="str">
            <v>026324513313</v>
          </cell>
          <cell r="B419" t="str">
            <v>02632451</v>
          </cell>
          <cell r="C419" t="str">
            <v>02632451</v>
          </cell>
          <cell r="D419" t="str">
            <v>3313</v>
          </cell>
          <cell r="E419" t="str">
            <v>QUEENS BOULEVARD ALP LLC</v>
          </cell>
          <cell r="F419" t="str">
            <v>RUGS II GROUP-CC, NON-MEDICARE</v>
          </cell>
          <cell r="G419">
            <v>22519.119999999999</v>
          </cell>
          <cell r="H419">
            <v>199</v>
          </cell>
        </row>
        <row r="420">
          <cell r="A420" t="str">
            <v>026324513315</v>
          </cell>
          <cell r="B420" t="str">
            <v>02632451</v>
          </cell>
          <cell r="C420" t="str">
            <v>02632451</v>
          </cell>
          <cell r="D420" t="str">
            <v>3315</v>
          </cell>
          <cell r="E420" t="str">
            <v>QUEENS BOULEVARD ALP LLC</v>
          </cell>
          <cell r="F420" t="str">
            <v>RUGS II GROUP-CD, NON-MEDICARE</v>
          </cell>
          <cell r="G420">
            <v>9467.77</v>
          </cell>
          <cell r="H420">
            <v>67</v>
          </cell>
        </row>
        <row r="421">
          <cell r="A421" t="str">
            <v>026324513319</v>
          </cell>
          <cell r="B421" t="str">
            <v>02632451</v>
          </cell>
          <cell r="C421" t="str">
            <v>02632451</v>
          </cell>
          <cell r="D421" t="str">
            <v>3319</v>
          </cell>
          <cell r="E421" t="str">
            <v>QUEENS BOULEVARD ALP LLC</v>
          </cell>
          <cell r="F421" t="str">
            <v>RUGS II GROUP-BB, NON-MEDICARE</v>
          </cell>
          <cell r="G421">
            <v>122914.28</v>
          </cell>
          <cell r="H421">
            <v>1160</v>
          </cell>
        </row>
        <row r="422">
          <cell r="A422" t="str">
            <v>026324513321</v>
          </cell>
          <cell r="B422" t="str">
            <v>02632451</v>
          </cell>
          <cell r="C422" t="str">
            <v>02632451</v>
          </cell>
          <cell r="D422" t="str">
            <v>3321</v>
          </cell>
          <cell r="E422" t="str">
            <v>QUEENS BOULEVARD ALP LLC</v>
          </cell>
          <cell r="F422" t="str">
            <v>RUGS II GROUP-BC, NON-MEDICARE</v>
          </cell>
          <cell r="G422">
            <v>259870.02</v>
          </cell>
          <cell r="H422">
            <v>2175</v>
          </cell>
        </row>
        <row r="423">
          <cell r="A423" t="str">
            <v>026324513325</v>
          </cell>
          <cell r="B423" t="str">
            <v>02632451</v>
          </cell>
          <cell r="C423" t="str">
            <v>02632451</v>
          </cell>
          <cell r="D423" t="str">
            <v>3325</v>
          </cell>
          <cell r="E423" t="str">
            <v>QUEENS BOULEVARD ALP LLC</v>
          </cell>
          <cell r="F423" t="str">
            <v>RUGS II GROUP-PB, NON-MEDICARE</v>
          </cell>
          <cell r="G423">
            <v>3519107.5</v>
          </cell>
          <cell r="H423">
            <v>37187</v>
          </cell>
        </row>
        <row r="424">
          <cell r="A424" t="str">
            <v>026324513327</v>
          </cell>
          <cell r="B424" t="str">
            <v>02632451</v>
          </cell>
          <cell r="C424" t="str">
            <v>02632451</v>
          </cell>
          <cell r="D424" t="str">
            <v>3327</v>
          </cell>
          <cell r="E424" t="str">
            <v>QUEENS BOULEVARD ALP LLC</v>
          </cell>
          <cell r="F424" t="str">
            <v>RUGS II GROUP-PC, NON-MEDICARE</v>
          </cell>
          <cell r="G424">
            <v>1209791.28</v>
          </cell>
          <cell r="H424">
            <v>11571</v>
          </cell>
        </row>
        <row r="425">
          <cell r="A425" t="str">
            <v>026324513329</v>
          </cell>
          <cell r="B425" t="str">
            <v>02632451</v>
          </cell>
          <cell r="C425" t="str">
            <v>02632451</v>
          </cell>
          <cell r="D425" t="str">
            <v>3329</v>
          </cell>
          <cell r="E425" t="str">
            <v>QUEENS BOULEVARD ALP LLC</v>
          </cell>
          <cell r="F425" t="str">
            <v>RUGS II GROUP-PD, NON-MEDICARE</v>
          </cell>
          <cell r="G425">
            <v>117311.84</v>
          </cell>
          <cell r="H425">
            <v>1032</v>
          </cell>
        </row>
        <row r="426">
          <cell r="A426" t="str">
            <v>026324513331</v>
          </cell>
          <cell r="B426" t="str">
            <v>02632451</v>
          </cell>
          <cell r="C426" t="str">
            <v>02632451</v>
          </cell>
          <cell r="D426" t="str">
            <v>3331</v>
          </cell>
          <cell r="E426" t="str">
            <v>QUEENS BOULEVARD ALP LLC</v>
          </cell>
          <cell r="F426" t="str">
            <v>RUGS II GROUP-PE, NON-MEDICARE</v>
          </cell>
          <cell r="G426">
            <v>314207.19</v>
          </cell>
          <cell r="H426">
            <v>2451</v>
          </cell>
        </row>
        <row r="427">
          <cell r="A427" t="str">
            <v>026711763309</v>
          </cell>
          <cell r="B427" t="str">
            <v>02671176</v>
          </cell>
          <cell r="C427" t="str">
            <v>02671176</v>
          </cell>
          <cell r="D427" t="str">
            <v>3309</v>
          </cell>
          <cell r="E427" t="str">
            <v>CASTLE SENIOR LIVING  FOREST HILLS</v>
          </cell>
          <cell r="F427" t="str">
            <v>RUGS II GROUP-CA, NON-MEDICARE</v>
          </cell>
          <cell r="G427">
            <v>196049.76</v>
          </cell>
          <cell r="H427">
            <v>2311</v>
          </cell>
        </row>
        <row r="428">
          <cell r="A428" t="str">
            <v>026711763311</v>
          </cell>
          <cell r="B428" t="str">
            <v>02671176</v>
          </cell>
          <cell r="C428" t="str">
            <v>02671176</v>
          </cell>
          <cell r="D428" t="str">
            <v>3311</v>
          </cell>
          <cell r="E428" t="str">
            <v>CASTLE SENIOR LIVING  FOREST HILLS</v>
          </cell>
          <cell r="F428" t="str">
            <v>RUGS II GROUP-CB, NON-MEDICARE</v>
          </cell>
          <cell r="G428">
            <v>190217.44</v>
          </cell>
          <cell r="H428">
            <v>1676</v>
          </cell>
        </row>
        <row r="429">
          <cell r="A429" t="str">
            <v>026711763313</v>
          </cell>
          <cell r="B429" t="str">
            <v>02671176</v>
          </cell>
          <cell r="C429" t="str">
            <v>02671176</v>
          </cell>
          <cell r="D429" t="str">
            <v>3313</v>
          </cell>
          <cell r="E429" t="str">
            <v>CASTLE SENIOR LIVING  FOREST HILLS</v>
          </cell>
          <cell r="F429" t="str">
            <v>RUGS II GROUP-CC, NON-MEDICARE</v>
          </cell>
          <cell r="G429">
            <v>7692.23</v>
          </cell>
          <cell r="H429">
            <v>80</v>
          </cell>
        </row>
        <row r="430">
          <cell r="A430" t="str">
            <v>026711763319</v>
          </cell>
          <cell r="B430" t="str">
            <v>02671176</v>
          </cell>
          <cell r="C430" t="str">
            <v>02671176</v>
          </cell>
          <cell r="D430" t="str">
            <v>3319</v>
          </cell>
          <cell r="E430" t="str">
            <v>CASTLE SENIOR LIVING  FOREST HILLS</v>
          </cell>
          <cell r="F430" t="str">
            <v>RUGS II GROUP-BB, NON-MEDICARE</v>
          </cell>
          <cell r="G430">
            <v>74279.98</v>
          </cell>
          <cell r="H430">
            <v>701</v>
          </cell>
        </row>
        <row r="431">
          <cell r="A431" t="str">
            <v>026711763321</v>
          </cell>
          <cell r="B431" t="str">
            <v>02671176</v>
          </cell>
          <cell r="C431" t="str">
            <v>02671176</v>
          </cell>
          <cell r="D431" t="str">
            <v>3321</v>
          </cell>
          <cell r="E431" t="str">
            <v>CASTLE SENIOR LIVING  FOREST HILLS</v>
          </cell>
          <cell r="F431" t="str">
            <v>RUGS II GROUP-BC, NON-MEDICARE</v>
          </cell>
          <cell r="G431">
            <v>138147.84</v>
          </cell>
          <cell r="H431">
            <v>1231</v>
          </cell>
        </row>
        <row r="432">
          <cell r="A432" t="str">
            <v>026711763323</v>
          </cell>
          <cell r="B432" t="str">
            <v>02671176</v>
          </cell>
          <cell r="C432" t="str">
            <v>02671176</v>
          </cell>
          <cell r="D432" t="str">
            <v>3323</v>
          </cell>
          <cell r="E432" t="str">
            <v>CASTLE SENIOR LIVING  FOREST HILLS</v>
          </cell>
          <cell r="F432" t="str">
            <v>RUGS II GROUP-PA, NON-MEDICARE</v>
          </cell>
          <cell r="G432">
            <v>167486.25</v>
          </cell>
          <cell r="H432">
            <v>2271</v>
          </cell>
        </row>
        <row r="433">
          <cell r="A433" t="str">
            <v>026711763325</v>
          </cell>
          <cell r="B433" t="str">
            <v>02671176</v>
          </cell>
          <cell r="C433" t="str">
            <v>02671176</v>
          </cell>
          <cell r="D433" t="str">
            <v>3325</v>
          </cell>
          <cell r="E433" t="str">
            <v>CASTLE SENIOR LIVING  FOREST HILLS</v>
          </cell>
          <cell r="F433" t="str">
            <v>RUGS II GROUP-PB, NON-MEDICARE</v>
          </cell>
          <cell r="G433">
            <v>1752683.48</v>
          </cell>
          <cell r="H433">
            <v>18601</v>
          </cell>
        </row>
        <row r="434">
          <cell r="A434" t="str">
            <v>026711763327</v>
          </cell>
          <cell r="B434" t="str">
            <v>02671176</v>
          </cell>
          <cell r="C434" t="str">
            <v>02671176</v>
          </cell>
          <cell r="D434" t="str">
            <v>3327</v>
          </cell>
          <cell r="E434" t="str">
            <v>CASTLE SENIOR LIVING  FOREST HILLS</v>
          </cell>
          <cell r="F434" t="str">
            <v>RUGS II GROUP-PC, NON-MEDICARE</v>
          </cell>
          <cell r="G434">
            <v>874516.82</v>
          </cell>
          <cell r="H434">
            <v>8672</v>
          </cell>
        </row>
        <row r="435">
          <cell r="A435" t="str">
            <v>026711763329</v>
          </cell>
          <cell r="B435" t="str">
            <v>02671176</v>
          </cell>
          <cell r="C435" t="str">
            <v>02671176</v>
          </cell>
          <cell r="D435" t="str">
            <v>3329</v>
          </cell>
          <cell r="E435" t="str">
            <v>CASTLE SENIOR LIVING  FOREST HILLS</v>
          </cell>
          <cell r="F435" t="str">
            <v>RUGS II GROUP-PD, NON-MEDICARE</v>
          </cell>
          <cell r="G435">
            <v>191512.02</v>
          </cell>
          <cell r="H435">
            <v>1700</v>
          </cell>
        </row>
        <row r="436">
          <cell r="A436" t="str">
            <v>026711763331</v>
          </cell>
          <cell r="B436" t="str">
            <v>02671176</v>
          </cell>
          <cell r="C436" t="str">
            <v>02671176</v>
          </cell>
          <cell r="D436" t="str">
            <v>3331</v>
          </cell>
          <cell r="E436" t="str">
            <v>CASTLE SENIOR LIVING  FOREST HILLS</v>
          </cell>
          <cell r="F436" t="str">
            <v>RUGS II GROUP-PE, NON-MEDICARE</v>
          </cell>
          <cell r="G436">
            <v>150483.99</v>
          </cell>
          <cell r="H436">
            <v>1171</v>
          </cell>
        </row>
        <row r="437">
          <cell r="A437" t="str">
            <v>027806103301</v>
          </cell>
          <cell r="B437" t="str">
            <v>02780610</v>
          </cell>
          <cell r="C437" t="str">
            <v>02780610</v>
          </cell>
          <cell r="D437" t="str">
            <v>3301</v>
          </cell>
          <cell r="E437" t="str">
            <v>MADISON YORK ASSISTED LVG CM</v>
          </cell>
          <cell r="F437" t="str">
            <v>RUGS II GROUP-RA, NON-MEDICARE</v>
          </cell>
          <cell r="G437">
            <v>536794.39</v>
          </cell>
          <cell r="H437">
            <v>3984</v>
          </cell>
        </row>
        <row r="438">
          <cell r="A438" t="str">
            <v>027806103303</v>
          </cell>
          <cell r="B438" t="str">
            <v>02780610</v>
          </cell>
          <cell r="C438" t="str">
            <v>02780610</v>
          </cell>
          <cell r="D438" t="str">
            <v>3303</v>
          </cell>
          <cell r="E438" t="str">
            <v>MADISON YORK ASSISTED LVG CM</v>
          </cell>
          <cell r="F438" t="str">
            <v>RUGS II GROUP-RB, NON-MEDICARE</v>
          </cell>
          <cell r="G438">
            <v>26509.29</v>
          </cell>
          <cell r="H438">
            <v>177</v>
          </cell>
        </row>
        <row r="439">
          <cell r="A439" t="str">
            <v>027806103309</v>
          </cell>
          <cell r="B439" t="str">
            <v>02780610</v>
          </cell>
          <cell r="C439" t="str">
            <v>02780610</v>
          </cell>
          <cell r="D439" t="str">
            <v>3309</v>
          </cell>
          <cell r="E439" t="str">
            <v>MADISON YORK ASSISTED LVG CM</v>
          </cell>
          <cell r="F439" t="str">
            <v>RUGS II GROUP-CA, NON-MEDICARE</v>
          </cell>
          <cell r="G439">
            <v>374649.88</v>
          </cell>
          <cell r="H439">
            <v>4308</v>
          </cell>
        </row>
        <row r="440">
          <cell r="A440" t="str">
            <v>027806103311</v>
          </cell>
          <cell r="B440" t="str">
            <v>02780610</v>
          </cell>
          <cell r="C440" t="str">
            <v>02780610</v>
          </cell>
          <cell r="D440" t="str">
            <v>3311</v>
          </cell>
          <cell r="E440" t="str">
            <v>MADISON YORK ASSISTED LVG CM</v>
          </cell>
          <cell r="F440" t="str">
            <v>RUGS II GROUP-CB, NON-MEDICARE</v>
          </cell>
          <cell r="G440">
            <v>57310.68</v>
          </cell>
          <cell r="H440">
            <v>497</v>
          </cell>
        </row>
        <row r="441">
          <cell r="A441" t="str">
            <v>027806103315</v>
          </cell>
          <cell r="B441" t="str">
            <v>02780610</v>
          </cell>
          <cell r="C441" t="str">
            <v>02780610</v>
          </cell>
          <cell r="D441" t="str">
            <v>3315</v>
          </cell>
          <cell r="E441" t="str">
            <v>MADISON YORK ASSISTED LVG CM</v>
          </cell>
          <cell r="F441" t="str">
            <v>RUGS II GROUP-CD, NON-MEDICARE</v>
          </cell>
          <cell r="G441">
            <v>13565.76</v>
          </cell>
          <cell r="H441">
            <v>96</v>
          </cell>
        </row>
        <row r="442">
          <cell r="A442" t="str">
            <v>027806103319</v>
          </cell>
          <cell r="B442" t="str">
            <v>02780610</v>
          </cell>
          <cell r="C442" t="str">
            <v>02780610</v>
          </cell>
          <cell r="D442" t="str">
            <v>3319</v>
          </cell>
          <cell r="E442" t="str">
            <v>MADISON YORK ASSISTED LVG CM</v>
          </cell>
          <cell r="F442" t="str">
            <v>RUGS II GROUP-BB, NON-MEDICARE</v>
          </cell>
          <cell r="G442">
            <v>655073.28000000003</v>
          </cell>
          <cell r="H442">
            <v>6176</v>
          </cell>
        </row>
        <row r="443">
          <cell r="A443" t="str">
            <v>027806103321</v>
          </cell>
          <cell r="B443" t="str">
            <v>02780610</v>
          </cell>
          <cell r="C443" t="str">
            <v>02780610</v>
          </cell>
          <cell r="D443" t="str">
            <v>3321</v>
          </cell>
          <cell r="E443" t="str">
            <v>MADISON YORK ASSISTED LVG CM</v>
          </cell>
          <cell r="F443" t="str">
            <v>RUGS II GROUP-BC, NON-MEDICARE</v>
          </cell>
          <cell r="G443">
            <v>178891.5</v>
          </cell>
          <cell r="H443">
            <v>1497</v>
          </cell>
        </row>
        <row r="444">
          <cell r="A444" t="str">
            <v>027806103323</v>
          </cell>
          <cell r="B444" t="str">
            <v>02780610</v>
          </cell>
          <cell r="C444" t="str">
            <v>02780610</v>
          </cell>
          <cell r="D444" t="str">
            <v>3323</v>
          </cell>
          <cell r="E444" t="str">
            <v>MADISON YORK ASSISTED LVG CM</v>
          </cell>
          <cell r="F444" t="str">
            <v>RUGS II GROUP-PA, NON-MEDICARE</v>
          </cell>
          <cell r="G444">
            <v>17626.25</v>
          </cell>
          <cell r="H444">
            <v>239</v>
          </cell>
        </row>
        <row r="445">
          <cell r="A445" t="str">
            <v>027806103325</v>
          </cell>
          <cell r="B445" t="str">
            <v>02780610</v>
          </cell>
          <cell r="C445" t="str">
            <v>02780610</v>
          </cell>
          <cell r="D445" t="str">
            <v>3325</v>
          </cell>
          <cell r="E445" t="str">
            <v>MADISON YORK ASSISTED LVG CM</v>
          </cell>
          <cell r="F445" t="str">
            <v>RUGS II GROUP-PB, NON-MEDICARE</v>
          </cell>
          <cell r="G445">
            <v>3163416.6</v>
          </cell>
          <cell r="H445">
            <v>33644</v>
          </cell>
        </row>
        <row r="446">
          <cell r="A446" t="str">
            <v>027806103327</v>
          </cell>
          <cell r="B446" t="str">
            <v>02780610</v>
          </cell>
          <cell r="C446" t="str">
            <v>02780610</v>
          </cell>
          <cell r="D446" t="str">
            <v>3327</v>
          </cell>
          <cell r="E446" t="str">
            <v>MADISON YORK ASSISTED LVG CM</v>
          </cell>
          <cell r="F446" t="str">
            <v>RUGS II GROUP-PC, NON-MEDICARE</v>
          </cell>
          <cell r="G446">
            <v>801452.18</v>
          </cell>
          <cell r="H446">
            <v>7677</v>
          </cell>
        </row>
        <row r="447">
          <cell r="A447" t="str">
            <v>027806103329</v>
          </cell>
          <cell r="B447" t="str">
            <v>02780610</v>
          </cell>
          <cell r="C447" t="str">
            <v>02780610</v>
          </cell>
          <cell r="D447" t="str">
            <v>3329</v>
          </cell>
          <cell r="E447" t="str">
            <v>MADISON YORK ASSISTED LVG CM</v>
          </cell>
          <cell r="F447" t="str">
            <v>RUGS II GROUP-PD, NON-MEDICARE</v>
          </cell>
          <cell r="G447">
            <v>81299.56</v>
          </cell>
          <cell r="H447">
            <v>716</v>
          </cell>
        </row>
        <row r="448">
          <cell r="A448" t="str">
            <v>027982273309</v>
          </cell>
          <cell r="B448" t="str">
            <v>02798227</v>
          </cell>
          <cell r="C448" t="str">
            <v>02798227</v>
          </cell>
          <cell r="D448" t="str">
            <v>3309</v>
          </cell>
          <cell r="E448" t="str">
            <v>HULTQUIST PLACE</v>
          </cell>
          <cell r="F448" t="str">
            <v>RUGS II GROUP-CA, NON-MEDICARE</v>
          </cell>
          <cell r="G448">
            <v>309974.55</v>
          </cell>
          <cell r="H448">
            <v>6636</v>
          </cell>
        </row>
        <row r="449">
          <cell r="A449" t="str">
            <v>027982273311</v>
          </cell>
          <cell r="B449" t="str">
            <v>02798227</v>
          </cell>
          <cell r="C449" t="str">
            <v>02798227</v>
          </cell>
          <cell r="D449" t="str">
            <v>3311</v>
          </cell>
          <cell r="E449" t="str">
            <v>HULTQUIST PLACE</v>
          </cell>
          <cell r="F449" t="str">
            <v>RUGS II GROUP-CB, NON-MEDICARE</v>
          </cell>
          <cell r="G449">
            <v>56074.44</v>
          </cell>
          <cell r="H449">
            <v>824</v>
          </cell>
        </row>
        <row r="450">
          <cell r="A450" t="str">
            <v>027982273315</v>
          </cell>
          <cell r="B450" t="str">
            <v>02798227</v>
          </cell>
          <cell r="C450" t="str">
            <v>02798227</v>
          </cell>
          <cell r="D450" t="str">
            <v>3315</v>
          </cell>
          <cell r="E450" t="str">
            <v>HULTQUIST PLACE</v>
          </cell>
          <cell r="F450" t="str">
            <v>RUGS II GROUP-CD, NON-MEDICARE</v>
          </cell>
          <cell r="G450">
            <v>2522.42</v>
          </cell>
          <cell r="H450">
            <v>29</v>
          </cell>
        </row>
        <row r="451">
          <cell r="A451" t="str">
            <v>027982273317</v>
          </cell>
          <cell r="B451" t="str">
            <v>02798227</v>
          </cell>
          <cell r="C451" t="str">
            <v>02798227</v>
          </cell>
          <cell r="D451" t="str">
            <v>3317</v>
          </cell>
          <cell r="E451" t="str">
            <v>HULTQUIST PLACE</v>
          </cell>
          <cell r="F451" t="str">
            <v>RUGS II GROUP-BA, NON-MEDICARE</v>
          </cell>
          <cell r="G451">
            <v>2076.0700000000002</v>
          </cell>
          <cell r="H451">
            <v>37</v>
          </cell>
        </row>
        <row r="452">
          <cell r="A452" t="str">
            <v>027982273319</v>
          </cell>
          <cell r="B452" t="str">
            <v>02798227</v>
          </cell>
          <cell r="C452" t="str">
            <v>02798227</v>
          </cell>
          <cell r="D452" t="str">
            <v>3319</v>
          </cell>
          <cell r="E452" t="str">
            <v>HULTQUIST PLACE</v>
          </cell>
          <cell r="F452" t="str">
            <v>RUGS II GROUP-BB, NON-MEDICARE</v>
          </cell>
          <cell r="G452">
            <v>53008.73</v>
          </cell>
          <cell r="H452">
            <v>809</v>
          </cell>
        </row>
        <row r="453">
          <cell r="A453" t="str">
            <v>027982273323</v>
          </cell>
          <cell r="B453" t="str">
            <v>02798227</v>
          </cell>
          <cell r="C453" t="str">
            <v>02798227</v>
          </cell>
          <cell r="D453" t="str">
            <v>3323</v>
          </cell>
          <cell r="E453" t="str">
            <v>HULTQUIST PLACE</v>
          </cell>
          <cell r="F453" t="str">
            <v>RUGS II GROUP-PA, NON-MEDICARE</v>
          </cell>
          <cell r="G453">
            <v>1363.97</v>
          </cell>
          <cell r="H453">
            <v>103</v>
          </cell>
        </row>
        <row r="454">
          <cell r="A454" t="str">
            <v>027982273325</v>
          </cell>
          <cell r="B454" t="str">
            <v>02798227</v>
          </cell>
          <cell r="C454" t="str">
            <v>02798227</v>
          </cell>
          <cell r="D454" t="str">
            <v>3325</v>
          </cell>
          <cell r="E454" t="str">
            <v>HULTQUIST PLACE</v>
          </cell>
          <cell r="F454" t="str">
            <v>RUGS II GROUP-PB, NON-MEDICARE</v>
          </cell>
          <cell r="G454">
            <v>574000.77</v>
          </cell>
          <cell r="H454">
            <v>10748</v>
          </cell>
        </row>
        <row r="455">
          <cell r="A455" t="str">
            <v>027982273327</v>
          </cell>
          <cell r="B455" t="str">
            <v>02798227</v>
          </cell>
          <cell r="C455" t="str">
            <v>02798227</v>
          </cell>
          <cell r="D455" t="str">
            <v>3327</v>
          </cell>
          <cell r="E455" t="str">
            <v>HULTQUIST PLACE</v>
          </cell>
          <cell r="F455" t="str">
            <v>RUGS II GROUP-PC, NON-MEDICARE</v>
          </cell>
          <cell r="G455">
            <v>67663.39</v>
          </cell>
          <cell r="H455">
            <v>1146</v>
          </cell>
        </row>
        <row r="456">
          <cell r="A456" t="str">
            <v>027982273329</v>
          </cell>
          <cell r="B456" t="str">
            <v>02798227</v>
          </cell>
          <cell r="C456" t="str">
            <v>02798227</v>
          </cell>
          <cell r="D456" t="str">
            <v>3329</v>
          </cell>
          <cell r="E456" t="str">
            <v>HULTQUIST PLACE</v>
          </cell>
          <cell r="F456" t="str">
            <v>RUGS II GROUP-PD, NON-MEDICARE</v>
          </cell>
          <cell r="G456">
            <v>2502.85</v>
          </cell>
          <cell r="H456">
            <v>35</v>
          </cell>
        </row>
        <row r="457">
          <cell r="A457" t="str">
            <v>029333243309</v>
          </cell>
          <cell r="B457" t="str">
            <v>02933324</v>
          </cell>
          <cell r="C457" t="str">
            <v>02933324</v>
          </cell>
          <cell r="D457" t="str">
            <v>3309</v>
          </cell>
          <cell r="E457" t="str">
            <v>THE MEDFORD HAMLET ASSISTED LIVING</v>
          </cell>
          <cell r="F457" t="str">
            <v>RUGS II GROUP-CA, NON-MEDICARE</v>
          </cell>
          <cell r="G457">
            <v>217921.76</v>
          </cell>
          <cell r="H457">
            <v>2779</v>
          </cell>
        </row>
        <row r="458">
          <cell r="A458" t="str">
            <v>029333243311</v>
          </cell>
          <cell r="B458" t="str">
            <v>02933324</v>
          </cell>
          <cell r="C458" t="str">
            <v>02933324</v>
          </cell>
          <cell r="D458" t="str">
            <v>3311</v>
          </cell>
          <cell r="E458" t="str">
            <v>THE MEDFORD HAMLET ASSISTED LIVING</v>
          </cell>
          <cell r="F458" t="str">
            <v>RUGS II GROUP-CB, NON-MEDICARE</v>
          </cell>
          <cell r="G458">
            <v>318.08999999999997</v>
          </cell>
          <cell r="H458">
            <v>3</v>
          </cell>
        </row>
        <row r="459">
          <cell r="A459" t="str">
            <v>029333243313</v>
          </cell>
          <cell r="B459" t="str">
            <v>02933324</v>
          </cell>
          <cell r="C459" t="str">
            <v>02933324</v>
          </cell>
          <cell r="D459" t="str">
            <v>3313</v>
          </cell>
          <cell r="E459" t="str">
            <v>THE MEDFORD HAMLET ASSISTED LIVING</v>
          </cell>
          <cell r="F459" t="str">
            <v>RUGS II GROUP-CC, NON-MEDICARE</v>
          </cell>
          <cell r="G459">
            <v>12493.7</v>
          </cell>
          <cell r="H459">
            <v>114</v>
          </cell>
        </row>
        <row r="460">
          <cell r="A460" t="str">
            <v>029333243319</v>
          </cell>
          <cell r="B460" t="str">
            <v>02933324</v>
          </cell>
          <cell r="C460" t="str">
            <v>02933324</v>
          </cell>
          <cell r="D460" t="str">
            <v>3319</v>
          </cell>
          <cell r="E460" t="str">
            <v>THE MEDFORD HAMLET ASSISTED LIVING</v>
          </cell>
          <cell r="F460" t="str">
            <v>RUGS II GROUP-BB, NON-MEDICARE</v>
          </cell>
          <cell r="G460">
            <v>45523.040000000001</v>
          </cell>
          <cell r="H460">
            <v>464</v>
          </cell>
        </row>
        <row r="461">
          <cell r="A461" t="str">
            <v>029333243323</v>
          </cell>
          <cell r="B461" t="str">
            <v>02933324</v>
          </cell>
          <cell r="C461" t="str">
            <v>02933324</v>
          </cell>
          <cell r="D461" t="str">
            <v>3323</v>
          </cell>
          <cell r="E461" t="str">
            <v>THE MEDFORD HAMLET ASSISTED LIVING</v>
          </cell>
          <cell r="F461" t="str">
            <v>RUGS II GROUP-PA, NON-MEDICARE</v>
          </cell>
          <cell r="G461">
            <v>118404.44</v>
          </cell>
          <cell r="H461">
            <v>1859</v>
          </cell>
        </row>
        <row r="462">
          <cell r="A462" t="str">
            <v>029333243325</v>
          </cell>
          <cell r="B462" t="str">
            <v>02933324</v>
          </cell>
          <cell r="C462" t="str">
            <v>02933324</v>
          </cell>
          <cell r="D462" t="str">
            <v>3325</v>
          </cell>
          <cell r="E462" t="str">
            <v>THE MEDFORD HAMLET ASSISTED LIVING</v>
          </cell>
          <cell r="F462" t="str">
            <v>RUGS II GROUP-PB, NON-MEDICARE</v>
          </cell>
          <cell r="G462">
            <v>5031585.01</v>
          </cell>
          <cell r="H462">
            <v>59672</v>
          </cell>
        </row>
        <row r="463">
          <cell r="A463" t="str">
            <v>029333243327</v>
          </cell>
          <cell r="B463" t="str">
            <v>02933324</v>
          </cell>
          <cell r="C463" t="str">
            <v>02933324</v>
          </cell>
          <cell r="D463" t="str">
            <v>3327</v>
          </cell>
          <cell r="E463" t="str">
            <v>THE MEDFORD HAMLET ASSISTED LIVING</v>
          </cell>
          <cell r="F463" t="str">
            <v>RUGS II GROUP-PC, NON-MEDICARE</v>
          </cell>
          <cell r="G463">
            <v>20897.43</v>
          </cell>
          <cell r="H463">
            <v>213</v>
          </cell>
        </row>
        <row r="464">
          <cell r="A464" t="str">
            <v>029333243331</v>
          </cell>
          <cell r="B464" t="str">
            <v>02933324</v>
          </cell>
          <cell r="C464" t="str">
            <v>02933324</v>
          </cell>
          <cell r="D464" t="str">
            <v>3331</v>
          </cell>
          <cell r="E464" t="str">
            <v>THE MEDFORD HAMLET ASSISTED LIVING</v>
          </cell>
          <cell r="F464" t="str">
            <v>RUGS II GROUP-PE, NON-MEDICARE</v>
          </cell>
          <cell r="G464">
            <v>11846</v>
          </cell>
          <cell r="H464">
            <v>100</v>
          </cell>
        </row>
        <row r="465">
          <cell r="A465" t="str">
            <v>030083533309</v>
          </cell>
          <cell r="B465" t="str">
            <v>03008353</v>
          </cell>
          <cell r="C465" t="str">
            <v>03008353</v>
          </cell>
          <cell r="D465" t="str">
            <v>3309</v>
          </cell>
          <cell r="E465" t="str">
            <v>THE NEW FALLS ALP</v>
          </cell>
          <cell r="F465" t="str">
            <v>RUGS II GROUP-CA, NON-MEDICARE</v>
          </cell>
          <cell r="G465">
            <v>103724.8</v>
          </cell>
          <cell r="H465">
            <v>1706</v>
          </cell>
        </row>
        <row r="466">
          <cell r="A466" t="str">
            <v>030083533311</v>
          </cell>
          <cell r="B466" t="str">
            <v>03008353</v>
          </cell>
          <cell r="C466" t="str">
            <v>03008353</v>
          </cell>
          <cell r="D466" t="str">
            <v>3311</v>
          </cell>
          <cell r="E466" t="str">
            <v>THE NEW FALLS ALP</v>
          </cell>
          <cell r="F466" t="str">
            <v>RUGS II GROUP-CB, NON-MEDICARE</v>
          </cell>
          <cell r="G466">
            <v>72611.929999999993</v>
          </cell>
          <cell r="H466">
            <v>943</v>
          </cell>
        </row>
        <row r="467">
          <cell r="A467" t="str">
            <v>030083533319</v>
          </cell>
          <cell r="B467" t="str">
            <v>03008353</v>
          </cell>
          <cell r="C467" t="str">
            <v>03008353</v>
          </cell>
          <cell r="D467" t="str">
            <v>3319</v>
          </cell>
          <cell r="E467" t="str">
            <v>THE NEW FALLS ALP</v>
          </cell>
          <cell r="F467" t="str">
            <v>RUGS II GROUP-BB, NON-MEDICARE</v>
          </cell>
          <cell r="G467">
            <v>377664.42</v>
          </cell>
          <cell r="H467">
            <v>5244</v>
          </cell>
        </row>
        <row r="468">
          <cell r="A468" t="str">
            <v>030083533321</v>
          </cell>
          <cell r="B468" t="str">
            <v>03008353</v>
          </cell>
          <cell r="C468" t="str">
            <v>03008353</v>
          </cell>
          <cell r="D468" t="str">
            <v>3321</v>
          </cell>
          <cell r="E468" t="str">
            <v>THE NEW FALLS ALP</v>
          </cell>
          <cell r="F468" t="str">
            <v>RUGS II GROUP-BC, NON-MEDICARE</v>
          </cell>
          <cell r="G468">
            <v>126321.9</v>
          </cell>
          <cell r="H468">
            <v>1581</v>
          </cell>
        </row>
        <row r="469">
          <cell r="A469" t="str">
            <v>030083533325</v>
          </cell>
          <cell r="B469" t="str">
            <v>03008353</v>
          </cell>
          <cell r="C469" t="str">
            <v>03008353</v>
          </cell>
          <cell r="D469" t="str">
            <v>3325</v>
          </cell>
          <cell r="E469" t="str">
            <v>THE NEW FALLS ALP</v>
          </cell>
          <cell r="F469" t="str">
            <v>RUGS II GROUP-PB, NON-MEDICARE</v>
          </cell>
          <cell r="G469">
            <v>584305.61</v>
          </cell>
          <cell r="H469">
            <v>9114</v>
          </cell>
        </row>
        <row r="470">
          <cell r="A470" t="str">
            <v>030083533327</v>
          </cell>
          <cell r="B470" t="str">
            <v>03008353</v>
          </cell>
          <cell r="C470" t="str">
            <v>03008353</v>
          </cell>
          <cell r="D470" t="str">
            <v>3327</v>
          </cell>
          <cell r="E470" t="str">
            <v>THE NEW FALLS ALP</v>
          </cell>
          <cell r="F470" t="str">
            <v>RUGS II GROUP-PC, NON-MEDICARE</v>
          </cell>
          <cell r="G470">
            <v>83555.679999999993</v>
          </cell>
          <cell r="H470">
            <v>1156</v>
          </cell>
        </row>
        <row r="471">
          <cell r="A471" t="str">
            <v>030083533329</v>
          </cell>
          <cell r="B471" t="str">
            <v>03008353</v>
          </cell>
          <cell r="C471" t="str">
            <v>03008353</v>
          </cell>
          <cell r="D471" t="str">
            <v>3329</v>
          </cell>
          <cell r="E471" t="str">
            <v>THE NEW FALLS ALP</v>
          </cell>
          <cell r="F471" t="str">
            <v>RUGS II GROUP-PD, NON-MEDICARE</v>
          </cell>
          <cell r="G471">
            <v>18593.150000000001</v>
          </cell>
          <cell r="H471">
            <v>241</v>
          </cell>
        </row>
        <row r="472">
          <cell r="A472" t="str">
            <v>030376613301</v>
          </cell>
          <cell r="B472" t="str">
            <v>03037661</v>
          </cell>
          <cell r="C472" t="str">
            <v>03037661</v>
          </cell>
          <cell r="D472" t="str">
            <v>3301</v>
          </cell>
          <cell r="E472" t="str">
            <v>GOOD SHEPHERD FAIRVIEW HOME ALP</v>
          </cell>
          <cell r="F472" t="str">
            <v>RUGS II GROUP-RA, NON-MEDICARE</v>
          </cell>
          <cell r="G472">
            <v>42323.51</v>
          </cell>
          <cell r="H472">
            <v>550</v>
          </cell>
        </row>
        <row r="473">
          <cell r="A473" t="str">
            <v>030376613303</v>
          </cell>
          <cell r="B473" t="str">
            <v>03037661</v>
          </cell>
          <cell r="C473" t="str">
            <v>03037661</v>
          </cell>
          <cell r="D473" t="str">
            <v>3303</v>
          </cell>
          <cell r="E473" t="str">
            <v>GOOD SHEPHERD FAIRVIEW HOME ALP</v>
          </cell>
          <cell r="F473" t="str">
            <v>RUGS II GROUP-RB, NON-MEDICARE</v>
          </cell>
          <cell r="G473">
            <v>7545.17</v>
          </cell>
          <cell r="H473">
            <v>92</v>
          </cell>
        </row>
        <row r="474">
          <cell r="A474" t="str">
            <v>030376613309</v>
          </cell>
          <cell r="B474" t="str">
            <v>03037661</v>
          </cell>
          <cell r="C474" t="str">
            <v>03037661</v>
          </cell>
          <cell r="D474" t="str">
            <v>3309</v>
          </cell>
          <cell r="E474" t="str">
            <v>GOOD SHEPHERD FAIRVIEW HOME ALP</v>
          </cell>
          <cell r="F474" t="str">
            <v>RUGS II GROUP-CA, NON-MEDICARE</v>
          </cell>
          <cell r="G474">
            <v>35224.76</v>
          </cell>
          <cell r="H474">
            <v>1083</v>
          </cell>
        </row>
        <row r="475">
          <cell r="A475" t="str">
            <v>030376613311</v>
          </cell>
          <cell r="B475" t="str">
            <v>03037661</v>
          </cell>
          <cell r="C475" t="str">
            <v>03037661</v>
          </cell>
          <cell r="D475" t="str">
            <v>3311</v>
          </cell>
          <cell r="E475" t="str">
            <v>GOOD SHEPHERD FAIRVIEW HOME ALP</v>
          </cell>
          <cell r="F475" t="str">
            <v>RUGS II GROUP-CB, NON-MEDICARE</v>
          </cell>
          <cell r="G475">
            <v>101978.79</v>
          </cell>
          <cell r="H475">
            <v>1459</v>
          </cell>
        </row>
        <row r="476">
          <cell r="A476" t="str">
            <v>030376613315</v>
          </cell>
          <cell r="B476" t="str">
            <v>03037661</v>
          </cell>
          <cell r="C476" t="str">
            <v>03037661</v>
          </cell>
          <cell r="D476" t="str">
            <v>3315</v>
          </cell>
          <cell r="E476" t="str">
            <v>GOOD SHEPHERD FAIRVIEW HOME ALP</v>
          </cell>
          <cell r="F476" t="str">
            <v>RUGS II GROUP-CD, NON-MEDICARE</v>
          </cell>
          <cell r="G476">
            <v>11993.86</v>
          </cell>
          <cell r="H476">
            <v>172</v>
          </cell>
        </row>
        <row r="477">
          <cell r="A477" t="str">
            <v>030376613319</v>
          </cell>
          <cell r="B477" t="str">
            <v>03037661</v>
          </cell>
          <cell r="C477" t="str">
            <v>03037661</v>
          </cell>
          <cell r="D477" t="str">
            <v>3319</v>
          </cell>
          <cell r="E477" t="str">
            <v>GOOD SHEPHERD FAIRVIEW HOME ALP</v>
          </cell>
          <cell r="F477" t="str">
            <v>RUGS II GROUP-BB, NON-MEDICARE</v>
          </cell>
          <cell r="G477">
            <v>600.62</v>
          </cell>
          <cell r="H477">
            <v>19</v>
          </cell>
        </row>
        <row r="478">
          <cell r="A478" t="str">
            <v>030376613321</v>
          </cell>
          <cell r="B478" t="str">
            <v>03037661</v>
          </cell>
          <cell r="C478" t="str">
            <v>03037661</v>
          </cell>
          <cell r="D478" t="str">
            <v>3321</v>
          </cell>
          <cell r="E478" t="str">
            <v>GOOD SHEPHERD FAIRVIEW HOME ALP</v>
          </cell>
          <cell r="F478" t="str">
            <v>RUGS II GROUP-BC, NON-MEDICARE</v>
          </cell>
          <cell r="G478">
            <v>15309.7</v>
          </cell>
          <cell r="H478">
            <v>275</v>
          </cell>
        </row>
        <row r="479">
          <cell r="A479" t="str">
            <v>030376613323</v>
          </cell>
          <cell r="B479" t="str">
            <v>03037661</v>
          </cell>
          <cell r="C479" t="str">
            <v>03037661</v>
          </cell>
          <cell r="D479" t="str">
            <v>3323</v>
          </cell>
          <cell r="E479" t="str">
            <v>GOOD SHEPHERD FAIRVIEW HOME ALP</v>
          </cell>
          <cell r="F479" t="str">
            <v>RUGS II GROUP-PA, NON-MEDICARE</v>
          </cell>
          <cell r="G479">
            <v>7141.25</v>
          </cell>
          <cell r="H479">
            <v>145</v>
          </cell>
        </row>
        <row r="480">
          <cell r="A480" t="str">
            <v>030376613325</v>
          </cell>
          <cell r="B480" t="str">
            <v>03037661</v>
          </cell>
          <cell r="C480" t="str">
            <v>03037661</v>
          </cell>
          <cell r="D480" t="str">
            <v>3325</v>
          </cell>
          <cell r="E480" t="str">
            <v>GOOD SHEPHERD FAIRVIEW HOME ALP</v>
          </cell>
          <cell r="F480" t="str">
            <v>RUGS II GROUP-PB, NON-MEDICARE</v>
          </cell>
          <cell r="G480">
            <v>113418.25</v>
          </cell>
          <cell r="H480">
            <v>2051</v>
          </cell>
        </row>
        <row r="481">
          <cell r="A481" t="str">
            <v>030376613327</v>
          </cell>
          <cell r="B481" t="str">
            <v>03037661</v>
          </cell>
          <cell r="C481" t="str">
            <v>03037661</v>
          </cell>
          <cell r="D481" t="str">
            <v>3327</v>
          </cell>
          <cell r="E481" t="str">
            <v>GOOD SHEPHERD FAIRVIEW HOME ALP</v>
          </cell>
          <cell r="F481" t="str">
            <v>RUGS II GROUP-PC, NON-MEDICARE</v>
          </cell>
          <cell r="G481">
            <v>16087.35</v>
          </cell>
          <cell r="H481">
            <v>503</v>
          </cell>
        </row>
        <row r="482">
          <cell r="A482" t="str">
            <v>030652493309</v>
          </cell>
          <cell r="B482" t="str">
            <v>03065249</v>
          </cell>
          <cell r="C482" t="str">
            <v>03065249</v>
          </cell>
          <cell r="D482" t="str">
            <v>3309</v>
          </cell>
          <cell r="E482" t="str">
            <v>CEDARBROOK VILLAGE INCORPORATED ALP</v>
          </cell>
          <cell r="F482" t="str">
            <v>RUGS II GROUP-CA, NON-MEDICARE</v>
          </cell>
          <cell r="G482">
            <v>7369.48</v>
          </cell>
          <cell r="H482">
            <v>145</v>
          </cell>
        </row>
        <row r="483">
          <cell r="A483" t="str">
            <v>030652493315</v>
          </cell>
          <cell r="B483" t="str">
            <v>03065249</v>
          </cell>
          <cell r="C483" t="str">
            <v>03065249</v>
          </cell>
          <cell r="D483" t="str">
            <v>3315</v>
          </cell>
          <cell r="E483" t="str">
            <v>CEDARBROOK VILLAGE INCORPORATED ALP</v>
          </cell>
          <cell r="F483" t="str">
            <v>RUGS II GROUP-CD, NON-MEDICARE</v>
          </cell>
          <cell r="G483">
            <v>433.1</v>
          </cell>
          <cell r="H483">
            <v>5</v>
          </cell>
        </row>
        <row r="484">
          <cell r="A484" t="str">
            <v>030652493319</v>
          </cell>
          <cell r="B484" t="str">
            <v>03065249</v>
          </cell>
          <cell r="C484" t="str">
            <v>03065249</v>
          </cell>
          <cell r="D484" t="str">
            <v>3319</v>
          </cell>
          <cell r="E484" t="str">
            <v>CEDARBROOK VILLAGE INCORPORATED ALP</v>
          </cell>
          <cell r="F484" t="str">
            <v>RUGS II GROUP-BB, NON-MEDICARE</v>
          </cell>
          <cell r="G484">
            <v>40195.56</v>
          </cell>
          <cell r="H484">
            <v>644</v>
          </cell>
        </row>
        <row r="485">
          <cell r="A485" t="str">
            <v>030652493321</v>
          </cell>
          <cell r="B485" t="str">
            <v>03065249</v>
          </cell>
          <cell r="C485" t="str">
            <v>03065249</v>
          </cell>
          <cell r="D485" t="str">
            <v>3321</v>
          </cell>
          <cell r="E485" t="str">
            <v>CEDARBROOK VILLAGE INCORPORATED ALP</v>
          </cell>
          <cell r="F485" t="str">
            <v>RUGS II GROUP-BC, NON-MEDICARE</v>
          </cell>
          <cell r="G485">
            <v>26625.79</v>
          </cell>
          <cell r="H485">
            <v>396</v>
          </cell>
        </row>
        <row r="486">
          <cell r="A486" t="str">
            <v>030652493325</v>
          </cell>
          <cell r="B486" t="str">
            <v>03065249</v>
          </cell>
          <cell r="C486" t="str">
            <v>03065249</v>
          </cell>
          <cell r="D486" t="str">
            <v>3325</v>
          </cell>
          <cell r="E486" t="str">
            <v>CEDARBROOK VILLAGE INCORPORATED ALP</v>
          </cell>
          <cell r="F486" t="str">
            <v>RUGS II GROUP-PB, NON-MEDICARE</v>
          </cell>
          <cell r="G486">
            <v>233311.28</v>
          </cell>
          <cell r="H486">
            <v>4266</v>
          </cell>
        </row>
        <row r="487">
          <cell r="A487" t="str">
            <v>030652493327</v>
          </cell>
          <cell r="B487" t="str">
            <v>03065249</v>
          </cell>
          <cell r="C487" t="str">
            <v>03065249</v>
          </cell>
          <cell r="D487" t="str">
            <v>3327</v>
          </cell>
          <cell r="E487" t="str">
            <v>CEDARBROOK VILLAGE INCORPORATED ALP</v>
          </cell>
          <cell r="F487" t="str">
            <v>RUGS II GROUP-PC, NON-MEDICARE</v>
          </cell>
          <cell r="G487">
            <v>669.9</v>
          </cell>
          <cell r="H487">
            <v>10</v>
          </cell>
        </row>
        <row r="488">
          <cell r="A488" t="str">
            <v>031014933301</v>
          </cell>
          <cell r="B488" t="str">
            <v>03101493</v>
          </cell>
          <cell r="C488" t="str">
            <v>03101493</v>
          </cell>
          <cell r="D488" t="str">
            <v>3301</v>
          </cell>
          <cell r="E488" t="str">
            <v>215 EAST PLEASANT ST LLC ALP</v>
          </cell>
          <cell r="F488" t="str">
            <v>RUGS II GROUP-RA, NON-MEDICARE</v>
          </cell>
          <cell r="G488">
            <v>61575.46</v>
          </cell>
          <cell r="H488">
            <v>693</v>
          </cell>
        </row>
        <row r="489">
          <cell r="A489" t="str">
            <v>031014933303</v>
          </cell>
          <cell r="B489" t="str">
            <v>03101493</v>
          </cell>
          <cell r="C489" t="str">
            <v>03101493</v>
          </cell>
          <cell r="D489" t="str">
            <v>3303</v>
          </cell>
          <cell r="E489" t="str">
            <v>215 EAST PLEASANT ST LLC ALP</v>
          </cell>
          <cell r="F489" t="str">
            <v>RUGS II GROUP-RB, NON-MEDICARE</v>
          </cell>
          <cell r="G489">
            <v>21248.799999999999</v>
          </cell>
          <cell r="H489">
            <v>204</v>
          </cell>
        </row>
        <row r="490">
          <cell r="A490" t="str">
            <v>031014933309</v>
          </cell>
          <cell r="B490" t="str">
            <v>03101493</v>
          </cell>
          <cell r="C490" t="str">
            <v>03101493</v>
          </cell>
          <cell r="D490" t="str">
            <v>3309</v>
          </cell>
          <cell r="E490" t="str">
            <v>215 EAST PLEASANT ST LLC ALP</v>
          </cell>
          <cell r="F490" t="str">
            <v>RUGS II GROUP-CA, NON-MEDICARE</v>
          </cell>
          <cell r="G490">
            <v>11384.61</v>
          </cell>
          <cell r="H490">
            <v>383</v>
          </cell>
        </row>
        <row r="491">
          <cell r="A491" t="str">
            <v>031014933311</v>
          </cell>
          <cell r="B491" t="str">
            <v>03101493</v>
          </cell>
          <cell r="C491" t="str">
            <v>03101493</v>
          </cell>
          <cell r="D491" t="str">
            <v>3311</v>
          </cell>
          <cell r="E491" t="str">
            <v>215 EAST PLEASANT ST LLC ALP</v>
          </cell>
          <cell r="F491" t="str">
            <v>RUGS II GROUP-CB, NON-MEDICARE</v>
          </cell>
          <cell r="G491">
            <v>4632.32</v>
          </cell>
          <cell r="H491">
            <v>56</v>
          </cell>
        </row>
        <row r="492">
          <cell r="A492" t="str">
            <v>031014933319</v>
          </cell>
          <cell r="B492" t="str">
            <v>03101493</v>
          </cell>
          <cell r="C492" t="str">
            <v>03101493</v>
          </cell>
          <cell r="D492" t="str">
            <v>3319</v>
          </cell>
          <cell r="E492" t="str">
            <v>215 EAST PLEASANT ST LLC ALP</v>
          </cell>
          <cell r="F492" t="str">
            <v>RUGS II GROUP-BB, NON-MEDICARE</v>
          </cell>
          <cell r="G492">
            <v>80170.710000000006</v>
          </cell>
          <cell r="H492">
            <v>1062</v>
          </cell>
        </row>
        <row r="493">
          <cell r="A493" t="str">
            <v>031014933321</v>
          </cell>
          <cell r="B493" t="str">
            <v>03101493</v>
          </cell>
          <cell r="C493" t="str">
            <v>03101493</v>
          </cell>
          <cell r="D493" t="str">
            <v>3321</v>
          </cell>
          <cell r="E493" t="str">
            <v>215 EAST PLEASANT ST LLC ALP</v>
          </cell>
          <cell r="F493" t="str">
            <v>RUGS II GROUP-BC, NON-MEDICARE</v>
          </cell>
          <cell r="G493">
            <v>16921.259999999998</v>
          </cell>
          <cell r="H493">
            <v>241</v>
          </cell>
        </row>
        <row r="494">
          <cell r="A494" t="str">
            <v>031014933323</v>
          </cell>
          <cell r="B494" t="str">
            <v>03101493</v>
          </cell>
          <cell r="C494" t="str">
            <v>03101493</v>
          </cell>
          <cell r="D494" t="str">
            <v>3323</v>
          </cell>
          <cell r="E494" t="str">
            <v>215 EAST PLEASANT ST LLC ALP</v>
          </cell>
          <cell r="F494" t="str">
            <v>RUGS II GROUP-PA, NON-MEDICARE</v>
          </cell>
          <cell r="G494">
            <v>497.5</v>
          </cell>
          <cell r="H494">
            <v>89</v>
          </cell>
        </row>
        <row r="495">
          <cell r="A495" t="str">
            <v>031014933325</v>
          </cell>
          <cell r="B495" t="str">
            <v>03101493</v>
          </cell>
          <cell r="C495" t="str">
            <v>03101493</v>
          </cell>
          <cell r="D495" t="str">
            <v>3325</v>
          </cell>
          <cell r="E495" t="str">
            <v>215 EAST PLEASANT ST LLC ALP</v>
          </cell>
          <cell r="F495" t="str">
            <v>RUGS II GROUP-PB, NON-MEDICARE</v>
          </cell>
          <cell r="G495">
            <v>193890.73</v>
          </cell>
          <cell r="H495">
            <v>3009</v>
          </cell>
        </row>
        <row r="496">
          <cell r="A496" t="str">
            <v>031014933327</v>
          </cell>
          <cell r="B496" t="str">
            <v>03101493</v>
          </cell>
          <cell r="C496" t="str">
            <v>03101493</v>
          </cell>
          <cell r="D496" t="str">
            <v>3327</v>
          </cell>
          <cell r="E496" t="str">
            <v>215 EAST PLEASANT ST LLC ALP</v>
          </cell>
          <cell r="F496" t="str">
            <v>RUGS II GROUP-PC, NON-MEDICARE</v>
          </cell>
          <cell r="G496">
            <v>44556.81</v>
          </cell>
          <cell r="H496">
            <v>645</v>
          </cell>
        </row>
        <row r="497">
          <cell r="A497" t="str">
            <v>031014933329</v>
          </cell>
          <cell r="B497" t="str">
            <v>03101493</v>
          </cell>
          <cell r="C497" t="str">
            <v>03101493</v>
          </cell>
          <cell r="D497" t="str">
            <v>3329</v>
          </cell>
          <cell r="E497" t="str">
            <v>215 EAST PLEASANT ST LLC ALP</v>
          </cell>
          <cell r="F497" t="str">
            <v>RUGS II GROUP-PD, NON-MEDICARE</v>
          </cell>
          <cell r="G497">
            <v>3291.2</v>
          </cell>
          <cell r="H497">
            <v>40</v>
          </cell>
        </row>
        <row r="498">
          <cell r="A498" t="str">
            <v>031014933331</v>
          </cell>
          <cell r="B498" t="str">
            <v>03101493</v>
          </cell>
          <cell r="C498" t="str">
            <v>03101493</v>
          </cell>
          <cell r="D498" t="str">
            <v>3331</v>
          </cell>
          <cell r="E498" t="str">
            <v>215 EAST PLEASANT ST LLC ALP</v>
          </cell>
          <cell r="F498" t="str">
            <v>RUGS II GROUP-PE, NON-MEDICARE</v>
          </cell>
          <cell r="G498">
            <v>7944.84</v>
          </cell>
          <cell r="H498">
            <v>87</v>
          </cell>
        </row>
        <row r="499">
          <cell r="A499" t="str">
            <v>031108633301</v>
          </cell>
          <cell r="B499" t="str">
            <v>03110863</v>
          </cell>
          <cell r="C499" t="str">
            <v>03110863</v>
          </cell>
          <cell r="D499" t="str">
            <v>3301</v>
          </cell>
          <cell r="E499" t="str">
            <v>VILLAGECARE AT 46 AND TEN</v>
          </cell>
          <cell r="F499" t="str">
            <v>RUGS II GROUP-RA, NON-MEDICARE</v>
          </cell>
          <cell r="G499">
            <v>170704.79</v>
          </cell>
          <cell r="H499">
            <v>1251</v>
          </cell>
        </row>
        <row r="500">
          <cell r="A500" t="str">
            <v>031108633309</v>
          </cell>
          <cell r="B500" t="str">
            <v>03110863</v>
          </cell>
          <cell r="C500" t="str">
            <v>03110863</v>
          </cell>
          <cell r="D500" t="str">
            <v>3309</v>
          </cell>
          <cell r="E500" t="str">
            <v>VILLAGECARE AT 46 AND TEN</v>
          </cell>
          <cell r="F500" t="str">
            <v>RUGS II GROUP-CA, NON-MEDICARE</v>
          </cell>
          <cell r="G500">
            <v>96363.839999999997</v>
          </cell>
          <cell r="H500">
            <v>1099</v>
          </cell>
        </row>
        <row r="501">
          <cell r="A501" t="str">
            <v>031108633319</v>
          </cell>
          <cell r="B501" t="str">
            <v>03110863</v>
          </cell>
          <cell r="C501" t="str">
            <v>03110863</v>
          </cell>
          <cell r="D501" t="str">
            <v>3319</v>
          </cell>
          <cell r="E501" t="str">
            <v>VILLAGECARE AT 46 AND TEN</v>
          </cell>
          <cell r="F501" t="str">
            <v>RUGS II GROUP-BB, NON-MEDICARE</v>
          </cell>
          <cell r="G501">
            <v>161273.97</v>
          </cell>
          <cell r="H501">
            <v>1535</v>
          </cell>
        </row>
        <row r="502">
          <cell r="A502" t="str">
            <v>031108633323</v>
          </cell>
          <cell r="B502" t="str">
            <v>03110863</v>
          </cell>
          <cell r="C502" t="str">
            <v>03110863</v>
          </cell>
          <cell r="D502" t="str">
            <v>3323</v>
          </cell>
          <cell r="E502" t="str">
            <v>VILLAGECARE AT 46 AND TEN</v>
          </cell>
          <cell r="F502" t="str">
            <v>RUGS II GROUP-PA, NON-MEDICARE</v>
          </cell>
          <cell r="G502">
            <v>176778.75</v>
          </cell>
          <cell r="H502">
            <v>2397</v>
          </cell>
        </row>
        <row r="503">
          <cell r="A503" t="str">
            <v>031108633325</v>
          </cell>
          <cell r="B503" t="str">
            <v>03110863</v>
          </cell>
          <cell r="C503" t="str">
            <v>03110863</v>
          </cell>
          <cell r="D503" t="str">
            <v>3325</v>
          </cell>
          <cell r="E503" t="str">
            <v>VILLAGECARE AT 46 AND TEN</v>
          </cell>
          <cell r="F503" t="str">
            <v>RUGS II GROUP-PB, NON-MEDICARE</v>
          </cell>
          <cell r="G503">
            <v>1887072.12</v>
          </cell>
          <cell r="H503">
            <v>19911</v>
          </cell>
        </row>
        <row r="504">
          <cell r="A504" t="str">
            <v>031108633327</v>
          </cell>
          <cell r="B504" t="str">
            <v>03110863</v>
          </cell>
          <cell r="C504" t="str">
            <v>03110863</v>
          </cell>
          <cell r="D504" t="str">
            <v>3327</v>
          </cell>
          <cell r="E504" t="str">
            <v>VILLAGECARE AT 46 AND TEN</v>
          </cell>
          <cell r="F504" t="str">
            <v>RUGS II GROUP-PC, NON-MEDICARE</v>
          </cell>
          <cell r="G504">
            <v>3102.42</v>
          </cell>
          <cell r="H504">
            <v>29</v>
          </cell>
        </row>
        <row r="505">
          <cell r="A505" t="str">
            <v>031108633329</v>
          </cell>
          <cell r="B505" t="str">
            <v>03110863</v>
          </cell>
          <cell r="C505" t="str">
            <v>03110863</v>
          </cell>
          <cell r="D505" t="str">
            <v>3329</v>
          </cell>
          <cell r="E505" t="str">
            <v>VILLAGECARE AT 46 AND TEN</v>
          </cell>
          <cell r="F505" t="str">
            <v>RUGS II GROUP-PD, NON-MEDICARE</v>
          </cell>
          <cell r="G505">
            <v>3332.68</v>
          </cell>
          <cell r="H505">
            <v>29</v>
          </cell>
        </row>
        <row r="506">
          <cell r="A506" t="str">
            <v>031143123309</v>
          </cell>
          <cell r="B506" t="str">
            <v>03114312</v>
          </cell>
          <cell r="C506" t="str">
            <v>03114312</v>
          </cell>
          <cell r="D506" t="str">
            <v>3309</v>
          </cell>
          <cell r="E506" t="str">
            <v>THE TERRACE AT WOODLAND ALP</v>
          </cell>
          <cell r="F506" t="str">
            <v>RUGS II GROUP-CA, NON-MEDICARE</v>
          </cell>
          <cell r="G506">
            <v>46711.12</v>
          </cell>
          <cell r="H506">
            <v>880</v>
          </cell>
        </row>
        <row r="507">
          <cell r="A507" t="str">
            <v>031143123325</v>
          </cell>
          <cell r="B507" t="str">
            <v>03114312</v>
          </cell>
          <cell r="C507" t="str">
            <v>03114312</v>
          </cell>
          <cell r="D507" t="str">
            <v>3325</v>
          </cell>
          <cell r="E507" t="str">
            <v>THE TERRACE AT WOODLAND ALP</v>
          </cell>
          <cell r="F507" t="str">
            <v>RUGS II GROUP-PB, NON-MEDICARE</v>
          </cell>
          <cell r="G507">
            <v>150749.34</v>
          </cell>
          <cell r="H507">
            <v>2585</v>
          </cell>
        </row>
        <row r="508">
          <cell r="A508" t="str">
            <v>031143123327</v>
          </cell>
          <cell r="B508" t="str">
            <v>03114312</v>
          </cell>
          <cell r="C508" t="str">
            <v>03114312</v>
          </cell>
          <cell r="D508" t="str">
            <v>3327</v>
          </cell>
          <cell r="E508" t="str">
            <v>THE TERRACE AT WOODLAND ALP</v>
          </cell>
          <cell r="F508" t="str">
            <v>RUGS II GROUP-PC, NON-MEDICARE</v>
          </cell>
          <cell r="G508">
            <v>39444.93</v>
          </cell>
          <cell r="H508">
            <v>613</v>
          </cell>
        </row>
        <row r="509">
          <cell r="A509" t="str">
            <v>031390263301</v>
          </cell>
          <cell r="B509" t="str">
            <v>03139026</v>
          </cell>
          <cell r="C509" t="str">
            <v>03139026</v>
          </cell>
          <cell r="D509" t="str">
            <v>3301</v>
          </cell>
          <cell r="E509" t="str">
            <v>SOUTH BAY ADULT HOME AND ALP LLC</v>
          </cell>
          <cell r="F509" t="str">
            <v>RUGS II GROUP-RA, NON-MEDICARE</v>
          </cell>
          <cell r="G509">
            <v>48302.54</v>
          </cell>
          <cell r="H509">
            <v>387</v>
          </cell>
        </row>
        <row r="510">
          <cell r="A510" t="str">
            <v>031390263309</v>
          </cell>
          <cell r="B510" t="str">
            <v>03139026</v>
          </cell>
          <cell r="C510" t="str">
            <v>03139026</v>
          </cell>
          <cell r="D510" t="str">
            <v>3309</v>
          </cell>
          <cell r="E510" t="str">
            <v>SOUTH BAY ADULT HOME AND ALP LLC</v>
          </cell>
          <cell r="F510" t="str">
            <v>RUGS II GROUP-CA, NON-MEDICARE</v>
          </cell>
          <cell r="G510">
            <v>184172.94</v>
          </cell>
          <cell r="H510">
            <v>2289</v>
          </cell>
        </row>
        <row r="511">
          <cell r="A511" t="str">
            <v>031390263311</v>
          </cell>
          <cell r="B511" t="str">
            <v>03139026</v>
          </cell>
          <cell r="C511" t="str">
            <v>03139026</v>
          </cell>
          <cell r="D511" t="str">
            <v>3311</v>
          </cell>
          <cell r="E511" t="str">
            <v>SOUTH BAY ADULT HOME AND ALP LLC</v>
          </cell>
          <cell r="F511" t="str">
            <v>RUGS II GROUP-CB, NON-MEDICARE</v>
          </cell>
          <cell r="G511">
            <v>12935.66</v>
          </cell>
          <cell r="H511">
            <v>122</v>
          </cell>
        </row>
        <row r="512">
          <cell r="A512" t="str">
            <v>031390263319</v>
          </cell>
          <cell r="B512" t="str">
            <v>03139026</v>
          </cell>
          <cell r="C512" t="str">
            <v>03139026</v>
          </cell>
          <cell r="D512" t="str">
            <v>3319</v>
          </cell>
          <cell r="E512" t="str">
            <v>SOUTH BAY ADULT HOME AND ALP LLC</v>
          </cell>
          <cell r="F512" t="str">
            <v>RUGS II GROUP-BB, NON-MEDICARE</v>
          </cell>
          <cell r="G512">
            <v>215733.39</v>
          </cell>
          <cell r="H512">
            <v>2220</v>
          </cell>
        </row>
        <row r="513">
          <cell r="A513" t="str">
            <v>031390263325</v>
          </cell>
          <cell r="B513" t="str">
            <v>03139026</v>
          </cell>
          <cell r="C513" t="str">
            <v>03139026</v>
          </cell>
          <cell r="D513" t="str">
            <v>3325</v>
          </cell>
          <cell r="E513" t="str">
            <v>SOUTH BAY ADULT HOME AND ALP LLC</v>
          </cell>
          <cell r="F513" t="str">
            <v>RUGS II GROUP-PB, NON-MEDICARE</v>
          </cell>
          <cell r="G513">
            <v>151170.79</v>
          </cell>
          <cell r="H513">
            <v>1729</v>
          </cell>
        </row>
        <row r="514">
          <cell r="A514" t="str">
            <v>031390263327</v>
          </cell>
          <cell r="B514" t="str">
            <v>03139026</v>
          </cell>
          <cell r="C514" t="str">
            <v>03139026</v>
          </cell>
          <cell r="D514" t="str">
            <v>3327</v>
          </cell>
          <cell r="E514" t="str">
            <v>SOUTH BAY ADULT HOME AND ALP LLC</v>
          </cell>
          <cell r="F514" t="str">
            <v>RUGS II GROUP-PC, NON-MEDICARE</v>
          </cell>
          <cell r="G514">
            <v>14912.72</v>
          </cell>
          <cell r="H514">
            <v>152</v>
          </cell>
        </row>
        <row r="515">
          <cell r="A515" t="str">
            <v>031390263331</v>
          </cell>
          <cell r="B515" t="str">
            <v>03139026</v>
          </cell>
          <cell r="C515" t="str">
            <v>03139026</v>
          </cell>
          <cell r="D515" t="str">
            <v>3331</v>
          </cell>
          <cell r="E515" t="str">
            <v>SOUTH BAY ADULT HOME AND ALP LLC</v>
          </cell>
          <cell r="F515" t="str">
            <v>RUGS II GROUP-PE, NON-MEDICARE</v>
          </cell>
          <cell r="G515">
            <v>59096.46</v>
          </cell>
          <cell r="H515">
            <v>501</v>
          </cell>
        </row>
        <row r="516">
          <cell r="A516" t="str">
            <v>031390353301</v>
          </cell>
          <cell r="B516" t="str">
            <v>03139035</v>
          </cell>
          <cell r="C516" t="str">
            <v>03139035</v>
          </cell>
          <cell r="D516" t="str">
            <v>3301</v>
          </cell>
          <cell r="E516" t="str">
            <v>SACHEM ADULT HOME AND ALP LLC</v>
          </cell>
          <cell r="F516" t="str">
            <v>RUGS II GROUP-RA, NON-MEDICARE</v>
          </cell>
          <cell r="G516">
            <v>5815.32</v>
          </cell>
          <cell r="H516">
            <v>46</v>
          </cell>
        </row>
        <row r="517">
          <cell r="A517" t="str">
            <v>031390353303</v>
          </cell>
          <cell r="B517" t="str">
            <v>03139035</v>
          </cell>
          <cell r="C517" t="str">
            <v>03139035</v>
          </cell>
          <cell r="D517" t="str">
            <v>3303</v>
          </cell>
          <cell r="E517" t="str">
            <v>SACHEM ADULT HOME AND ALP LLC</v>
          </cell>
          <cell r="F517" t="str">
            <v>RUGS II GROUP-RB, NON-MEDICARE</v>
          </cell>
          <cell r="G517">
            <v>23081.07</v>
          </cell>
          <cell r="H517">
            <v>167</v>
          </cell>
        </row>
        <row r="518">
          <cell r="A518" t="str">
            <v>031390353309</v>
          </cell>
          <cell r="B518" t="str">
            <v>03139035</v>
          </cell>
          <cell r="C518" t="str">
            <v>03139035</v>
          </cell>
          <cell r="D518" t="str">
            <v>3309</v>
          </cell>
          <cell r="E518" t="str">
            <v>SACHEM ADULT HOME AND ALP LLC</v>
          </cell>
          <cell r="F518" t="str">
            <v>RUGS II GROUP-CA, NON-MEDICARE</v>
          </cell>
          <cell r="G518">
            <v>49482.9</v>
          </cell>
          <cell r="H518">
            <v>615</v>
          </cell>
        </row>
        <row r="519">
          <cell r="A519" t="str">
            <v>031390353311</v>
          </cell>
          <cell r="B519" t="str">
            <v>03139035</v>
          </cell>
          <cell r="C519" t="str">
            <v>03139035</v>
          </cell>
          <cell r="D519" t="str">
            <v>3311</v>
          </cell>
          <cell r="E519" t="str">
            <v>SACHEM ADULT HOME AND ALP LLC</v>
          </cell>
          <cell r="F519" t="str">
            <v>RUGS II GROUP-CB, NON-MEDICARE</v>
          </cell>
          <cell r="G519">
            <v>38700.949999999997</v>
          </cell>
          <cell r="H519">
            <v>365</v>
          </cell>
        </row>
        <row r="520">
          <cell r="A520" t="str">
            <v>031390353315</v>
          </cell>
          <cell r="B520" t="str">
            <v>03139035</v>
          </cell>
          <cell r="C520" t="str">
            <v>03139035</v>
          </cell>
          <cell r="D520" t="str">
            <v>3315</v>
          </cell>
          <cell r="E520" t="str">
            <v>SACHEM ADULT HOME AND ALP LLC</v>
          </cell>
          <cell r="F520" t="str">
            <v>RUGS II GROUP-CD, NON-MEDICARE</v>
          </cell>
          <cell r="G520">
            <v>110746.5</v>
          </cell>
          <cell r="H520">
            <v>850</v>
          </cell>
        </row>
        <row r="521">
          <cell r="A521" t="str">
            <v>031390353319</v>
          </cell>
          <cell r="B521" t="str">
            <v>03139035</v>
          </cell>
          <cell r="C521" t="str">
            <v>03139035</v>
          </cell>
          <cell r="D521" t="str">
            <v>3319</v>
          </cell>
          <cell r="E521" t="str">
            <v>SACHEM ADULT HOME AND ALP LLC</v>
          </cell>
          <cell r="F521" t="str">
            <v>RUGS II GROUP-BB, NON-MEDICARE</v>
          </cell>
          <cell r="G521">
            <v>120577.19</v>
          </cell>
          <cell r="H521">
            <v>1229</v>
          </cell>
        </row>
        <row r="522">
          <cell r="A522" t="str">
            <v>031390353321</v>
          </cell>
          <cell r="B522" t="str">
            <v>03139035</v>
          </cell>
          <cell r="C522" t="str">
            <v>03139035</v>
          </cell>
          <cell r="D522" t="str">
            <v>3321</v>
          </cell>
          <cell r="E522" t="str">
            <v>SACHEM ADULT HOME AND ALP LLC</v>
          </cell>
          <cell r="F522" t="str">
            <v>RUGS II GROUP-BC, NON-MEDICARE</v>
          </cell>
          <cell r="G522">
            <v>31307.25</v>
          </cell>
          <cell r="H522">
            <v>285</v>
          </cell>
        </row>
        <row r="523">
          <cell r="A523" t="str">
            <v>031390353325</v>
          </cell>
          <cell r="B523" t="str">
            <v>03139035</v>
          </cell>
          <cell r="C523" t="str">
            <v>03139035</v>
          </cell>
          <cell r="D523" t="str">
            <v>3325</v>
          </cell>
          <cell r="E523" t="str">
            <v>SACHEM ADULT HOME AND ALP LLC</v>
          </cell>
          <cell r="F523" t="str">
            <v>RUGS II GROUP-PB, NON-MEDICARE</v>
          </cell>
          <cell r="G523">
            <v>5335.67</v>
          </cell>
          <cell r="H523">
            <v>61</v>
          </cell>
        </row>
        <row r="524">
          <cell r="A524" t="str">
            <v>031390353331</v>
          </cell>
          <cell r="B524" t="str">
            <v>03139035</v>
          </cell>
          <cell r="C524" t="str">
            <v>03139035</v>
          </cell>
          <cell r="D524" t="str">
            <v>3331</v>
          </cell>
          <cell r="E524" t="str">
            <v>SACHEM ADULT HOME AND ALP LLC</v>
          </cell>
          <cell r="F524" t="str">
            <v>RUGS II GROUP-PE, NON-MEDICARE</v>
          </cell>
          <cell r="G524">
            <v>22033.56</v>
          </cell>
          <cell r="H524">
            <v>186</v>
          </cell>
        </row>
        <row r="525">
          <cell r="A525" t="str">
            <v>031430883309</v>
          </cell>
          <cell r="B525" t="str">
            <v>03143088</v>
          </cell>
          <cell r="C525" t="str">
            <v>03143088</v>
          </cell>
          <cell r="D525" t="str">
            <v>3309</v>
          </cell>
          <cell r="E525" t="str">
            <v>WILLOW PARK HOME FOR ADULTS ALP</v>
          </cell>
          <cell r="F525" t="str">
            <v>RUGS II GROUP-CA, NON-MEDICARE</v>
          </cell>
          <cell r="G525">
            <v>49202.78</v>
          </cell>
          <cell r="H525">
            <v>869</v>
          </cell>
        </row>
        <row r="526">
          <cell r="A526" t="str">
            <v>031430883313</v>
          </cell>
          <cell r="B526" t="str">
            <v>03143088</v>
          </cell>
          <cell r="C526" t="str">
            <v>03143088</v>
          </cell>
          <cell r="D526" t="str">
            <v>3313</v>
          </cell>
          <cell r="E526" t="str">
            <v>WILLOW PARK HOME FOR ADULTS ALP</v>
          </cell>
          <cell r="F526" t="str">
            <v>RUGS II GROUP-CC, NON-MEDICARE</v>
          </cell>
          <cell r="G526">
            <v>38465.279999999999</v>
          </cell>
          <cell r="H526">
            <v>504</v>
          </cell>
        </row>
        <row r="527">
          <cell r="A527" t="str">
            <v>031430883319</v>
          </cell>
          <cell r="B527" t="str">
            <v>03143088</v>
          </cell>
          <cell r="C527" t="str">
            <v>03143088</v>
          </cell>
          <cell r="D527" t="str">
            <v>3319</v>
          </cell>
          <cell r="E527" t="str">
            <v>WILLOW PARK HOME FOR ADULTS ALP</v>
          </cell>
          <cell r="F527" t="str">
            <v>RUGS II GROUP-BB, NON-MEDICARE</v>
          </cell>
          <cell r="G527">
            <v>182681.73</v>
          </cell>
          <cell r="H527">
            <v>2727</v>
          </cell>
        </row>
        <row r="528">
          <cell r="A528" t="str">
            <v>031430883321</v>
          </cell>
          <cell r="B528" t="str">
            <v>03143088</v>
          </cell>
          <cell r="C528" t="str">
            <v>03143088</v>
          </cell>
          <cell r="D528" t="str">
            <v>3321</v>
          </cell>
          <cell r="E528" t="str">
            <v>WILLOW PARK HOME FOR ADULTS ALP</v>
          </cell>
          <cell r="F528" t="str">
            <v>RUGS II GROUP-BC, NON-MEDICARE</v>
          </cell>
          <cell r="G528">
            <v>54583.83</v>
          </cell>
          <cell r="H528">
            <v>742</v>
          </cell>
        </row>
        <row r="529">
          <cell r="A529" t="str">
            <v>031430883323</v>
          </cell>
          <cell r="B529" t="str">
            <v>03143088</v>
          </cell>
          <cell r="C529" t="str">
            <v>03143088</v>
          </cell>
          <cell r="D529" t="str">
            <v>3323</v>
          </cell>
          <cell r="E529" t="str">
            <v>WILLOW PARK HOME FOR ADULTS ALP</v>
          </cell>
          <cell r="F529" t="str">
            <v>RUGS II GROUP-PA, NON-MEDICARE</v>
          </cell>
          <cell r="G529">
            <v>36903.599999999999</v>
          </cell>
          <cell r="H529">
            <v>765</v>
          </cell>
        </row>
        <row r="530">
          <cell r="A530" t="str">
            <v>031430883325</v>
          </cell>
          <cell r="B530" t="str">
            <v>03143088</v>
          </cell>
          <cell r="C530" t="str">
            <v>03143088</v>
          </cell>
          <cell r="D530" t="str">
            <v>3325</v>
          </cell>
          <cell r="E530" t="str">
            <v>WILLOW PARK HOME FOR ADULTS ALP</v>
          </cell>
          <cell r="F530" t="str">
            <v>RUGS II GROUP-PB, NON-MEDICARE</v>
          </cell>
          <cell r="G530">
            <v>380906.58</v>
          </cell>
          <cell r="H530">
            <v>6397</v>
          </cell>
        </row>
        <row r="531">
          <cell r="A531" t="str">
            <v>031430883327</v>
          </cell>
          <cell r="B531" t="str">
            <v>03143088</v>
          </cell>
          <cell r="C531" t="str">
            <v>03143088</v>
          </cell>
          <cell r="D531" t="str">
            <v>3327</v>
          </cell>
          <cell r="E531" t="str">
            <v>WILLOW PARK HOME FOR ADULTS ALP</v>
          </cell>
          <cell r="F531" t="str">
            <v>RUGS II GROUP-PC, NON-MEDICARE</v>
          </cell>
          <cell r="G531">
            <v>96934.53</v>
          </cell>
          <cell r="H531">
            <v>1447</v>
          </cell>
        </row>
        <row r="532">
          <cell r="A532" t="str">
            <v>031430973313</v>
          </cell>
          <cell r="B532" t="str">
            <v>03143097</v>
          </cell>
          <cell r="C532" t="str">
            <v>03143097</v>
          </cell>
          <cell r="D532" t="str">
            <v>3313</v>
          </cell>
          <cell r="E532" t="str">
            <v>SCOTIA MANSION HOME FOR ADULTS ALP</v>
          </cell>
          <cell r="F532" t="str">
            <v>RUGS II GROUP-CC, NON-MEDICARE</v>
          </cell>
          <cell r="G532">
            <v>660.4</v>
          </cell>
          <cell r="H532">
            <v>8</v>
          </cell>
        </row>
        <row r="533">
          <cell r="A533" t="str">
            <v>031430973319</v>
          </cell>
          <cell r="B533" t="str">
            <v>03143097</v>
          </cell>
          <cell r="C533" t="str">
            <v>03143097</v>
          </cell>
          <cell r="D533" t="str">
            <v>3319</v>
          </cell>
          <cell r="E533" t="str">
            <v>SCOTIA MANSION HOME FOR ADULTS ALP</v>
          </cell>
          <cell r="F533" t="str">
            <v>RUGS II GROUP-BB, NON-MEDICARE</v>
          </cell>
          <cell r="G533">
            <v>60686.55</v>
          </cell>
          <cell r="H533">
            <v>897</v>
          </cell>
        </row>
        <row r="534">
          <cell r="A534" t="str">
            <v>031430973321</v>
          </cell>
          <cell r="B534" t="str">
            <v>03143097</v>
          </cell>
          <cell r="C534" t="str">
            <v>03143097</v>
          </cell>
          <cell r="D534" t="str">
            <v>3321</v>
          </cell>
          <cell r="E534" t="str">
            <v>SCOTIA MANSION HOME FOR ADULTS ALP</v>
          </cell>
          <cell r="F534" t="str">
            <v>RUGS II GROUP-BC, NON-MEDICARE</v>
          </cell>
          <cell r="G534">
            <v>2560</v>
          </cell>
          <cell r="H534">
            <v>32</v>
          </cell>
        </row>
        <row r="535">
          <cell r="A535" t="str">
            <v>031430973325</v>
          </cell>
          <cell r="B535" t="str">
            <v>03143097</v>
          </cell>
          <cell r="C535" t="str">
            <v>03143097</v>
          </cell>
          <cell r="D535" t="str">
            <v>3325</v>
          </cell>
          <cell r="E535" t="str">
            <v>SCOTIA MANSION HOME FOR ADULTS ALP</v>
          </cell>
          <cell r="F535" t="str">
            <v>RUGS II GROUP-PB, NON-MEDICARE</v>
          </cell>
          <cell r="G535">
            <v>107740.5</v>
          </cell>
          <cell r="H535">
            <v>1655</v>
          </cell>
        </row>
        <row r="536">
          <cell r="A536" t="str">
            <v>031430973327</v>
          </cell>
          <cell r="B536" t="str">
            <v>03143097</v>
          </cell>
          <cell r="C536" t="str">
            <v>03143097</v>
          </cell>
          <cell r="D536" t="str">
            <v>3327</v>
          </cell>
          <cell r="E536" t="str">
            <v>SCOTIA MANSION HOME FOR ADULTS ALP</v>
          </cell>
          <cell r="F536" t="str">
            <v>RUGS II GROUP-PC, NON-MEDICARE</v>
          </cell>
          <cell r="G536">
            <v>865.8</v>
          </cell>
          <cell r="H536">
            <v>12</v>
          </cell>
        </row>
        <row r="537">
          <cell r="A537" t="str">
            <v>031630403319</v>
          </cell>
          <cell r="B537" t="str">
            <v>03163040</v>
          </cell>
          <cell r="C537" t="str">
            <v>03163040</v>
          </cell>
          <cell r="D537" t="str">
            <v>3319</v>
          </cell>
          <cell r="E537" t="str">
            <v>THE TERRACE AT NEWARK ALP</v>
          </cell>
          <cell r="F537" t="str">
            <v>RUGS II GROUP-BB, NON-MEDICARE</v>
          </cell>
          <cell r="G537">
            <v>40822.18</v>
          </cell>
          <cell r="H537">
            <v>605</v>
          </cell>
        </row>
        <row r="538">
          <cell r="A538" t="str">
            <v>031630403321</v>
          </cell>
          <cell r="B538" t="str">
            <v>03163040</v>
          </cell>
          <cell r="C538" t="str">
            <v>03163040</v>
          </cell>
          <cell r="D538" t="str">
            <v>3321</v>
          </cell>
          <cell r="E538" t="str">
            <v>THE TERRACE AT NEWARK ALP</v>
          </cell>
          <cell r="F538" t="str">
            <v>RUGS II GROUP-BC, NON-MEDICARE</v>
          </cell>
          <cell r="G538">
            <v>28232.94</v>
          </cell>
          <cell r="H538">
            <v>353</v>
          </cell>
        </row>
        <row r="539">
          <cell r="A539" t="str">
            <v>031630403325</v>
          </cell>
          <cell r="B539" t="str">
            <v>03163040</v>
          </cell>
          <cell r="C539" t="str">
            <v>03163040</v>
          </cell>
          <cell r="D539" t="str">
            <v>3325</v>
          </cell>
          <cell r="E539" t="str">
            <v>THE TERRACE AT NEWARK ALP</v>
          </cell>
          <cell r="F539" t="str">
            <v>RUGS II GROUP-PB, NON-MEDICARE</v>
          </cell>
          <cell r="G539">
            <v>333522.07</v>
          </cell>
          <cell r="H539">
            <v>5430</v>
          </cell>
        </row>
        <row r="540">
          <cell r="A540" t="str">
            <v>031630403327</v>
          </cell>
          <cell r="B540" t="str">
            <v>03163040</v>
          </cell>
          <cell r="C540" t="str">
            <v>03163040</v>
          </cell>
          <cell r="D540" t="str">
            <v>3327</v>
          </cell>
          <cell r="E540" t="str">
            <v>THE TERRACE AT NEWARK ALP</v>
          </cell>
          <cell r="F540" t="str">
            <v>RUGS II GROUP-PC, NON-MEDICARE</v>
          </cell>
          <cell r="G540">
            <v>722.4</v>
          </cell>
          <cell r="H540">
            <v>10</v>
          </cell>
        </row>
        <row r="541">
          <cell r="A541" t="str">
            <v>031701653309</v>
          </cell>
          <cell r="B541" t="str">
            <v>03170165</v>
          </cell>
          <cell r="C541" t="str">
            <v>03170165</v>
          </cell>
          <cell r="D541" t="str">
            <v>3309</v>
          </cell>
          <cell r="E541" t="str">
            <v>HOME SWEET HOME ON THE HUDSON ALP</v>
          </cell>
          <cell r="F541" t="str">
            <v>RUGS II GROUP-CA, NON-MEDICARE</v>
          </cell>
          <cell r="G541">
            <v>29097.599999999999</v>
          </cell>
          <cell r="H541">
            <v>480</v>
          </cell>
        </row>
        <row r="542">
          <cell r="A542" t="str">
            <v>031701653311</v>
          </cell>
          <cell r="B542" t="str">
            <v>03170165</v>
          </cell>
          <cell r="C542" t="str">
            <v>03170165</v>
          </cell>
          <cell r="D542" t="str">
            <v>3311</v>
          </cell>
          <cell r="E542" t="str">
            <v>HOME SWEET HOME ON THE HUDSON ALP</v>
          </cell>
          <cell r="F542" t="str">
            <v>RUGS II GROUP-CB, NON-MEDICARE</v>
          </cell>
          <cell r="G542">
            <v>42596.91</v>
          </cell>
          <cell r="H542">
            <v>549</v>
          </cell>
        </row>
        <row r="543">
          <cell r="A543" t="str">
            <v>031701653325</v>
          </cell>
          <cell r="B543" t="str">
            <v>03170165</v>
          </cell>
          <cell r="C543" t="str">
            <v>03170165</v>
          </cell>
          <cell r="D543" t="str">
            <v>3325</v>
          </cell>
          <cell r="E543" t="str">
            <v>HOME SWEET HOME ON THE HUDSON ALP</v>
          </cell>
          <cell r="F543" t="str">
            <v>RUGS II GROUP-PB, NON-MEDICARE</v>
          </cell>
          <cell r="G543">
            <v>23240.7</v>
          </cell>
          <cell r="H543">
            <v>357</v>
          </cell>
        </row>
        <row r="544">
          <cell r="A544" t="str">
            <v>031701653327</v>
          </cell>
          <cell r="B544" t="str">
            <v>03170165</v>
          </cell>
          <cell r="C544" t="str">
            <v>03170165</v>
          </cell>
          <cell r="D544" t="str">
            <v>3327</v>
          </cell>
          <cell r="E544" t="str">
            <v>HOME SWEET HOME ON THE HUDSON ALP</v>
          </cell>
          <cell r="F544" t="str">
            <v>RUGS II GROUP-PC, NON-MEDICARE</v>
          </cell>
          <cell r="G544">
            <v>161799.4</v>
          </cell>
          <cell r="H544">
            <v>2310</v>
          </cell>
        </row>
        <row r="545">
          <cell r="A545" t="str">
            <v>031701653329</v>
          </cell>
          <cell r="B545" t="str">
            <v>03170165</v>
          </cell>
          <cell r="C545" t="str">
            <v>03170165</v>
          </cell>
          <cell r="D545" t="str">
            <v>3329</v>
          </cell>
          <cell r="E545" t="str">
            <v>HOME SWEET HOME ON THE HUDSON ALP</v>
          </cell>
          <cell r="F545" t="str">
            <v>RUGS II GROUP-PD, NON-MEDICARE</v>
          </cell>
          <cell r="G545">
            <v>17047.939999999999</v>
          </cell>
          <cell r="H545">
            <v>221</v>
          </cell>
        </row>
        <row r="546">
          <cell r="A546" t="str">
            <v>031701743301</v>
          </cell>
          <cell r="B546" t="str">
            <v>03170174</v>
          </cell>
          <cell r="C546" t="str">
            <v>03170174</v>
          </cell>
          <cell r="D546" t="str">
            <v>3301</v>
          </cell>
          <cell r="E546" t="str">
            <v>111 ENSMINGER RD OPERATING COMPANY</v>
          </cell>
          <cell r="F546" t="str">
            <v>RUGS II GROUP-RA, NON-MEDICARE</v>
          </cell>
          <cell r="G546">
            <v>35058.89</v>
          </cell>
          <cell r="H546">
            <v>491</v>
          </cell>
        </row>
        <row r="547">
          <cell r="A547" t="str">
            <v>031701743309</v>
          </cell>
          <cell r="B547" t="str">
            <v>03170174</v>
          </cell>
          <cell r="C547" t="str">
            <v>03170174</v>
          </cell>
          <cell r="D547" t="str">
            <v>3309</v>
          </cell>
          <cell r="E547" t="str">
            <v>111 ENSMINGER RD OPERATING COMPANY</v>
          </cell>
          <cell r="F547" t="str">
            <v>RUGS II GROUP-CA, NON-MEDICARE</v>
          </cell>
          <cell r="G547">
            <v>59062.25</v>
          </cell>
          <cell r="H547">
            <v>1250</v>
          </cell>
        </row>
        <row r="548">
          <cell r="A548" t="str">
            <v>031701743313</v>
          </cell>
          <cell r="B548" t="str">
            <v>03170174</v>
          </cell>
          <cell r="C548" t="str">
            <v>03170174</v>
          </cell>
          <cell r="D548" t="str">
            <v>3313</v>
          </cell>
          <cell r="E548" t="str">
            <v>111 ENSMINGER RD OPERATING COMPANY</v>
          </cell>
          <cell r="F548" t="str">
            <v>RUGS II GROUP-CC, NON-MEDICARE</v>
          </cell>
          <cell r="G548">
            <v>9560</v>
          </cell>
          <cell r="H548">
            <v>125</v>
          </cell>
        </row>
        <row r="549">
          <cell r="A549" t="str">
            <v>031701743319</v>
          </cell>
          <cell r="B549" t="str">
            <v>03170174</v>
          </cell>
          <cell r="C549" t="str">
            <v>03170174</v>
          </cell>
          <cell r="D549" t="str">
            <v>3319</v>
          </cell>
          <cell r="E549" t="str">
            <v>111 ENSMINGER RD OPERATING COMPANY</v>
          </cell>
          <cell r="F549" t="str">
            <v>RUGS II GROUP-BB, NON-MEDICARE</v>
          </cell>
          <cell r="G549">
            <v>23904.98</v>
          </cell>
          <cell r="H549">
            <v>392</v>
          </cell>
        </row>
        <row r="550">
          <cell r="A550" t="str">
            <v>031701743325</v>
          </cell>
          <cell r="B550" t="str">
            <v>03170174</v>
          </cell>
          <cell r="C550" t="str">
            <v>03170174</v>
          </cell>
          <cell r="D550" t="str">
            <v>3325</v>
          </cell>
          <cell r="E550" t="str">
            <v>111 ENSMINGER RD OPERATING COMPANY</v>
          </cell>
          <cell r="F550" t="str">
            <v>RUGS II GROUP-PB, NON-MEDICARE</v>
          </cell>
          <cell r="G550">
            <v>481916.19</v>
          </cell>
          <cell r="H550">
            <v>8754</v>
          </cell>
        </row>
        <row r="551">
          <cell r="A551" t="str">
            <v>031701743327</v>
          </cell>
          <cell r="B551" t="str">
            <v>03170174</v>
          </cell>
          <cell r="C551" t="str">
            <v>03170174</v>
          </cell>
          <cell r="D551" t="str">
            <v>3327</v>
          </cell>
          <cell r="E551" t="str">
            <v>111 ENSMINGER RD OPERATING COMPANY</v>
          </cell>
          <cell r="F551" t="str">
            <v>RUGS II GROUP-PC, NON-MEDICARE</v>
          </cell>
          <cell r="G551">
            <v>33284.089999999997</v>
          </cell>
          <cell r="H551">
            <v>497</v>
          </cell>
        </row>
        <row r="552">
          <cell r="A552" t="str">
            <v>031829143309</v>
          </cell>
          <cell r="B552" t="str">
            <v>03182914</v>
          </cell>
          <cell r="C552" t="str">
            <v>03182914</v>
          </cell>
          <cell r="D552" t="str">
            <v>3309</v>
          </cell>
          <cell r="E552" t="str">
            <v>MAPLEWOOD ASSISTED LIVING ALP</v>
          </cell>
          <cell r="F552" t="str">
            <v>RUGS II GROUP-CA, NON-MEDICARE</v>
          </cell>
          <cell r="G552">
            <v>78908.210000000006</v>
          </cell>
          <cell r="H552">
            <v>2098</v>
          </cell>
        </row>
        <row r="553">
          <cell r="A553" t="str">
            <v>031829143315</v>
          </cell>
          <cell r="B553" t="str">
            <v>03182914</v>
          </cell>
          <cell r="C553" t="str">
            <v>03182914</v>
          </cell>
          <cell r="D553" t="str">
            <v>3315</v>
          </cell>
          <cell r="E553" t="str">
            <v>MAPLEWOOD ASSISTED LIVING ALP</v>
          </cell>
          <cell r="F553" t="str">
            <v>RUGS II GROUP-CD, NON-MEDICARE</v>
          </cell>
          <cell r="G553">
            <v>15921.54</v>
          </cell>
          <cell r="H553">
            <v>197</v>
          </cell>
        </row>
        <row r="554">
          <cell r="A554" t="str">
            <v>031829143317</v>
          </cell>
          <cell r="B554" t="str">
            <v>03182914</v>
          </cell>
          <cell r="C554" t="str">
            <v>03182914</v>
          </cell>
          <cell r="D554" t="str">
            <v>3317</v>
          </cell>
          <cell r="E554" t="str">
            <v>MAPLEWOOD ASSISTED LIVING ALP</v>
          </cell>
          <cell r="F554" t="str">
            <v>RUGS II GROUP-BA, NON-MEDICARE</v>
          </cell>
          <cell r="G554">
            <v>0</v>
          </cell>
          <cell r="H554">
            <v>0</v>
          </cell>
        </row>
        <row r="555">
          <cell r="A555" t="str">
            <v>031829143319</v>
          </cell>
          <cell r="B555" t="str">
            <v>03182914</v>
          </cell>
          <cell r="C555" t="str">
            <v>03182914</v>
          </cell>
          <cell r="D555" t="str">
            <v>3319</v>
          </cell>
          <cell r="E555" t="str">
            <v>MAPLEWOOD ASSISTED LIVING ALP</v>
          </cell>
          <cell r="F555" t="str">
            <v>RUGS II GROUP-BB, NON-MEDICARE</v>
          </cell>
          <cell r="G555">
            <v>32313.23</v>
          </cell>
          <cell r="H555">
            <v>559</v>
          </cell>
        </row>
        <row r="556">
          <cell r="A556" t="str">
            <v>031829143321</v>
          </cell>
          <cell r="B556" t="str">
            <v>03182914</v>
          </cell>
          <cell r="C556" t="str">
            <v>03182914</v>
          </cell>
          <cell r="D556" t="str">
            <v>3321</v>
          </cell>
          <cell r="E556" t="str">
            <v>MAPLEWOOD ASSISTED LIVING ALP</v>
          </cell>
          <cell r="F556" t="str">
            <v>RUGS II GROUP-BC, NON-MEDICARE</v>
          </cell>
          <cell r="G556">
            <v>2819.16</v>
          </cell>
          <cell r="H556">
            <v>41</v>
          </cell>
        </row>
        <row r="557">
          <cell r="A557" t="str">
            <v>031829143323</v>
          </cell>
          <cell r="B557" t="str">
            <v>03182914</v>
          </cell>
          <cell r="C557" t="str">
            <v>03182914</v>
          </cell>
          <cell r="D557" t="str">
            <v>3323</v>
          </cell>
          <cell r="E557" t="str">
            <v>MAPLEWOOD ASSISTED LIVING ALP</v>
          </cell>
          <cell r="F557" t="str">
            <v>RUGS II GROUP-PA, NON-MEDICARE</v>
          </cell>
          <cell r="G557">
            <v>1539.65</v>
          </cell>
          <cell r="H557">
            <v>35</v>
          </cell>
        </row>
        <row r="558">
          <cell r="A558" t="str">
            <v>031829143325</v>
          </cell>
          <cell r="B558" t="str">
            <v>03182914</v>
          </cell>
          <cell r="C558" t="str">
            <v>03182914</v>
          </cell>
          <cell r="D558" t="str">
            <v>3325</v>
          </cell>
          <cell r="E558" t="str">
            <v>MAPLEWOOD ASSISTED LIVING ALP</v>
          </cell>
          <cell r="F558" t="str">
            <v>RUGS II GROUP-PB, NON-MEDICARE</v>
          </cell>
          <cell r="G558">
            <v>255945.24</v>
          </cell>
          <cell r="H558">
            <v>4919</v>
          </cell>
        </row>
        <row r="559">
          <cell r="A559" t="str">
            <v>031829143327</v>
          </cell>
          <cell r="B559" t="str">
            <v>03182914</v>
          </cell>
          <cell r="C559" t="str">
            <v>03182914</v>
          </cell>
          <cell r="D559" t="str">
            <v>3327</v>
          </cell>
          <cell r="E559" t="str">
            <v>MAPLEWOOD ASSISTED LIVING ALP</v>
          </cell>
          <cell r="F559" t="str">
            <v>RUGS II GROUP-PC, NON-MEDICARE</v>
          </cell>
          <cell r="G559">
            <v>65922.41</v>
          </cell>
          <cell r="H559">
            <v>1350</v>
          </cell>
        </row>
        <row r="560">
          <cell r="A560" t="str">
            <v>031861103309</v>
          </cell>
          <cell r="B560" t="str">
            <v>03186110</v>
          </cell>
          <cell r="C560" t="str">
            <v>03186110</v>
          </cell>
          <cell r="D560" t="str">
            <v>3309</v>
          </cell>
          <cell r="E560" t="str">
            <v>HEDGEWOOD HOME FOR ADULTS ALP</v>
          </cell>
          <cell r="F560" t="str">
            <v>RUGS II GROUP-CA, NON-MEDICARE</v>
          </cell>
          <cell r="G560">
            <v>119013.47</v>
          </cell>
          <cell r="H560">
            <v>1962</v>
          </cell>
        </row>
        <row r="561">
          <cell r="A561" t="str">
            <v>031861103311</v>
          </cell>
          <cell r="B561" t="str">
            <v>03186110</v>
          </cell>
          <cell r="C561" t="str">
            <v>03186110</v>
          </cell>
          <cell r="D561" t="str">
            <v>3311</v>
          </cell>
          <cell r="E561" t="str">
            <v>HEDGEWOOD HOME FOR ADULTS ALP</v>
          </cell>
          <cell r="F561" t="str">
            <v>RUGS II GROUP-CB, NON-MEDICARE</v>
          </cell>
          <cell r="G561">
            <v>4340.05</v>
          </cell>
          <cell r="H561">
            <v>55</v>
          </cell>
        </row>
        <row r="562">
          <cell r="A562" t="str">
            <v>031861103313</v>
          </cell>
          <cell r="B562" t="str">
            <v>03186110</v>
          </cell>
          <cell r="C562" t="str">
            <v>03186110</v>
          </cell>
          <cell r="D562" t="str">
            <v>3313</v>
          </cell>
          <cell r="E562" t="str">
            <v>HEDGEWOOD HOME FOR ADULTS ALP</v>
          </cell>
          <cell r="F562" t="str">
            <v>RUGS II GROUP-CC, NON-MEDICARE</v>
          </cell>
          <cell r="G562">
            <v>30032.62</v>
          </cell>
          <cell r="H562">
            <v>358</v>
          </cell>
        </row>
        <row r="563">
          <cell r="A563" t="str">
            <v>031861103319</v>
          </cell>
          <cell r="B563" t="str">
            <v>03186110</v>
          </cell>
          <cell r="C563" t="str">
            <v>03186110</v>
          </cell>
          <cell r="D563" t="str">
            <v>3319</v>
          </cell>
          <cell r="E563" t="str">
            <v>HEDGEWOOD HOME FOR ADULTS ALP</v>
          </cell>
          <cell r="F563" t="str">
            <v>RUGS II GROUP-BB, NON-MEDICARE</v>
          </cell>
          <cell r="G563">
            <v>860401.9</v>
          </cell>
          <cell r="H563">
            <v>12245</v>
          </cell>
        </row>
        <row r="564">
          <cell r="A564" t="str">
            <v>031861103321</v>
          </cell>
          <cell r="B564" t="str">
            <v>03186110</v>
          </cell>
          <cell r="C564" t="str">
            <v>03186110</v>
          </cell>
          <cell r="D564" t="str">
            <v>3321</v>
          </cell>
          <cell r="E564" t="str">
            <v>HEDGEWOOD HOME FOR ADULTS ALP</v>
          </cell>
          <cell r="F564" t="str">
            <v>RUGS II GROUP-BC, NON-MEDICARE</v>
          </cell>
          <cell r="G564">
            <v>18712.8</v>
          </cell>
          <cell r="H564">
            <v>230</v>
          </cell>
        </row>
        <row r="565">
          <cell r="A565" t="str">
            <v>031861103325</v>
          </cell>
          <cell r="B565" t="str">
            <v>03186110</v>
          </cell>
          <cell r="C565" t="str">
            <v>03186110</v>
          </cell>
          <cell r="D565" t="str">
            <v>3325</v>
          </cell>
          <cell r="E565" t="str">
            <v>HEDGEWOOD HOME FOR ADULTS ALP</v>
          </cell>
          <cell r="F565" t="str">
            <v>RUGS II GROUP-PB, NON-MEDICARE</v>
          </cell>
          <cell r="G565">
            <v>1192288.01</v>
          </cell>
          <cell r="H565">
            <v>18719</v>
          </cell>
        </row>
        <row r="566">
          <cell r="A566" t="str">
            <v>031861103327</v>
          </cell>
          <cell r="B566" t="str">
            <v>03186110</v>
          </cell>
          <cell r="C566" t="str">
            <v>03186110</v>
          </cell>
          <cell r="D566" t="str">
            <v>3327</v>
          </cell>
          <cell r="E566" t="str">
            <v>HEDGEWOOD HOME FOR ADULTS ALP</v>
          </cell>
          <cell r="F566" t="str">
            <v>RUGS II GROUP-PC, NON-MEDICARE</v>
          </cell>
          <cell r="G566">
            <v>83580.05</v>
          </cell>
          <cell r="H566">
            <v>1183</v>
          </cell>
        </row>
        <row r="567">
          <cell r="A567" t="str">
            <v>031967103323</v>
          </cell>
          <cell r="B567" t="str">
            <v>03196710</v>
          </cell>
          <cell r="C567" t="str">
            <v>03196710</v>
          </cell>
          <cell r="D567" t="str">
            <v>3323</v>
          </cell>
          <cell r="E567" t="str">
            <v>FAIRPORT BAPTIST HOMES ADULT CARE</v>
          </cell>
          <cell r="F567" t="str">
            <v>RUGS II GROUP-PA, NON-MEDICARE</v>
          </cell>
          <cell r="G567">
            <v>13158.18</v>
          </cell>
          <cell r="H567">
            <v>341</v>
          </cell>
        </row>
        <row r="568">
          <cell r="A568" t="str">
            <v>032255873309</v>
          </cell>
          <cell r="B568" t="str">
            <v>03225587</v>
          </cell>
          <cell r="C568" t="str">
            <v>03225587</v>
          </cell>
          <cell r="D568" t="str">
            <v>3309</v>
          </cell>
          <cell r="E568" t="str">
            <v>HEALTHWOOD ASSISTED LIVING AT PENFI</v>
          </cell>
          <cell r="F568" t="str">
            <v>RUGS II GROUP-CA, NON-MEDICARE</v>
          </cell>
          <cell r="G568">
            <v>61644.800000000003</v>
          </cell>
          <cell r="H568">
            <v>1085</v>
          </cell>
        </row>
        <row r="569">
          <cell r="A569" t="str">
            <v>032255873325</v>
          </cell>
          <cell r="B569" t="str">
            <v>03225587</v>
          </cell>
          <cell r="C569" t="str">
            <v>03225587</v>
          </cell>
          <cell r="D569" t="str">
            <v>3325</v>
          </cell>
          <cell r="E569" t="str">
            <v>HEALTHWOOD ASSISTED LIVING AT PENFI</v>
          </cell>
          <cell r="F569" t="str">
            <v>RUGS II GROUP-PB, NON-MEDICARE</v>
          </cell>
          <cell r="G569">
            <v>393611.9</v>
          </cell>
          <cell r="H569">
            <v>6092</v>
          </cell>
        </row>
        <row r="570">
          <cell r="A570" t="str">
            <v>032255873327</v>
          </cell>
          <cell r="B570" t="str">
            <v>03225587</v>
          </cell>
          <cell r="C570" t="str">
            <v>03225587</v>
          </cell>
          <cell r="D570" t="str">
            <v>3327</v>
          </cell>
          <cell r="E570" t="str">
            <v>HEALTHWOOD ASSISTED LIVING AT PENFI</v>
          </cell>
          <cell r="F570" t="str">
            <v>RUGS II GROUP-PC, NON-MEDICARE</v>
          </cell>
          <cell r="G570">
            <v>22033.200000000001</v>
          </cell>
          <cell r="H570">
            <v>305</v>
          </cell>
        </row>
        <row r="571">
          <cell r="A571" t="str">
            <v>032476103301</v>
          </cell>
          <cell r="B571" t="str">
            <v>03247610</v>
          </cell>
          <cell r="C571" t="str">
            <v>03247610</v>
          </cell>
          <cell r="D571" t="str">
            <v>3301</v>
          </cell>
          <cell r="E571" t="str">
            <v>THE GLEN AT MAPLE POINTE ALP</v>
          </cell>
          <cell r="F571" t="str">
            <v>RUGS II GROUP-RA, NON-MEDICARE</v>
          </cell>
          <cell r="G571">
            <v>156877.66</v>
          </cell>
          <cell r="H571">
            <v>1385</v>
          </cell>
        </row>
        <row r="572">
          <cell r="A572" t="str">
            <v>032476103309</v>
          </cell>
          <cell r="B572" t="str">
            <v>03247610</v>
          </cell>
          <cell r="C572" t="str">
            <v>03247610</v>
          </cell>
          <cell r="D572" t="str">
            <v>3309</v>
          </cell>
          <cell r="E572" t="str">
            <v>THE GLEN AT MAPLE POINTE ALP</v>
          </cell>
          <cell r="F572" t="str">
            <v>RUGS II GROUP-CA, NON-MEDICARE</v>
          </cell>
          <cell r="G572">
            <v>12745.22</v>
          </cell>
          <cell r="H572">
            <v>173</v>
          </cell>
        </row>
        <row r="573">
          <cell r="A573" t="str">
            <v>032476103311</v>
          </cell>
          <cell r="B573" t="str">
            <v>03247610</v>
          </cell>
          <cell r="C573" t="str">
            <v>03247610</v>
          </cell>
          <cell r="D573" t="str">
            <v>3311</v>
          </cell>
          <cell r="E573" t="str">
            <v>THE GLEN AT MAPLE POINTE ALP</v>
          </cell>
          <cell r="F573" t="str">
            <v>RUGS II GROUP-CB, NON-MEDICARE</v>
          </cell>
          <cell r="G573">
            <v>2544.7199999999998</v>
          </cell>
          <cell r="H573">
            <v>24</v>
          </cell>
        </row>
        <row r="574">
          <cell r="A574" t="str">
            <v>032476103313</v>
          </cell>
          <cell r="B574" t="str">
            <v>03247610</v>
          </cell>
          <cell r="C574" t="str">
            <v>03247610</v>
          </cell>
          <cell r="D574" t="str">
            <v>3313</v>
          </cell>
          <cell r="E574" t="str">
            <v>THE GLEN AT MAPLE POINTE ALP</v>
          </cell>
          <cell r="F574" t="str">
            <v>RUGS II GROUP-CC, NON-MEDICARE</v>
          </cell>
          <cell r="G574">
            <v>23133.599999999999</v>
          </cell>
          <cell r="H574">
            <v>204</v>
          </cell>
        </row>
        <row r="575">
          <cell r="A575" t="str">
            <v>032476103315</v>
          </cell>
          <cell r="B575" t="str">
            <v>03247610</v>
          </cell>
          <cell r="C575" t="str">
            <v>03247610</v>
          </cell>
          <cell r="D575" t="str">
            <v>3315</v>
          </cell>
          <cell r="E575" t="str">
            <v>THE GLEN AT MAPLE POINTE ALP</v>
          </cell>
          <cell r="F575" t="str">
            <v>RUGS II GROUP-CD, NON-MEDICARE</v>
          </cell>
          <cell r="G575">
            <v>56154.99</v>
          </cell>
          <cell r="H575">
            <v>431</v>
          </cell>
        </row>
        <row r="576">
          <cell r="A576" t="str">
            <v>032476103319</v>
          </cell>
          <cell r="B576" t="str">
            <v>03247610</v>
          </cell>
          <cell r="C576" t="str">
            <v>03247610</v>
          </cell>
          <cell r="D576" t="str">
            <v>3319</v>
          </cell>
          <cell r="E576" t="str">
            <v>THE GLEN AT MAPLE POINTE ALP</v>
          </cell>
          <cell r="F576" t="str">
            <v>RUGS II GROUP-BB, NON-MEDICARE</v>
          </cell>
          <cell r="G576">
            <v>4511.68</v>
          </cell>
          <cell r="H576">
            <v>284</v>
          </cell>
        </row>
        <row r="577">
          <cell r="A577" t="str">
            <v>032476103321</v>
          </cell>
          <cell r="B577" t="str">
            <v>03247610</v>
          </cell>
          <cell r="C577" t="str">
            <v>03247610</v>
          </cell>
          <cell r="D577" t="str">
            <v>3321</v>
          </cell>
          <cell r="E577" t="str">
            <v>THE GLEN AT MAPLE POINTE ALP</v>
          </cell>
          <cell r="F577" t="str">
            <v>RUGS II GROUP-BC, NON-MEDICARE</v>
          </cell>
          <cell r="G577">
            <v>79970.8</v>
          </cell>
          <cell r="H577">
            <v>728</v>
          </cell>
        </row>
        <row r="578">
          <cell r="A578" t="str">
            <v>032476103325</v>
          </cell>
          <cell r="B578" t="str">
            <v>03247610</v>
          </cell>
          <cell r="C578" t="str">
            <v>03247610</v>
          </cell>
          <cell r="D578" t="str">
            <v>3325</v>
          </cell>
          <cell r="E578" t="str">
            <v>THE GLEN AT MAPLE POINTE ALP</v>
          </cell>
          <cell r="F578" t="str">
            <v>RUGS II GROUP-PB, NON-MEDICARE</v>
          </cell>
          <cell r="G578">
            <v>510156.27</v>
          </cell>
          <cell r="H578">
            <v>6259</v>
          </cell>
        </row>
        <row r="579">
          <cell r="A579" t="str">
            <v>032476103327</v>
          </cell>
          <cell r="B579" t="str">
            <v>03247610</v>
          </cell>
          <cell r="C579" t="str">
            <v>03247610</v>
          </cell>
          <cell r="D579" t="str">
            <v>3327</v>
          </cell>
          <cell r="E579" t="str">
            <v>THE GLEN AT MAPLE POINTE ALP</v>
          </cell>
          <cell r="F579" t="str">
            <v>RUGS II GROUP-PC, NON-MEDICARE</v>
          </cell>
          <cell r="G579">
            <v>169820.17</v>
          </cell>
          <cell r="H579">
            <v>1809</v>
          </cell>
        </row>
        <row r="580">
          <cell r="A580" t="str">
            <v>032476103329</v>
          </cell>
          <cell r="B580" t="str">
            <v>03247610</v>
          </cell>
          <cell r="C580" t="str">
            <v>03247610</v>
          </cell>
          <cell r="D580" t="str">
            <v>3329</v>
          </cell>
          <cell r="E580" t="str">
            <v>THE GLEN AT MAPLE POINTE ALP</v>
          </cell>
          <cell r="F580" t="str">
            <v>RUGS II GROUP-PD, NON-MEDICARE</v>
          </cell>
          <cell r="G580">
            <v>34198.199999999997</v>
          </cell>
          <cell r="H580">
            <v>324</v>
          </cell>
        </row>
        <row r="581">
          <cell r="A581" t="str">
            <v>032476103331</v>
          </cell>
          <cell r="B581" t="str">
            <v>03247610</v>
          </cell>
          <cell r="C581" t="str">
            <v>03247610</v>
          </cell>
          <cell r="D581" t="str">
            <v>3331</v>
          </cell>
          <cell r="E581" t="str">
            <v>THE GLEN AT MAPLE POINTE ALP</v>
          </cell>
          <cell r="F581" t="str">
            <v>RUGS II GROUP-PE, NON-MEDICARE</v>
          </cell>
          <cell r="G581">
            <v>63494.559999999998</v>
          </cell>
          <cell r="H581">
            <v>536</v>
          </cell>
        </row>
        <row r="582">
          <cell r="A582" t="str">
            <v>032484003309</v>
          </cell>
          <cell r="B582" t="str">
            <v>03248400</v>
          </cell>
          <cell r="C582" t="str">
            <v>03248400</v>
          </cell>
          <cell r="D582" t="str">
            <v>3309</v>
          </cell>
          <cell r="E582" t="str">
            <v>LAKESIDE MANOR HOME FOR ADULTS INC</v>
          </cell>
          <cell r="F582" t="str">
            <v>RUGS II GROUP-CA, NON-MEDICARE</v>
          </cell>
          <cell r="G582">
            <v>16926.72</v>
          </cell>
          <cell r="H582">
            <v>192</v>
          </cell>
        </row>
        <row r="583">
          <cell r="A583" t="str">
            <v>032484003311</v>
          </cell>
          <cell r="B583" t="str">
            <v>03248400</v>
          </cell>
          <cell r="C583" t="str">
            <v>03248400</v>
          </cell>
          <cell r="D583" t="str">
            <v>3311</v>
          </cell>
          <cell r="E583" t="str">
            <v>LAKESIDE MANOR HOME FOR ADULTS INC</v>
          </cell>
          <cell r="F583" t="str">
            <v>RUGS II GROUP-CB, NON-MEDICARE</v>
          </cell>
          <cell r="G583">
            <v>9581.52</v>
          </cell>
          <cell r="H583">
            <v>83</v>
          </cell>
        </row>
        <row r="584">
          <cell r="A584" t="str">
            <v>032484003319</v>
          </cell>
          <cell r="B584" t="str">
            <v>03248400</v>
          </cell>
          <cell r="C584" t="str">
            <v>03248400</v>
          </cell>
          <cell r="D584" t="str">
            <v>3319</v>
          </cell>
          <cell r="E584" t="str">
            <v>LAKESIDE MANOR HOME FOR ADULTS INC</v>
          </cell>
          <cell r="F584" t="str">
            <v>RUGS II GROUP-BB, NON-MEDICARE</v>
          </cell>
          <cell r="G584">
            <v>34979.24</v>
          </cell>
          <cell r="H584">
            <v>338</v>
          </cell>
        </row>
        <row r="585">
          <cell r="A585" t="str">
            <v>032484003321</v>
          </cell>
          <cell r="B585" t="str">
            <v>03248400</v>
          </cell>
          <cell r="C585" t="str">
            <v>03248400</v>
          </cell>
          <cell r="D585" t="str">
            <v>3321</v>
          </cell>
          <cell r="E585" t="str">
            <v>LAKESIDE MANOR HOME FOR ADULTS INC</v>
          </cell>
          <cell r="F585" t="str">
            <v>RUGS II GROUP-BC, NON-MEDICARE</v>
          </cell>
          <cell r="G585">
            <v>10826</v>
          </cell>
          <cell r="H585">
            <v>98</v>
          </cell>
        </row>
        <row r="586">
          <cell r="A586" t="str">
            <v>032484003323</v>
          </cell>
          <cell r="B586" t="str">
            <v>03248400</v>
          </cell>
          <cell r="C586" t="str">
            <v>03248400</v>
          </cell>
          <cell r="D586" t="str">
            <v>3323</v>
          </cell>
          <cell r="E586" t="str">
            <v>LAKESIDE MANOR HOME FOR ADULTS INC</v>
          </cell>
          <cell r="F586" t="str">
            <v>RUGS II GROUP-PA, NON-MEDICARE</v>
          </cell>
          <cell r="G586">
            <v>45503.75</v>
          </cell>
          <cell r="H586">
            <v>617</v>
          </cell>
        </row>
        <row r="587">
          <cell r="A587" t="str">
            <v>032484003325</v>
          </cell>
          <cell r="B587" t="str">
            <v>03248400</v>
          </cell>
          <cell r="C587" t="str">
            <v>03248400</v>
          </cell>
          <cell r="D587" t="str">
            <v>3325</v>
          </cell>
          <cell r="E587" t="str">
            <v>LAKESIDE MANOR HOME FOR ADULTS INC</v>
          </cell>
          <cell r="F587" t="str">
            <v>RUGS II GROUP-PB, NON-MEDICARE</v>
          </cell>
          <cell r="G587">
            <v>883211.04</v>
          </cell>
          <cell r="H587">
            <v>9236</v>
          </cell>
        </row>
        <row r="588">
          <cell r="A588" t="str">
            <v>032484003327</v>
          </cell>
          <cell r="B588" t="str">
            <v>03248400</v>
          </cell>
          <cell r="C588" t="str">
            <v>03248400</v>
          </cell>
          <cell r="D588" t="str">
            <v>3327</v>
          </cell>
          <cell r="E588" t="str">
            <v>LAKESIDE MANOR HOME FOR ADULTS INC</v>
          </cell>
          <cell r="F588" t="str">
            <v>RUGS II GROUP-PC, NON-MEDICARE</v>
          </cell>
          <cell r="G588">
            <v>710561.16</v>
          </cell>
          <cell r="H588">
            <v>6642</v>
          </cell>
        </row>
        <row r="589">
          <cell r="A589" t="str">
            <v>032484003329</v>
          </cell>
          <cell r="B589" t="str">
            <v>03248400</v>
          </cell>
          <cell r="C589" t="str">
            <v>03248400</v>
          </cell>
          <cell r="D589" t="str">
            <v>3329</v>
          </cell>
          <cell r="E589" t="str">
            <v>LAKESIDE MANOR HOME FOR ADULTS INC</v>
          </cell>
          <cell r="F589" t="str">
            <v>RUGS II GROUP-PD, NON-MEDICARE</v>
          </cell>
          <cell r="G589">
            <v>7584.72</v>
          </cell>
          <cell r="H589">
            <v>66</v>
          </cell>
        </row>
        <row r="590">
          <cell r="A590" t="str">
            <v>032590293309</v>
          </cell>
          <cell r="B590" t="str">
            <v>03259029</v>
          </cell>
          <cell r="C590" t="str">
            <v>03259029</v>
          </cell>
          <cell r="D590" t="str">
            <v>3309</v>
          </cell>
          <cell r="E590" t="str">
            <v>ASSISTED LIVING AT JENNINGS HALL</v>
          </cell>
          <cell r="F590" t="str">
            <v>RUGS II GROUP-CA, NON-MEDICARE</v>
          </cell>
          <cell r="G590">
            <v>63643.44</v>
          </cell>
          <cell r="H590">
            <v>726</v>
          </cell>
        </row>
        <row r="591">
          <cell r="A591" t="str">
            <v>032590293323</v>
          </cell>
          <cell r="B591" t="str">
            <v>03259029</v>
          </cell>
          <cell r="C591" t="str">
            <v>03259029</v>
          </cell>
          <cell r="D591" t="str">
            <v>3323</v>
          </cell>
          <cell r="E591" t="str">
            <v>ASSISTED LIVING AT JENNINGS HALL</v>
          </cell>
          <cell r="F591" t="str">
            <v>RUGS II GROUP-PA, NON-MEDICARE</v>
          </cell>
          <cell r="G591">
            <v>413529.89</v>
          </cell>
          <cell r="H591">
            <v>5608</v>
          </cell>
        </row>
        <row r="592">
          <cell r="A592" t="str">
            <v>032648083309</v>
          </cell>
          <cell r="B592" t="str">
            <v>03264808</v>
          </cell>
          <cell r="C592" t="str">
            <v>03264808</v>
          </cell>
          <cell r="D592" t="str">
            <v>3309</v>
          </cell>
          <cell r="E592" t="str">
            <v>ADIRONDACK MANOR HOME FOR ADULTS</v>
          </cell>
          <cell r="F592" t="str">
            <v>RUGS II GROUP-CA, NON-MEDICARE</v>
          </cell>
          <cell r="G592">
            <v>32466.720000000001</v>
          </cell>
          <cell r="H592">
            <v>624</v>
          </cell>
        </row>
        <row r="593">
          <cell r="A593" t="str">
            <v>032648083319</v>
          </cell>
          <cell r="B593" t="str">
            <v>03264808</v>
          </cell>
          <cell r="C593" t="str">
            <v>03264808</v>
          </cell>
          <cell r="D593" t="str">
            <v>3319</v>
          </cell>
          <cell r="E593" t="str">
            <v>ADIRONDACK MANOR HOME FOR ADULTS</v>
          </cell>
          <cell r="F593" t="str">
            <v>RUGS II GROUP-BB, NON-MEDICARE</v>
          </cell>
          <cell r="G593">
            <v>128704.14</v>
          </cell>
          <cell r="H593">
            <v>2102</v>
          </cell>
        </row>
        <row r="594">
          <cell r="A594" t="str">
            <v>032648083321</v>
          </cell>
          <cell r="B594" t="str">
            <v>03264808</v>
          </cell>
          <cell r="C594" t="str">
            <v>03264808</v>
          </cell>
          <cell r="D594" t="str">
            <v>3321</v>
          </cell>
          <cell r="E594" t="str">
            <v>ADIRONDACK MANOR HOME FOR ADULTS</v>
          </cell>
          <cell r="F594" t="str">
            <v>RUGS II GROUP-BC, NON-MEDICARE</v>
          </cell>
          <cell r="G594">
            <v>23172.12</v>
          </cell>
          <cell r="H594">
            <v>337</v>
          </cell>
        </row>
        <row r="595">
          <cell r="A595" t="str">
            <v>032648083325</v>
          </cell>
          <cell r="B595" t="str">
            <v>03264808</v>
          </cell>
          <cell r="C595" t="str">
            <v>03264808</v>
          </cell>
          <cell r="D595" t="str">
            <v>3325</v>
          </cell>
          <cell r="E595" t="str">
            <v>ADIRONDACK MANOR HOME FOR ADULTS</v>
          </cell>
          <cell r="F595" t="str">
            <v>RUGS II GROUP-PB, NON-MEDICARE</v>
          </cell>
          <cell r="G595">
            <v>312312.90000000002</v>
          </cell>
          <cell r="H595">
            <v>5582</v>
          </cell>
        </row>
        <row r="596">
          <cell r="A596" t="str">
            <v>032648083327</v>
          </cell>
          <cell r="B596" t="str">
            <v>03264808</v>
          </cell>
          <cell r="C596" t="str">
            <v>03264808</v>
          </cell>
          <cell r="D596" t="str">
            <v>3327</v>
          </cell>
          <cell r="E596" t="str">
            <v>ADIRONDACK MANOR HOME FOR ADULTS</v>
          </cell>
          <cell r="F596" t="str">
            <v>RUGS II GROUP-PC, NON-MEDICARE</v>
          </cell>
          <cell r="G596">
            <v>16386.48</v>
          </cell>
          <cell r="H596">
            <v>264</v>
          </cell>
        </row>
        <row r="597">
          <cell r="A597" t="str">
            <v>032679253309</v>
          </cell>
          <cell r="B597" t="str">
            <v>03267925</v>
          </cell>
          <cell r="C597" t="str">
            <v>03267925</v>
          </cell>
          <cell r="D597" t="str">
            <v>3309</v>
          </cell>
          <cell r="E597" t="str">
            <v>QUEENS ADULT CARE CENTER</v>
          </cell>
          <cell r="F597" t="str">
            <v>RUGS II GROUP-CA, NON-MEDICARE</v>
          </cell>
          <cell r="G597">
            <v>263914.96000000002</v>
          </cell>
          <cell r="H597">
            <v>3006</v>
          </cell>
        </row>
        <row r="598">
          <cell r="A598" t="str">
            <v>032679253311</v>
          </cell>
          <cell r="B598" t="str">
            <v>03267925</v>
          </cell>
          <cell r="C598" t="str">
            <v>03267925</v>
          </cell>
          <cell r="D598" t="str">
            <v>3311</v>
          </cell>
          <cell r="E598" t="str">
            <v>QUEENS ADULT CARE CENTER</v>
          </cell>
          <cell r="F598" t="str">
            <v>RUGS II GROUP-CB, NON-MEDICARE</v>
          </cell>
          <cell r="G598">
            <v>97431.360000000001</v>
          </cell>
          <cell r="H598">
            <v>844</v>
          </cell>
        </row>
        <row r="599">
          <cell r="A599" t="str">
            <v>032679253319</v>
          </cell>
          <cell r="B599" t="str">
            <v>03267925</v>
          </cell>
          <cell r="C599" t="str">
            <v>03267925</v>
          </cell>
          <cell r="D599" t="str">
            <v>3319</v>
          </cell>
          <cell r="E599" t="str">
            <v>QUEENS ADULT CARE CENTER</v>
          </cell>
          <cell r="F599" t="str">
            <v>RUGS II GROUP-BB, NON-MEDICARE</v>
          </cell>
          <cell r="G599">
            <v>75420.899999999994</v>
          </cell>
          <cell r="H599">
            <v>705</v>
          </cell>
        </row>
        <row r="600">
          <cell r="A600" t="str">
            <v>032679253325</v>
          </cell>
          <cell r="B600" t="str">
            <v>03267925</v>
          </cell>
          <cell r="C600" t="str">
            <v>03267925</v>
          </cell>
          <cell r="D600" t="str">
            <v>3325</v>
          </cell>
          <cell r="E600" t="str">
            <v>QUEENS ADULT CARE CENTER</v>
          </cell>
          <cell r="F600" t="str">
            <v>RUGS II GROUP-PB, NON-MEDICARE</v>
          </cell>
          <cell r="G600">
            <v>4713079.32</v>
          </cell>
          <cell r="H600">
            <v>49333</v>
          </cell>
        </row>
        <row r="601">
          <cell r="A601" t="str">
            <v>032679253327</v>
          </cell>
          <cell r="B601" t="str">
            <v>03267925</v>
          </cell>
          <cell r="C601" t="str">
            <v>03267925</v>
          </cell>
          <cell r="D601" t="str">
            <v>3327</v>
          </cell>
          <cell r="E601" t="str">
            <v>QUEENS ADULT CARE CENTER</v>
          </cell>
          <cell r="F601" t="str">
            <v>RUGS II GROUP-PC, NON-MEDICARE</v>
          </cell>
          <cell r="G601">
            <v>566686.46</v>
          </cell>
          <cell r="H601">
            <v>5517</v>
          </cell>
        </row>
        <row r="602">
          <cell r="A602" t="str">
            <v>032679253329</v>
          </cell>
          <cell r="B602" t="str">
            <v>03267925</v>
          </cell>
          <cell r="C602" t="str">
            <v>03267925</v>
          </cell>
          <cell r="D602" t="str">
            <v>3329</v>
          </cell>
          <cell r="E602" t="str">
            <v>QUEENS ADULT CARE CENTER</v>
          </cell>
          <cell r="F602" t="str">
            <v>RUGS II GROUP-PD, NON-MEDICARE</v>
          </cell>
          <cell r="G602">
            <v>41141.360000000001</v>
          </cell>
          <cell r="H602">
            <v>358</v>
          </cell>
        </row>
        <row r="603">
          <cell r="A603" t="str">
            <v>032726993309</v>
          </cell>
          <cell r="B603" t="str">
            <v>03272699</v>
          </cell>
          <cell r="C603" t="str">
            <v>03272699</v>
          </cell>
          <cell r="D603" t="str">
            <v>3309</v>
          </cell>
          <cell r="E603" t="str">
            <v>VALEHAVEN  HOME  FOR ADULTS</v>
          </cell>
          <cell r="F603" t="str">
            <v>RUGS II GROUP-CA, NON-MEDICARE</v>
          </cell>
          <cell r="G603">
            <v>97556.25</v>
          </cell>
          <cell r="H603">
            <v>1875</v>
          </cell>
        </row>
        <row r="604">
          <cell r="A604" t="str">
            <v>032726993311</v>
          </cell>
          <cell r="B604" t="str">
            <v>03272699</v>
          </cell>
          <cell r="C604" t="str">
            <v>03272699</v>
          </cell>
          <cell r="D604" t="str">
            <v>3311</v>
          </cell>
          <cell r="E604" t="str">
            <v>VALEHAVEN  HOME  FOR ADULTS</v>
          </cell>
          <cell r="F604" t="str">
            <v>RUGS II GROUP-CB, NON-MEDICARE</v>
          </cell>
          <cell r="G604">
            <v>6532.68</v>
          </cell>
          <cell r="H604">
            <v>98</v>
          </cell>
        </row>
        <row r="605">
          <cell r="A605" t="str">
            <v>032726993319</v>
          </cell>
          <cell r="B605" t="str">
            <v>03272699</v>
          </cell>
          <cell r="C605" t="str">
            <v>03272699</v>
          </cell>
          <cell r="D605" t="str">
            <v>3319</v>
          </cell>
          <cell r="E605" t="str">
            <v>VALEHAVEN  HOME  FOR ADULTS</v>
          </cell>
          <cell r="F605" t="str">
            <v>RUGS II GROUP-BB, NON-MEDICARE</v>
          </cell>
          <cell r="G605">
            <v>85701.81</v>
          </cell>
          <cell r="H605">
            <v>1383</v>
          </cell>
        </row>
        <row r="606">
          <cell r="A606" t="str">
            <v>032726993321</v>
          </cell>
          <cell r="B606" t="str">
            <v>03272699</v>
          </cell>
          <cell r="C606" t="str">
            <v>03272699</v>
          </cell>
          <cell r="D606" t="str">
            <v>3321</v>
          </cell>
          <cell r="E606" t="str">
            <v>VALEHAVEN  HOME  FOR ADULTS</v>
          </cell>
          <cell r="F606" t="str">
            <v>RUGS II GROUP-BC, NON-MEDICARE</v>
          </cell>
          <cell r="G606">
            <v>12445.56</v>
          </cell>
          <cell r="H606">
            <v>181</v>
          </cell>
        </row>
        <row r="607">
          <cell r="A607" t="str">
            <v>032726993325</v>
          </cell>
          <cell r="B607" t="str">
            <v>03272699</v>
          </cell>
          <cell r="C607" t="str">
            <v>03272699</v>
          </cell>
          <cell r="D607" t="str">
            <v>3325</v>
          </cell>
          <cell r="E607" t="str">
            <v>VALEHAVEN  HOME  FOR ADULTS</v>
          </cell>
          <cell r="F607" t="str">
            <v>RUGS II GROUP-PB, NON-MEDICARE</v>
          </cell>
          <cell r="G607">
            <v>251998.8</v>
          </cell>
          <cell r="H607">
            <v>4504</v>
          </cell>
        </row>
        <row r="608">
          <cell r="A608" t="str">
            <v>032726993327</v>
          </cell>
          <cell r="B608" t="str">
            <v>03272699</v>
          </cell>
          <cell r="C608" t="str">
            <v>03272699</v>
          </cell>
          <cell r="D608" t="str">
            <v>3327</v>
          </cell>
          <cell r="E608" t="str">
            <v>VALEHAVEN  HOME  FOR ADULTS</v>
          </cell>
          <cell r="F608" t="str">
            <v>RUGS II GROUP-PC, NON-MEDICARE</v>
          </cell>
          <cell r="G608">
            <v>13710.47</v>
          </cell>
          <cell r="H608">
            <v>221</v>
          </cell>
        </row>
        <row r="609">
          <cell r="A609" t="str">
            <v>032818493309</v>
          </cell>
          <cell r="B609" t="str">
            <v>03281849</v>
          </cell>
          <cell r="C609" t="str">
            <v>03281849</v>
          </cell>
          <cell r="D609" t="str">
            <v>3309</v>
          </cell>
          <cell r="E609" t="str">
            <v>CRESTVIEW MANOR ALP</v>
          </cell>
          <cell r="F609" t="str">
            <v>RUGS II GROUP-CA, NON-MEDICARE</v>
          </cell>
          <cell r="G609">
            <v>79427.92</v>
          </cell>
          <cell r="H609">
            <v>1048</v>
          </cell>
        </row>
        <row r="610">
          <cell r="A610" t="str">
            <v>032818493319</v>
          </cell>
          <cell r="B610" t="str">
            <v>03281849</v>
          </cell>
          <cell r="C610" t="str">
            <v>03281849</v>
          </cell>
          <cell r="D610" t="str">
            <v>3319</v>
          </cell>
          <cell r="E610" t="str">
            <v>CRESTVIEW MANOR ALP</v>
          </cell>
          <cell r="F610" t="str">
            <v>RUGS II GROUP-BB, NON-MEDICARE</v>
          </cell>
          <cell r="G610">
            <v>274893.23</v>
          </cell>
          <cell r="H610">
            <v>3027</v>
          </cell>
        </row>
        <row r="611">
          <cell r="A611" t="str">
            <v>032818493321</v>
          </cell>
          <cell r="B611" t="str">
            <v>03281849</v>
          </cell>
          <cell r="C611" t="str">
            <v>03281849</v>
          </cell>
          <cell r="D611" t="str">
            <v>3321</v>
          </cell>
          <cell r="E611" t="str">
            <v>CRESTVIEW MANOR ALP</v>
          </cell>
          <cell r="F611" t="str">
            <v>RUGS II GROUP-BC, NON-MEDICARE</v>
          </cell>
          <cell r="G611">
            <v>54142.26</v>
          </cell>
          <cell r="H611">
            <v>534</v>
          </cell>
        </row>
        <row r="612">
          <cell r="A612" t="str">
            <v>032818493325</v>
          </cell>
          <cell r="B612" t="str">
            <v>03281849</v>
          </cell>
          <cell r="C612" t="str">
            <v>03281849</v>
          </cell>
          <cell r="D612" t="str">
            <v>3325</v>
          </cell>
          <cell r="E612" t="str">
            <v>CRESTVIEW MANOR ALP</v>
          </cell>
          <cell r="F612" t="str">
            <v>RUGS II GROUP-PB, NON-MEDICARE</v>
          </cell>
          <cell r="G612">
            <v>555923.24</v>
          </cell>
          <cell r="H612">
            <v>6818</v>
          </cell>
        </row>
        <row r="613">
          <cell r="A613" t="str">
            <v>032818493327</v>
          </cell>
          <cell r="B613" t="str">
            <v>03281849</v>
          </cell>
          <cell r="C613" t="str">
            <v>03281849</v>
          </cell>
          <cell r="D613" t="str">
            <v>3327</v>
          </cell>
          <cell r="E613" t="str">
            <v>CRESTVIEW MANOR ALP</v>
          </cell>
          <cell r="F613" t="str">
            <v>RUGS II GROUP-PC, NON-MEDICARE</v>
          </cell>
          <cell r="G613">
            <v>188936.76</v>
          </cell>
          <cell r="H613">
            <v>2076</v>
          </cell>
        </row>
        <row r="614">
          <cell r="A614" t="str">
            <v>032818493329</v>
          </cell>
          <cell r="B614" t="str">
            <v>03281849</v>
          </cell>
          <cell r="C614" t="str">
            <v>03281849</v>
          </cell>
          <cell r="D614" t="str">
            <v>3329</v>
          </cell>
          <cell r="E614" t="str">
            <v>CRESTVIEW MANOR ALP</v>
          </cell>
          <cell r="F614" t="str">
            <v>RUGS II GROUP-PD, NON-MEDICARE</v>
          </cell>
          <cell r="G614">
            <v>35620.35</v>
          </cell>
          <cell r="H614">
            <v>365</v>
          </cell>
        </row>
        <row r="615">
          <cell r="A615" t="str">
            <v>033345213309</v>
          </cell>
          <cell r="B615" t="str">
            <v>03334521</v>
          </cell>
          <cell r="C615" t="str">
            <v>03334521</v>
          </cell>
          <cell r="D615" t="str">
            <v>3309</v>
          </cell>
          <cell r="E615" t="str">
            <v>THE ELIOT MANAGEMENT GROUP LLC</v>
          </cell>
          <cell r="F615" t="str">
            <v>RUGS II GROUP-CA, NON-MEDICARE</v>
          </cell>
          <cell r="G615">
            <v>44023</v>
          </cell>
          <cell r="H615">
            <v>665</v>
          </cell>
        </row>
        <row r="616">
          <cell r="A616" t="str">
            <v>033345213317</v>
          </cell>
          <cell r="B616" t="str">
            <v>03334521</v>
          </cell>
          <cell r="C616" t="str">
            <v>03334521</v>
          </cell>
          <cell r="D616" t="str">
            <v>3317</v>
          </cell>
          <cell r="E616" t="str">
            <v>THE ELIOT MANAGEMENT GROUP LLC</v>
          </cell>
          <cell r="F616" t="str">
            <v>RUGS II GROUP-BA, NON-MEDICARE</v>
          </cell>
          <cell r="G616">
            <v>23984.15</v>
          </cell>
          <cell r="H616">
            <v>365</v>
          </cell>
        </row>
        <row r="617">
          <cell r="A617" t="str">
            <v>033345213319</v>
          </cell>
          <cell r="B617" t="str">
            <v>03334521</v>
          </cell>
          <cell r="C617" t="str">
            <v>03334521</v>
          </cell>
          <cell r="D617" t="str">
            <v>3319</v>
          </cell>
          <cell r="E617" t="str">
            <v>THE ELIOT MANAGEMENT GROUP LLC</v>
          </cell>
          <cell r="F617" t="str">
            <v>RUGS II GROUP-BB, NON-MEDICARE</v>
          </cell>
          <cell r="G617">
            <v>178461</v>
          </cell>
          <cell r="H617">
            <v>2325</v>
          </cell>
        </row>
        <row r="618">
          <cell r="A618" t="str">
            <v>033345213321</v>
          </cell>
          <cell r="B618" t="str">
            <v>03334521</v>
          </cell>
          <cell r="C618" t="str">
            <v>03334521</v>
          </cell>
          <cell r="D618" t="str">
            <v>3321</v>
          </cell>
          <cell r="E618" t="str">
            <v>THE ELIOT MANAGEMENT GROUP LLC</v>
          </cell>
          <cell r="F618" t="str">
            <v>RUGS II GROUP-BC, NON-MEDICARE</v>
          </cell>
          <cell r="G618">
            <v>17530</v>
          </cell>
          <cell r="H618">
            <v>200</v>
          </cell>
        </row>
        <row r="619">
          <cell r="A619" t="str">
            <v>033345213323</v>
          </cell>
          <cell r="B619" t="str">
            <v>03334521</v>
          </cell>
          <cell r="C619" t="str">
            <v>03334521</v>
          </cell>
          <cell r="D619" t="str">
            <v>3323</v>
          </cell>
          <cell r="E619" t="str">
            <v>THE ELIOT MANAGEMENT GROUP LLC</v>
          </cell>
          <cell r="F619" t="str">
            <v>RUGS II GROUP-PA, NON-MEDICARE</v>
          </cell>
          <cell r="G619">
            <v>25221.599999999999</v>
          </cell>
          <cell r="H619">
            <v>452</v>
          </cell>
        </row>
        <row r="620">
          <cell r="A620" t="str">
            <v>033345213325</v>
          </cell>
          <cell r="B620" t="str">
            <v>03334521</v>
          </cell>
          <cell r="C620" t="str">
            <v>03334521</v>
          </cell>
          <cell r="D620" t="str">
            <v>3325</v>
          </cell>
          <cell r="E620" t="str">
            <v>THE ELIOT MANAGEMENT GROUP LLC</v>
          </cell>
          <cell r="F620" t="str">
            <v>RUGS II GROUP-PB, NON-MEDICARE</v>
          </cell>
          <cell r="G620">
            <v>910564.56</v>
          </cell>
          <cell r="H620">
            <v>12908</v>
          </cell>
        </row>
        <row r="621">
          <cell r="A621" t="str">
            <v>033345213327</v>
          </cell>
          <cell r="B621" t="str">
            <v>03334521</v>
          </cell>
          <cell r="C621" t="str">
            <v>03334521</v>
          </cell>
          <cell r="D621" t="str">
            <v>3327</v>
          </cell>
          <cell r="E621" t="str">
            <v>THE ELIOT MANAGEMENT GROUP LLC</v>
          </cell>
          <cell r="F621" t="str">
            <v>RUGS II GROUP-PC, NON-MEDICARE</v>
          </cell>
          <cell r="G621">
            <v>68932.08</v>
          </cell>
          <cell r="H621">
            <v>873</v>
          </cell>
        </row>
        <row r="622">
          <cell r="A622" t="str">
            <v>033506303301</v>
          </cell>
          <cell r="B622" t="str">
            <v>03350630</v>
          </cell>
          <cell r="C622" t="str">
            <v>03350630</v>
          </cell>
          <cell r="D622" t="str">
            <v>3301</v>
          </cell>
          <cell r="E622" t="str">
            <v>HEATHWOOD ASSISTED LIVING AT WILLIA</v>
          </cell>
          <cell r="F622" t="str">
            <v>RUGS II GROUP-RA, NON-MEDICARE</v>
          </cell>
          <cell r="G622">
            <v>5002.6099999999997</v>
          </cell>
          <cell r="H622">
            <v>59</v>
          </cell>
        </row>
        <row r="623">
          <cell r="A623" t="str">
            <v>033506303303</v>
          </cell>
          <cell r="B623" t="str">
            <v>03350630</v>
          </cell>
          <cell r="C623" t="str">
            <v>03350630</v>
          </cell>
          <cell r="D623" t="str">
            <v>3303</v>
          </cell>
          <cell r="E623" t="str">
            <v>HEATHWOOD ASSISTED LIVING AT WILLIA</v>
          </cell>
          <cell r="F623" t="str">
            <v>RUGS II GROUP-RB, NON-MEDICARE</v>
          </cell>
          <cell r="G623">
            <v>918.7</v>
          </cell>
          <cell r="H623">
            <v>10</v>
          </cell>
        </row>
        <row r="624">
          <cell r="A624" t="str">
            <v>033506303309</v>
          </cell>
          <cell r="B624" t="str">
            <v>03350630</v>
          </cell>
          <cell r="C624" t="str">
            <v>03350630</v>
          </cell>
          <cell r="D624" t="str">
            <v>3309</v>
          </cell>
          <cell r="E624" t="str">
            <v>HEATHWOOD ASSISTED LIVING AT WILLIA</v>
          </cell>
          <cell r="F624" t="str">
            <v>RUGS II GROUP-CA, NON-MEDICARE</v>
          </cell>
          <cell r="G624">
            <v>85545.02</v>
          </cell>
          <cell r="H624">
            <v>1513</v>
          </cell>
        </row>
        <row r="625">
          <cell r="A625" t="str">
            <v>033506303311</v>
          </cell>
          <cell r="B625" t="str">
            <v>03350630</v>
          </cell>
          <cell r="C625" t="str">
            <v>03350630</v>
          </cell>
          <cell r="D625" t="str">
            <v>3311</v>
          </cell>
          <cell r="E625" t="str">
            <v>HEATHWOOD ASSISTED LIVING AT WILLIA</v>
          </cell>
          <cell r="F625" t="str">
            <v>RUGS II GROUP-CB, NON-MEDICARE</v>
          </cell>
          <cell r="G625">
            <v>45172.04</v>
          </cell>
          <cell r="H625">
            <v>628</v>
          </cell>
        </row>
        <row r="626">
          <cell r="A626" t="str">
            <v>033506303319</v>
          </cell>
          <cell r="B626" t="str">
            <v>03350630</v>
          </cell>
          <cell r="C626" t="str">
            <v>03350630</v>
          </cell>
          <cell r="D626" t="str">
            <v>3319</v>
          </cell>
          <cell r="E626" t="str">
            <v>HEATHWOOD ASSISTED LIVING AT WILLIA</v>
          </cell>
          <cell r="F626" t="str">
            <v>RUGS II GROUP-BB, NON-MEDICARE</v>
          </cell>
          <cell r="G626">
            <v>77714.77</v>
          </cell>
          <cell r="H626">
            <v>1410</v>
          </cell>
        </row>
        <row r="627">
          <cell r="A627" t="str">
            <v>033506303321</v>
          </cell>
          <cell r="B627" t="str">
            <v>03350630</v>
          </cell>
          <cell r="C627" t="str">
            <v>03350630</v>
          </cell>
          <cell r="D627" t="str">
            <v>3321</v>
          </cell>
          <cell r="E627" t="str">
            <v>HEATHWOOD ASSISTED LIVING AT WILLIA</v>
          </cell>
          <cell r="F627" t="str">
            <v>RUGS II GROUP-BC, NON-MEDICARE</v>
          </cell>
          <cell r="G627">
            <v>208020.27</v>
          </cell>
          <cell r="H627">
            <v>2916</v>
          </cell>
        </row>
        <row r="628">
          <cell r="A628" t="str">
            <v>033506303325</v>
          </cell>
          <cell r="B628" t="str">
            <v>03350630</v>
          </cell>
          <cell r="C628" t="str">
            <v>03350630</v>
          </cell>
          <cell r="D628" t="str">
            <v>3325</v>
          </cell>
          <cell r="E628" t="str">
            <v>HEATHWOOD ASSISTED LIVING AT WILLIA</v>
          </cell>
          <cell r="F628" t="str">
            <v>RUGS II GROUP-PB, NON-MEDICARE</v>
          </cell>
          <cell r="G628">
            <v>191315.44</v>
          </cell>
          <cell r="H628">
            <v>3196</v>
          </cell>
        </row>
        <row r="629">
          <cell r="A629" t="str">
            <v>033506303327</v>
          </cell>
          <cell r="B629" t="str">
            <v>03350630</v>
          </cell>
          <cell r="C629" t="str">
            <v>03350630</v>
          </cell>
          <cell r="D629" t="str">
            <v>3327</v>
          </cell>
          <cell r="E629" t="str">
            <v>HEATHWOOD ASSISTED LIVING AT WILLIA</v>
          </cell>
          <cell r="F629" t="str">
            <v>RUGS II GROUP-PC, NON-MEDICARE</v>
          </cell>
          <cell r="G629">
            <v>112967.76</v>
          </cell>
          <cell r="H629">
            <v>1700</v>
          </cell>
        </row>
        <row r="630">
          <cell r="A630" t="str">
            <v>033525363301</v>
          </cell>
          <cell r="B630" t="str">
            <v>03352536</v>
          </cell>
          <cell r="C630" t="str">
            <v>03352536</v>
          </cell>
          <cell r="D630" t="str">
            <v>3301</v>
          </cell>
          <cell r="E630" t="str">
            <v>UNDERWOOD MANOR ALP</v>
          </cell>
          <cell r="F630" t="str">
            <v>RUGS II GROUP-RA, NON-MEDICARE</v>
          </cell>
          <cell r="G630">
            <v>30072.57</v>
          </cell>
          <cell r="H630">
            <v>383</v>
          </cell>
        </row>
        <row r="631">
          <cell r="A631" t="str">
            <v>033525363309</v>
          </cell>
          <cell r="B631" t="str">
            <v>03352536</v>
          </cell>
          <cell r="C631" t="str">
            <v>03352536</v>
          </cell>
          <cell r="D631" t="str">
            <v>3309</v>
          </cell>
          <cell r="E631" t="str">
            <v>UNDERWOOD MANOR ALP</v>
          </cell>
          <cell r="F631" t="str">
            <v>RUGS II GROUP-CA, NON-MEDICARE</v>
          </cell>
          <cell r="G631">
            <v>157350.82</v>
          </cell>
          <cell r="H631">
            <v>2783</v>
          </cell>
        </row>
        <row r="632">
          <cell r="A632" t="str">
            <v>033525363311</v>
          </cell>
          <cell r="B632" t="str">
            <v>03352536</v>
          </cell>
          <cell r="C632" t="str">
            <v>03352536</v>
          </cell>
          <cell r="D632" t="str">
            <v>3311</v>
          </cell>
          <cell r="E632" t="str">
            <v>UNDERWOOD MANOR ALP</v>
          </cell>
          <cell r="F632" t="str">
            <v>RUGS II GROUP-CB, NON-MEDICARE</v>
          </cell>
          <cell r="G632">
            <v>1078.95</v>
          </cell>
          <cell r="H632">
            <v>15</v>
          </cell>
        </row>
        <row r="633">
          <cell r="A633" t="str">
            <v>033525363317</v>
          </cell>
          <cell r="B633" t="str">
            <v>03352536</v>
          </cell>
          <cell r="C633" t="str">
            <v>03352536</v>
          </cell>
          <cell r="D633" t="str">
            <v>3317</v>
          </cell>
          <cell r="E633" t="str">
            <v>UNDERWOOD MANOR ALP</v>
          </cell>
          <cell r="F633" t="str">
            <v>RUGS II GROUP-BA, NON-MEDICARE</v>
          </cell>
          <cell r="G633">
            <v>29195.13</v>
          </cell>
          <cell r="H633">
            <v>561</v>
          </cell>
        </row>
        <row r="634">
          <cell r="A634" t="str">
            <v>033525363319</v>
          </cell>
          <cell r="B634" t="str">
            <v>03352536</v>
          </cell>
          <cell r="C634" t="str">
            <v>03352536</v>
          </cell>
          <cell r="D634" t="str">
            <v>3319</v>
          </cell>
          <cell r="E634" t="str">
            <v>UNDERWOOD MANOR ALP</v>
          </cell>
          <cell r="F634" t="str">
            <v>RUGS II GROUP-BB, NON-MEDICARE</v>
          </cell>
          <cell r="G634">
            <v>3415.47</v>
          </cell>
          <cell r="H634">
            <v>51</v>
          </cell>
        </row>
        <row r="635">
          <cell r="A635" t="str">
            <v>033525363323</v>
          </cell>
          <cell r="B635" t="str">
            <v>03352536</v>
          </cell>
          <cell r="C635" t="str">
            <v>03352536</v>
          </cell>
          <cell r="D635" t="str">
            <v>3323</v>
          </cell>
          <cell r="E635" t="str">
            <v>UNDERWOOD MANOR ALP</v>
          </cell>
          <cell r="F635" t="str">
            <v>RUGS II GROUP-PA, NON-MEDICARE</v>
          </cell>
          <cell r="G635">
            <v>320955.26</v>
          </cell>
          <cell r="H635">
            <v>6952</v>
          </cell>
        </row>
        <row r="636">
          <cell r="A636" t="str">
            <v>033525363325</v>
          </cell>
          <cell r="B636" t="str">
            <v>03352536</v>
          </cell>
          <cell r="C636" t="str">
            <v>03352536</v>
          </cell>
          <cell r="D636" t="str">
            <v>3325</v>
          </cell>
          <cell r="E636" t="str">
            <v>UNDERWOOD MANOR ALP</v>
          </cell>
          <cell r="F636" t="str">
            <v>RUGS II GROUP-PB, NON-MEDICARE</v>
          </cell>
          <cell r="G636">
            <v>4845.6000000000004</v>
          </cell>
          <cell r="H636">
            <v>80</v>
          </cell>
        </row>
        <row r="637">
          <cell r="A637" t="str">
            <v>033566363309</v>
          </cell>
          <cell r="B637" t="str">
            <v>03356636</v>
          </cell>
          <cell r="C637" t="str">
            <v>03356636</v>
          </cell>
          <cell r="D637" t="str">
            <v>3309</v>
          </cell>
          <cell r="E637" t="str">
            <v>MARY AGNES MANOR ALP</v>
          </cell>
          <cell r="F637" t="str">
            <v>RUGS II GROUP-CA, NON-MEDICARE</v>
          </cell>
          <cell r="G637">
            <v>3788.18</v>
          </cell>
          <cell r="H637">
            <v>67</v>
          </cell>
        </row>
        <row r="638">
          <cell r="A638" t="str">
            <v>033566363319</v>
          </cell>
          <cell r="B638" t="str">
            <v>03356636</v>
          </cell>
          <cell r="C638" t="str">
            <v>03356636</v>
          </cell>
          <cell r="D638" t="str">
            <v>3319</v>
          </cell>
          <cell r="E638" t="str">
            <v>MARY AGNES MANOR ALP</v>
          </cell>
          <cell r="F638" t="str">
            <v>RUGS II GROUP-BB, NON-MEDICARE</v>
          </cell>
          <cell r="G638">
            <v>527733.72</v>
          </cell>
          <cell r="H638">
            <v>7896</v>
          </cell>
        </row>
        <row r="639">
          <cell r="A639" t="str">
            <v>033566363321</v>
          </cell>
          <cell r="B639" t="str">
            <v>03356636</v>
          </cell>
          <cell r="C639" t="str">
            <v>03356636</v>
          </cell>
          <cell r="D639" t="str">
            <v>3321</v>
          </cell>
          <cell r="E639" t="str">
            <v>MARY AGNES MANOR ALP</v>
          </cell>
          <cell r="F639" t="str">
            <v>RUGS II GROUP-BC, NON-MEDICARE</v>
          </cell>
          <cell r="G639">
            <v>37563.629999999997</v>
          </cell>
          <cell r="H639">
            <v>507</v>
          </cell>
        </row>
        <row r="640">
          <cell r="A640" t="str">
            <v>033566363325</v>
          </cell>
          <cell r="B640" t="str">
            <v>03356636</v>
          </cell>
          <cell r="C640" t="str">
            <v>03356636</v>
          </cell>
          <cell r="D640" t="str">
            <v>3325</v>
          </cell>
          <cell r="E640" t="str">
            <v>MARY AGNES MANOR ALP</v>
          </cell>
          <cell r="F640" t="str">
            <v>RUGS II GROUP-PB, NON-MEDICARE</v>
          </cell>
          <cell r="G640">
            <v>513754.74</v>
          </cell>
          <cell r="H640">
            <v>8482</v>
          </cell>
        </row>
        <row r="641">
          <cell r="A641" t="str">
            <v>033566363327</v>
          </cell>
          <cell r="B641" t="str">
            <v>03356636</v>
          </cell>
          <cell r="C641" t="str">
            <v>03356636</v>
          </cell>
          <cell r="D641" t="str">
            <v>3327</v>
          </cell>
          <cell r="E641" t="str">
            <v>MARY AGNES MANOR ALP</v>
          </cell>
          <cell r="F641" t="str">
            <v>RUGS II GROUP-PC, NON-MEDICARE</v>
          </cell>
          <cell r="G641">
            <v>24444.05</v>
          </cell>
          <cell r="H641">
            <v>365</v>
          </cell>
        </row>
        <row r="642">
          <cell r="A642" t="str">
            <v>033566453301</v>
          </cell>
          <cell r="B642" t="str">
            <v>03356645</v>
          </cell>
          <cell r="C642" t="str">
            <v>03356645</v>
          </cell>
          <cell r="D642" t="str">
            <v>3301</v>
          </cell>
          <cell r="E642" t="str">
            <v>MOFFAT GARDENS ALP INC</v>
          </cell>
          <cell r="F642" t="str">
            <v>RUGS II GROUP-RA, NON-MEDICARE</v>
          </cell>
          <cell r="G642">
            <v>33337.17</v>
          </cell>
          <cell r="H642">
            <v>243</v>
          </cell>
        </row>
        <row r="643">
          <cell r="A643" t="str">
            <v>033566453305</v>
          </cell>
          <cell r="B643" t="str">
            <v>03356645</v>
          </cell>
          <cell r="C643" t="str">
            <v>03356645</v>
          </cell>
          <cell r="D643" t="str">
            <v>3305</v>
          </cell>
          <cell r="E643" t="str">
            <v>MOFFAT GARDENS ALP INC</v>
          </cell>
          <cell r="F643" t="str">
            <v>RUGS II GROUP-SA, NON-MEDICARE</v>
          </cell>
          <cell r="G643">
            <v>0</v>
          </cell>
          <cell r="H643">
            <v>0</v>
          </cell>
        </row>
        <row r="644">
          <cell r="A644" t="str">
            <v>033566453309</v>
          </cell>
          <cell r="B644" t="str">
            <v>03356645</v>
          </cell>
          <cell r="C644" t="str">
            <v>03356645</v>
          </cell>
          <cell r="D644" t="str">
            <v>3309</v>
          </cell>
          <cell r="E644" t="str">
            <v>MOFFAT GARDENS ALP INC</v>
          </cell>
          <cell r="F644" t="str">
            <v>RUGS II GROUP-CA, NON-MEDICARE</v>
          </cell>
          <cell r="G644">
            <v>90399.52</v>
          </cell>
          <cell r="H644">
            <v>1027</v>
          </cell>
        </row>
        <row r="645">
          <cell r="A645" t="str">
            <v>033566453313</v>
          </cell>
          <cell r="B645" t="str">
            <v>03356645</v>
          </cell>
          <cell r="C645" t="str">
            <v>03356645</v>
          </cell>
          <cell r="D645" t="str">
            <v>3313</v>
          </cell>
          <cell r="E645" t="str">
            <v>MOFFAT GARDENS ALP INC</v>
          </cell>
          <cell r="F645" t="str">
            <v>RUGS II GROUP-CC, NON-MEDICARE</v>
          </cell>
          <cell r="G645">
            <v>13738.08</v>
          </cell>
          <cell r="H645">
            <v>112</v>
          </cell>
        </row>
        <row r="646">
          <cell r="A646" t="str">
            <v>033566453323</v>
          </cell>
          <cell r="B646" t="str">
            <v>03356645</v>
          </cell>
          <cell r="C646" t="str">
            <v>03356645</v>
          </cell>
          <cell r="D646" t="str">
            <v>3323</v>
          </cell>
          <cell r="E646" t="str">
            <v>MOFFAT GARDENS ALP INC</v>
          </cell>
          <cell r="F646" t="str">
            <v>RUGS II GROUP-PA, NON-MEDICARE</v>
          </cell>
          <cell r="G646">
            <v>42627.5</v>
          </cell>
          <cell r="H646">
            <v>578</v>
          </cell>
        </row>
        <row r="647">
          <cell r="A647" t="str">
            <v>033566453325</v>
          </cell>
          <cell r="B647" t="str">
            <v>03356645</v>
          </cell>
          <cell r="C647" t="str">
            <v>03356645</v>
          </cell>
          <cell r="D647" t="str">
            <v>3325</v>
          </cell>
          <cell r="E647" t="str">
            <v>MOFFAT GARDENS ALP INC</v>
          </cell>
          <cell r="F647" t="str">
            <v>RUGS II GROUP-PB, NON-MEDICARE</v>
          </cell>
          <cell r="G647">
            <v>584168.92000000004</v>
          </cell>
          <cell r="H647">
            <v>6153</v>
          </cell>
        </row>
        <row r="648">
          <cell r="A648" t="str">
            <v>033566453327</v>
          </cell>
          <cell r="B648" t="str">
            <v>03356645</v>
          </cell>
          <cell r="C648" t="str">
            <v>03356645</v>
          </cell>
          <cell r="D648" t="str">
            <v>3327</v>
          </cell>
          <cell r="E648" t="str">
            <v>MOFFAT GARDENS ALP INC</v>
          </cell>
          <cell r="F648" t="str">
            <v>RUGS II GROUP-PC, NON-MEDICARE</v>
          </cell>
          <cell r="G648">
            <v>37656.959999999999</v>
          </cell>
          <cell r="H648">
            <v>352</v>
          </cell>
        </row>
        <row r="649">
          <cell r="A649" t="str">
            <v>033698353301</v>
          </cell>
          <cell r="B649" t="str">
            <v>03369835</v>
          </cell>
          <cell r="C649" t="str">
            <v>03369835</v>
          </cell>
          <cell r="D649" t="str">
            <v>3301</v>
          </cell>
          <cell r="E649" t="str">
            <v>MEMORY GARDEN AT TANGLEWOOD INC</v>
          </cell>
          <cell r="F649" t="str">
            <v>RUGS II GROUP-RA, NON-MEDICARE</v>
          </cell>
          <cell r="G649">
            <v>9426.9</v>
          </cell>
          <cell r="H649">
            <v>199</v>
          </cell>
        </row>
        <row r="650">
          <cell r="A650" t="str">
            <v>033698353309</v>
          </cell>
          <cell r="B650" t="str">
            <v>03369835</v>
          </cell>
          <cell r="C650" t="str">
            <v>03369835</v>
          </cell>
          <cell r="D650" t="str">
            <v>3309</v>
          </cell>
          <cell r="E650" t="str">
            <v>MEMORY GARDEN AT TANGLEWOOD INC</v>
          </cell>
          <cell r="F650" t="str">
            <v>RUGS II GROUP-CA, NON-MEDICARE</v>
          </cell>
          <cell r="G650">
            <v>-1620.77</v>
          </cell>
          <cell r="H650">
            <v>119</v>
          </cell>
        </row>
        <row r="651">
          <cell r="A651" t="str">
            <v>033698353311</v>
          </cell>
          <cell r="B651" t="str">
            <v>03369835</v>
          </cell>
          <cell r="C651" t="str">
            <v>03369835</v>
          </cell>
          <cell r="D651" t="str">
            <v>3311</v>
          </cell>
          <cell r="E651" t="str">
            <v>MEMORY GARDEN AT TANGLEWOOD INC</v>
          </cell>
          <cell r="F651" t="str">
            <v>RUGS II GROUP-CB, NON-MEDICARE</v>
          </cell>
          <cell r="G651">
            <v>25196.09</v>
          </cell>
          <cell r="H651">
            <v>385</v>
          </cell>
        </row>
        <row r="652">
          <cell r="A652" t="str">
            <v>033698353313</v>
          </cell>
          <cell r="B652" t="str">
            <v>03369835</v>
          </cell>
          <cell r="C652" t="str">
            <v>03369835</v>
          </cell>
          <cell r="D652" t="str">
            <v>3313</v>
          </cell>
          <cell r="E652" t="str">
            <v>MEMORY GARDEN AT TANGLEWOOD INC</v>
          </cell>
          <cell r="F652" t="str">
            <v>RUGS II GROUP-CC, NON-MEDICARE</v>
          </cell>
          <cell r="G652">
            <v>3117.05</v>
          </cell>
          <cell r="H652">
            <v>44</v>
          </cell>
        </row>
        <row r="653">
          <cell r="A653" t="str">
            <v>033698353319</v>
          </cell>
          <cell r="B653" t="str">
            <v>03369835</v>
          </cell>
          <cell r="C653" t="str">
            <v>03369835</v>
          </cell>
          <cell r="D653" t="str">
            <v>3319</v>
          </cell>
          <cell r="E653" t="str">
            <v>MEMORY GARDEN AT TANGLEWOOD INC</v>
          </cell>
          <cell r="F653" t="str">
            <v>RUGS II GROUP-BB, NON-MEDICARE</v>
          </cell>
          <cell r="G653">
            <v>67896.33</v>
          </cell>
          <cell r="H653">
            <v>1313</v>
          </cell>
        </row>
        <row r="654">
          <cell r="A654" t="str">
            <v>033698353321</v>
          </cell>
          <cell r="B654" t="str">
            <v>03369835</v>
          </cell>
          <cell r="C654" t="str">
            <v>03369835</v>
          </cell>
          <cell r="D654" t="str">
            <v>3321</v>
          </cell>
          <cell r="E654" t="str">
            <v>MEMORY GARDEN AT TANGLEWOOD INC</v>
          </cell>
          <cell r="F654" t="str">
            <v>RUGS II GROUP-BC, NON-MEDICARE</v>
          </cell>
          <cell r="G654">
            <v>157200.76999999999</v>
          </cell>
          <cell r="H654">
            <v>2534</v>
          </cell>
        </row>
        <row r="655">
          <cell r="A655" t="str">
            <v>033698353325</v>
          </cell>
          <cell r="B655" t="str">
            <v>03369835</v>
          </cell>
          <cell r="C655" t="str">
            <v>03369835</v>
          </cell>
          <cell r="D655" t="str">
            <v>3325</v>
          </cell>
          <cell r="E655" t="str">
            <v>MEMORY GARDEN AT TANGLEWOOD INC</v>
          </cell>
          <cell r="F655" t="str">
            <v>RUGS II GROUP-PB, NON-MEDICARE</v>
          </cell>
          <cell r="G655">
            <v>39253.26</v>
          </cell>
          <cell r="H655">
            <v>784</v>
          </cell>
        </row>
        <row r="656">
          <cell r="A656" t="str">
            <v>033698353327</v>
          </cell>
          <cell r="B656" t="str">
            <v>03369835</v>
          </cell>
          <cell r="C656" t="str">
            <v>03369835</v>
          </cell>
          <cell r="D656" t="str">
            <v>3327</v>
          </cell>
          <cell r="E656" t="str">
            <v>MEMORY GARDEN AT TANGLEWOOD INC</v>
          </cell>
          <cell r="F656" t="str">
            <v>RUGS II GROUP-PC, NON-MEDICARE</v>
          </cell>
          <cell r="G656">
            <v>10112.469999999999</v>
          </cell>
          <cell r="H656">
            <v>151</v>
          </cell>
        </row>
        <row r="657">
          <cell r="A657" t="str">
            <v>033698353329</v>
          </cell>
          <cell r="B657" t="str">
            <v>03369835</v>
          </cell>
          <cell r="C657" t="str">
            <v>03369835</v>
          </cell>
          <cell r="D657" t="str">
            <v>3329</v>
          </cell>
          <cell r="E657" t="str">
            <v>MEMORY GARDEN AT TANGLEWOOD INC</v>
          </cell>
          <cell r="F657" t="str">
            <v>RUGS II GROUP-PD, NON-MEDICARE</v>
          </cell>
          <cell r="G657">
            <v>6289.23</v>
          </cell>
          <cell r="H657">
            <v>114</v>
          </cell>
        </row>
        <row r="658">
          <cell r="A658" t="str">
            <v>033698353331</v>
          </cell>
          <cell r="B658" t="str">
            <v>03369835</v>
          </cell>
          <cell r="C658" t="str">
            <v>03369835</v>
          </cell>
          <cell r="D658" t="str">
            <v>3331</v>
          </cell>
          <cell r="E658" t="str">
            <v>MEMORY GARDEN AT TANGLEWOOD INC</v>
          </cell>
          <cell r="F658" t="str">
            <v>RUGS II GROUP-PE, NON-MEDICARE</v>
          </cell>
          <cell r="G658">
            <v>13858.25</v>
          </cell>
          <cell r="H658">
            <v>175</v>
          </cell>
        </row>
        <row r="659">
          <cell r="A659" t="str">
            <v>033705053309</v>
          </cell>
          <cell r="B659" t="str">
            <v>03370505</v>
          </cell>
          <cell r="C659" t="str">
            <v>03370505</v>
          </cell>
          <cell r="D659" t="str">
            <v>3309</v>
          </cell>
          <cell r="E659" t="str">
            <v>ADIRONDACK MANOR HFA ALP</v>
          </cell>
          <cell r="F659" t="str">
            <v>RUGS II GROUP-CA, NON-MEDICARE</v>
          </cell>
          <cell r="G659">
            <v>72405.990000000005</v>
          </cell>
          <cell r="H659">
            <v>1297</v>
          </cell>
        </row>
        <row r="660">
          <cell r="A660" t="str">
            <v>033705053311</v>
          </cell>
          <cell r="B660" t="str">
            <v>03370505</v>
          </cell>
          <cell r="C660" t="str">
            <v>03370505</v>
          </cell>
          <cell r="D660" t="str">
            <v>3311</v>
          </cell>
          <cell r="E660" t="str">
            <v>ADIRONDACK MANOR HFA ALP</v>
          </cell>
          <cell r="F660" t="str">
            <v>RUGS II GROUP-CB, NON-MEDICARE</v>
          </cell>
          <cell r="G660">
            <v>23814.3</v>
          </cell>
          <cell r="H660">
            <v>326</v>
          </cell>
        </row>
        <row r="661">
          <cell r="A661" t="str">
            <v>033705053319</v>
          </cell>
          <cell r="B661" t="str">
            <v>03370505</v>
          </cell>
          <cell r="C661" t="str">
            <v>03370505</v>
          </cell>
          <cell r="D661" t="str">
            <v>3319</v>
          </cell>
          <cell r="E661" t="str">
            <v>ADIRONDACK MANOR HFA ALP</v>
          </cell>
          <cell r="F661" t="str">
            <v>RUGS II GROUP-BB, NON-MEDICARE</v>
          </cell>
          <cell r="G661">
            <v>77304.63</v>
          </cell>
          <cell r="H661">
            <v>1137</v>
          </cell>
        </row>
        <row r="662">
          <cell r="A662" t="str">
            <v>033705053321</v>
          </cell>
          <cell r="B662" t="str">
            <v>03370505</v>
          </cell>
          <cell r="C662" t="str">
            <v>03370505</v>
          </cell>
          <cell r="D662" t="str">
            <v>3321</v>
          </cell>
          <cell r="E662" t="str">
            <v>ADIRONDACK MANOR HFA ALP</v>
          </cell>
          <cell r="F662" t="str">
            <v>RUGS II GROUP-BC, NON-MEDICARE</v>
          </cell>
          <cell r="G662">
            <v>24564.1</v>
          </cell>
          <cell r="H662">
            <v>326</v>
          </cell>
        </row>
        <row r="663">
          <cell r="A663" t="str">
            <v>033705053325</v>
          </cell>
          <cell r="B663" t="str">
            <v>03370505</v>
          </cell>
          <cell r="C663" t="str">
            <v>03370505</v>
          </cell>
          <cell r="D663" t="str">
            <v>3325</v>
          </cell>
          <cell r="E663" t="str">
            <v>ADIRONDACK MANOR HFA ALP</v>
          </cell>
          <cell r="F663" t="str">
            <v>RUGS II GROUP-PB, NON-MEDICARE</v>
          </cell>
          <cell r="G663">
            <v>345816.75</v>
          </cell>
          <cell r="H663">
            <v>5725</v>
          </cell>
        </row>
        <row r="664">
          <cell r="A664" t="str">
            <v>033821523301</v>
          </cell>
          <cell r="B664" t="str">
            <v>03382152</v>
          </cell>
          <cell r="C664" t="str">
            <v>03382152</v>
          </cell>
          <cell r="D664" t="str">
            <v>3301</v>
          </cell>
          <cell r="E664" t="str">
            <v>2600 NIAGARA BLVD AL OPERATING LLC</v>
          </cell>
          <cell r="F664" t="str">
            <v>RUGS II GROUP-RA, NON-MEDICARE</v>
          </cell>
          <cell r="G664">
            <v>16194.89</v>
          </cell>
          <cell r="H664">
            <v>191</v>
          </cell>
        </row>
        <row r="665">
          <cell r="A665" t="str">
            <v>033821523309</v>
          </cell>
          <cell r="B665" t="str">
            <v>03382152</v>
          </cell>
          <cell r="C665" t="str">
            <v>03382152</v>
          </cell>
          <cell r="D665" t="str">
            <v>3309</v>
          </cell>
          <cell r="E665" t="str">
            <v>2600 NIAGARA BLVD AL OPERATING LLC</v>
          </cell>
          <cell r="F665" t="str">
            <v>RUGS II GROUP-CA, NON-MEDICARE</v>
          </cell>
          <cell r="G665">
            <v>49301.74</v>
          </cell>
          <cell r="H665">
            <v>1373</v>
          </cell>
        </row>
        <row r="666">
          <cell r="A666" t="str">
            <v>033821523319</v>
          </cell>
          <cell r="B666" t="str">
            <v>03382152</v>
          </cell>
          <cell r="C666" t="str">
            <v>03382152</v>
          </cell>
          <cell r="D666" t="str">
            <v>3319</v>
          </cell>
          <cell r="E666" t="str">
            <v>2600 NIAGARA BLVD AL OPERATING LLC</v>
          </cell>
          <cell r="F666" t="str">
            <v>RUGS II GROUP-BB, NON-MEDICARE</v>
          </cell>
          <cell r="G666">
            <v>3097.5</v>
          </cell>
          <cell r="H666">
            <v>50</v>
          </cell>
        </row>
        <row r="667">
          <cell r="A667" t="str">
            <v>033821523325</v>
          </cell>
          <cell r="B667" t="str">
            <v>03382152</v>
          </cell>
          <cell r="C667" t="str">
            <v>03382152</v>
          </cell>
          <cell r="D667" t="str">
            <v>3325</v>
          </cell>
          <cell r="E667" t="str">
            <v>2600 NIAGARA BLVD AL OPERATING LLC</v>
          </cell>
          <cell r="F667" t="str">
            <v>RUGS II GROUP-PB, NON-MEDICARE</v>
          </cell>
          <cell r="G667">
            <v>324471.95</v>
          </cell>
          <cell r="H667">
            <v>6121</v>
          </cell>
        </row>
        <row r="668">
          <cell r="A668" t="str">
            <v>033974593301</v>
          </cell>
          <cell r="B668" t="str">
            <v>03397459</v>
          </cell>
          <cell r="C668" t="str">
            <v>03397459</v>
          </cell>
          <cell r="D668" t="str">
            <v>3301</v>
          </cell>
          <cell r="E668" t="str">
            <v>WESTCHESTER CTR INDEPENDENT ASSIST</v>
          </cell>
          <cell r="F668" t="str">
            <v>RUGS II GROUP-RA, NON-MEDICARE</v>
          </cell>
          <cell r="G668">
            <v>372039.69</v>
          </cell>
          <cell r="H668">
            <v>3360</v>
          </cell>
        </row>
        <row r="669">
          <cell r="A669" t="str">
            <v>033974593303</v>
          </cell>
          <cell r="B669" t="str">
            <v>03397459</v>
          </cell>
          <cell r="C669" t="str">
            <v>03397459</v>
          </cell>
          <cell r="D669" t="str">
            <v>3303</v>
          </cell>
          <cell r="E669" t="str">
            <v>WESTCHESTER CTR INDEPENDENT ASSIST</v>
          </cell>
          <cell r="F669" t="str">
            <v>RUGS II GROUP-RB, NON-MEDICARE</v>
          </cell>
          <cell r="G669">
            <v>29845.64</v>
          </cell>
          <cell r="H669">
            <v>238</v>
          </cell>
        </row>
        <row r="670">
          <cell r="A670" t="str">
            <v>033974593309</v>
          </cell>
          <cell r="B670" t="str">
            <v>03397459</v>
          </cell>
          <cell r="C670" t="str">
            <v>03397459</v>
          </cell>
          <cell r="D670" t="str">
            <v>3309</v>
          </cell>
          <cell r="E670" t="str">
            <v>WESTCHESTER CTR INDEPENDENT ASSIST</v>
          </cell>
          <cell r="F670" t="str">
            <v>RUGS II GROUP-CA, NON-MEDICARE</v>
          </cell>
          <cell r="G670">
            <v>356106.51</v>
          </cell>
          <cell r="H670">
            <v>5084</v>
          </cell>
        </row>
        <row r="671">
          <cell r="A671" t="str">
            <v>033974593311</v>
          </cell>
          <cell r="B671" t="str">
            <v>03397459</v>
          </cell>
          <cell r="C671" t="str">
            <v>03397459</v>
          </cell>
          <cell r="D671" t="str">
            <v>3311</v>
          </cell>
          <cell r="E671" t="str">
            <v>WESTCHESTER CTR INDEPENDENT ASSIST</v>
          </cell>
          <cell r="F671" t="str">
            <v>RUGS II GROUP-CB, NON-MEDICARE</v>
          </cell>
          <cell r="G671">
            <v>18946.810000000001</v>
          </cell>
          <cell r="H671">
            <v>193</v>
          </cell>
        </row>
        <row r="672">
          <cell r="A672" t="str">
            <v>033974593313</v>
          </cell>
          <cell r="B672" t="str">
            <v>03397459</v>
          </cell>
          <cell r="C672" t="str">
            <v>03397459</v>
          </cell>
          <cell r="D672" t="str">
            <v>3313</v>
          </cell>
          <cell r="E672" t="str">
            <v>WESTCHESTER CTR INDEPENDENT ASSIST</v>
          </cell>
          <cell r="F672" t="str">
            <v>RUGS II GROUP-CC, NON-MEDICARE</v>
          </cell>
          <cell r="G672">
            <v>119487.46</v>
          </cell>
          <cell r="H672">
            <v>1142</v>
          </cell>
        </row>
        <row r="673">
          <cell r="A673" t="str">
            <v>033974593315</v>
          </cell>
          <cell r="B673" t="str">
            <v>03397459</v>
          </cell>
          <cell r="C673" t="str">
            <v>03397459</v>
          </cell>
          <cell r="D673" t="str">
            <v>3315</v>
          </cell>
          <cell r="E673" t="str">
            <v>WESTCHESTER CTR INDEPENDENT ASSIST</v>
          </cell>
          <cell r="F673" t="str">
            <v>RUGS II GROUP-CD, NON-MEDICARE</v>
          </cell>
          <cell r="G673">
            <v>11256.5</v>
          </cell>
          <cell r="H673">
            <v>94</v>
          </cell>
        </row>
        <row r="674">
          <cell r="A674" t="str">
            <v>033974593319</v>
          </cell>
          <cell r="B674" t="str">
            <v>03397459</v>
          </cell>
          <cell r="C674" t="str">
            <v>03397459</v>
          </cell>
          <cell r="D674" t="str">
            <v>3319</v>
          </cell>
          <cell r="E674" t="str">
            <v>WESTCHESTER CTR INDEPENDENT ASSIST</v>
          </cell>
          <cell r="F674" t="str">
            <v>RUGS II GROUP-BB, NON-MEDICARE</v>
          </cell>
          <cell r="G674">
            <v>65834.45</v>
          </cell>
          <cell r="H674">
            <v>757</v>
          </cell>
        </row>
        <row r="675">
          <cell r="A675" t="str">
            <v>033974593321</v>
          </cell>
          <cell r="B675" t="str">
            <v>03397459</v>
          </cell>
          <cell r="C675" t="str">
            <v>03397459</v>
          </cell>
          <cell r="D675" t="str">
            <v>3321</v>
          </cell>
          <cell r="E675" t="str">
            <v>WESTCHESTER CTR INDEPENDENT ASSIST</v>
          </cell>
          <cell r="F675" t="str">
            <v>RUGS II GROUP-BC, NON-MEDICARE</v>
          </cell>
          <cell r="G675">
            <v>6286.18</v>
          </cell>
          <cell r="H675">
            <v>62</v>
          </cell>
        </row>
        <row r="676">
          <cell r="A676" t="str">
            <v>033974593323</v>
          </cell>
          <cell r="B676" t="str">
            <v>03397459</v>
          </cell>
          <cell r="C676" t="str">
            <v>03397459</v>
          </cell>
          <cell r="D676" t="str">
            <v>3323</v>
          </cell>
          <cell r="E676" t="str">
            <v>WESTCHESTER CTR INDEPENDENT ASSIST</v>
          </cell>
          <cell r="F676" t="str">
            <v>RUGS II GROUP-PA, NON-MEDICARE</v>
          </cell>
          <cell r="G676">
            <v>13190.04</v>
          </cell>
          <cell r="H676">
            <v>207</v>
          </cell>
        </row>
        <row r="677">
          <cell r="A677" t="str">
            <v>033974593325</v>
          </cell>
          <cell r="B677" t="str">
            <v>03397459</v>
          </cell>
          <cell r="C677" t="str">
            <v>03397459</v>
          </cell>
          <cell r="D677" t="str">
            <v>3325</v>
          </cell>
          <cell r="E677" t="str">
            <v>WESTCHESTER CTR INDEPENDENT ASSIST</v>
          </cell>
          <cell r="F677" t="str">
            <v>RUGS II GROUP-PB, NON-MEDICARE</v>
          </cell>
          <cell r="G677">
            <v>3820552.14</v>
          </cell>
          <cell r="H677">
            <v>48161</v>
          </cell>
        </row>
        <row r="678">
          <cell r="A678" t="str">
            <v>033974593327</v>
          </cell>
          <cell r="B678" t="str">
            <v>03397459</v>
          </cell>
          <cell r="C678" t="str">
            <v>03397459</v>
          </cell>
          <cell r="D678" t="str">
            <v>3327</v>
          </cell>
          <cell r="E678" t="str">
            <v>WESTCHESTER CTR INDEPENDENT ASSIST</v>
          </cell>
          <cell r="F678" t="str">
            <v>RUGS II GROUP-PC, NON-MEDICARE</v>
          </cell>
          <cell r="G678">
            <v>243302.29</v>
          </cell>
          <cell r="H678">
            <v>2799</v>
          </cell>
        </row>
        <row r="679">
          <cell r="A679" t="str">
            <v>033974593329</v>
          </cell>
          <cell r="B679" t="str">
            <v>03397459</v>
          </cell>
          <cell r="C679" t="str">
            <v>03397459</v>
          </cell>
          <cell r="D679" t="str">
            <v>3329</v>
          </cell>
          <cell r="E679" t="str">
            <v>WESTCHESTER CTR INDEPENDENT ASSIST</v>
          </cell>
          <cell r="F679" t="str">
            <v>RUGS II GROUP-PD, NON-MEDICARE</v>
          </cell>
          <cell r="G679">
            <v>31193.85</v>
          </cell>
          <cell r="H679">
            <v>325</v>
          </cell>
        </row>
        <row r="680">
          <cell r="A680" t="str">
            <v>033974593331</v>
          </cell>
          <cell r="B680" t="str">
            <v>03397459</v>
          </cell>
          <cell r="C680" t="str">
            <v>03397459</v>
          </cell>
          <cell r="D680" t="str">
            <v>3331</v>
          </cell>
          <cell r="E680" t="str">
            <v>WESTCHESTER CTR INDEPENDENT ASSIST</v>
          </cell>
          <cell r="F680" t="str">
            <v>RUGS II GROUP-PE, NON-MEDICARE</v>
          </cell>
          <cell r="G680">
            <v>18396.8</v>
          </cell>
          <cell r="H680">
            <v>170</v>
          </cell>
        </row>
        <row r="681">
          <cell r="A681" t="str">
            <v>034119923301</v>
          </cell>
          <cell r="B681" t="str">
            <v>03411992</v>
          </cell>
          <cell r="C681" t="str">
            <v>03411992</v>
          </cell>
          <cell r="D681" t="str">
            <v>3301</v>
          </cell>
          <cell r="E681" t="str">
            <v>CAMPHILL GHENT INC</v>
          </cell>
          <cell r="F681" t="str">
            <v>RUGS II GROUP-RA, NON-MEDICARE</v>
          </cell>
          <cell r="G681">
            <v>18419.64</v>
          </cell>
          <cell r="H681">
            <v>201</v>
          </cell>
        </row>
        <row r="682">
          <cell r="A682" t="str">
            <v>034119923309</v>
          </cell>
          <cell r="B682" t="str">
            <v>03411992</v>
          </cell>
          <cell r="C682" t="str">
            <v>03411992</v>
          </cell>
          <cell r="D682" t="str">
            <v>3309</v>
          </cell>
          <cell r="E682" t="str">
            <v>CAMPHILL GHENT INC</v>
          </cell>
          <cell r="F682" t="str">
            <v>RUGS II GROUP-CA, NON-MEDICARE</v>
          </cell>
          <cell r="G682">
            <v>21944.44</v>
          </cell>
          <cell r="H682">
            <v>362</v>
          </cell>
        </row>
        <row r="683">
          <cell r="A683" t="str">
            <v>034119923311</v>
          </cell>
          <cell r="B683" t="str">
            <v>03411992</v>
          </cell>
          <cell r="C683" t="str">
            <v>03411992</v>
          </cell>
          <cell r="D683" t="str">
            <v>3311</v>
          </cell>
          <cell r="E683" t="str">
            <v>CAMPHILL GHENT INC</v>
          </cell>
          <cell r="F683" t="str">
            <v>RUGS II GROUP-CB, NON-MEDICARE</v>
          </cell>
          <cell r="G683">
            <v>7526.23</v>
          </cell>
          <cell r="H683">
            <v>97</v>
          </cell>
        </row>
        <row r="684">
          <cell r="A684" t="str">
            <v>034119923315</v>
          </cell>
          <cell r="B684" t="str">
            <v>03411992</v>
          </cell>
          <cell r="C684" t="str">
            <v>03411992</v>
          </cell>
          <cell r="D684" t="str">
            <v>3315</v>
          </cell>
          <cell r="E684" t="str">
            <v>CAMPHILL GHENT INC</v>
          </cell>
          <cell r="F684" t="str">
            <v>RUGS II GROUP-CD, NON-MEDICARE</v>
          </cell>
          <cell r="G684">
            <v>32366.959999999999</v>
          </cell>
          <cell r="H684">
            <v>344</v>
          </cell>
        </row>
        <row r="685">
          <cell r="A685" t="str">
            <v>034119923319</v>
          </cell>
          <cell r="B685" t="str">
            <v>03411992</v>
          </cell>
          <cell r="C685" t="str">
            <v>03411992</v>
          </cell>
          <cell r="D685" t="str">
            <v>3319</v>
          </cell>
          <cell r="E685" t="str">
            <v>CAMPHILL GHENT INC</v>
          </cell>
          <cell r="F685" t="str">
            <v>RUGS II GROUP-BB, NON-MEDICARE</v>
          </cell>
          <cell r="G685">
            <v>50196.94</v>
          </cell>
          <cell r="H685">
            <v>730</v>
          </cell>
        </row>
        <row r="686">
          <cell r="A686" t="str">
            <v>034119923321</v>
          </cell>
          <cell r="B686" t="str">
            <v>03411992</v>
          </cell>
          <cell r="C686" t="str">
            <v>03411992</v>
          </cell>
          <cell r="D686" t="str">
            <v>3321</v>
          </cell>
          <cell r="E686" t="str">
            <v>CAMPHILL GHENT INC</v>
          </cell>
          <cell r="F686" t="str">
            <v>RUGS II GROUP-BC, NON-MEDICARE</v>
          </cell>
          <cell r="G686">
            <v>116320</v>
          </cell>
          <cell r="H686">
            <v>1454</v>
          </cell>
        </row>
        <row r="687">
          <cell r="A687" t="str">
            <v>034119923325</v>
          </cell>
          <cell r="B687" t="str">
            <v>03411992</v>
          </cell>
          <cell r="C687" t="str">
            <v>03411992</v>
          </cell>
          <cell r="D687" t="str">
            <v>3325</v>
          </cell>
          <cell r="E687" t="str">
            <v>CAMPHILL GHENT INC</v>
          </cell>
          <cell r="F687" t="str">
            <v>RUGS II GROUP-PB, NON-MEDICARE</v>
          </cell>
          <cell r="G687">
            <v>94590.3</v>
          </cell>
          <cell r="H687">
            <v>1453</v>
          </cell>
        </row>
        <row r="688">
          <cell r="A688" t="str">
            <v>034119923327</v>
          </cell>
          <cell r="B688" t="str">
            <v>03411992</v>
          </cell>
          <cell r="C688" t="str">
            <v>03411992</v>
          </cell>
          <cell r="D688" t="str">
            <v>3327</v>
          </cell>
          <cell r="E688" t="str">
            <v>CAMPHILL GHENT INC</v>
          </cell>
          <cell r="F688" t="str">
            <v>RUGS II GROUP-PC, NON-MEDICARE</v>
          </cell>
          <cell r="G688">
            <v>74170.2</v>
          </cell>
          <cell r="H688">
            <v>1028</v>
          </cell>
        </row>
        <row r="689">
          <cell r="A689" t="str">
            <v>034119923329</v>
          </cell>
          <cell r="B689" t="str">
            <v>03411992</v>
          </cell>
          <cell r="C689" t="str">
            <v>03411992</v>
          </cell>
          <cell r="D689" t="str">
            <v>3329</v>
          </cell>
          <cell r="E689" t="str">
            <v>CAMPHILL GHENT INC</v>
          </cell>
          <cell r="F689" t="str">
            <v>RUGS II GROUP-PD, NON-MEDICARE</v>
          </cell>
          <cell r="G689">
            <v>30624.58</v>
          </cell>
          <cell r="H689">
            <v>397</v>
          </cell>
        </row>
        <row r="690">
          <cell r="A690" t="str">
            <v>034119923331</v>
          </cell>
          <cell r="B690" t="str">
            <v>03411992</v>
          </cell>
          <cell r="C690" t="str">
            <v>03411992</v>
          </cell>
          <cell r="D690" t="str">
            <v>3331</v>
          </cell>
          <cell r="E690" t="str">
            <v>CAMPHILL GHENT INC</v>
          </cell>
          <cell r="F690" t="str">
            <v>RUGS II GROUP-PE, NON-MEDICARE</v>
          </cell>
          <cell r="G690">
            <v>2483.85</v>
          </cell>
          <cell r="H690">
            <v>29</v>
          </cell>
        </row>
        <row r="691">
          <cell r="A691" t="str">
            <v>034126953309</v>
          </cell>
          <cell r="B691" t="str">
            <v>03412695</v>
          </cell>
          <cell r="C691" t="str">
            <v>03412695</v>
          </cell>
          <cell r="D691" t="str">
            <v>3309</v>
          </cell>
          <cell r="E691" t="str">
            <v>SURFSIDE MANOR HOME FOR ADULTS</v>
          </cell>
          <cell r="F691" t="str">
            <v>RUGS II GROUP-CA, NON-MEDICARE</v>
          </cell>
          <cell r="G691">
            <v>296881.76</v>
          </cell>
          <cell r="H691">
            <v>3461</v>
          </cell>
        </row>
        <row r="692">
          <cell r="A692" t="str">
            <v>034126953319</v>
          </cell>
          <cell r="B692" t="str">
            <v>03412695</v>
          </cell>
          <cell r="C692" t="str">
            <v>03412695</v>
          </cell>
          <cell r="D692" t="str">
            <v>3319</v>
          </cell>
          <cell r="E692" t="str">
            <v>SURFSIDE MANOR HOME FOR ADULTS</v>
          </cell>
          <cell r="F692" t="str">
            <v>RUGS II GROUP-BB, NON-MEDICARE</v>
          </cell>
          <cell r="G692">
            <v>316541.40000000002</v>
          </cell>
          <cell r="H692">
            <v>3030</v>
          </cell>
        </row>
        <row r="693">
          <cell r="A693" t="str">
            <v>034126953321</v>
          </cell>
          <cell r="B693" t="str">
            <v>03412695</v>
          </cell>
          <cell r="C693" t="str">
            <v>03412695</v>
          </cell>
          <cell r="D693" t="str">
            <v>3321</v>
          </cell>
          <cell r="E693" t="str">
            <v>SURFSIDE MANOR HOME FOR ADULTS</v>
          </cell>
          <cell r="F693" t="str">
            <v>RUGS II GROUP-BC, NON-MEDICARE</v>
          </cell>
          <cell r="G693">
            <v>150450.5</v>
          </cell>
          <cell r="H693">
            <v>1259</v>
          </cell>
        </row>
        <row r="694">
          <cell r="A694" t="str">
            <v>034126953323</v>
          </cell>
          <cell r="B694" t="str">
            <v>03412695</v>
          </cell>
          <cell r="C694" t="str">
            <v>03412695</v>
          </cell>
          <cell r="D694" t="str">
            <v>3323</v>
          </cell>
          <cell r="E694" t="str">
            <v>SURFSIDE MANOR HOME FOR ADULTS</v>
          </cell>
          <cell r="F694" t="str">
            <v>RUGS II GROUP-PA, NON-MEDICARE</v>
          </cell>
          <cell r="G694">
            <v>16741.25</v>
          </cell>
          <cell r="H694">
            <v>227</v>
          </cell>
        </row>
        <row r="695">
          <cell r="A695" t="str">
            <v>034126953325</v>
          </cell>
          <cell r="B695" t="str">
            <v>03412695</v>
          </cell>
          <cell r="C695" t="str">
            <v>03412695</v>
          </cell>
          <cell r="D695" t="str">
            <v>3325</v>
          </cell>
          <cell r="E695" t="str">
            <v>SURFSIDE MANOR HOME FOR ADULTS</v>
          </cell>
          <cell r="F695" t="str">
            <v>RUGS II GROUP-PB, NON-MEDICARE</v>
          </cell>
          <cell r="G695">
            <v>3404970.27</v>
          </cell>
          <cell r="H695">
            <v>35783</v>
          </cell>
        </row>
        <row r="696">
          <cell r="A696" t="str">
            <v>034126953327</v>
          </cell>
          <cell r="B696" t="str">
            <v>03412695</v>
          </cell>
          <cell r="C696" t="str">
            <v>03412695</v>
          </cell>
          <cell r="D696" t="str">
            <v>3327</v>
          </cell>
          <cell r="E696" t="str">
            <v>SURFSIDE MANOR HOME FOR ADULTS</v>
          </cell>
          <cell r="F696" t="str">
            <v>RUGS II GROUP-PC, NON-MEDICARE</v>
          </cell>
          <cell r="G696">
            <v>244877.22</v>
          </cell>
          <cell r="H696">
            <v>2289</v>
          </cell>
        </row>
        <row r="697">
          <cell r="A697" t="str">
            <v>034214783301</v>
          </cell>
          <cell r="B697" t="str">
            <v>03421478</v>
          </cell>
          <cell r="C697" t="str">
            <v>03421478</v>
          </cell>
          <cell r="D697" t="str">
            <v>3301</v>
          </cell>
          <cell r="E697" t="str">
            <v>WOMENS CHRISTIAN ASSOCIATION</v>
          </cell>
          <cell r="F697" t="str">
            <v>RUGS II GROUP-RA, NON-MEDICARE</v>
          </cell>
          <cell r="G697">
            <v>26624.06</v>
          </cell>
          <cell r="H697">
            <v>314</v>
          </cell>
        </row>
        <row r="698">
          <cell r="A698" t="str">
            <v>034214783309</v>
          </cell>
          <cell r="B698" t="str">
            <v>03421478</v>
          </cell>
          <cell r="C698" t="str">
            <v>03421478</v>
          </cell>
          <cell r="D698" t="str">
            <v>3309</v>
          </cell>
          <cell r="E698" t="str">
            <v>WOMENS CHRISTIAN ASSOCIATION</v>
          </cell>
          <cell r="F698" t="str">
            <v>RUGS II GROUP-CA, NON-MEDICARE</v>
          </cell>
          <cell r="G698">
            <v>40143.300000000003</v>
          </cell>
          <cell r="H698">
            <v>889</v>
          </cell>
        </row>
        <row r="699">
          <cell r="A699" t="str">
            <v>034214783319</v>
          </cell>
          <cell r="B699" t="str">
            <v>03421478</v>
          </cell>
          <cell r="C699" t="str">
            <v>03421478</v>
          </cell>
          <cell r="D699" t="str">
            <v>3319</v>
          </cell>
          <cell r="E699" t="str">
            <v>WOMENS CHRISTIAN ASSOCIATION</v>
          </cell>
          <cell r="F699" t="str">
            <v>RUGS II GROUP-BB, NON-MEDICARE</v>
          </cell>
          <cell r="G699">
            <v>66489.210000000006</v>
          </cell>
          <cell r="H699">
            <v>1213</v>
          </cell>
        </row>
        <row r="700">
          <cell r="A700" t="str">
            <v>034214783321</v>
          </cell>
          <cell r="B700" t="str">
            <v>03421478</v>
          </cell>
          <cell r="C700" t="str">
            <v>03421478</v>
          </cell>
          <cell r="D700" t="str">
            <v>3321</v>
          </cell>
          <cell r="E700" t="str">
            <v>WOMENS CHRISTIAN ASSOCIATION</v>
          </cell>
          <cell r="F700" t="str">
            <v>RUGS II GROUP-BC, NON-MEDICARE</v>
          </cell>
          <cell r="G700">
            <v>31042.27</v>
          </cell>
          <cell r="H700">
            <v>507</v>
          </cell>
        </row>
        <row r="701">
          <cell r="A701" t="str">
            <v>034214783325</v>
          </cell>
          <cell r="B701" t="str">
            <v>03421478</v>
          </cell>
          <cell r="C701" t="str">
            <v>03421478</v>
          </cell>
          <cell r="D701" t="str">
            <v>3325</v>
          </cell>
          <cell r="E701" t="str">
            <v>WOMENS CHRISTIAN ASSOCIATION</v>
          </cell>
          <cell r="F701" t="str">
            <v>RUGS II GROUP-PB, NON-MEDICARE</v>
          </cell>
          <cell r="G701">
            <v>185281.62</v>
          </cell>
          <cell r="H701">
            <v>3371</v>
          </cell>
        </row>
        <row r="702">
          <cell r="A702" t="str">
            <v>034214783327</v>
          </cell>
          <cell r="B702" t="str">
            <v>03421478</v>
          </cell>
          <cell r="C702" t="str">
            <v>03421478</v>
          </cell>
          <cell r="D702" t="str">
            <v>3327</v>
          </cell>
          <cell r="E702" t="str">
            <v>WOMENS CHRISTIAN ASSOCIATION</v>
          </cell>
          <cell r="F702" t="str">
            <v>RUGS II GROUP-PC, NON-MEDICARE</v>
          </cell>
          <cell r="G702">
            <v>2879.71</v>
          </cell>
          <cell r="H702">
            <v>43</v>
          </cell>
        </row>
        <row r="703">
          <cell r="A703" t="str">
            <v>034247883301</v>
          </cell>
          <cell r="B703" t="str">
            <v>03424788</v>
          </cell>
          <cell r="C703" t="str">
            <v>03424788</v>
          </cell>
          <cell r="D703" t="str">
            <v>3301</v>
          </cell>
          <cell r="E703" t="str">
            <v>PROMENADE AT CHESTNUT RIDGE</v>
          </cell>
          <cell r="F703" t="str">
            <v>RUGS II GROUP-RA, NON-MEDICARE</v>
          </cell>
          <cell r="G703">
            <v>6049.34</v>
          </cell>
          <cell r="H703">
            <v>55</v>
          </cell>
        </row>
        <row r="704">
          <cell r="A704" t="str">
            <v>034247883303</v>
          </cell>
          <cell r="B704" t="str">
            <v>03424788</v>
          </cell>
          <cell r="C704" t="str">
            <v>03424788</v>
          </cell>
          <cell r="D704" t="str">
            <v>3303</v>
          </cell>
          <cell r="E704" t="str">
            <v>PROMENADE AT CHESTNUT RIDGE</v>
          </cell>
          <cell r="F704" t="str">
            <v>RUGS II GROUP-RB, NON-MEDICARE</v>
          </cell>
          <cell r="G704">
            <v>0</v>
          </cell>
          <cell r="H704">
            <v>0</v>
          </cell>
        </row>
        <row r="705">
          <cell r="A705" t="str">
            <v>034247883309</v>
          </cell>
          <cell r="B705" t="str">
            <v>03424788</v>
          </cell>
          <cell r="C705" t="str">
            <v>03424788</v>
          </cell>
          <cell r="D705" t="str">
            <v>3309</v>
          </cell>
          <cell r="E705" t="str">
            <v>PROMENADE AT CHESTNUT RIDGE</v>
          </cell>
          <cell r="F705" t="str">
            <v>RUGS II GROUP-CA, NON-MEDICARE</v>
          </cell>
          <cell r="G705">
            <v>3914.56</v>
          </cell>
          <cell r="H705">
            <v>64</v>
          </cell>
        </row>
        <row r="706">
          <cell r="A706" t="str">
            <v>034247883311</v>
          </cell>
          <cell r="B706" t="str">
            <v>03424788</v>
          </cell>
          <cell r="C706" t="str">
            <v>03424788</v>
          </cell>
          <cell r="D706" t="str">
            <v>3311</v>
          </cell>
          <cell r="E706" t="str">
            <v>PROMENADE AT CHESTNUT RIDGE</v>
          </cell>
          <cell r="F706" t="str">
            <v>RUGS II GROUP-CB, NON-MEDICARE</v>
          </cell>
          <cell r="G706">
            <v>21161.34</v>
          </cell>
          <cell r="H706">
            <v>260</v>
          </cell>
        </row>
        <row r="707">
          <cell r="A707" t="str">
            <v>034247883319</v>
          </cell>
          <cell r="B707" t="str">
            <v>03424788</v>
          </cell>
          <cell r="C707" t="str">
            <v>03424788</v>
          </cell>
          <cell r="D707" t="str">
            <v>3319</v>
          </cell>
          <cell r="E707" t="str">
            <v>PROMENADE AT CHESTNUT RIDGE</v>
          </cell>
          <cell r="F707" t="str">
            <v>RUGS II GROUP-BB, NON-MEDICARE</v>
          </cell>
          <cell r="G707">
            <v>32113.24</v>
          </cell>
          <cell r="H707">
            <v>354</v>
          </cell>
        </row>
        <row r="708">
          <cell r="A708" t="str">
            <v>034247883321</v>
          </cell>
          <cell r="B708" t="str">
            <v>03424788</v>
          </cell>
          <cell r="C708" t="str">
            <v>03424788</v>
          </cell>
          <cell r="D708" t="str">
            <v>3321</v>
          </cell>
          <cell r="E708" t="str">
            <v>PROMENADE AT CHESTNUT RIDGE</v>
          </cell>
          <cell r="F708" t="str">
            <v>RUGS II GROUP-BC, NON-MEDICARE</v>
          </cell>
          <cell r="G708">
            <v>13465.3</v>
          </cell>
          <cell r="H708">
            <v>150</v>
          </cell>
        </row>
        <row r="709">
          <cell r="A709" t="str">
            <v>034247883325</v>
          </cell>
          <cell r="B709" t="str">
            <v>03424788</v>
          </cell>
          <cell r="C709" t="str">
            <v>03424788</v>
          </cell>
          <cell r="D709" t="str">
            <v>3325</v>
          </cell>
          <cell r="E709" t="str">
            <v>PROMENADE AT CHESTNUT RIDGE</v>
          </cell>
          <cell r="F709" t="str">
            <v>RUGS II GROUP-PB, NON-MEDICARE</v>
          </cell>
          <cell r="G709">
            <v>564632.97</v>
          </cell>
          <cell r="H709">
            <v>7744</v>
          </cell>
        </row>
        <row r="710">
          <cell r="A710" t="str">
            <v>034247883327</v>
          </cell>
          <cell r="B710" t="str">
            <v>03424788</v>
          </cell>
          <cell r="C710" t="str">
            <v>03424788</v>
          </cell>
          <cell r="D710" t="str">
            <v>3327</v>
          </cell>
          <cell r="E710" t="str">
            <v>PROMENADE AT CHESTNUT RIDGE</v>
          </cell>
          <cell r="F710" t="str">
            <v>RUGS II GROUP-PC, NON-MEDICARE</v>
          </cell>
          <cell r="G710">
            <v>226302.55</v>
          </cell>
          <cell r="H710">
            <v>2527</v>
          </cell>
        </row>
        <row r="711">
          <cell r="A711" t="str">
            <v>034247883329</v>
          </cell>
          <cell r="B711" t="str">
            <v>03424788</v>
          </cell>
          <cell r="C711" t="str">
            <v>03424788</v>
          </cell>
          <cell r="D711" t="str">
            <v>3329</v>
          </cell>
          <cell r="E711" t="str">
            <v>PROMENADE AT CHESTNUT RIDGE</v>
          </cell>
          <cell r="F711" t="str">
            <v>RUGS II GROUP-PD, NON-MEDICARE</v>
          </cell>
          <cell r="G711">
            <v>14736.09</v>
          </cell>
          <cell r="H711">
            <v>151</v>
          </cell>
        </row>
        <row r="712">
          <cell r="A712" t="str">
            <v>034247883331</v>
          </cell>
          <cell r="B712" t="str">
            <v>03424788</v>
          </cell>
          <cell r="C712" t="str">
            <v>03424788</v>
          </cell>
          <cell r="D712" t="str">
            <v>3331</v>
          </cell>
          <cell r="E712" t="str">
            <v>PROMENADE AT CHESTNUT RIDGE</v>
          </cell>
          <cell r="F712" t="str">
            <v>RUGS II GROUP-PE, NON-MEDICARE</v>
          </cell>
          <cell r="G712">
            <v>33443.879999999997</v>
          </cell>
          <cell r="H712">
            <v>370</v>
          </cell>
        </row>
        <row r="713">
          <cell r="A713" t="str">
            <v>034329643301</v>
          </cell>
          <cell r="B713" t="str">
            <v>03432964</v>
          </cell>
          <cell r="C713" t="str">
            <v>03432964</v>
          </cell>
          <cell r="D713" t="str">
            <v>3301</v>
          </cell>
          <cell r="E713" t="str">
            <v>AMBER COURT OF PELHAM GARDENS</v>
          </cell>
          <cell r="F713" t="str">
            <v>RUGS II GROUP-RA, NON-MEDICARE</v>
          </cell>
          <cell r="G713">
            <v>162871.88</v>
          </cell>
          <cell r="H713">
            <v>1200</v>
          </cell>
        </row>
        <row r="714">
          <cell r="A714" t="str">
            <v>034329643309</v>
          </cell>
          <cell r="B714" t="str">
            <v>03432964</v>
          </cell>
          <cell r="C714" t="str">
            <v>03432964</v>
          </cell>
          <cell r="D714" t="str">
            <v>3309</v>
          </cell>
          <cell r="E714" t="str">
            <v>AMBER COURT OF PELHAM GARDENS</v>
          </cell>
          <cell r="F714" t="str">
            <v>RUGS II GROUP-CA, NON-MEDICARE</v>
          </cell>
          <cell r="G714">
            <v>72809.56</v>
          </cell>
          <cell r="H714">
            <v>851</v>
          </cell>
        </row>
        <row r="715">
          <cell r="A715" t="str">
            <v>034329643311</v>
          </cell>
          <cell r="B715" t="str">
            <v>03432964</v>
          </cell>
          <cell r="C715" t="str">
            <v>03432964</v>
          </cell>
          <cell r="D715" t="str">
            <v>3311</v>
          </cell>
          <cell r="E715" t="str">
            <v>AMBER COURT OF PELHAM GARDENS</v>
          </cell>
          <cell r="F715" t="str">
            <v>RUGS II GROUP-CB, NON-MEDICARE</v>
          </cell>
          <cell r="G715">
            <v>81500.639999999999</v>
          </cell>
          <cell r="H715">
            <v>706</v>
          </cell>
        </row>
        <row r="716">
          <cell r="A716" t="str">
            <v>034329643313</v>
          </cell>
          <cell r="B716" t="str">
            <v>03432964</v>
          </cell>
          <cell r="C716" t="str">
            <v>03432964</v>
          </cell>
          <cell r="D716" t="str">
            <v>3313</v>
          </cell>
          <cell r="E716" t="str">
            <v>AMBER COURT OF PELHAM GARDENS</v>
          </cell>
          <cell r="F716" t="str">
            <v>RUGS II GROUP-CC, NON-MEDICARE</v>
          </cell>
          <cell r="G716">
            <v>21093.61</v>
          </cell>
          <cell r="H716">
            <v>189</v>
          </cell>
        </row>
        <row r="717">
          <cell r="A717" t="str">
            <v>034329643319</v>
          </cell>
          <cell r="B717" t="str">
            <v>03432964</v>
          </cell>
          <cell r="C717" t="str">
            <v>03432964</v>
          </cell>
          <cell r="D717" t="str">
            <v>3319</v>
          </cell>
          <cell r="E717" t="str">
            <v>AMBER COURT OF PELHAM GARDENS</v>
          </cell>
          <cell r="F717" t="str">
            <v>RUGS II GROUP-BB, NON-MEDICARE</v>
          </cell>
          <cell r="G717">
            <v>1060041.56</v>
          </cell>
          <cell r="H717">
            <v>10330</v>
          </cell>
        </row>
        <row r="718">
          <cell r="A718" t="str">
            <v>034329643321</v>
          </cell>
          <cell r="B718" t="str">
            <v>03432964</v>
          </cell>
          <cell r="C718" t="str">
            <v>03432964</v>
          </cell>
          <cell r="D718" t="str">
            <v>3321</v>
          </cell>
          <cell r="E718" t="str">
            <v>AMBER COURT OF PELHAM GARDENS</v>
          </cell>
          <cell r="F718" t="str">
            <v>RUGS II GROUP-BC, NON-MEDICARE</v>
          </cell>
          <cell r="G718">
            <v>967211.22</v>
          </cell>
          <cell r="H718">
            <v>8495</v>
          </cell>
        </row>
        <row r="719">
          <cell r="A719" t="str">
            <v>034329643325</v>
          </cell>
          <cell r="B719" t="str">
            <v>03432964</v>
          </cell>
          <cell r="C719" t="str">
            <v>03432964</v>
          </cell>
          <cell r="D719" t="str">
            <v>3325</v>
          </cell>
          <cell r="E719" t="str">
            <v>AMBER COURT OF PELHAM GARDENS</v>
          </cell>
          <cell r="F719" t="str">
            <v>RUGS II GROUP-PB, NON-MEDICARE</v>
          </cell>
          <cell r="G719">
            <v>2444080.7599999998</v>
          </cell>
          <cell r="H719">
            <v>25996</v>
          </cell>
        </row>
        <row r="720">
          <cell r="A720" t="str">
            <v>034329643327</v>
          </cell>
          <cell r="B720" t="str">
            <v>03432964</v>
          </cell>
          <cell r="C720" t="str">
            <v>03432964</v>
          </cell>
          <cell r="D720" t="str">
            <v>3327</v>
          </cell>
          <cell r="E720" t="str">
            <v>AMBER COURT OF PELHAM GARDENS</v>
          </cell>
          <cell r="F720" t="str">
            <v>RUGS II GROUP-PC, NON-MEDICARE</v>
          </cell>
          <cell r="G720">
            <v>785001.52</v>
          </cell>
          <cell r="H720">
            <v>7490</v>
          </cell>
        </row>
        <row r="721">
          <cell r="A721" t="str">
            <v>034329643329</v>
          </cell>
          <cell r="B721" t="str">
            <v>03432964</v>
          </cell>
          <cell r="C721" t="str">
            <v>03432964</v>
          </cell>
          <cell r="D721" t="str">
            <v>3329</v>
          </cell>
          <cell r="E721" t="str">
            <v>AMBER COURT OF PELHAM GARDENS</v>
          </cell>
          <cell r="F721" t="str">
            <v>RUGS II GROUP-PD, NON-MEDICARE</v>
          </cell>
          <cell r="G721">
            <v>41093.800000000003</v>
          </cell>
          <cell r="H721">
            <v>365</v>
          </cell>
        </row>
        <row r="722">
          <cell r="A722" t="str">
            <v>034329643331</v>
          </cell>
          <cell r="B722" t="str">
            <v>03432964</v>
          </cell>
          <cell r="C722" t="str">
            <v>03432964</v>
          </cell>
          <cell r="D722" t="str">
            <v>3331</v>
          </cell>
          <cell r="E722" t="str">
            <v>AMBER COURT OF PELHAM GARDENS</v>
          </cell>
          <cell r="F722" t="str">
            <v>RUGS II GROUP-PE, NON-MEDICARE</v>
          </cell>
          <cell r="G722">
            <v>44912.81</v>
          </cell>
          <cell r="H722">
            <v>349</v>
          </cell>
        </row>
        <row r="723">
          <cell r="A723" t="str">
            <v>034354583301</v>
          </cell>
          <cell r="B723" t="str">
            <v>03435458</v>
          </cell>
          <cell r="C723" t="str">
            <v>03435458</v>
          </cell>
          <cell r="D723" t="str">
            <v>3301</v>
          </cell>
          <cell r="E723" t="str">
            <v>ROBINSON TERRACE SENIOR LIVING</v>
          </cell>
          <cell r="F723" t="str">
            <v>RUGS II GROUP-RA, NON-MEDICARE</v>
          </cell>
          <cell r="G723">
            <v>30606.720000000001</v>
          </cell>
          <cell r="H723">
            <v>304</v>
          </cell>
        </row>
        <row r="724">
          <cell r="A724" t="str">
            <v>034354583309</v>
          </cell>
          <cell r="B724" t="str">
            <v>03435458</v>
          </cell>
          <cell r="C724" t="str">
            <v>03435458</v>
          </cell>
          <cell r="D724" t="str">
            <v>3309</v>
          </cell>
          <cell r="E724" t="str">
            <v>ROBINSON TERRACE SENIOR LIVING</v>
          </cell>
          <cell r="F724" t="str">
            <v>RUGS II GROUP-CA, NON-MEDICARE</v>
          </cell>
          <cell r="G724">
            <v>133922.6</v>
          </cell>
          <cell r="H724">
            <v>2023</v>
          </cell>
        </row>
        <row r="725">
          <cell r="A725" t="str">
            <v>034354583311</v>
          </cell>
          <cell r="B725" t="str">
            <v>03435458</v>
          </cell>
          <cell r="C725" t="str">
            <v>03435458</v>
          </cell>
          <cell r="D725" t="str">
            <v>3311</v>
          </cell>
          <cell r="E725" t="str">
            <v>ROBINSON TERRACE SENIOR LIVING</v>
          </cell>
          <cell r="F725" t="str">
            <v>RUGS II GROUP-CB, NON-MEDICARE</v>
          </cell>
          <cell r="G725">
            <v>25330</v>
          </cell>
          <cell r="H725">
            <v>298</v>
          </cell>
        </row>
        <row r="726">
          <cell r="A726" t="str">
            <v>034354583319</v>
          </cell>
          <cell r="B726" t="str">
            <v>03435458</v>
          </cell>
          <cell r="C726" t="str">
            <v>03435458</v>
          </cell>
          <cell r="D726" t="str">
            <v>3319</v>
          </cell>
          <cell r="E726" t="str">
            <v>ROBINSON TERRACE SENIOR LIVING</v>
          </cell>
          <cell r="F726" t="str">
            <v>RUGS II GROUP-BB, NON-MEDICARE</v>
          </cell>
          <cell r="G726">
            <v>36953.279999999999</v>
          </cell>
          <cell r="H726">
            <v>468</v>
          </cell>
        </row>
        <row r="727">
          <cell r="A727" t="str">
            <v>034354583321</v>
          </cell>
          <cell r="B727" t="str">
            <v>03435458</v>
          </cell>
          <cell r="C727" t="str">
            <v>03435458</v>
          </cell>
          <cell r="D727" t="str">
            <v>3321</v>
          </cell>
          <cell r="E727" t="str">
            <v>ROBINSON TERRACE SENIOR LIVING</v>
          </cell>
          <cell r="F727" t="str">
            <v>RUGS II GROUP-BC, NON-MEDICARE</v>
          </cell>
          <cell r="G727">
            <v>1314.75</v>
          </cell>
          <cell r="H727">
            <v>15</v>
          </cell>
        </row>
        <row r="728">
          <cell r="A728" t="str">
            <v>034354583323</v>
          </cell>
          <cell r="B728" t="str">
            <v>03435458</v>
          </cell>
          <cell r="C728" t="str">
            <v>03435458</v>
          </cell>
          <cell r="D728" t="str">
            <v>3323</v>
          </cell>
          <cell r="E728" t="str">
            <v>ROBINSON TERRACE SENIOR LIVING</v>
          </cell>
          <cell r="F728" t="str">
            <v>RUGS II GROUP-PA, NON-MEDICARE</v>
          </cell>
          <cell r="G728">
            <v>20813.400000000001</v>
          </cell>
          <cell r="H728">
            <v>373</v>
          </cell>
        </row>
        <row r="729">
          <cell r="A729" t="str">
            <v>034354583325</v>
          </cell>
          <cell r="B729" t="str">
            <v>03435458</v>
          </cell>
          <cell r="C729" t="str">
            <v>03435458</v>
          </cell>
          <cell r="D729" t="str">
            <v>3325</v>
          </cell>
          <cell r="E729" t="str">
            <v>ROBINSON TERRACE SENIOR LIVING</v>
          </cell>
          <cell r="F729" t="str">
            <v>RUGS II GROUP-PB, NON-MEDICARE</v>
          </cell>
          <cell r="G729">
            <v>193427.67</v>
          </cell>
          <cell r="H729">
            <v>2773</v>
          </cell>
        </row>
        <row r="730">
          <cell r="A730" t="str">
            <v>034354583327</v>
          </cell>
          <cell r="B730" t="str">
            <v>03435458</v>
          </cell>
          <cell r="C730" t="str">
            <v>03435458</v>
          </cell>
          <cell r="D730" t="str">
            <v>3327</v>
          </cell>
          <cell r="E730" t="str">
            <v>ROBINSON TERRACE SENIOR LIVING</v>
          </cell>
          <cell r="F730" t="str">
            <v>RUGS II GROUP-PC, NON-MEDICARE</v>
          </cell>
          <cell r="G730">
            <v>14765.52</v>
          </cell>
          <cell r="H730">
            <v>187</v>
          </cell>
        </row>
        <row r="731">
          <cell r="A731" t="str">
            <v>034354583329</v>
          </cell>
          <cell r="B731" t="str">
            <v>03435458</v>
          </cell>
          <cell r="C731" t="str">
            <v>03435458</v>
          </cell>
          <cell r="D731" t="str">
            <v>3329</v>
          </cell>
          <cell r="E731" t="str">
            <v>ROBINSON TERRACE SENIOR LIVING</v>
          </cell>
          <cell r="F731" t="str">
            <v>RUGS II GROUP-PD, NON-MEDICARE</v>
          </cell>
          <cell r="G731">
            <v>35511.199999999997</v>
          </cell>
          <cell r="H731">
            <v>452</v>
          </cell>
        </row>
        <row r="732">
          <cell r="A732" t="str">
            <v>035271263301</v>
          </cell>
          <cell r="B732" t="str">
            <v>03527126</v>
          </cell>
          <cell r="C732" t="str">
            <v>03527126</v>
          </cell>
          <cell r="D732" t="str">
            <v>3301</v>
          </cell>
          <cell r="E732" t="str">
            <v>THE GERRY HOMES</v>
          </cell>
          <cell r="F732" t="str">
            <v>RUGS II GROUP-RA, NON-MEDICARE</v>
          </cell>
          <cell r="G732">
            <v>7885.47</v>
          </cell>
          <cell r="H732">
            <v>93</v>
          </cell>
        </row>
        <row r="733">
          <cell r="A733" t="str">
            <v>035271263309</v>
          </cell>
          <cell r="B733" t="str">
            <v>03527126</v>
          </cell>
          <cell r="C733" t="str">
            <v>03527126</v>
          </cell>
          <cell r="D733" t="str">
            <v>3309</v>
          </cell>
          <cell r="E733" t="str">
            <v>THE GERRY HOMES</v>
          </cell>
          <cell r="F733" t="str">
            <v>RUGS II GROUP-CA, NON-MEDICARE</v>
          </cell>
          <cell r="G733">
            <v>73615.08</v>
          </cell>
          <cell r="H733">
            <v>1302</v>
          </cell>
        </row>
        <row r="734">
          <cell r="A734" t="str">
            <v>035271263311</v>
          </cell>
          <cell r="B734" t="str">
            <v>03527126</v>
          </cell>
          <cell r="C734" t="str">
            <v>03527126</v>
          </cell>
          <cell r="D734" t="str">
            <v>3311</v>
          </cell>
          <cell r="E734" t="str">
            <v>THE GERRY HOMES</v>
          </cell>
          <cell r="F734" t="str">
            <v>RUGS II GROUP-CB, NON-MEDICARE</v>
          </cell>
          <cell r="G734">
            <v>44624</v>
          </cell>
          <cell r="H734">
            <v>656</v>
          </cell>
        </row>
        <row r="735">
          <cell r="A735" t="str">
            <v>035271263319</v>
          </cell>
          <cell r="B735" t="str">
            <v>03527126</v>
          </cell>
          <cell r="C735" t="str">
            <v>03527126</v>
          </cell>
          <cell r="D735" t="str">
            <v>3319</v>
          </cell>
          <cell r="E735" t="str">
            <v>THE GERRY HOMES</v>
          </cell>
          <cell r="F735" t="str">
            <v>RUGS II GROUP-BB, NON-MEDICARE</v>
          </cell>
          <cell r="G735">
            <v>127092.16</v>
          </cell>
          <cell r="H735">
            <v>2157</v>
          </cell>
        </row>
        <row r="736">
          <cell r="A736" t="str">
            <v>035271263321</v>
          </cell>
          <cell r="B736" t="str">
            <v>03527126</v>
          </cell>
          <cell r="C736" t="str">
            <v>03527126</v>
          </cell>
          <cell r="D736" t="str">
            <v>3321</v>
          </cell>
          <cell r="E736" t="str">
            <v>THE GERRY HOMES</v>
          </cell>
          <cell r="F736" t="str">
            <v>RUGS II GROUP-BC, NON-MEDICARE</v>
          </cell>
          <cell r="G736">
            <v>10225.69</v>
          </cell>
          <cell r="H736">
            <v>141</v>
          </cell>
        </row>
        <row r="737">
          <cell r="A737" t="str">
            <v>035271263325</v>
          </cell>
          <cell r="B737" t="str">
            <v>03527126</v>
          </cell>
          <cell r="C737" t="str">
            <v>03527126</v>
          </cell>
          <cell r="D737" t="str">
            <v>3325</v>
          </cell>
          <cell r="E737" t="str">
            <v>THE GERRY HOMES</v>
          </cell>
          <cell r="F737" t="str">
            <v>RUGS II GROUP-PB, NON-MEDICARE</v>
          </cell>
          <cell r="G737">
            <v>243768.81</v>
          </cell>
          <cell r="H737">
            <v>4229</v>
          </cell>
        </row>
        <row r="738">
          <cell r="A738" t="str">
            <v>035271263327</v>
          </cell>
          <cell r="B738" t="str">
            <v>03527126</v>
          </cell>
          <cell r="C738" t="str">
            <v>03527126</v>
          </cell>
          <cell r="D738" t="str">
            <v>3327</v>
          </cell>
          <cell r="E738" t="str">
            <v>THE GERRY HOMES</v>
          </cell>
          <cell r="F738" t="str">
            <v>RUGS II GROUP-PC, NON-MEDICARE</v>
          </cell>
          <cell r="G738">
            <v>37275.160000000003</v>
          </cell>
          <cell r="H738">
            <v>578</v>
          </cell>
        </row>
        <row r="739">
          <cell r="A739" t="str">
            <v>035476513301</v>
          </cell>
          <cell r="B739" t="str">
            <v>03547651</v>
          </cell>
          <cell r="C739" t="str">
            <v>03547651</v>
          </cell>
          <cell r="D739" t="str">
            <v>3301</v>
          </cell>
          <cell r="E739" t="str">
            <v>ST VINCENT DE PAUL RESIDENCE ASSIST</v>
          </cell>
          <cell r="F739" t="str">
            <v>RUGS II GROUP-RA, NON-MEDICARE</v>
          </cell>
          <cell r="G739">
            <v>33069.94</v>
          </cell>
          <cell r="H739">
            <v>290</v>
          </cell>
        </row>
        <row r="740">
          <cell r="A740" t="str">
            <v>035476513309</v>
          </cell>
          <cell r="B740" t="str">
            <v>03547651</v>
          </cell>
          <cell r="C740" t="str">
            <v>03547651</v>
          </cell>
          <cell r="D740" t="str">
            <v>3309</v>
          </cell>
          <cell r="E740" t="str">
            <v>ST VINCENT DE PAUL RESIDENCE ASSIST</v>
          </cell>
          <cell r="F740" t="str">
            <v>RUGS II GROUP-CA, NON-MEDICARE</v>
          </cell>
          <cell r="G740">
            <v>146081.12</v>
          </cell>
          <cell r="H740">
            <v>1657</v>
          </cell>
        </row>
        <row r="741">
          <cell r="A741" t="str">
            <v>035476513311</v>
          </cell>
          <cell r="B741" t="str">
            <v>03547651</v>
          </cell>
          <cell r="C741" t="str">
            <v>03547651</v>
          </cell>
          <cell r="D741" t="str">
            <v>3311</v>
          </cell>
          <cell r="E741" t="str">
            <v>ST VINCENT DE PAUL RESIDENCE ASSIST</v>
          </cell>
          <cell r="F741" t="str">
            <v>RUGS II GROUP-CB, NON-MEDICARE</v>
          </cell>
          <cell r="G741">
            <v>26089.439999999999</v>
          </cell>
          <cell r="H741">
            <v>226</v>
          </cell>
        </row>
        <row r="742">
          <cell r="A742" t="str">
            <v>035476513313</v>
          </cell>
          <cell r="B742" t="str">
            <v>03547651</v>
          </cell>
          <cell r="C742" t="str">
            <v>03547651</v>
          </cell>
          <cell r="D742" t="str">
            <v>3313</v>
          </cell>
          <cell r="E742" t="str">
            <v>ST VINCENT DE PAUL RESIDENCE ASSIST</v>
          </cell>
          <cell r="F742" t="str">
            <v>RUGS II GROUP-CC, NON-MEDICARE</v>
          </cell>
          <cell r="G742">
            <v>34274.620000000003</v>
          </cell>
          <cell r="H742">
            <v>278</v>
          </cell>
        </row>
        <row r="743">
          <cell r="A743" t="str">
            <v>035476513317</v>
          </cell>
          <cell r="B743" t="str">
            <v>03547651</v>
          </cell>
          <cell r="C743" t="str">
            <v>03547651</v>
          </cell>
          <cell r="D743" t="str">
            <v>3317</v>
          </cell>
          <cell r="E743" t="str">
            <v>ST VINCENT DE PAUL RESIDENCE ASSIST</v>
          </cell>
          <cell r="F743" t="str">
            <v>RUGS II GROUP-BA, NON-MEDICARE</v>
          </cell>
          <cell r="G743">
            <v>0</v>
          </cell>
          <cell r="H743">
            <v>0</v>
          </cell>
        </row>
        <row r="744">
          <cell r="A744" t="str">
            <v>035476513319</v>
          </cell>
          <cell r="B744" t="str">
            <v>03547651</v>
          </cell>
          <cell r="C744" t="str">
            <v>03547651</v>
          </cell>
          <cell r="D744" t="str">
            <v>3319</v>
          </cell>
          <cell r="E744" t="str">
            <v>ST VINCENT DE PAUL RESIDENCE ASSIST</v>
          </cell>
          <cell r="F744" t="str">
            <v>RUGS II GROUP-BB, NON-MEDICARE</v>
          </cell>
          <cell r="G744">
            <v>322544.7</v>
          </cell>
          <cell r="H744">
            <v>3015</v>
          </cell>
        </row>
        <row r="745">
          <cell r="A745" t="str">
            <v>035476513321</v>
          </cell>
          <cell r="B745" t="str">
            <v>03547651</v>
          </cell>
          <cell r="C745" t="str">
            <v>03547651</v>
          </cell>
          <cell r="D745" t="str">
            <v>3321</v>
          </cell>
          <cell r="E745" t="str">
            <v>ST VINCENT DE PAUL RESIDENCE ASSIST</v>
          </cell>
          <cell r="F745" t="str">
            <v>RUGS II GROUP-BC, NON-MEDICARE</v>
          </cell>
          <cell r="G745">
            <v>40749.5</v>
          </cell>
          <cell r="H745">
            <v>341</v>
          </cell>
        </row>
        <row r="746">
          <cell r="A746" t="str">
            <v>035476513323</v>
          </cell>
          <cell r="B746" t="str">
            <v>03547651</v>
          </cell>
          <cell r="C746" t="str">
            <v>03547651</v>
          </cell>
          <cell r="D746" t="str">
            <v>3323</v>
          </cell>
          <cell r="E746" t="str">
            <v>ST VINCENT DE PAUL RESIDENCE ASSIST</v>
          </cell>
          <cell r="F746" t="str">
            <v>RUGS II GROUP-PA, NON-MEDICARE</v>
          </cell>
          <cell r="G746">
            <v>7965</v>
          </cell>
          <cell r="H746">
            <v>108</v>
          </cell>
        </row>
        <row r="747">
          <cell r="A747" t="str">
            <v>035476513325</v>
          </cell>
          <cell r="B747" t="str">
            <v>03547651</v>
          </cell>
          <cell r="C747" t="str">
            <v>03547651</v>
          </cell>
          <cell r="D747" t="str">
            <v>3325</v>
          </cell>
          <cell r="E747" t="str">
            <v>ST VINCENT DE PAUL RESIDENCE ASSIST</v>
          </cell>
          <cell r="F747" t="str">
            <v>RUGS II GROUP-PB, NON-MEDICARE</v>
          </cell>
          <cell r="G747">
            <v>1226777.28</v>
          </cell>
          <cell r="H747">
            <v>12940</v>
          </cell>
        </row>
        <row r="748">
          <cell r="A748" t="str">
            <v>035476513327</v>
          </cell>
          <cell r="B748" t="str">
            <v>03547651</v>
          </cell>
          <cell r="C748" t="str">
            <v>03547651</v>
          </cell>
          <cell r="D748" t="str">
            <v>3327</v>
          </cell>
          <cell r="E748" t="str">
            <v>ST VINCENT DE PAUL RESIDENCE ASSIST</v>
          </cell>
          <cell r="F748" t="str">
            <v>RUGS II GROUP-PC, NON-MEDICARE</v>
          </cell>
          <cell r="G748">
            <v>0</v>
          </cell>
          <cell r="H748">
            <v>0</v>
          </cell>
        </row>
        <row r="749">
          <cell r="A749" t="str">
            <v>035476513329</v>
          </cell>
          <cell r="B749" t="str">
            <v>03547651</v>
          </cell>
          <cell r="C749" t="str">
            <v>03547651</v>
          </cell>
          <cell r="D749" t="str">
            <v>3329</v>
          </cell>
          <cell r="E749" t="str">
            <v>ST VINCENT DE PAUL RESIDENCE ASSIST</v>
          </cell>
          <cell r="F749" t="str">
            <v>RUGS II GROUP-PD, NON-MEDICARE</v>
          </cell>
          <cell r="G749">
            <v>9193.6</v>
          </cell>
          <cell r="H749">
            <v>80</v>
          </cell>
        </row>
        <row r="750">
          <cell r="A750" t="str">
            <v>035476513331</v>
          </cell>
          <cell r="B750" t="str">
            <v>03547651</v>
          </cell>
          <cell r="C750" t="str">
            <v>03547651</v>
          </cell>
          <cell r="D750" t="str">
            <v>3331</v>
          </cell>
          <cell r="E750" t="str">
            <v>ST VINCENT DE PAUL RESIDENCE ASSIST</v>
          </cell>
          <cell r="F750" t="str">
            <v>RUGS II GROUP-PE, NON-MEDICARE</v>
          </cell>
          <cell r="G750">
            <v>28468.15</v>
          </cell>
          <cell r="H750">
            <v>247</v>
          </cell>
        </row>
        <row r="751">
          <cell r="A751" t="str">
            <v>035477483309</v>
          </cell>
          <cell r="B751" t="str">
            <v>03547748</v>
          </cell>
          <cell r="C751" t="str">
            <v>03547748</v>
          </cell>
          <cell r="D751" t="str">
            <v>3309</v>
          </cell>
          <cell r="E751" t="str">
            <v>CLOVER LAKE MANAGEMENT LLC</v>
          </cell>
          <cell r="F751" t="str">
            <v>RUGS II GROUP-CA, NON-MEDICARE</v>
          </cell>
          <cell r="G751">
            <v>101156.61</v>
          </cell>
          <cell r="H751">
            <v>1409</v>
          </cell>
        </row>
        <row r="752">
          <cell r="A752" t="str">
            <v>035477483311</v>
          </cell>
          <cell r="B752" t="str">
            <v>03547748</v>
          </cell>
          <cell r="C752" t="str">
            <v>03547748</v>
          </cell>
          <cell r="D752" t="str">
            <v>3311</v>
          </cell>
          <cell r="E752" t="str">
            <v>CLOVER LAKE MANAGEMENT LLC</v>
          </cell>
          <cell r="F752" t="str">
            <v>RUGS II GROUP-CB, NON-MEDICARE</v>
          </cell>
          <cell r="G752">
            <v>21204.720000000001</v>
          </cell>
          <cell r="H752">
            <v>216</v>
          </cell>
        </row>
        <row r="753">
          <cell r="A753" t="str">
            <v>035477483313</v>
          </cell>
          <cell r="B753" t="str">
            <v>03547748</v>
          </cell>
          <cell r="C753" t="str">
            <v>03547748</v>
          </cell>
          <cell r="D753" t="str">
            <v>3313</v>
          </cell>
          <cell r="E753" t="str">
            <v>CLOVER LAKE MANAGEMENT LLC</v>
          </cell>
          <cell r="F753" t="str">
            <v>RUGS II GROUP-CC, NON-MEDICARE</v>
          </cell>
          <cell r="G753">
            <v>8893.5499999999993</v>
          </cell>
          <cell r="H753">
            <v>85</v>
          </cell>
        </row>
        <row r="754">
          <cell r="A754" t="str">
            <v>035477483319</v>
          </cell>
          <cell r="B754" t="str">
            <v>03547748</v>
          </cell>
          <cell r="C754" t="str">
            <v>03547748</v>
          </cell>
          <cell r="D754" t="str">
            <v>3319</v>
          </cell>
          <cell r="E754" t="str">
            <v>CLOVER LAKE MANAGEMENT LLC</v>
          </cell>
          <cell r="F754" t="str">
            <v>RUGS II GROUP-BB, NON-MEDICARE</v>
          </cell>
          <cell r="G754">
            <v>45480.639999999999</v>
          </cell>
          <cell r="H754">
            <v>504</v>
          </cell>
        </row>
        <row r="755">
          <cell r="A755" t="str">
            <v>035477483323</v>
          </cell>
          <cell r="B755" t="str">
            <v>03547748</v>
          </cell>
          <cell r="C755" t="str">
            <v>03547748</v>
          </cell>
          <cell r="D755" t="str">
            <v>3323</v>
          </cell>
          <cell r="E755" t="str">
            <v>CLOVER LAKE MANAGEMENT LLC</v>
          </cell>
          <cell r="F755" t="str">
            <v>RUGS II GROUP-PA, NON-MEDICARE</v>
          </cell>
          <cell r="G755">
            <v>24316.67</v>
          </cell>
          <cell r="H755">
            <v>386</v>
          </cell>
        </row>
        <row r="756">
          <cell r="A756" t="str">
            <v>035477483325</v>
          </cell>
          <cell r="B756" t="str">
            <v>03547748</v>
          </cell>
          <cell r="C756" t="str">
            <v>03547748</v>
          </cell>
          <cell r="D756" t="str">
            <v>3325</v>
          </cell>
          <cell r="E756" t="str">
            <v>CLOVER LAKE MANAGEMENT LLC</v>
          </cell>
          <cell r="F756" t="str">
            <v>RUGS II GROUP-PB, NON-MEDICARE</v>
          </cell>
          <cell r="G756">
            <v>1578432.24</v>
          </cell>
          <cell r="H756">
            <v>21155</v>
          </cell>
        </row>
        <row r="757">
          <cell r="A757" t="str">
            <v>035477483327</v>
          </cell>
          <cell r="B757" t="str">
            <v>03547748</v>
          </cell>
          <cell r="C757" t="str">
            <v>03547748</v>
          </cell>
          <cell r="D757" t="str">
            <v>3327</v>
          </cell>
          <cell r="E757" t="str">
            <v>CLOVER LAKE MANAGEMENT LLC</v>
          </cell>
          <cell r="F757" t="str">
            <v>RUGS II GROUP-PC, NON-MEDICARE</v>
          </cell>
          <cell r="G757">
            <v>249188.11</v>
          </cell>
          <cell r="H757">
            <v>2959</v>
          </cell>
        </row>
        <row r="758">
          <cell r="A758" t="str">
            <v>035477483329</v>
          </cell>
          <cell r="B758" t="str">
            <v>03547748</v>
          </cell>
          <cell r="C758" t="str">
            <v>03547748</v>
          </cell>
          <cell r="D758" t="str">
            <v>3329</v>
          </cell>
          <cell r="E758" t="str">
            <v>CLOVER LAKE MANAGEMENT LLC</v>
          </cell>
          <cell r="F758" t="str">
            <v>RUGS II GROUP-PD, NON-MEDICARE</v>
          </cell>
          <cell r="G758">
            <v>44478.69</v>
          </cell>
          <cell r="H758">
            <v>466</v>
          </cell>
        </row>
        <row r="759">
          <cell r="A759" t="str">
            <v>035477483331</v>
          </cell>
          <cell r="B759" t="str">
            <v>03547748</v>
          </cell>
          <cell r="C759" t="str">
            <v>03547748</v>
          </cell>
          <cell r="D759" t="str">
            <v>3331</v>
          </cell>
          <cell r="E759" t="str">
            <v>CLOVER LAKE MANAGEMENT LLC</v>
          </cell>
          <cell r="F759" t="str">
            <v>RUGS II GROUP-PE, NON-MEDICARE</v>
          </cell>
          <cell r="G759">
            <v>871.2</v>
          </cell>
          <cell r="H759">
            <v>8</v>
          </cell>
        </row>
        <row r="760">
          <cell r="A760" t="str">
            <v>035630403301</v>
          </cell>
          <cell r="B760" t="str">
            <v>03563040</v>
          </cell>
          <cell r="C760" t="str">
            <v>03563040</v>
          </cell>
          <cell r="D760" t="str">
            <v>3301</v>
          </cell>
          <cell r="E760" t="str">
            <v>MEADOWBROOK TERRACE INC</v>
          </cell>
          <cell r="F760" t="str">
            <v>RUGS II GROUP-RA, NON-MEDICARE</v>
          </cell>
          <cell r="G760">
            <v>19611.240000000002</v>
          </cell>
          <cell r="H760">
            <v>249</v>
          </cell>
        </row>
        <row r="761">
          <cell r="A761" t="str">
            <v>035630403309</v>
          </cell>
          <cell r="B761" t="str">
            <v>03563040</v>
          </cell>
          <cell r="C761" t="str">
            <v>03563040</v>
          </cell>
          <cell r="D761" t="str">
            <v>3309</v>
          </cell>
          <cell r="E761" t="str">
            <v>MEADOWBROOK TERRACE INC</v>
          </cell>
          <cell r="F761" t="str">
            <v>RUGS II GROUP-CA, NON-MEDICARE</v>
          </cell>
          <cell r="G761">
            <v>183117.82</v>
          </cell>
          <cell r="H761">
            <v>3637</v>
          </cell>
        </row>
        <row r="762">
          <cell r="A762" t="str">
            <v>035630403317</v>
          </cell>
          <cell r="B762" t="str">
            <v>03563040</v>
          </cell>
          <cell r="C762" t="str">
            <v>03563040</v>
          </cell>
          <cell r="D762" t="str">
            <v>3317</v>
          </cell>
          <cell r="E762" t="str">
            <v>MEADOWBROOK TERRACE INC</v>
          </cell>
          <cell r="F762" t="str">
            <v>RUGS II GROUP-BA, NON-MEDICARE</v>
          </cell>
          <cell r="G762">
            <v>6361.56</v>
          </cell>
          <cell r="H762">
            <v>123</v>
          </cell>
        </row>
        <row r="763">
          <cell r="A763" t="str">
            <v>035630403319</v>
          </cell>
          <cell r="B763" t="str">
            <v>03563040</v>
          </cell>
          <cell r="C763" t="str">
            <v>03563040</v>
          </cell>
          <cell r="D763" t="str">
            <v>3319</v>
          </cell>
          <cell r="E763" t="str">
            <v>MEADOWBROOK TERRACE INC</v>
          </cell>
          <cell r="F763" t="str">
            <v>RUGS II GROUP-BB, NON-MEDICARE</v>
          </cell>
          <cell r="G763">
            <v>155158.12</v>
          </cell>
          <cell r="H763">
            <v>2936</v>
          </cell>
        </row>
        <row r="764">
          <cell r="A764" t="str">
            <v>035630403323</v>
          </cell>
          <cell r="B764" t="str">
            <v>03563040</v>
          </cell>
          <cell r="C764" t="str">
            <v>03563040</v>
          </cell>
          <cell r="D764" t="str">
            <v>3323</v>
          </cell>
          <cell r="E764" t="str">
            <v>MEADOWBROOK TERRACE INC</v>
          </cell>
          <cell r="F764" t="str">
            <v>RUGS II GROUP-PA, NON-MEDICARE</v>
          </cell>
          <cell r="G764">
            <v>40334.71</v>
          </cell>
          <cell r="H764">
            <v>929</v>
          </cell>
        </row>
        <row r="765">
          <cell r="A765" t="str">
            <v>035630403325</v>
          </cell>
          <cell r="B765" t="str">
            <v>03563040</v>
          </cell>
          <cell r="C765" t="str">
            <v>03563040</v>
          </cell>
          <cell r="D765" t="str">
            <v>3325</v>
          </cell>
          <cell r="E765" t="str">
            <v>MEADOWBROOK TERRACE INC</v>
          </cell>
          <cell r="F765" t="str">
            <v>RUGS II GROUP-PB, NON-MEDICARE</v>
          </cell>
          <cell r="G765">
            <v>403376.21</v>
          </cell>
          <cell r="H765">
            <v>7764</v>
          </cell>
        </row>
        <row r="766">
          <cell r="A766" t="str">
            <v>035725523309</v>
          </cell>
          <cell r="B766" t="str">
            <v>03572552</v>
          </cell>
          <cell r="C766" t="str">
            <v>03572552</v>
          </cell>
          <cell r="D766" t="str">
            <v>3309</v>
          </cell>
          <cell r="E766" t="str">
            <v>HERITAGE RANSOMVILLE MANAGEMENT LLC</v>
          </cell>
          <cell r="F766" t="str">
            <v>RUGS II GROUP-CA, NON-MEDICARE</v>
          </cell>
          <cell r="G766">
            <v>20637.099999999999</v>
          </cell>
          <cell r="H766">
            <v>365</v>
          </cell>
        </row>
        <row r="767">
          <cell r="A767" t="str">
            <v>035725523319</v>
          </cell>
          <cell r="B767" t="str">
            <v>03572552</v>
          </cell>
          <cell r="C767" t="str">
            <v>03572552</v>
          </cell>
          <cell r="D767" t="str">
            <v>3319</v>
          </cell>
          <cell r="E767" t="str">
            <v>HERITAGE RANSOMVILLE MANAGEMENT LLC</v>
          </cell>
          <cell r="F767" t="str">
            <v>RUGS II GROUP-BB, NON-MEDICARE</v>
          </cell>
          <cell r="G767">
            <v>865319.37</v>
          </cell>
          <cell r="H767">
            <v>12921</v>
          </cell>
        </row>
        <row r="768">
          <cell r="A768" t="str">
            <v>035725523321</v>
          </cell>
          <cell r="B768" t="str">
            <v>03572552</v>
          </cell>
          <cell r="C768" t="str">
            <v>03572552</v>
          </cell>
          <cell r="D768" t="str">
            <v>3321</v>
          </cell>
          <cell r="E768" t="str">
            <v>HERITAGE RANSOMVILLE MANAGEMENT LLC</v>
          </cell>
          <cell r="F768" t="str">
            <v>RUGS II GROUP-BC, NON-MEDICARE</v>
          </cell>
          <cell r="G768">
            <v>27042.85</v>
          </cell>
          <cell r="H768">
            <v>365</v>
          </cell>
        </row>
        <row r="769">
          <cell r="A769" t="str">
            <v>035725523325</v>
          </cell>
          <cell r="B769" t="str">
            <v>03572552</v>
          </cell>
          <cell r="C769" t="str">
            <v>03572552</v>
          </cell>
          <cell r="D769" t="str">
            <v>3325</v>
          </cell>
          <cell r="E769" t="str">
            <v>HERITAGE RANSOMVILLE MANAGEMENT LLC</v>
          </cell>
          <cell r="F769" t="str">
            <v>RUGS II GROUP-PB, NON-MEDICARE</v>
          </cell>
          <cell r="G769">
            <v>371960.37</v>
          </cell>
          <cell r="H769">
            <v>6141</v>
          </cell>
        </row>
        <row r="770">
          <cell r="A770" t="str">
            <v>035725523327</v>
          </cell>
          <cell r="B770" t="str">
            <v>03572552</v>
          </cell>
          <cell r="C770" t="str">
            <v>03572552</v>
          </cell>
          <cell r="D770" t="str">
            <v>3327</v>
          </cell>
          <cell r="E770" t="str">
            <v>HERITAGE RANSOMVILLE MANAGEMENT LLC</v>
          </cell>
          <cell r="F770" t="str">
            <v>RUGS II GROUP-PC, NON-MEDICARE</v>
          </cell>
          <cell r="G770">
            <v>16206.74</v>
          </cell>
          <cell r="H770">
            <v>242</v>
          </cell>
        </row>
        <row r="771">
          <cell r="A771" t="str">
            <v>035728323301</v>
          </cell>
          <cell r="B771" t="str">
            <v>03572832</v>
          </cell>
          <cell r="C771" t="str">
            <v>03572832</v>
          </cell>
          <cell r="D771" t="str">
            <v>3301</v>
          </cell>
          <cell r="E771" t="str">
            <v>SAMARITAN SENIOR VILLAGE INC</v>
          </cell>
          <cell r="F771" t="str">
            <v>RUGS II GROUP-RA, NON-MEDICARE</v>
          </cell>
          <cell r="G771">
            <v>13709.56</v>
          </cell>
          <cell r="H771">
            <v>186</v>
          </cell>
        </row>
        <row r="772">
          <cell r="A772" t="str">
            <v>035728323305</v>
          </cell>
          <cell r="B772" t="str">
            <v>03572832</v>
          </cell>
          <cell r="C772" t="str">
            <v>03572832</v>
          </cell>
          <cell r="D772" t="str">
            <v>3305</v>
          </cell>
          <cell r="E772" t="str">
            <v>SAMARITAN SENIOR VILLAGE INC</v>
          </cell>
          <cell r="F772" t="str">
            <v>RUGS II GROUP-SA, NON-MEDICARE</v>
          </cell>
          <cell r="G772">
            <v>7606.49</v>
          </cell>
          <cell r="H772">
            <v>103</v>
          </cell>
        </row>
        <row r="773">
          <cell r="A773" t="str">
            <v>035728323309</v>
          </cell>
          <cell r="B773" t="str">
            <v>03572832</v>
          </cell>
          <cell r="C773" t="str">
            <v>03572832</v>
          </cell>
          <cell r="D773" t="str">
            <v>3309</v>
          </cell>
          <cell r="E773" t="str">
            <v>SAMARITAN SENIOR VILLAGE INC</v>
          </cell>
          <cell r="F773" t="str">
            <v>RUGS II GROUP-CA, NON-MEDICARE</v>
          </cell>
          <cell r="G773">
            <v>523399.89</v>
          </cell>
          <cell r="H773">
            <v>10697</v>
          </cell>
        </row>
        <row r="774">
          <cell r="A774" t="str">
            <v>035728323311</v>
          </cell>
          <cell r="B774" t="str">
            <v>03572832</v>
          </cell>
          <cell r="C774" t="str">
            <v>03572832</v>
          </cell>
          <cell r="D774" t="str">
            <v>3311</v>
          </cell>
          <cell r="E774" t="str">
            <v>SAMARITAN SENIOR VILLAGE INC</v>
          </cell>
          <cell r="F774" t="str">
            <v>RUGS II GROUP-CB, NON-MEDICARE</v>
          </cell>
          <cell r="G774">
            <v>67548.990000000005</v>
          </cell>
          <cell r="H774">
            <v>947</v>
          </cell>
        </row>
        <row r="775">
          <cell r="A775" t="str">
            <v>035728323313</v>
          </cell>
          <cell r="B775" t="str">
            <v>03572832</v>
          </cell>
          <cell r="C775" t="str">
            <v>03572832</v>
          </cell>
          <cell r="D775" t="str">
            <v>3313</v>
          </cell>
          <cell r="E775" t="str">
            <v>SAMARITAN SENIOR VILLAGE INC</v>
          </cell>
          <cell r="F775" t="str">
            <v>RUGS II GROUP-CC, NON-MEDICARE</v>
          </cell>
          <cell r="G775">
            <v>5622.78</v>
          </cell>
          <cell r="H775">
            <v>76</v>
          </cell>
        </row>
        <row r="776">
          <cell r="A776" t="str">
            <v>035728323315</v>
          </cell>
          <cell r="B776" t="str">
            <v>03572832</v>
          </cell>
          <cell r="C776" t="str">
            <v>03572832</v>
          </cell>
          <cell r="D776" t="str">
            <v>3315</v>
          </cell>
          <cell r="E776" t="str">
            <v>SAMARITAN SENIOR VILLAGE INC</v>
          </cell>
          <cell r="F776" t="str">
            <v>RUGS II GROUP-CD, NON-MEDICARE</v>
          </cell>
          <cell r="G776">
            <v>259.86</v>
          </cell>
          <cell r="H776">
            <v>3</v>
          </cell>
        </row>
        <row r="777">
          <cell r="A777" t="str">
            <v>035728323319</v>
          </cell>
          <cell r="B777" t="str">
            <v>03572832</v>
          </cell>
          <cell r="C777" t="str">
            <v>03572832</v>
          </cell>
          <cell r="D777" t="str">
            <v>3319</v>
          </cell>
          <cell r="E777" t="str">
            <v>SAMARITAN SENIOR VILLAGE INC</v>
          </cell>
          <cell r="F777" t="str">
            <v>RUGS II GROUP-BB, NON-MEDICARE</v>
          </cell>
          <cell r="G777">
            <v>85144.29</v>
          </cell>
          <cell r="H777">
            <v>1271</v>
          </cell>
        </row>
        <row r="778">
          <cell r="A778" t="str">
            <v>035728323323</v>
          </cell>
          <cell r="B778" t="str">
            <v>03572832</v>
          </cell>
          <cell r="C778" t="str">
            <v>03572832</v>
          </cell>
          <cell r="D778" t="str">
            <v>3323</v>
          </cell>
          <cell r="E778" t="str">
            <v>SAMARITAN SENIOR VILLAGE INC</v>
          </cell>
          <cell r="F778" t="str">
            <v>RUGS II GROUP-PA, NON-MEDICARE</v>
          </cell>
          <cell r="G778">
            <v>13593.84</v>
          </cell>
          <cell r="H778">
            <v>316</v>
          </cell>
        </row>
        <row r="779">
          <cell r="A779" t="str">
            <v>035728323325</v>
          </cell>
          <cell r="B779" t="str">
            <v>03572832</v>
          </cell>
          <cell r="C779" t="str">
            <v>03572832</v>
          </cell>
          <cell r="D779" t="str">
            <v>3325</v>
          </cell>
          <cell r="E779" t="str">
            <v>SAMARITAN SENIOR VILLAGE INC</v>
          </cell>
          <cell r="F779" t="str">
            <v>RUGS II GROUP-PB, NON-MEDICARE</v>
          </cell>
          <cell r="G779">
            <v>560781.91</v>
          </cell>
          <cell r="H779">
            <v>10978</v>
          </cell>
        </row>
        <row r="780">
          <cell r="A780" t="str">
            <v>035728323327</v>
          </cell>
          <cell r="B780" t="str">
            <v>03572832</v>
          </cell>
          <cell r="C780" t="str">
            <v>03572832</v>
          </cell>
          <cell r="D780" t="str">
            <v>3327</v>
          </cell>
          <cell r="E780" t="str">
            <v>SAMARITAN SENIOR VILLAGE INC</v>
          </cell>
          <cell r="F780" t="str">
            <v>RUGS II GROUP-PC, NON-MEDICARE</v>
          </cell>
          <cell r="G780">
            <v>40595.94</v>
          </cell>
          <cell r="H780">
            <v>606</v>
          </cell>
        </row>
        <row r="781">
          <cell r="A781" t="str">
            <v>035868583309</v>
          </cell>
          <cell r="B781" t="str">
            <v>03586858</v>
          </cell>
          <cell r="C781" t="str">
            <v>03586858</v>
          </cell>
          <cell r="D781" t="str">
            <v>3309</v>
          </cell>
          <cell r="E781" t="str">
            <v>HEBREW HOME FOR THE AGED AT RIVERDA</v>
          </cell>
          <cell r="F781" t="str">
            <v>RUGS II GROUP-CA, NON-MEDICARE</v>
          </cell>
          <cell r="G781">
            <v>8727.84</v>
          </cell>
          <cell r="H781">
            <v>99</v>
          </cell>
        </row>
        <row r="782">
          <cell r="A782" t="str">
            <v>035868583323</v>
          </cell>
          <cell r="B782" t="str">
            <v>03586858</v>
          </cell>
          <cell r="C782" t="str">
            <v>03586858</v>
          </cell>
          <cell r="D782" t="str">
            <v>3323</v>
          </cell>
          <cell r="E782" t="str">
            <v>HEBREW HOME FOR THE AGED AT RIVERDA</v>
          </cell>
          <cell r="F782" t="str">
            <v>RUGS II GROUP-PA, NON-MEDICARE</v>
          </cell>
          <cell r="G782">
            <v>10586.75</v>
          </cell>
          <cell r="H782">
            <v>173</v>
          </cell>
        </row>
        <row r="783">
          <cell r="A783" t="str">
            <v>035868583325</v>
          </cell>
          <cell r="B783" t="str">
            <v>03586858</v>
          </cell>
          <cell r="C783" t="str">
            <v>03586858</v>
          </cell>
          <cell r="D783" t="str">
            <v>3325</v>
          </cell>
          <cell r="E783" t="str">
            <v>HEBREW HOME FOR THE AGED AT RIVERDA</v>
          </cell>
          <cell r="F783" t="str">
            <v>RUGS II GROUP-PB, NON-MEDICARE</v>
          </cell>
          <cell r="G783">
            <v>804842.87</v>
          </cell>
          <cell r="H783">
            <v>8635</v>
          </cell>
        </row>
        <row r="784">
          <cell r="A784" t="str">
            <v>037470003309</v>
          </cell>
          <cell r="B784" t="str">
            <v>03747000</v>
          </cell>
          <cell r="C784" t="str">
            <v>03747000</v>
          </cell>
          <cell r="D784" t="str">
            <v>3309</v>
          </cell>
          <cell r="E784" t="str">
            <v>PROMENADE MIDDLETOWN LLC</v>
          </cell>
          <cell r="F784" t="str">
            <v>RUGS II GROUP-CA, NON-MEDICARE</v>
          </cell>
          <cell r="G784">
            <v>213575.16</v>
          </cell>
          <cell r="H784">
            <v>3517</v>
          </cell>
        </row>
        <row r="785">
          <cell r="A785" t="str">
            <v>037470003311</v>
          </cell>
          <cell r="B785" t="str">
            <v>03747000</v>
          </cell>
          <cell r="C785" t="str">
            <v>03747000</v>
          </cell>
          <cell r="D785" t="str">
            <v>3311</v>
          </cell>
          <cell r="E785" t="str">
            <v>PROMENADE MIDDLETOWN LLC</v>
          </cell>
          <cell r="F785" t="str">
            <v>RUGS II GROUP-CB, NON-MEDICARE</v>
          </cell>
          <cell r="G785">
            <v>10972.08</v>
          </cell>
          <cell r="H785">
            <v>336</v>
          </cell>
        </row>
        <row r="786">
          <cell r="A786" t="str">
            <v>037470003319</v>
          </cell>
          <cell r="B786" t="str">
            <v>03747000</v>
          </cell>
          <cell r="C786" t="str">
            <v>03747000</v>
          </cell>
          <cell r="D786" t="str">
            <v>3319</v>
          </cell>
          <cell r="E786" t="str">
            <v>PROMENADE MIDDLETOWN LLC</v>
          </cell>
          <cell r="F786" t="str">
            <v>RUGS II GROUP-BB, NON-MEDICARE</v>
          </cell>
          <cell r="G786">
            <v>210800.93</v>
          </cell>
          <cell r="H786">
            <v>2961</v>
          </cell>
        </row>
        <row r="787">
          <cell r="A787" t="str">
            <v>037470003321</v>
          </cell>
          <cell r="B787" t="str">
            <v>03747000</v>
          </cell>
          <cell r="C787" t="str">
            <v>03747000</v>
          </cell>
          <cell r="D787" t="str">
            <v>3321</v>
          </cell>
          <cell r="E787" t="str">
            <v>PROMENADE MIDDLETOWN LLC</v>
          </cell>
          <cell r="F787" t="str">
            <v>RUGS II GROUP-BC, NON-MEDICARE</v>
          </cell>
          <cell r="G787">
            <v>19354.3</v>
          </cell>
          <cell r="H787">
            <v>222</v>
          </cell>
        </row>
        <row r="788">
          <cell r="A788" t="str">
            <v>037470003323</v>
          </cell>
          <cell r="B788" t="str">
            <v>03747000</v>
          </cell>
          <cell r="C788" t="str">
            <v>03747000</v>
          </cell>
          <cell r="D788" t="str">
            <v>3323</v>
          </cell>
          <cell r="E788" t="str">
            <v>PROMENADE MIDDLETOWN LLC</v>
          </cell>
          <cell r="F788" t="str">
            <v>RUGS II GROUP-PA, NON-MEDICARE</v>
          </cell>
          <cell r="G788">
            <v>15903</v>
          </cell>
          <cell r="H788">
            <v>285</v>
          </cell>
        </row>
        <row r="789">
          <cell r="A789" t="str">
            <v>037470003325</v>
          </cell>
          <cell r="B789" t="str">
            <v>03747000</v>
          </cell>
          <cell r="C789" t="str">
            <v>03747000</v>
          </cell>
          <cell r="D789" t="str">
            <v>3325</v>
          </cell>
          <cell r="E789" t="str">
            <v>PROMENADE MIDDLETOWN LLC</v>
          </cell>
          <cell r="F789" t="str">
            <v>RUGS II GROUP-PB, NON-MEDICARE</v>
          </cell>
          <cell r="G789">
            <v>1486196.86</v>
          </cell>
          <cell r="H789">
            <v>23023</v>
          </cell>
        </row>
        <row r="790">
          <cell r="A790" t="str">
            <v>037470003327</v>
          </cell>
          <cell r="B790" t="str">
            <v>03747000</v>
          </cell>
          <cell r="C790" t="str">
            <v>03747000</v>
          </cell>
          <cell r="D790" t="str">
            <v>3327</v>
          </cell>
          <cell r="E790" t="str">
            <v>PROMENADE MIDDLETOWN LLC</v>
          </cell>
          <cell r="F790" t="str">
            <v>RUGS II GROUP-PC, NON-MEDICARE</v>
          </cell>
          <cell r="G790">
            <v>172657.77</v>
          </cell>
          <cell r="H790">
            <v>2411</v>
          </cell>
        </row>
        <row r="791">
          <cell r="A791" t="str">
            <v>037573843301</v>
          </cell>
          <cell r="B791" t="str">
            <v>03757384</v>
          </cell>
          <cell r="C791" t="str">
            <v>03757384</v>
          </cell>
          <cell r="D791" t="str">
            <v>3301</v>
          </cell>
          <cell r="E791" t="str">
            <v>NEWCO ALP INC</v>
          </cell>
          <cell r="F791" t="str">
            <v>RUGS II GROUP-RA, NON-MEDICARE</v>
          </cell>
          <cell r="G791">
            <v>4188358.85</v>
          </cell>
          <cell r="H791">
            <v>23992</v>
          </cell>
        </row>
        <row r="792">
          <cell r="A792" t="str">
            <v>037573843309</v>
          </cell>
          <cell r="B792" t="str">
            <v>03757384</v>
          </cell>
          <cell r="C792" t="str">
            <v>03757384</v>
          </cell>
          <cell r="D792" t="str">
            <v>3309</v>
          </cell>
          <cell r="E792" t="str">
            <v>NEWCO ALP INC</v>
          </cell>
          <cell r="F792" t="str">
            <v>RUGS II GROUP-CA, NON-MEDICARE</v>
          </cell>
          <cell r="G792">
            <v>546462.06000000006</v>
          </cell>
          <cell r="H792">
            <v>4235</v>
          </cell>
        </row>
        <row r="793">
          <cell r="A793" t="str">
            <v>037573843311</v>
          </cell>
          <cell r="B793" t="str">
            <v>03757384</v>
          </cell>
          <cell r="C793" t="str">
            <v>03757384</v>
          </cell>
          <cell r="D793" t="str">
            <v>3311</v>
          </cell>
          <cell r="E793" t="str">
            <v>NEWCO ALP INC</v>
          </cell>
          <cell r="F793" t="str">
            <v>RUGS II GROUP-CB, NON-MEDICARE</v>
          </cell>
          <cell r="G793">
            <v>12752.64</v>
          </cell>
          <cell r="H793">
            <v>82</v>
          </cell>
        </row>
        <row r="794">
          <cell r="A794" t="str">
            <v>037573843317</v>
          </cell>
          <cell r="B794" t="str">
            <v>03757384</v>
          </cell>
          <cell r="C794" t="str">
            <v>03757384</v>
          </cell>
          <cell r="D794" t="str">
            <v>3317</v>
          </cell>
          <cell r="E794" t="str">
            <v>NEWCO ALP INC</v>
          </cell>
          <cell r="F794" t="str">
            <v>RUGS II GROUP-BA, NON-MEDICARE</v>
          </cell>
          <cell r="G794">
            <v>9190.24</v>
          </cell>
          <cell r="H794">
            <v>71</v>
          </cell>
        </row>
        <row r="795">
          <cell r="A795" t="str">
            <v>037573843319</v>
          </cell>
          <cell r="B795" t="str">
            <v>03757384</v>
          </cell>
          <cell r="C795" t="str">
            <v>03757384</v>
          </cell>
          <cell r="D795" t="str">
            <v>3319</v>
          </cell>
          <cell r="E795" t="str">
            <v>NEWCO ALP INC</v>
          </cell>
          <cell r="F795" t="str">
            <v>RUGS II GROUP-BB, NON-MEDICARE</v>
          </cell>
          <cell r="G795">
            <v>21992.400000000001</v>
          </cell>
          <cell r="H795">
            <v>149</v>
          </cell>
        </row>
        <row r="796">
          <cell r="A796" t="str">
            <v>037573843323</v>
          </cell>
          <cell r="B796" t="str">
            <v>03757384</v>
          </cell>
          <cell r="C796" t="str">
            <v>03757384</v>
          </cell>
          <cell r="D796" t="str">
            <v>3323</v>
          </cell>
          <cell r="E796" t="str">
            <v>NEWCO ALP INC</v>
          </cell>
          <cell r="F796" t="str">
            <v>RUGS II GROUP-PA, NON-MEDICARE</v>
          </cell>
          <cell r="G796">
            <v>126919.6</v>
          </cell>
          <cell r="H796">
            <v>1090</v>
          </cell>
        </row>
        <row r="797">
          <cell r="A797" t="str">
            <v>037573843325</v>
          </cell>
          <cell r="B797" t="str">
            <v>03757384</v>
          </cell>
          <cell r="C797" t="str">
            <v>03757384</v>
          </cell>
          <cell r="D797" t="str">
            <v>3325</v>
          </cell>
          <cell r="E797" t="str">
            <v>NEWCO ALP INC</v>
          </cell>
          <cell r="F797" t="str">
            <v>RUGS II GROUP-PB, NON-MEDICARE</v>
          </cell>
          <cell r="G797">
            <v>4625326.21</v>
          </cell>
          <cell r="H797">
            <v>34054</v>
          </cell>
        </row>
        <row r="798">
          <cell r="A798" t="str">
            <v>037573843327</v>
          </cell>
          <cell r="B798" t="str">
            <v>03757384</v>
          </cell>
          <cell r="C798" t="str">
            <v>03757384</v>
          </cell>
          <cell r="D798" t="str">
            <v>3327</v>
          </cell>
          <cell r="E798" t="str">
            <v>NEWCO ALP INC</v>
          </cell>
          <cell r="F798" t="str">
            <v>RUGS II GROUP-PC, NON-MEDICARE</v>
          </cell>
          <cell r="G798">
            <v>16518.8</v>
          </cell>
          <cell r="H798">
            <v>122</v>
          </cell>
        </row>
        <row r="799">
          <cell r="A799" t="str">
            <v>038170943301</v>
          </cell>
          <cell r="B799" t="str">
            <v>03817094</v>
          </cell>
          <cell r="C799" t="str">
            <v>03817094</v>
          </cell>
          <cell r="D799" t="str">
            <v>3301</v>
          </cell>
          <cell r="E799" t="str">
            <v>HEMPSTEAD ALP LLC</v>
          </cell>
          <cell r="F799" t="str">
            <v>RUGS II GROUP-RA, NON-MEDICARE</v>
          </cell>
          <cell r="G799">
            <v>1033507.95</v>
          </cell>
          <cell r="H799">
            <v>8246</v>
          </cell>
        </row>
        <row r="800">
          <cell r="A800" t="str">
            <v>038170943309</v>
          </cell>
          <cell r="B800" t="str">
            <v>03817094</v>
          </cell>
          <cell r="C800" t="str">
            <v>03817094</v>
          </cell>
          <cell r="D800" t="str">
            <v>3309</v>
          </cell>
          <cell r="E800" t="str">
            <v>HEMPSTEAD ALP LLC</v>
          </cell>
          <cell r="F800" t="str">
            <v>RUGS II GROUP-CA, NON-MEDICARE</v>
          </cell>
          <cell r="G800">
            <v>575425.72</v>
          </cell>
          <cell r="H800">
            <v>7314</v>
          </cell>
        </row>
        <row r="801">
          <cell r="A801" t="str">
            <v>038170943311</v>
          </cell>
          <cell r="B801" t="str">
            <v>03817094</v>
          </cell>
          <cell r="C801" t="str">
            <v>03817094</v>
          </cell>
          <cell r="D801" t="str">
            <v>3311</v>
          </cell>
          <cell r="E801" t="str">
            <v>HEMPSTEAD ALP LLC</v>
          </cell>
          <cell r="F801" t="str">
            <v>RUGS II GROUP-CB, NON-MEDICARE</v>
          </cell>
          <cell r="G801">
            <v>60517.13</v>
          </cell>
          <cell r="H801">
            <v>571</v>
          </cell>
        </row>
        <row r="802">
          <cell r="A802" t="str">
            <v>038170943313</v>
          </cell>
          <cell r="B802" t="str">
            <v>03817094</v>
          </cell>
          <cell r="C802" t="str">
            <v>03817094</v>
          </cell>
          <cell r="D802" t="str">
            <v>3313</v>
          </cell>
          <cell r="E802" t="str">
            <v>HEMPSTEAD ALP LLC</v>
          </cell>
          <cell r="F802" t="str">
            <v>RUGS II GROUP-CC, NON-MEDICARE</v>
          </cell>
          <cell r="G802">
            <v>67359.600000000006</v>
          </cell>
          <cell r="H802">
            <v>594</v>
          </cell>
        </row>
        <row r="803">
          <cell r="A803" t="str">
            <v>038170943317</v>
          </cell>
          <cell r="B803" t="str">
            <v>03817094</v>
          </cell>
          <cell r="C803" t="str">
            <v>03817094</v>
          </cell>
          <cell r="D803" t="str">
            <v>3317</v>
          </cell>
          <cell r="E803" t="str">
            <v>HEMPSTEAD ALP LLC</v>
          </cell>
          <cell r="F803" t="str">
            <v>RUGS II GROUP-BA, NON-MEDICARE</v>
          </cell>
          <cell r="G803">
            <v>3597.75</v>
          </cell>
          <cell r="H803">
            <v>45</v>
          </cell>
        </row>
        <row r="804">
          <cell r="A804" t="str">
            <v>038170943319</v>
          </cell>
          <cell r="B804" t="str">
            <v>03817094</v>
          </cell>
          <cell r="C804" t="str">
            <v>03817094</v>
          </cell>
          <cell r="D804" t="str">
            <v>3319</v>
          </cell>
          <cell r="E804" t="str">
            <v>HEMPSTEAD ALP LLC</v>
          </cell>
          <cell r="F804" t="str">
            <v>RUGS II GROUP-BB, NON-MEDICARE</v>
          </cell>
          <cell r="G804">
            <v>1671787.02</v>
          </cell>
          <cell r="H804">
            <v>17373</v>
          </cell>
        </row>
        <row r="805">
          <cell r="A805" t="str">
            <v>038170943321</v>
          </cell>
          <cell r="B805" t="str">
            <v>03817094</v>
          </cell>
          <cell r="C805" t="str">
            <v>03817094</v>
          </cell>
          <cell r="D805" t="str">
            <v>3321</v>
          </cell>
          <cell r="E805" t="str">
            <v>HEMPSTEAD ALP LLC</v>
          </cell>
          <cell r="F805" t="str">
            <v>RUGS II GROUP-BC, NON-MEDICARE</v>
          </cell>
          <cell r="G805">
            <v>225446.2</v>
          </cell>
          <cell r="H805">
            <v>2140</v>
          </cell>
        </row>
        <row r="806">
          <cell r="A806" t="str">
            <v>038170943325</v>
          </cell>
          <cell r="B806" t="str">
            <v>03817094</v>
          </cell>
          <cell r="C806" t="str">
            <v>03817094</v>
          </cell>
          <cell r="D806" t="str">
            <v>3325</v>
          </cell>
          <cell r="E806" t="str">
            <v>HEMPSTEAD ALP LLC</v>
          </cell>
          <cell r="F806" t="str">
            <v>RUGS II GROUP-PB, NON-MEDICARE</v>
          </cell>
          <cell r="G806">
            <v>1668315.3</v>
          </cell>
          <cell r="H806">
            <v>19503</v>
          </cell>
        </row>
        <row r="807">
          <cell r="A807" t="str">
            <v>038170943327</v>
          </cell>
          <cell r="B807" t="str">
            <v>03817094</v>
          </cell>
          <cell r="C807" t="str">
            <v>03817094</v>
          </cell>
          <cell r="D807" t="str">
            <v>3327</v>
          </cell>
          <cell r="E807" t="str">
            <v>HEMPSTEAD ALP LLC</v>
          </cell>
          <cell r="F807" t="str">
            <v>RUGS II GROUP-PC, NON-MEDICARE</v>
          </cell>
          <cell r="G807">
            <v>366691</v>
          </cell>
          <cell r="H807">
            <v>3779</v>
          </cell>
        </row>
        <row r="808">
          <cell r="A808" t="str">
            <v>038264733309</v>
          </cell>
          <cell r="B808" t="str">
            <v>03826473</v>
          </cell>
          <cell r="C808" t="str">
            <v>03826473</v>
          </cell>
          <cell r="D808" t="str">
            <v>3309</v>
          </cell>
          <cell r="E808" t="str">
            <v>ST FRANCIS COMMONS INC</v>
          </cell>
          <cell r="F808" t="str">
            <v>RUGS II GROUP-CA, NON-MEDICARE</v>
          </cell>
          <cell r="G808">
            <v>140360.98000000001</v>
          </cell>
          <cell r="H808">
            <v>2479</v>
          </cell>
        </row>
        <row r="809">
          <cell r="A809" t="str">
            <v>038264733313</v>
          </cell>
          <cell r="B809" t="str">
            <v>03826473</v>
          </cell>
          <cell r="C809" t="str">
            <v>03826473</v>
          </cell>
          <cell r="D809" t="str">
            <v>3313</v>
          </cell>
          <cell r="E809" t="str">
            <v>ST FRANCIS COMMONS INC</v>
          </cell>
          <cell r="F809" t="str">
            <v>RUGS II GROUP-CC, NON-MEDICARE</v>
          </cell>
          <cell r="G809">
            <v>2823.84</v>
          </cell>
          <cell r="H809">
            <v>37</v>
          </cell>
        </row>
        <row r="810">
          <cell r="A810" t="str">
            <v>038264733315</v>
          </cell>
          <cell r="B810" t="str">
            <v>03826473</v>
          </cell>
          <cell r="C810" t="str">
            <v>03826473</v>
          </cell>
          <cell r="D810" t="str">
            <v>3315</v>
          </cell>
          <cell r="E810" t="str">
            <v>ST FRANCIS COMMONS INC</v>
          </cell>
          <cell r="F810" t="str">
            <v>RUGS II GROUP-CD, NON-MEDICARE</v>
          </cell>
          <cell r="G810">
            <v>1732.4</v>
          </cell>
          <cell r="H810">
            <v>20</v>
          </cell>
        </row>
        <row r="811">
          <cell r="A811" t="str">
            <v>038264733317</v>
          </cell>
          <cell r="B811" t="str">
            <v>03826473</v>
          </cell>
          <cell r="C811" t="str">
            <v>03826473</v>
          </cell>
          <cell r="D811" t="str">
            <v>3317</v>
          </cell>
          <cell r="E811" t="str">
            <v>ST FRANCIS COMMONS INC</v>
          </cell>
          <cell r="F811" t="str">
            <v>RUGS II GROUP-BA, NON-MEDICARE</v>
          </cell>
          <cell r="G811">
            <v>2587.5</v>
          </cell>
          <cell r="H811">
            <v>46</v>
          </cell>
        </row>
        <row r="812">
          <cell r="A812" t="str">
            <v>038264733319</v>
          </cell>
          <cell r="B812" t="str">
            <v>03826473</v>
          </cell>
          <cell r="C812" t="str">
            <v>03826473</v>
          </cell>
          <cell r="D812" t="str">
            <v>3319</v>
          </cell>
          <cell r="E812" t="str">
            <v>ST FRANCIS COMMONS INC</v>
          </cell>
          <cell r="F812" t="str">
            <v>RUGS II GROUP-BB, NON-MEDICARE</v>
          </cell>
          <cell r="G812">
            <v>121875.12</v>
          </cell>
          <cell r="H812">
            <v>2124</v>
          </cell>
        </row>
        <row r="813">
          <cell r="A813" t="str">
            <v>038264733321</v>
          </cell>
          <cell r="B813" t="str">
            <v>03826473</v>
          </cell>
          <cell r="C813" t="str">
            <v>03826473</v>
          </cell>
          <cell r="D813" t="str">
            <v>3321</v>
          </cell>
          <cell r="E813" t="str">
            <v>ST FRANCIS COMMONS INC</v>
          </cell>
          <cell r="F813" t="str">
            <v>RUGS II GROUP-BC, NON-MEDICARE</v>
          </cell>
          <cell r="G813">
            <v>1730.54</v>
          </cell>
          <cell r="H813">
            <v>31</v>
          </cell>
        </row>
        <row r="814">
          <cell r="A814" t="str">
            <v>038264733323</v>
          </cell>
          <cell r="B814" t="str">
            <v>03826473</v>
          </cell>
          <cell r="C814" t="str">
            <v>03826473</v>
          </cell>
          <cell r="D814" t="str">
            <v>3323</v>
          </cell>
          <cell r="E814" t="str">
            <v>ST FRANCIS COMMONS INC</v>
          </cell>
          <cell r="F814" t="str">
            <v>RUGS II GROUP-PA, NON-MEDICARE</v>
          </cell>
          <cell r="G814">
            <v>28702.799999999999</v>
          </cell>
          <cell r="H814">
            <v>595</v>
          </cell>
        </row>
        <row r="815">
          <cell r="A815" t="str">
            <v>038264733325</v>
          </cell>
          <cell r="B815" t="str">
            <v>03826473</v>
          </cell>
          <cell r="C815" t="str">
            <v>03826473</v>
          </cell>
          <cell r="D815" t="str">
            <v>3325</v>
          </cell>
          <cell r="E815" t="str">
            <v>ST FRANCIS COMMONS INC</v>
          </cell>
          <cell r="F815" t="str">
            <v>RUGS II GROUP-PB, NON-MEDICARE</v>
          </cell>
          <cell r="G815">
            <v>572843.84</v>
          </cell>
          <cell r="H815">
            <v>9712</v>
          </cell>
        </row>
        <row r="816">
          <cell r="A816" t="str">
            <v>038264733327</v>
          </cell>
          <cell r="B816" t="str">
            <v>03826473</v>
          </cell>
          <cell r="C816" t="str">
            <v>03826473</v>
          </cell>
          <cell r="D816" t="str">
            <v>3327</v>
          </cell>
          <cell r="E816" t="str">
            <v>ST FRANCIS COMMONS INC</v>
          </cell>
          <cell r="F816" t="str">
            <v>RUGS II GROUP-PC, NON-MEDICARE</v>
          </cell>
          <cell r="G816">
            <v>20632.919999999998</v>
          </cell>
          <cell r="H816">
            <v>308</v>
          </cell>
        </row>
        <row r="817">
          <cell r="A817" t="str">
            <v>038264733331</v>
          </cell>
          <cell r="B817" t="str">
            <v>03826473</v>
          </cell>
          <cell r="C817" t="str">
            <v>03826473</v>
          </cell>
          <cell r="D817" t="str">
            <v>3331</v>
          </cell>
          <cell r="E817" t="str">
            <v>ST FRANCIS COMMONS INC</v>
          </cell>
          <cell r="F817" t="str">
            <v>RUGS II GROUP-PE, NON-MEDICARE</v>
          </cell>
          <cell r="G817">
            <v>4460.96</v>
          </cell>
          <cell r="H817">
            <v>65</v>
          </cell>
        </row>
        <row r="818">
          <cell r="A818" t="str">
            <v>038318493301</v>
          </cell>
          <cell r="B818" t="str">
            <v>03831849</v>
          </cell>
          <cell r="C818" t="str">
            <v>03831849</v>
          </cell>
          <cell r="D818" t="str">
            <v>3301</v>
          </cell>
          <cell r="E818" t="str">
            <v>JEWISH HOME LIFECARE UNIVERSITY AVE</v>
          </cell>
          <cell r="F818" t="str">
            <v>RUGS II GROUP-RA, NON-MEDICARE</v>
          </cell>
          <cell r="G818">
            <v>122431.86</v>
          </cell>
          <cell r="H818">
            <v>894</v>
          </cell>
        </row>
        <row r="819">
          <cell r="A819" t="str">
            <v>038318493305</v>
          </cell>
          <cell r="B819" t="str">
            <v>03831849</v>
          </cell>
          <cell r="C819" t="str">
            <v>03831849</v>
          </cell>
          <cell r="D819" t="str">
            <v>3305</v>
          </cell>
          <cell r="E819" t="str">
            <v>JEWISH HOME LIFECARE UNIVERSITY AVE</v>
          </cell>
          <cell r="F819" t="str">
            <v>RUGS II GROUP-SA, NON-MEDICARE</v>
          </cell>
          <cell r="G819">
            <v>21027.01</v>
          </cell>
          <cell r="H819">
            <v>157</v>
          </cell>
        </row>
        <row r="820">
          <cell r="A820" t="str">
            <v>038318493309</v>
          </cell>
          <cell r="B820" t="str">
            <v>03831849</v>
          </cell>
          <cell r="C820" t="str">
            <v>03831849</v>
          </cell>
          <cell r="D820" t="str">
            <v>3309</v>
          </cell>
          <cell r="E820" t="str">
            <v>JEWISH HOME LIFECARE UNIVERSITY AVE</v>
          </cell>
          <cell r="F820" t="str">
            <v>RUGS II GROUP-CA, NON-MEDICARE</v>
          </cell>
          <cell r="G820">
            <v>268410.92</v>
          </cell>
          <cell r="H820">
            <v>3076</v>
          </cell>
        </row>
        <row r="821">
          <cell r="A821" t="str">
            <v>038318493317</v>
          </cell>
          <cell r="B821" t="str">
            <v>03831849</v>
          </cell>
          <cell r="C821" t="str">
            <v>03831849</v>
          </cell>
          <cell r="D821" t="str">
            <v>3317</v>
          </cell>
          <cell r="E821" t="str">
            <v>JEWISH HOME LIFECARE UNIVERSITY AVE</v>
          </cell>
          <cell r="F821" t="str">
            <v>RUGS II GROUP-BA, NON-MEDICARE</v>
          </cell>
          <cell r="G821">
            <v>107987.46</v>
          </cell>
          <cell r="H821">
            <v>1233</v>
          </cell>
        </row>
        <row r="822">
          <cell r="A822" t="str">
            <v>038318493323</v>
          </cell>
          <cell r="B822" t="str">
            <v>03831849</v>
          </cell>
          <cell r="C822" t="str">
            <v>03831849</v>
          </cell>
          <cell r="D822" t="str">
            <v>3323</v>
          </cell>
          <cell r="E822" t="str">
            <v>JEWISH HOME LIFECARE UNIVERSITY AVE</v>
          </cell>
          <cell r="F822" t="str">
            <v>RUGS II GROUP-PA, NON-MEDICARE</v>
          </cell>
          <cell r="G822">
            <v>1255095.9099999999</v>
          </cell>
          <cell r="H822">
            <v>17262</v>
          </cell>
        </row>
        <row r="823">
          <cell r="A823" t="str">
            <v>038322083309</v>
          </cell>
          <cell r="B823" t="str">
            <v>03832208</v>
          </cell>
          <cell r="C823" t="str">
            <v>03832208</v>
          </cell>
          <cell r="D823" t="str">
            <v>3309</v>
          </cell>
          <cell r="E823" t="str">
            <v>OCEANVIEW MANOR HOME FOR ADULTS INC</v>
          </cell>
          <cell r="F823" t="str">
            <v>RUGS II GROUP-CA, NON-MEDICARE</v>
          </cell>
          <cell r="G823">
            <v>38790.400000000001</v>
          </cell>
          <cell r="H823">
            <v>440</v>
          </cell>
        </row>
        <row r="824">
          <cell r="A824" t="str">
            <v>038322083319</v>
          </cell>
          <cell r="B824" t="str">
            <v>03832208</v>
          </cell>
          <cell r="C824" t="str">
            <v>03832208</v>
          </cell>
          <cell r="D824" t="str">
            <v>3319</v>
          </cell>
          <cell r="E824" t="str">
            <v>OCEANVIEW MANOR HOME FOR ADULTS INC</v>
          </cell>
          <cell r="F824" t="str">
            <v>RUGS II GROUP-BB, NON-MEDICARE</v>
          </cell>
          <cell r="G824">
            <v>35838.300000000003</v>
          </cell>
          <cell r="H824">
            <v>335</v>
          </cell>
        </row>
        <row r="825">
          <cell r="A825" t="str">
            <v>038322083321</v>
          </cell>
          <cell r="B825" t="str">
            <v>03832208</v>
          </cell>
          <cell r="C825" t="str">
            <v>03832208</v>
          </cell>
          <cell r="D825" t="str">
            <v>3321</v>
          </cell>
          <cell r="E825" t="str">
            <v>OCEANVIEW MANOR HOME FOR ADULTS INC</v>
          </cell>
          <cell r="F825" t="str">
            <v>RUGS II GROUP-BC, NON-MEDICARE</v>
          </cell>
          <cell r="G825">
            <v>16849.5</v>
          </cell>
          <cell r="H825">
            <v>141</v>
          </cell>
        </row>
        <row r="826">
          <cell r="A826" t="str">
            <v>038322083323</v>
          </cell>
          <cell r="B826" t="str">
            <v>03832208</v>
          </cell>
          <cell r="C826" t="str">
            <v>03832208</v>
          </cell>
          <cell r="D826" t="str">
            <v>3323</v>
          </cell>
          <cell r="E826" t="str">
            <v>OCEANVIEW MANOR HOME FOR ADULTS INC</v>
          </cell>
          <cell r="F826" t="str">
            <v>RUGS II GROUP-PA, NON-MEDICARE</v>
          </cell>
          <cell r="G826">
            <v>10620</v>
          </cell>
          <cell r="H826">
            <v>144</v>
          </cell>
        </row>
        <row r="827">
          <cell r="A827" t="str">
            <v>038322083325</v>
          </cell>
          <cell r="B827" t="str">
            <v>03832208</v>
          </cell>
          <cell r="C827" t="str">
            <v>03832208</v>
          </cell>
          <cell r="D827" t="str">
            <v>3325</v>
          </cell>
          <cell r="E827" t="str">
            <v>OCEANVIEW MANOR HOME FOR ADULTS INC</v>
          </cell>
          <cell r="F827" t="str">
            <v>RUGS II GROUP-PB, NON-MEDICARE</v>
          </cell>
          <cell r="G827">
            <v>1910150.3</v>
          </cell>
          <cell r="H827">
            <v>20336</v>
          </cell>
        </row>
        <row r="828">
          <cell r="A828" t="str">
            <v>038322083327</v>
          </cell>
          <cell r="B828" t="str">
            <v>03832208</v>
          </cell>
          <cell r="C828" t="str">
            <v>03832208</v>
          </cell>
          <cell r="D828" t="str">
            <v>3327</v>
          </cell>
          <cell r="E828" t="str">
            <v>OCEANVIEW MANOR HOME FOR ADULTS INC</v>
          </cell>
          <cell r="F828" t="str">
            <v>RUGS II GROUP-PC, NON-MEDICARE</v>
          </cell>
          <cell r="G828">
            <v>1466934.82</v>
          </cell>
          <cell r="H828">
            <v>13859</v>
          </cell>
        </row>
        <row r="829">
          <cell r="A829" t="str">
            <v>038797923323</v>
          </cell>
          <cell r="B829" t="str">
            <v>03879792</v>
          </cell>
          <cell r="C829" t="str">
            <v>03879792</v>
          </cell>
          <cell r="D829" t="str">
            <v>3323</v>
          </cell>
          <cell r="E829" t="str">
            <v>MORNINGSIDE AT HOME INC</v>
          </cell>
          <cell r="F829" t="str">
            <v>RUGS II GROUP-PA, NON-MEDICARE</v>
          </cell>
          <cell r="G829">
            <v>38472</v>
          </cell>
          <cell r="H829">
            <v>548</v>
          </cell>
        </row>
        <row r="830">
          <cell r="A830" t="str">
            <v>038797923325</v>
          </cell>
          <cell r="B830" t="str">
            <v>03879792</v>
          </cell>
          <cell r="C830" t="str">
            <v>03879792</v>
          </cell>
          <cell r="D830" t="str">
            <v>3325</v>
          </cell>
          <cell r="E830" t="str">
            <v>MORNINGSIDE AT HOME INC</v>
          </cell>
          <cell r="F830" t="str">
            <v>RUGS II GROUP-PB, NON-MEDICARE</v>
          </cell>
          <cell r="G830">
            <v>525394.26</v>
          </cell>
          <cell r="H830">
            <v>6080</v>
          </cell>
        </row>
        <row r="831">
          <cell r="A831" t="str">
            <v>038797923329</v>
          </cell>
          <cell r="B831" t="str">
            <v>03879792</v>
          </cell>
          <cell r="C831" t="str">
            <v>03879792</v>
          </cell>
          <cell r="D831" t="str">
            <v>3329</v>
          </cell>
          <cell r="E831" t="str">
            <v>MORNINGSIDE AT HOME INC</v>
          </cell>
          <cell r="F831" t="str">
            <v>RUGS II GROUP-PD, NON-MEDICARE</v>
          </cell>
          <cell r="G831">
            <v>15284.36</v>
          </cell>
          <cell r="H831">
            <v>133</v>
          </cell>
        </row>
        <row r="832">
          <cell r="A832" t="str">
            <v>038844203301</v>
          </cell>
          <cell r="B832" t="str">
            <v>03884420</v>
          </cell>
          <cell r="C832" t="str">
            <v>03884420</v>
          </cell>
          <cell r="D832" t="str">
            <v>3301</v>
          </cell>
          <cell r="E832" t="str">
            <v>BAPTIST HLTH ENRICHED HOUS PRO ALP</v>
          </cell>
          <cell r="F832" t="str">
            <v>RUGS II GROUP-RA, NON-MEDICARE</v>
          </cell>
          <cell r="G832">
            <v>14479.12</v>
          </cell>
          <cell r="H832">
            <v>158</v>
          </cell>
        </row>
        <row r="833">
          <cell r="A833" t="str">
            <v>038844203309</v>
          </cell>
          <cell r="B833" t="str">
            <v>03884420</v>
          </cell>
          <cell r="C833" t="str">
            <v>03884420</v>
          </cell>
          <cell r="D833" t="str">
            <v>3309</v>
          </cell>
          <cell r="E833" t="str">
            <v>BAPTIST HLTH ENRICHED HOUS PRO ALP</v>
          </cell>
          <cell r="F833" t="str">
            <v>RUGS II GROUP-CA, NON-MEDICARE</v>
          </cell>
          <cell r="G833">
            <v>36032.22</v>
          </cell>
          <cell r="H833">
            <v>819</v>
          </cell>
        </row>
        <row r="834">
          <cell r="A834" t="str">
            <v>038844203319</v>
          </cell>
          <cell r="B834" t="str">
            <v>03884420</v>
          </cell>
          <cell r="C834" t="str">
            <v>03884420</v>
          </cell>
          <cell r="D834" t="str">
            <v>3319</v>
          </cell>
          <cell r="E834" t="str">
            <v>BAPTIST HLTH ENRICHED HOUS PRO ALP</v>
          </cell>
          <cell r="F834" t="str">
            <v>RUGS II GROUP-BB, NON-MEDICARE</v>
          </cell>
          <cell r="G834">
            <v>77074.649999999994</v>
          </cell>
          <cell r="H834">
            <v>1091</v>
          </cell>
        </row>
        <row r="835">
          <cell r="A835" t="str">
            <v>038844203325</v>
          </cell>
          <cell r="B835" t="str">
            <v>03884420</v>
          </cell>
          <cell r="C835" t="str">
            <v>03884420</v>
          </cell>
          <cell r="D835" t="str">
            <v>3325</v>
          </cell>
          <cell r="E835" t="str">
            <v>BAPTIST HLTH ENRICHED HOUS PRO ALP</v>
          </cell>
          <cell r="F835" t="str">
            <v>RUGS II GROUP-PB, NON-MEDICARE</v>
          </cell>
          <cell r="G835">
            <v>92029.71</v>
          </cell>
          <cell r="H835">
            <v>1434</v>
          </cell>
        </row>
        <row r="836">
          <cell r="A836" t="str">
            <v>038844203331</v>
          </cell>
          <cell r="B836" t="str">
            <v>03884420</v>
          </cell>
          <cell r="C836" t="str">
            <v>03884420</v>
          </cell>
          <cell r="D836" t="str">
            <v>3331</v>
          </cell>
          <cell r="E836" t="str">
            <v>BAPTIST HLTH ENRICHED HOUS PRO ALP</v>
          </cell>
          <cell r="F836" t="str">
            <v>RUGS II GROUP-PE, NON-MEDICARE</v>
          </cell>
          <cell r="G836">
            <v>342.6</v>
          </cell>
          <cell r="H836">
            <v>4</v>
          </cell>
        </row>
        <row r="837">
          <cell r="A837" t="str">
            <v>041172773301</v>
          </cell>
          <cell r="B837" t="str">
            <v>04117277</v>
          </cell>
          <cell r="C837" t="str">
            <v>04117277</v>
          </cell>
          <cell r="D837" t="str">
            <v>3301</v>
          </cell>
          <cell r="E837" t="str">
            <v>DAUGHTERS OF JACOB NURSING HOME COM</v>
          </cell>
          <cell r="F837" t="str">
            <v>RUGS II GROUP-RA, NON-MEDICARE</v>
          </cell>
          <cell r="G837">
            <v>7957.02</v>
          </cell>
          <cell r="H837">
            <v>58</v>
          </cell>
        </row>
        <row r="838">
          <cell r="A838" t="str">
            <v>041172773309</v>
          </cell>
          <cell r="B838" t="str">
            <v>04117277</v>
          </cell>
          <cell r="C838" t="str">
            <v>04117277</v>
          </cell>
          <cell r="D838" t="str">
            <v>3309</v>
          </cell>
          <cell r="E838" t="str">
            <v>DAUGHTERS OF JACOB NURSING HOME COM</v>
          </cell>
          <cell r="F838" t="str">
            <v>RUGS II GROUP-CA, NON-MEDICARE</v>
          </cell>
          <cell r="G838">
            <v>324048.15999999997</v>
          </cell>
          <cell r="H838">
            <v>3701</v>
          </cell>
        </row>
        <row r="839">
          <cell r="A839" t="str">
            <v>041172773319</v>
          </cell>
          <cell r="B839" t="str">
            <v>04117277</v>
          </cell>
          <cell r="C839" t="str">
            <v>04117277</v>
          </cell>
          <cell r="D839" t="str">
            <v>3319</v>
          </cell>
          <cell r="E839" t="str">
            <v>DAUGHTERS OF JACOB NURSING HOME COM</v>
          </cell>
          <cell r="F839" t="str">
            <v>RUGS II GROUP-BB, NON-MEDICARE</v>
          </cell>
          <cell r="G839">
            <v>31131.18</v>
          </cell>
          <cell r="H839">
            <v>291</v>
          </cell>
        </row>
        <row r="840">
          <cell r="A840" t="str">
            <v>041172773323</v>
          </cell>
          <cell r="B840" t="str">
            <v>04117277</v>
          </cell>
          <cell r="C840" t="str">
            <v>04117277</v>
          </cell>
          <cell r="D840" t="str">
            <v>3323</v>
          </cell>
          <cell r="E840" t="str">
            <v>DAUGHTERS OF JACOB NURSING HOME COM</v>
          </cell>
          <cell r="F840" t="str">
            <v>RUGS II GROUP-PA, NON-MEDICARE</v>
          </cell>
          <cell r="G840">
            <v>8776.25</v>
          </cell>
          <cell r="H840">
            <v>119</v>
          </cell>
        </row>
        <row r="841">
          <cell r="A841" t="str">
            <v>041172773325</v>
          </cell>
          <cell r="B841" t="str">
            <v>04117277</v>
          </cell>
          <cell r="C841" t="str">
            <v>04117277</v>
          </cell>
          <cell r="D841" t="str">
            <v>3325</v>
          </cell>
          <cell r="E841" t="str">
            <v>DAUGHTERS OF JACOB NURSING HOME COM</v>
          </cell>
          <cell r="F841" t="str">
            <v>RUGS II GROUP-PB, NON-MEDICARE</v>
          </cell>
          <cell r="G841">
            <v>1790256.84</v>
          </cell>
          <cell r="H841">
            <v>18979</v>
          </cell>
        </row>
        <row r="842">
          <cell r="A842" t="str">
            <v>041730203305</v>
          </cell>
          <cell r="B842" t="str">
            <v>04173020</v>
          </cell>
          <cell r="C842" t="str">
            <v>04173020</v>
          </cell>
          <cell r="D842" t="str">
            <v>3305</v>
          </cell>
          <cell r="E842" t="str">
            <v>THE PALM BEACH HOME FOR ADULTS</v>
          </cell>
          <cell r="F842" t="str">
            <v>RUGS II GROUP-SA, NON-MEDICARE</v>
          </cell>
          <cell r="G842">
            <v>8857.15</v>
          </cell>
          <cell r="H842">
            <v>68</v>
          </cell>
        </row>
        <row r="843">
          <cell r="A843" t="str">
            <v>041730203309</v>
          </cell>
          <cell r="B843" t="str">
            <v>04173020</v>
          </cell>
          <cell r="C843" t="str">
            <v>04173020</v>
          </cell>
          <cell r="D843" t="str">
            <v>3309</v>
          </cell>
          <cell r="E843" t="str">
            <v>THE PALM BEACH HOME FOR ADULTS</v>
          </cell>
          <cell r="F843" t="str">
            <v>RUGS II GROUP-CA, NON-MEDICARE</v>
          </cell>
          <cell r="G843">
            <v>135570.4</v>
          </cell>
          <cell r="H843">
            <v>1565</v>
          </cell>
        </row>
        <row r="844">
          <cell r="A844" t="str">
            <v>041730203311</v>
          </cell>
          <cell r="B844" t="str">
            <v>04173020</v>
          </cell>
          <cell r="C844" t="str">
            <v>04173020</v>
          </cell>
          <cell r="D844" t="str">
            <v>3311</v>
          </cell>
          <cell r="E844" t="str">
            <v>THE PALM BEACH HOME FOR ADULTS</v>
          </cell>
          <cell r="F844" t="str">
            <v>RUGS II GROUP-CB, NON-MEDICARE</v>
          </cell>
          <cell r="G844">
            <v>12236.64</v>
          </cell>
          <cell r="H844">
            <v>106</v>
          </cell>
        </row>
        <row r="845">
          <cell r="A845" t="str">
            <v>041730203313</v>
          </cell>
          <cell r="B845" t="str">
            <v>04173020</v>
          </cell>
          <cell r="C845" t="str">
            <v>04173020</v>
          </cell>
          <cell r="D845" t="str">
            <v>3313</v>
          </cell>
          <cell r="E845" t="str">
            <v>THE PALM BEACH HOME FOR ADULTS</v>
          </cell>
          <cell r="F845" t="str">
            <v>RUGS II GROUP-CC, NON-MEDICARE</v>
          </cell>
          <cell r="G845">
            <v>52842.62</v>
          </cell>
          <cell r="H845">
            <v>436</v>
          </cell>
        </row>
        <row r="846">
          <cell r="A846" t="str">
            <v>041730203319</v>
          </cell>
          <cell r="B846" t="str">
            <v>04173020</v>
          </cell>
          <cell r="C846" t="str">
            <v>04173020</v>
          </cell>
          <cell r="D846" t="str">
            <v>3319</v>
          </cell>
          <cell r="E846" t="str">
            <v>THE PALM BEACH HOME FOR ADULTS</v>
          </cell>
          <cell r="F846" t="str">
            <v>RUGS II GROUP-BB, NON-MEDICARE</v>
          </cell>
          <cell r="G846">
            <v>16367.94</v>
          </cell>
          <cell r="H846">
            <v>153</v>
          </cell>
        </row>
        <row r="847">
          <cell r="A847" t="str">
            <v>041730203321</v>
          </cell>
          <cell r="B847" t="str">
            <v>04173020</v>
          </cell>
          <cell r="C847" t="str">
            <v>04173020</v>
          </cell>
          <cell r="D847" t="str">
            <v>3321</v>
          </cell>
          <cell r="E847" t="str">
            <v>THE PALM BEACH HOME FOR ADULTS</v>
          </cell>
          <cell r="F847" t="str">
            <v>RUGS II GROUP-BC, NON-MEDICARE</v>
          </cell>
          <cell r="G847">
            <v>25334</v>
          </cell>
          <cell r="H847">
            <v>212</v>
          </cell>
        </row>
        <row r="848">
          <cell r="A848" t="str">
            <v>041730203325</v>
          </cell>
          <cell r="B848" t="str">
            <v>04173020</v>
          </cell>
          <cell r="C848" t="str">
            <v>04173020</v>
          </cell>
          <cell r="D848" t="str">
            <v>3325</v>
          </cell>
          <cell r="E848" t="str">
            <v>THE PALM BEACH HOME FOR ADULTS</v>
          </cell>
          <cell r="F848" t="str">
            <v>RUGS II GROUP-PB, NON-MEDICARE</v>
          </cell>
          <cell r="G848">
            <v>636457.19999999995</v>
          </cell>
          <cell r="H848">
            <v>7135</v>
          </cell>
        </row>
        <row r="849">
          <cell r="A849" t="str">
            <v>041730203327</v>
          </cell>
          <cell r="B849" t="str">
            <v>04173020</v>
          </cell>
          <cell r="C849" t="str">
            <v>04173020</v>
          </cell>
          <cell r="D849" t="str">
            <v>3327</v>
          </cell>
          <cell r="E849" t="str">
            <v>THE PALM BEACH HOME FOR ADULTS</v>
          </cell>
          <cell r="F849" t="str">
            <v>RUGS II GROUP-PC, NON-MEDICARE</v>
          </cell>
          <cell r="G849">
            <v>91984.56</v>
          </cell>
          <cell r="H849">
            <v>972</v>
          </cell>
        </row>
        <row r="850">
          <cell r="A850" t="str">
            <v>041730203329</v>
          </cell>
          <cell r="B850" t="str">
            <v>04173020</v>
          </cell>
          <cell r="C850" t="str">
            <v>04173020</v>
          </cell>
          <cell r="D850" t="str">
            <v>3329</v>
          </cell>
          <cell r="E850" t="str">
            <v>THE PALM BEACH HOME FOR ADULTS</v>
          </cell>
          <cell r="F850" t="str">
            <v>RUGS II GROUP-PD, NON-MEDICARE</v>
          </cell>
          <cell r="G850">
            <v>58530.67</v>
          </cell>
          <cell r="H850">
            <v>543</v>
          </cell>
        </row>
        <row r="851">
          <cell r="A851" t="str">
            <v>041730203331</v>
          </cell>
          <cell r="B851" t="str">
            <v>04173020</v>
          </cell>
          <cell r="C851" t="str">
            <v>04173020</v>
          </cell>
          <cell r="D851" t="str">
            <v>3331</v>
          </cell>
          <cell r="E851" t="str">
            <v>THE PALM BEACH HOME FOR ADULTS</v>
          </cell>
          <cell r="F851" t="str">
            <v>RUGS II GROUP-PE, NON-MEDICARE</v>
          </cell>
          <cell r="G851">
            <v>120067.77</v>
          </cell>
          <cell r="H851">
            <v>933</v>
          </cell>
        </row>
        <row r="852">
          <cell r="A852" t="str">
            <v>041947493309</v>
          </cell>
          <cell r="B852" t="str">
            <v>04194749</v>
          </cell>
          <cell r="C852" t="str">
            <v>04194749</v>
          </cell>
          <cell r="D852" t="str">
            <v>3309</v>
          </cell>
          <cell r="E852" t="str">
            <v>SHIRE SENIOR LIVING LLC</v>
          </cell>
          <cell r="F852" t="str">
            <v>RUGS II GROUP-CA, NON-MEDICARE</v>
          </cell>
          <cell r="G852">
            <v>21222.52</v>
          </cell>
          <cell r="H852">
            <v>347</v>
          </cell>
        </row>
        <row r="853">
          <cell r="A853" t="str">
            <v>041947493311</v>
          </cell>
          <cell r="B853" t="str">
            <v>04194749</v>
          </cell>
          <cell r="C853" t="str">
            <v>04194749</v>
          </cell>
          <cell r="D853" t="str">
            <v>3311</v>
          </cell>
          <cell r="E853" t="str">
            <v>SHIRE SENIOR LIVING LLC</v>
          </cell>
          <cell r="F853" t="str">
            <v>RUGS II GROUP-CB, NON-MEDICARE</v>
          </cell>
          <cell r="G853">
            <v>63705.8</v>
          </cell>
          <cell r="H853">
            <v>820</v>
          </cell>
        </row>
        <row r="854">
          <cell r="A854" t="str">
            <v>041947493313</v>
          </cell>
          <cell r="B854" t="str">
            <v>04194749</v>
          </cell>
          <cell r="C854" t="str">
            <v>04194749</v>
          </cell>
          <cell r="D854" t="str">
            <v>3313</v>
          </cell>
          <cell r="E854" t="str">
            <v>SHIRE SENIOR LIVING LLC</v>
          </cell>
          <cell r="F854" t="str">
            <v>RUGS II GROUP-CC, NON-MEDICARE</v>
          </cell>
          <cell r="G854">
            <v>6519.08</v>
          </cell>
          <cell r="H854">
            <v>79</v>
          </cell>
        </row>
        <row r="855">
          <cell r="A855" t="str">
            <v>041947493319</v>
          </cell>
          <cell r="B855" t="str">
            <v>04194749</v>
          </cell>
          <cell r="C855" t="str">
            <v>04194749</v>
          </cell>
          <cell r="D855" t="str">
            <v>3319</v>
          </cell>
          <cell r="E855" t="str">
            <v>SHIRE SENIOR LIVING LLC</v>
          </cell>
          <cell r="F855" t="str">
            <v>RUGS II GROUP-BB, NON-MEDICARE</v>
          </cell>
          <cell r="G855">
            <v>135161.04</v>
          </cell>
          <cell r="H855">
            <v>1871</v>
          </cell>
        </row>
        <row r="856">
          <cell r="A856" t="str">
            <v>041947493321</v>
          </cell>
          <cell r="B856" t="str">
            <v>04194749</v>
          </cell>
          <cell r="C856" t="str">
            <v>04194749</v>
          </cell>
          <cell r="D856" t="str">
            <v>3321</v>
          </cell>
          <cell r="E856" t="str">
            <v>SHIRE SENIOR LIVING LLC</v>
          </cell>
          <cell r="F856" t="str">
            <v>RUGS II GROUP-BC, NON-MEDICARE</v>
          </cell>
          <cell r="G856">
            <v>167318.16</v>
          </cell>
          <cell r="H856">
            <v>2092</v>
          </cell>
        </row>
        <row r="857">
          <cell r="A857" t="str">
            <v>041947493323</v>
          </cell>
          <cell r="B857" t="str">
            <v>04194749</v>
          </cell>
          <cell r="C857" t="str">
            <v>04194749</v>
          </cell>
          <cell r="D857" t="str">
            <v>3323</v>
          </cell>
          <cell r="E857" t="str">
            <v>SHIRE SENIOR LIVING LLC</v>
          </cell>
          <cell r="F857" t="str">
            <v>RUGS II GROUP-PA, NON-MEDICARE</v>
          </cell>
          <cell r="G857">
            <v>25876.080000000002</v>
          </cell>
          <cell r="H857">
            <v>498</v>
          </cell>
        </row>
        <row r="858">
          <cell r="A858" t="str">
            <v>041947493325</v>
          </cell>
          <cell r="B858" t="str">
            <v>04194749</v>
          </cell>
          <cell r="C858" t="str">
            <v>04194749</v>
          </cell>
          <cell r="D858" t="str">
            <v>3325</v>
          </cell>
          <cell r="E858" t="str">
            <v>SHIRE SENIOR LIVING LLC</v>
          </cell>
          <cell r="F858" t="str">
            <v>RUGS II GROUP-PB, NON-MEDICARE</v>
          </cell>
          <cell r="G858">
            <v>202282.2</v>
          </cell>
          <cell r="H858">
            <v>3093</v>
          </cell>
        </row>
        <row r="859">
          <cell r="A859" t="str">
            <v>041947493327</v>
          </cell>
          <cell r="B859" t="str">
            <v>04194749</v>
          </cell>
          <cell r="C859" t="str">
            <v>04194749</v>
          </cell>
          <cell r="D859" t="str">
            <v>3327</v>
          </cell>
          <cell r="E859" t="str">
            <v>SHIRE SENIOR LIVING LLC</v>
          </cell>
          <cell r="F859" t="str">
            <v>RUGS II GROUP-PC, NON-MEDICARE</v>
          </cell>
          <cell r="G859">
            <v>248650.08</v>
          </cell>
          <cell r="H859">
            <v>3442</v>
          </cell>
        </row>
        <row r="860">
          <cell r="A860" t="str">
            <v>041947493329</v>
          </cell>
          <cell r="B860" t="str">
            <v>04194749</v>
          </cell>
          <cell r="C860" t="str">
            <v>04194749</v>
          </cell>
          <cell r="D860" t="str">
            <v>3329</v>
          </cell>
          <cell r="E860" t="str">
            <v>SHIRE SENIOR LIVING LLC</v>
          </cell>
          <cell r="F860" t="str">
            <v>RUGS II GROUP-PD, NON-MEDICARE</v>
          </cell>
          <cell r="G860">
            <v>97684.56</v>
          </cell>
          <cell r="H860">
            <v>1266</v>
          </cell>
        </row>
        <row r="861">
          <cell r="A861" t="str">
            <v>041963833301</v>
          </cell>
          <cell r="B861" t="str">
            <v>04196383</v>
          </cell>
          <cell r="C861" t="str">
            <v>04196383</v>
          </cell>
          <cell r="D861" t="str">
            <v>3301</v>
          </cell>
          <cell r="E861" t="str">
            <v>VALLEY RESIDENTIAL SERVICES INC</v>
          </cell>
          <cell r="F861" t="str">
            <v>RUGS II GROUP-RA, NON-MEDICARE</v>
          </cell>
          <cell r="G861">
            <v>69308.539999999994</v>
          </cell>
          <cell r="H861">
            <v>835</v>
          </cell>
        </row>
        <row r="862">
          <cell r="A862" t="str">
            <v>041963833305</v>
          </cell>
          <cell r="B862" t="str">
            <v>04196383</v>
          </cell>
          <cell r="C862" t="str">
            <v>04196383</v>
          </cell>
          <cell r="D862" t="str">
            <v>3305</v>
          </cell>
          <cell r="E862" t="str">
            <v>VALLEY RESIDENTIAL SERVICES INC</v>
          </cell>
          <cell r="F862" t="str">
            <v>RUGS II GROUP-SA, NON-MEDICARE</v>
          </cell>
          <cell r="G862">
            <v>29291.05</v>
          </cell>
          <cell r="H862">
            <v>355</v>
          </cell>
        </row>
        <row r="863">
          <cell r="A863" t="str">
            <v>041963833309</v>
          </cell>
          <cell r="B863" t="str">
            <v>04196383</v>
          </cell>
          <cell r="C863" t="str">
            <v>04196383</v>
          </cell>
          <cell r="D863" t="str">
            <v>3309</v>
          </cell>
          <cell r="E863" t="str">
            <v>VALLEY RESIDENTIAL SERVICES INC</v>
          </cell>
          <cell r="F863" t="str">
            <v>RUGS II GROUP-CA, NON-MEDICARE</v>
          </cell>
          <cell r="G863">
            <v>72594.720000000001</v>
          </cell>
          <cell r="H863">
            <v>1439</v>
          </cell>
        </row>
        <row r="864">
          <cell r="A864" t="str">
            <v>041963833317</v>
          </cell>
          <cell r="B864" t="str">
            <v>04196383</v>
          </cell>
          <cell r="C864" t="str">
            <v>04196383</v>
          </cell>
          <cell r="D864" t="str">
            <v>3317</v>
          </cell>
          <cell r="E864" t="str">
            <v>VALLEY RESIDENTIAL SERVICES INC</v>
          </cell>
          <cell r="F864" t="str">
            <v>RUGS II GROUP-BA, NON-MEDICARE</v>
          </cell>
          <cell r="G864">
            <v>25650</v>
          </cell>
          <cell r="H864">
            <v>456</v>
          </cell>
        </row>
        <row r="865">
          <cell r="A865" t="str">
            <v>041963833319</v>
          </cell>
          <cell r="B865" t="str">
            <v>04196383</v>
          </cell>
          <cell r="C865" t="str">
            <v>04196383</v>
          </cell>
          <cell r="D865" t="str">
            <v>3319</v>
          </cell>
          <cell r="E865" t="str">
            <v>VALLEY RESIDENTIAL SERVICES INC</v>
          </cell>
          <cell r="F865" t="str">
            <v>RUGS II GROUP-BB, NON-MEDICARE</v>
          </cell>
          <cell r="G865">
            <v>3952.41</v>
          </cell>
          <cell r="H865">
            <v>59</v>
          </cell>
        </row>
        <row r="866">
          <cell r="A866" t="str">
            <v>041963833323</v>
          </cell>
          <cell r="B866" t="str">
            <v>04196383</v>
          </cell>
          <cell r="C866" t="str">
            <v>04196383</v>
          </cell>
          <cell r="D866" t="str">
            <v>3323</v>
          </cell>
          <cell r="E866" t="str">
            <v>VALLEY RESIDENTIAL SERVICES INC</v>
          </cell>
          <cell r="F866" t="str">
            <v>RUGS II GROUP-PA, NON-MEDICARE</v>
          </cell>
          <cell r="G866">
            <v>330807.84000000003</v>
          </cell>
          <cell r="H866">
            <v>7498</v>
          </cell>
        </row>
        <row r="867">
          <cell r="A867" t="str">
            <v>041963833325</v>
          </cell>
          <cell r="B867" t="str">
            <v>04196383</v>
          </cell>
          <cell r="C867" t="str">
            <v>04196383</v>
          </cell>
          <cell r="D867" t="str">
            <v>3325</v>
          </cell>
          <cell r="E867" t="str">
            <v>VALLEY RESIDENTIAL SERVICES INC</v>
          </cell>
          <cell r="F867" t="str">
            <v>RUGS II GROUP-PB, NON-MEDICARE</v>
          </cell>
          <cell r="G867">
            <v>49005.2</v>
          </cell>
          <cell r="H867">
            <v>808</v>
          </cell>
        </row>
        <row r="868">
          <cell r="A868" t="str">
            <v>041972243309</v>
          </cell>
          <cell r="B868" t="str">
            <v>04197224</v>
          </cell>
          <cell r="C868" t="str">
            <v>04197224</v>
          </cell>
          <cell r="D868" t="str">
            <v>3309</v>
          </cell>
          <cell r="E868" t="str">
            <v>HAMLET AT WALLKILL LLC</v>
          </cell>
          <cell r="F868" t="str">
            <v>RUGS II GROUP-CA, NON-MEDICARE</v>
          </cell>
          <cell r="G868">
            <v>294239.07</v>
          </cell>
          <cell r="H868">
            <v>4885</v>
          </cell>
        </row>
        <row r="869">
          <cell r="A869" t="str">
            <v>041972243311</v>
          </cell>
          <cell r="B869" t="str">
            <v>04197224</v>
          </cell>
          <cell r="C869" t="str">
            <v>04197224</v>
          </cell>
          <cell r="D869" t="str">
            <v>3311</v>
          </cell>
          <cell r="E869" t="str">
            <v>HAMLET AT WALLKILL LLC</v>
          </cell>
          <cell r="F869" t="str">
            <v>RUGS II GROUP-CB, NON-MEDICARE</v>
          </cell>
          <cell r="G869">
            <v>5119</v>
          </cell>
          <cell r="H869">
            <v>70</v>
          </cell>
        </row>
        <row r="870">
          <cell r="A870" t="str">
            <v>041972243313</v>
          </cell>
          <cell r="B870" t="str">
            <v>04197224</v>
          </cell>
          <cell r="C870" t="str">
            <v>04197224</v>
          </cell>
          <cell r="D870" t="str">
            <v>3313</v>
          </cell>
          <cell r="E870" t="str">
            <v>HAMLET AT WALLKILL LLC</v>
          </cell>
          <cell r="F870" t="str">
            <v>RUGS II GROUP-CC, NON-MEDICARE</v>
          </cell>
          <cell r="G870">
            <v>64819.48</v>
          </cell>
          <cell r="H870">
            <v>716</v>
          </cell>
        </row>
        <row r="871">
          <cell r="A871" t="str">
            <v>041972243319</v>
          </cell>
          <cell r="B871" t="str">
            <v>04197224</v>
          </cell>
          <cell r="C871" t="str">
            <v>04197224</v>
          </cell>
          <cell r="D871" t="str">
            <v>3319</v>
          </cell>
          <cell r="E871" t="str">
            <v>HAMLET AT WALLKILL LLC</v>
          </cell>
          <cell r="F871" t="str">
            <v>RUGS II GROUP-BB, NON-MEDICARE</v>
          </cell>
          <cell r="G871">
            <v>269069.09000000003</v>
          </cell>
          <cell r="H871">
            <v>3663</v>
          </cell>
        </row>
        <row r="872">
          <cell r="A872" t="str">
            <v>041972243321</v>
          </cell>
          <cell r="B872" t="str">
            <v>04197224</v>
          </cell>
          <cell r="C872" t="str">
            <v>04197224</v>
          </cell>
          <cell r="D872" t="str">
            <v>3321</v>
          </cell>
          <cell r="E872" t="str">
            <v>HAMLET AT WALLKILL LLC</v>
          </cell>
          <cell r="F872" t="str">
            <v>RUGS II GROUP-BC, NON-MEDICARE</v>
          </cell>
          <cell r="G872">
            <v>28492.52</v>
          </cell>
          <cell r="H872">
            <v>354</v>
          </cell>
        </row>
        <row r="873">
          <cell r="A873" t="str">
            <v>041972243323</v>
          </cell>
          <cell r="B873" t="str">
            <v>04197224</v>
          </cell>
          <cell r="C873" t="str">
            <v>04197224</v>
          </cell>
          <cell r="D873" t="str">
            <v>3323</v>
          </cell>
          <cell r="E873" t="str">
            <v>HAMLET AT WALLKILL LLC</v>
          </cell>
          <cell r="F873" t="str">
            <v>RUGS II GROUP-PA, NON-MEDICARE</v>
          </cell>
          <cell r="G873">
            <v>7867.8</v>
          </cell>
          <cell r="H873">
            <v>141</v>
          </cell>
        </row>
        <row r="874">
          <cell r="A874" t="str">
            <v>041972243325</v>
          </cell>
          <cell r="B874" t="str">
            <v>04197224</v>
          </cell>
          <cell r="C874" t="str">
            <v>04197224</v>
          </cell>
          <cell r="D874" t="str">
            <v>3325</v>
          </cell>
          <cell r="E874" t="str">
            <v>HAMLET AT WALLKILL LLC</v>
          </cell>
          <cell r="F874" t="str">
            <v>RUGS II GROUP-PB, NON-MEDICARE</v>
          </cell>
          <cell r="G874">
            <v>1147853.72</v>
          </cell>
          <cell r="H874">
            <v>17494</v>
          </cell>
        </row>
        <row r="875">
          <cell r="A875" t="str">
            <v>041972243329</v>
          </cell>
          <cell r="B875" t="str">
            <v>04197224</v>
          </cell>
          <cell r="C875" t="str">
            <v>04197224</v>
          </cell>
          <cell r="D875" t="str">
            <v>3329</v>
          </cell>
          <cell r="E875" t="str">
            <v>HAMLET AT WALLKILL LLC</v>
          </cell>
          <cell r="F875" t="str">
            <v>RUGS II GROUP-PD, NON-MEDICARE</v>
          </cell>
          <cell r="G875">
            <v>22880.84</v>
          </cell>
          <cell r="H875">
            <v>322</v>
          </cell>
        </row>
        <row r="876">
          <cell r="A876" t="str">
            <v>042239013301</v>
          </cell>
          <cell r="B876" t="str">
            <v>04223901</v>
          </cell>
          <cell r="C876" t="str">
            <v>04223901</v>
          </cell>
          <cell r="D876" t="str">
            <v>3301</v>
          </cell>
          <cell r="E876" t="str">
            <v>ALICE HYDE ASSISTED LIVING PROGRAM</v>
          </cell>
          <cell r="F876" t="str">
            <v>RUGS II GROUP-RA, NON-MEDICARE</v>
          </cell>
          <cell r="G876">
            <v>69656.600000000006</v>
          </cell>
          <cell r="H876">
            <v>910</v>
          </cell>
        </row>
        <row r="877">
          <cell r="A877" t="str">
            <v>042239013309</v>
          </cell>
          <cell r="B877" t="str">
            <v>04223901</v>
          </cell>
          <cell r="C877" t="str">
            <v>04223901</v>
          </cell>
          <cell r="D877" t="str">
            <v>3309</v>
          </cell>
          <cell r="E877" t="str">
            <v>ALICE HYDE ASSISTED LIVING PROGRAM</v>
          </cell>
          <cell r="F877" t="str">
            <v>RUGS II GROUP-CA, NON-MEDICARE</v>
          </cell>
          <cell r="G877">
            <v>77729.52</v>
          </cell>
          <cell r="H877">
            <v>1584</v>
          </cell>
        </row>
        <row r="878">
          <cell r="A878" t="str">
            <v>042239013311</v>
          </cell>
          <cell r="B878" t="str">
            <v>04223901</v>
          </cell>
          <cell r="C878" t="str">
            <v>04223901</v>
          </cell>
          <cell r="D878" t="str">
            <v>3311</v>
          </cell>
          <cell r="E878" t="str">
            <v>ALICE HYDE ASSISTED LIVING PROGRAM</v>
          </cell>
          <cell r="F878" t="str">
            <v>RUGS II GROUP-CB, NON-MEDICARE</v>
          </cell>
          <cell r="G878">
            <v>6466.02</v>
          </cell>
          <cell r="H878">
            <v>97</v>
          </cell>
        </row>
        <row r="879">
          <cell r="A879" t="str">
            <v>042239013317</v>
          </cell>
          <cell r="B879" t="str">
            <v>04223901</v>
          </cell>
          <cell r="C879" t="str">
            <v>04223901</v>
          </cell>
          <cell r="D879" t="str">
            <v>3317</v>
          </cell>
          <cell r="E879" t="str">
            <v>ALICE HYDE ASSISTED LIVING PROGRAM</v>
          </cell>
          <cell r="F879" t="str">
            <v>RUGS II GROUP-BA, NON-MEDICARE</v>
          </cell>
          <cell r="G879">
            <v>4913.3999999999996</v>
          </cell>
          <cell r="H879">
            <v>95</v>
          </cell>
        </row>
        <row r="880">
          <cell r="A880" t="str">
            <v>042239013319</v>
          </cell>
          <cell r="B880" t="str">
            <v>04223901</v>
          </cell>
          <cell r="C880" t="str">
            <v>04223901</v>
          </cell>
          <cell r="D880" t="str">
            <v>3319</v>
          </cell>
          <cell r="E880" t="str">
            <v>ALICE HYDE ASSISTED LIVING PROGRAM</v>
          </cell>
          <cell r="F880" t="str">
            <v>RUGS II GROUP-BB, NON-MEDICARE</v>
          </cell>
          <cell r="G880">
            <v>73492.14</v>
          </cell>
          <cell r="H880">
            <v>1310</v>
          </cell>
        </row>
        <row r="881">
          <cell r="A881" t="str">
            <v>042239013321</v>
          </cell>
          <cell r="B881" t="str">
            <v>04223901</v>
          </cell>
          <cell r="C881" t="str">
            <v>04223901</v>
          </cell>
          <cell r="D881" t="str">
            <v>3321</v>
          </cell>
          <cell r="E881" t="str">
            <v>ALICE HYDE ASSISTED LIVING PROGRAM</v>
          </cell>
          <cell r="F881" t="str">
            <v>RUGS II GROUP-BC, NON-MEDICARE</v>
          </cell>
          <cell r="G881">
            <v>40629.199999999997</v>
          </cell>
          <cell r="H881">
            <v>598</v>
          </cell>
        </row>
        <row r="882">
          <cell r="A882" t="str">
            <v>042239013323</v>
          </cell>
          <cell r="B882" t="str">
            <v>04223901</v>
          </cell>
          <cell r="C882" t="str">
            <v>04223901</v>
          </cell>
          <cell r="D882" t="str">
            <v>3323</v>
          </cell>
          <cell r="E882" t="str">
            <v>ALICE HYDE ASSISTED LIVING PROGRAM</v>
          </cell>
          <cell r="F882" t="str">
            <v>RUGS II GROUP-PA, NON-MEDICARE</v>
          </cell>
          <cell r="G882">
            <v>38185.14</v>
          </cell>
          <cell r="H882">
            <v>1157</v>
          </cell>
        </row>
        <row r="883">
          <cell r="A883" t="str">
            <v>042239013325</v>
          </cell>
          <cell r="B883" t="str">
            <v>04223901</v>
          </cell>
          <cell r="C883" t="str">
            <v>04223901</v>
          </cell>
          <cell r="D883" t="str">
            <v>3325</v>
          </cell>
          <cell r="E883" t="str">
            <v>ALICE HYDE ASSISTED LIVING PROGRAM</v>
          </cell>
          <cell r="F883" t="str">
            <v>RUGS II GROUP-PB, NON-MEDICARE</v>
          </cell>
          <cell r="G883">
            <v>171700.61</v>
          </cell>
          <cell r="H883">
            <v>3633</v>
          </cell>
        </row>
        <row r="884">
          <cell r="A884" t="str">
            <v>042239013327</v>
          </cell>
          <cell r="B884" t="str">
            <v>04223901</v>
          </cell>
          <cell r="C884" t="str">
            <v>04223901</v>
          </cell>
          <cell r="D884" t="str">
            <v>3327</v>
          </cell>
          <cell r="E884" t="str">
            <v>ALICE HYDE ASSISTED LIVING PROGRAM</v>
          </cell>
          <cell r="F884" t="str">
            <v>RUGS II GROUP-PC, NON-MEDICARE</v>
          </cell>
          <cell r="G884">
            <v>30913.59</v>
          </cell>
          <cell r="H884">
            <v>537</v>
          </cell>
        </row>
        <row r="885">
          <cell r="A885" t="str">
            <v>042458413301</v>
          </cell>
          <cell r="B885" t="str">
            <v>04245841</v>
          </cell>
          <cell r="C885" t="str">
            <v>04245841</v>
          </cell>
          <cell r="D885" t="str">
            <v>3301</v>
          </cell>
          <cell r="E885" t="str">
            <v>MOUNT VIEW ASSISTED LIVING INC</v>
          </cell>
          <cell r="F885" t="str">
            <v>RUGS II GROUP-RA, NON-MEDICARE</v>
          </cell>
          <cell r="G885">
            <v>108087.53</v>
          </cell>
          <cell r="H885">
            <v>1429</v>
          </cell>
        </row>
        <row r="886">
          <cell r="A886" t="str">
            <v>042458413303</v>
          </cell>
          <cell r="B886" t="str">
            <v>04245841</v>
          </cell>
          <cell r="C886" t="str">
            <v>04245841</v>
          </cell>
          <cell r="D886" t="str">
            <v>3303</v>
          </cell>
          <cell r="E886" t="str">
            <v>MOUNT VIEW ASSISTED LIVING INC</v>
          </cell>
          <cell r="F886" t="str">
            <v>RUGS II GROUP-RB, NON-MEDICARE</v>
          </cell>
          <cell r="G886">
            <v>6522.77</v>
          </cell>
          <cell r="H886">
            <v>71</v>
          </cell>
        </row>
        <row r="887">
          <cell r="A887" t="str">
            <v>042458413305</v>
          </cell>
          <cell r="B887" t="str">
            <v>04245841</v>
          </cell>
          <cell r="C887" t="str">
            <v>04245841</v>
          </cell>
          <cell r="D887" t="str">
            <v>3305</v>
          </cell>
          <cell r="E887" t="str">
            <v>MOUNT VIEW ASSISTED LIVING INC</v>
          </cell>
          <cell r="F887" t="str">
            <v>RUGS II GROUP-SA, NON-MEDICARE</v>
          </cell>
          <cell r="G887">
            <v>5303.04</v>
          </cell>
          <cell r="H887">
            <v>64</v>
          </cell>
        </row>
        <row r="888">
          <cell r="A888" t="str">
            <v>042458413309</v>
          </cell>
          <cell r="B888" t="str">
            <v>04245841</v>
          </cell>
          <cell r="C888" t="str">
            <v>04245841</v>
          </cell>
          <cell r="D888" t="str">
            <v>3309</v>
          </cell>
          <cell r="E888" t="str">
            <v>MOUNT VIEW ASSISTED LIVING INC</v>
          </cell>
          <cell r="F888" t="str">
            <v>RUGS II GROUP-CA, NON-MEDICARE</v>
          </cell>
          <cell r="G888">
            <v>285288.76</v>
          </cell>
          <cell r="H888">
            <v>6113</v>
          </cell>
        </row>
        <row r="889">
          <cell r="A889" t="str">
            <v>042458413311</v>
          </cell>
          <cell r="B889" t="str">
            <v>04245841</v>
          </cell>
          <cell r="C889" t="str">
            <v>04245841</v>
          </cell>
          <cell r="D889" t="str">
            <v>3311</v>
          </cell>
          <cell r="E889" t="str">
            <v>MOUNT VIEW ASSISTED LIVING INC</v>
          </cell>
          <cell r="F889" t="str">
            <v>RUGS II GROUP-CB, NON-MEDICARE</v>
          </cell>
          <cell r="G889">
            <v>17622.849999999999</v>
          </cell>
          <cell r="H889">
            <v>245</v>
          </cell>
        </row>
        <row r="890">
          <cell r="A890" t="str">
            <v>042458413317</v>
          </cell>
          <cell r="B890" t="str">
            <v>04245841</v>
          </cell>
          <cell r="C890" t="str">
            <v>04245841</v>
          </cell>
          <cell r="D890" t="str">
            <v>3317</v>
          </cell>
          <cell r="E890" t="str">
            <v>MOUNT VIEW ASSISTED LIVING INC</v>
          </cell>
          <cell r="F890" t="str">
            <v>RUGS II GROUP-BA, NON-MEDICARE</v>
          </cell>
          <cell r="G890">
            <v>54346.32</v>
          </cell>
          <cell r="H890">
            <v>1112</v>
          </cell>
        </row>
        <row r="891">
          <cell r="A891" t="str">
            <v>042458413323</v>
          </cell>
          <cell r="B891" t="str">
            <v>04245841</v>
          </cell>
          <cell r="C891" t="str">
            <v>04245841</v>
          </cell>
          <cell r="D891" t="str">
            <v>3323</v>
          </cell>
          <cell r="E891" t="str">
            <v>MOUNT VIEW ASSISTED LIVING INC</v>
          </cell>
          <cell r="F891" t="str">
            <v>RUGS II GROUP-PA, NON-MEDICARE</v>
          </cell>
          <cell r="G891">
            <v>917738.64</v>
          </cell>
          <cell r="H891">
            <v>22667</v>
          </cell>
        </row>
        <row r="892">
          <cell r="A892" t="str">
            <v>042458413325</v>
          </cell>
          <cell r="B892" t="str">
            <v>04245841</v>
          </cell>
          <cell r="C892" t="str">
            <v>04245841</v>
          </cell>
          <cell r="D892" t="str">
            <v>3325</v>
          </cell>
          <cell r="E892" t="str">
            <v>MOUNT VIEW ASSISTED LIVING INC</v>
          </cell>
          <cell r="F892" t="str">
            <v>RUGS II GROUP-PB, NON-MEDICARE</v>
          </cell>
          <cell r="G892">
            <v>54677.37</v>
          </cell>
          <cell r="H892">
            <v>985</v>
          </cell>
        </row>
        <row r="893">
          <cell r="A893" t="str">
            <v>042458413327</v>
          </cell>
          <cell r="B893" t="str">
            <v>04245841</v>
          </cell>
          <cell r="C893" t="str">
            <v>04245841</v>
          </cell>
          <cell r="D893" t="str">
            <v>3327</v>
          </cell>
          <cell r="E893" t="str">
            <v>MOUNT VIEW ASSISTED LIVING INC</v>
          </cell>
          <cell r="F893" t="str">
            <v>RUGS II GROUP-PC, NON-MEDICARE</v>
          </cell>
          <cell r="G893">
            <v>5367.37</v>
          </cell>
          <cell r="H893">
            <v>145</v>
          </cell>
        </row>
        <row r="894">
          <cell r="A894" t="str">
            <v>042458413329</v>
          </cell>
          <cell r="B894" t="str">
            <v>04245841</v>
          </cell>
          <cell r="C894" t="str">
            <v>04245841</v>
          </cell>
          <cell r="D894" t="str">
            <v>3329</v>
          </cell>
          <cell r="E894" t="str">
            <v>MOUNT VIEW ASSISTED LIVING INC</v>
          </cell>
          <cell r="F894" t="str">
            <v>RUGS II GROUP-PD, NON-MEDICARE</v>
          </cell>
          <cell r="G894">
            <v>1430.2</v>
          </cell>
          <cell r="H894">
            <v>20</v>
          </cell>
        </row>
        <row r="895">
          <cell r="A895" t="str">
            <v>043379133309</v>
          </cell>
          <cell r="B895" t="str">
            <v>04337913</v>
          </cell>
          <cell r="C895" t="str">
            <v>04337913</v>
          </cell>
          <cell r="D895" t="str">
            <v>3309</v>
          </cell>
          <cell r="E895" t="str">
            <v>THE ELIOT AT CATSKILL LLC</v>
          </cell>
          <cell r="F895" t="str">
            <v>RUGS II GROUP-CA, NON-MEDICARE</v>
          </cell>
          <cell r="G895">
            <v>71961.58</v>
          </cell>
          <cell r="H895">
            <v>1232</v>
          </cell>
        </row>
        <row r="896">
          <cell r="A896" t="str">
            <v>043379133311</v>
          </cell>
          <cell r="B896" t="str">
            <v>04337913</v>
          </cell>
          <cell r="C896" t="str">
            <v>04337913</v>
          </cell>
          <cell r="D896" t="str">
            <v>3311</v>
          </cell>
          <cell r="E896" t="str">
            <v>THE ELIOT AT CATSKILL LLC</v>
          </cell>
          <cell r="F896" t="str">
            <v>RUGS II GROUP-CB, NON-MEDICARE</v>
          </cell>
          <cell r="G896">
            <v>7138.28</v>
          </cell>
          <cell r="H896">
            <v>92</v>
          </cell>
        </row>
        <row r="897">
          <cell r="A897" t="str">
            <v>043379133317</v>
          </cell>
          <cell r="B897" t="str">
            <v>04337913</v>
          </cell>
          <cell r="C897" t="str">
            <v>04337913</v>
          </cell>
          <cell r="D897" t="str">
            <v>3317</v>
          </cell>
          <cell r="E897" t="str">
            <v>THE ELIOT AT CATSKILL LLC</v>
          </cell>
          <cell r="F897" t="str">
            <v>RUGS II GROUP-BA, NON-MEDICARE</v>
          </cell>
          <cell r="G897">
            <v>17810.32</v>
          </cell>
          <cell r="H897">
            <v>296</v>
          </cell>
        </row>
        <row r="898">
          <cell r="A898" t="str">
            <v>043379133319</v>
          </cell>
          <cell r="B898" t="str">
            <v>04337913</v>
          </cell>
          <cell r="C898" t="str">
            <v>04337913</v>
          </cell>
          <cell r="D898" t="str">
            <v>3319</v>
          </cell>
          <cell r="E898" t="str">
            <v>THE ELIOT AT CATSKILL LLC</v>
          </cell>
          <cell r="F898" t="str">
            <v>RUGS II GROUP-BB, NON-MEDICARE</v>
          </cell>
          <cell r="G898">
            <v>98838.1</v>
          </cell>
          <cell r="H898">
            <v>1374</v>
          </cell>
        </row>
        <row r="899">
          <cell r="A899" t="str">
            <v>043379133323</v>
          </cell>
          <cell r="B899" t="str">
            <v>04337913</v>
          </cell>
          <cell r="C899" t="str">
            <v>04337913</v>
          </cell>
          <cell r="D899" t="str">
            <v>3323</v>
          </cell>
          <cell r="E899" t="str">
            <v>THE ELIOT AT CATSKILL LLC</v>
          </cell>
          <cell r="F899" t="str">
            <v>RUGS II GROUP-PA, NON-MEDICARE</v>
          </cell>
          <cell r="G899">
            <v>25552.38</v>
          </cell>
          <cell r="H899">
            <v>498</v>
          </cell>
        </row>
        <row r="900">
          <cell r="A900" t="str">
            <v>043379133325</v>
          </cell>
          <cell r="B900" t="str">
            <v>04337913</v>
          </cell>
          <cell r="C900" t="str">
            <v>04337913</v>
          </cell>
          <cell r="D900" t="str">
            <v>3325</v>
          </cell>
          <cell r="E900" t="str">
            <v>THE ELIOT AT CATSKILL LLC</v>
          </cell>
          <cell r="F900" t="str">
            <v>RUGS II GROUP-PB, NON-MEDICARE</v>
          </cell>
          <cell r="G900">
            <v>226178.84</v>
          </cell>
          <cell r="H900">
            <v>3598</v>
          </cell>
        </row>
        <row r="901">
          <cell r="A901" t="str">
            <v>043379133327</v>
          </cell>
          <cell r="B901" t="str">
            <v>04337913</v>
          </cell>
          <cell r="C901" t="str">
            <v>04337913</v>
          </cell>
          <cell r="D901" t="str">
            <v>3327</v>
          </cell>
          <cell r="E901" t="str">
            <v>THE ELIOT AT CATSKILL LLC</v>
          </cell>
          <cell r="F901" t="str">
            <v>RUGS II GROUP-PC, NON-MEDICARE</v>
          </cell>
          <cell r="G901">
            <v>9008.5499999999993</v>
          </cell>
          <cell r="H901">
            <v>142</v>
          </cell>
        </row>
        <row r="902">
          <cell r="A902" t="str">
            <v>043381073301</v>
          </cell>
          <cell r="B902" t="str">
            <v>04338107</v>
          </cell>
          <cell r="C902" t="str">
            <v>04338107</v>
          </cell>
          <cell r="D902" t="str">
            <v>3301</v>
          </cell>
          <cell r="E902" t="str">
            <v>THE GARDENS BY MORNINGSTAR LLC</v>
          </cell>
          <cell r="F902" t="str">
            <v>RUGS II GROUP-RA, NON-MEDICARE</v>
          </cell>
          <cell r="G902">
            <v>10473.040000000001</v>
          </cell>
          <cell r="H902">
            <v>124</v>
          </cell>
        </row>
        <row r="903">
          <cell r="A903" t="str">
            <v>043381073309</v>
          </cell>
          <cell r="B903" t="str">
            <v>04338107</v>
          </cell>
          <cell r="C903" t="str">
            <v>04338107</v>
          </cell>
          <cell r="D903" t="str">
            <v>3309</v>
          </cell>
          <cell r="E903" t="str">
            <v>THE GARDENS BY MORNINGSTAR LLC</v>
          </cell>
          <cell r="F903" t="str">
            <v>RUGS II GROUP-CA, NON-MEDICARE</v>
          </cell>
          <cell r="G903">
            <v>224051.4</v>
          </cell>
          <cell r="H903">
            <v>4877</v>
          </cell>
        </row>
        <row r="904">
          <cell r="A904" t="str">
            <v>043381073311</v>
          </cell>
          <cell r="B904" t="str">
            <v>04338107</v>
          </cell>
          <cell r="C904" t="str">
            <v>04338107</v>
          </cell>
          <cell r="D904" t="str">
            <v>3311</v>
          </cell>
          <cell r="E904" t="str">
            <v>THE GARDENS BY MORNINGSTAR LLC</v>
          </cell>
          <cell r="F904" t="str">
            <v>RUGS II GROUP-CB, NON-MEDICARE</v>
          </cell>
          <cell r="G904">
            <v>26600.11</v>
          </cell>
          <cell r="H904">
            <v>473</v>
          </cell>
        </row>
        <row r="905">
          <cell r="A905" t="str">
            <v>043381073313</v>
          </cell>
          <cell r="B905" t="str">
            <v>04338107</v>
          </cell>
          <cell r="C905" t="str">
            <v>04338107</v>
          </cell>
          <cell r="D905" t="str">
            <v>3313</v>
          </cell>
          <cell r="E905" t="str">
            <v>THE GARDENS BY MORNINGSTAR LLC</v>
          </cell>
          <cell r="F905" t="str">
            <v>RUGS II GROUP-CC, NON-MEDICARE</v>
          </cell>
          <cell r="G905">
            <v>30070.080000000002</v>
          </cell>
          <cell r="H905">
            <v>394</v>
          </cell>
        </row>
        <row r="906">
          <cell r="A906" t="str">
            <v>043381073315</v>
          </cell>
          <cell r="B906" t="str">
            <v>04338107</v>
          </cell>
          <cell r="C906" t="str">
            <v>04338107</v>
          </cell>
          <cell r="D906" t="str">
            <v>3315</v>
          </cell>
          <cell r="E906" t="str">
            <v>THE GARDENS BY MORNINGSTAR LLC</v>
          </cell>
          <cell r="F906" t="str">
            <v>RUGS II GROUP-CD, NON-MEDICARE</v>
          </cell>
          <cell r="G906">
            <v>3148.8</v>
          </cell>
          <cell r="H906">
            <v>50</v>
          </cell>
        </row>
        <row r="907">
          <cell r="A907" t="str">
            <v>043381073319</v>
          </cell>
          <cell r="B907" t="str">
            <v>04338107</v>
          </cell>
          <cell r="C907" t="str">
            <v>04338107</v>
          </cell>
          <cell r="D907" t="str">
            <v>3319</v>
          </cell>
          <cell r="E907" t="str">
            <v>THE GARDENS BY MORNINGSTAR LLC</v>
          </cell>
          <cell r="F907" t="str">
            <v>RUGS II GROUP-BB, NON-MEDICARE</v>
          </cell>
          <cell r="G907">
            <v>76987.289999999994</v>
          </cell>
          <cell r="H907">
            <v>1252</v>
          </cell>
        </row>
        <row r="908">
          <cell r="A908" t="str">
            <v>043381073321</v>
          </cell>
          <cell r="B908" t="str">
            <v>04338107</v>
          </cell>
          <cell r="C908" t="str">
            <v>04338107</v>
          </cell>
          <cell r="D908" t="str">
            <v>3321</v>
          </cell>
          <cell r="E908" t="str">
            <v>THE GARDENS BY MORNINGSTAR LLC</v>
          </cell>
          <cell r="F908" t="str">
            <v>RUGS II GROUP-BC, NON-MEDICARE</v>
          </cell>
          <cell r="G908">
            <v>62918.6</v>
          </cell>
          <cell r="H908">
            <v>890</v>
          </cell>
        </row>
        <row r="909">
          <cell r="A909" t="str">
            <v>043381073323</v>
          </cell>
          <cell r="B909" t="str">
            <v>04338107</v>
          </cell>
          <cell r="C909" t="str">
            <v>04338107</v>
          </cell>
          <cell r="D909" t="str">
            <v>3323</v>
          </cell>
          <cell r="E909" t="str">
            <v>THE GARDENS BY MORNINGSTAR LLC</v>
          </cell>
          <cell r="F909" t="str">
            <v>RUGS II GROUP-PA, NON-MEDICARE</v>
          </cell>
          <cell r="G909">
            <v>40859.279999999999</v>
          </cell>
          <cell r="H909">
            <v>847</v>
          </cell>
        </row>
        <row r="910">
          <cell r="A910" t="str">
            <v>043381073325</v>
          </cell>
          <cell r="B910" t="str">
            <v>04338107</v>
          </cell>
          <cell r="C910" t="str">
            <v>04338107</v>
          </cell>
          <cell r="D910" t="str">
            <v>3325</v>
          </cell>
          <cell r="E910" t="str">
            <v>THE GARDENS BY MORNINGSTAR LLC</v>
          </cell>
          <cell r="F910" t="str">
            <v>RUGS II GROUP-PB, NON-MEDICARE</v>
          </cell>
          <cell r="G910">
            <v>628331.66</v>
          </cell>
          <cell r="H910">
            <v>11585</v>
          </cell>
        </row>
        <row r="911">
          <cell r="A911" t="str">
            <v>043381073327</v>
          </cell>
          <cell r="B911" t="str">
            <v>04338107</v>
          </cell>
          <cell r="C911" t="str">
            <v>04338107</v>
          </cell>
          <cell r="D911" t="str">
            <v>3327</v>
          </cell>
          <cell r="E911" t="str">
            <v>THE GARDENS BY MORNINGSTAR LLC</v>
          </cell>
          <cell r="F911" t="str">
            <v>RUGS II GROUP-PC, NON-MEDICARE</v>
          </cell>
          <cell r="G911">
            <v>86028.21</v>
          </cell>
          <cell r="H911">
            <v>1359</v>
          </cell>
        </row>
        <row r="912">
          <cell r="A912" t="str">
            <v>043381073329</v>
          </cell>
          <cell r="B912" t="str">
            <v>04338107</v>
          </cell>
          <cell r="C912" t="str">
            <v>04338107</v>
          </cell>
          <cell r="D912" t="str">
            <v>3329</v>
          </cell>
          <cell r="E912" t="str">
            <v>THE GARDENS BY MORNINGSTAR LLC</v>
          </cell>
          <cell r="F912" t="str">
            <v>RUGS II GROUP-PD, NON-MEDICARE</v>
          </cell>
          <cell r="G912">
            <v>1286.28</v>
          </cell>
          <cell r="H912">
            <v>18</v>
          </cell>
        </row>
        <row r="913">
          <cell r="A913" t="str">
            <v>043381073331</v>
          </cell>
          <cell r="B913" t="str">
            <v>04338107</v>
          </cell>
          <cell r="C913" t="str">
            <v>04338107</v>
          </cell>
          <cell r="D913" t="str">
            <v>3331</v>
          </cell>
          <cell r="E913" t="str">
            <v>THE GARDENS BY MORNINGSTAR LLC</v>
          </cell>
          <cell r="F913" t="str">
            <v>RUGS II GROUP-PE, NON-MEDICARE</v>
          </cell>
          <cell r="G913">
            <v>28368.18</v>
          </cell>
          <cell r="H913">
            <v>359</v>
          </cell>
        </row>
        <row r="914">
          <cell r="A914" t="str">
            <v>043381253309</v>
          </cell>
          <cell r="B914" t="str">
            <v>04338125</v>
          </cell>
          <cell r="C914" t="str">
            <v>04338125</v>
          </cell>
          <cell r="D914" t="str">
            <v>3309</v>
          </cell>
          <cell r="E914" t="str">
            <v>THE NEW GOLDEN ACRES SP LLC</v>
          </cell>
          <cell r="F914" t="str">
            <v>RUGS II GROUP-CA, NON-MEDICARE</v>
          </cell>
          <cell r="G914">
            <v>135209.35999999999</v>
          </cell>
          <cell r="H914">
            <v>1784</v>
          </cell>
        </row>
        <row r="915">
          <cell r="A915" t="str">
            <v>043381253311</v>
          </cell>
          <cell r="B915" t="str">
            <v>04338125</v>
          </cell>
          <cell r="C915" t="str">
            <v>04338125</v>
          </cell>
          <cell r="D915" t="str">
            <v>3311</v>
          </cell>
          <cell r="E915" t="str">
            <v>THE NEW GOLDEN ACRES SP LLC</v>
          </cell>
          <cell r="F915" t="str">
            <v>RUGS II GROUP-CB, NON-MEDICARE</v>
          </cell>
          <cell r="G915">
            <v>8540.7900000000009</v>
          </cell>
          <cell r="H915">
            <v>87</v>
          </cell>
        </row>
        <row r="916">
          <cell r="A916" t="str">
            <v>043381253319</v>
          </cell>
          <cell r="B916" t="str">
            <v>04338125</v>
          </cell>
          <cell r="C916" t="str">
            <v>04338125</v>
          </cell>
          <cell r="D916" t="str">
            <v>3319</v>
          </cell>
          <cell r="E916" t="str">
            <v>THE NEW GOLDEN ACRES SP LLC</v>
          </cell>
          <cell r="F916" t="str">
            <v>RUGS II GROUP-BB, NON-MEDICARE</v>
          </cell>
          <cell r="G916">
            <v>366993.45</v>
          </cell>
          <cell r="H916">
            <v>4036</v>
          </cell>
        </row>
        <row r="917">
          <cell r="A917" t="str">
            <v>043381253321</v>
          </cell>
          <cell r="B917" t="str">
            <v>04338125</v>
          </cell>
          <cell r="C917" t="str">
            <v>04338125</v>
          </cell>
          <cell r="D917" t="str">
            <v>3321</v>
          </cell>
          <cell r="E917" t="str">
            <v>THE NEW GOLDEN ACRES SP LLC</v>
          </cell>
          <cell r="F917" t="str">
            <v>RUGS II GROUP-BC, NON-MEDICARE</v>
          </cell>
          <cell r="G917">
            <v>221030.2</v>
          </cell>
          <cell r="H917">
            <v>2180</v>
          </cell>
        </row>
        <row r="918">
          <cell r="A918" t="str">
            <v>043381253323</v>
          </cell>
          <cell r="B918" t="str">
            <v>04338125</v>
          </cell>
          <cell r="C918" t="str">
            <v>04338125</v>
          </cell>
          <cell r="D918" t="str">
            <v>3323</v>
          </cell>
          <cell r="E918" t="str">
            <v>THE NEW GOLDEN ACRES SP LLC</v>
          </cell>
          <cell r="F918" t="str">
            <v>RUGS II GROUP-PA, NON-MEDICARE</v>
          </cell>
          <cell r="G918">
            <v>1338.12</v>
          </cell>
          <cell r="H918">
            <v>21</v>
          </cell>
        </row>
        <row r="919">
          <cell r="A919" t="str">
            <v>043381253325</v>
          </cell>
          <cell r="B919" t="str">
            <v>04338125</v>
          </cell>
          <cell r="C919" t="str">
            <v>04338125</v>
          </cell>
          <cell r="D919" t="str">
            <v>3325</v>
          </cell>
          <cell r="E919" t="str">
            <v>THE NEW GOLDEN ACRES SP LLC</v>
          </cell>
          <cell r="F919" t="str">
            <v>RUGS II GROUP-PB, NON-MEDICARE</v>
          </cell>
          <cell r="G919">
            <v>1060167.8</v>
          </cell>
          <cell r="H919">
            <v>12970</v>
          </cell>
        </row>
        <row r="920">
          <cell r="A920" t="str">
            <v>043381253327</v>
          </cell>
          <cell r="B920" t="str">
            <v>04338125</v>
          </cell>
          <cell r="C920" t="str">
            <v>04338125</v>
          </cell>
          <cell r="D920" t="str">
            <v>3327</v>
          </cell>
          <cell r="E920" t="str">
            <v>THE NEW GOLDEN ACRES SP LLC</v>
          </cell>
          <cell r="F920" t="str">
            <v>RUGS II GROUP-PC, NON-MEDICARE</v>
          </cell>
          <cell r="G920">
            <v>16290.79</v>
          </cell>
          <cell r="H920">
            <v>179</v>
          </cell>
        </row>
        <row r="921">
          <cell r="A921" t="str">
            <v>043381253331</v>
          </cell>
          <cell r="B921" t="str">
            <v>04338125</v>
          </cell>
          <cell r="C921" t="str">
            <v>04338125</v>
          </cell>
          <cell r="D921" t="str">
            <v>3331</v>
          </cell>
          <cell r="E921" t="str">
            <v>THE NEW GOLDEN ACRES SP LLC</v>
          </cell>
          <cell r="F921" t="str">
            <v>RUGS II GROUP-PE, NON-MEDICARE</v>
          </cell>
          <cell r="G921">
            <v>24393.599999999999</v>
          </cell>
          <cell r="H921">
            <v>224</v>
          </cell>
        </row>
        <row r="922">
          <cell r="A922" t="str">
            <v>043381983301</v>
          </cell>
          <cell r="B922" t="str">
            <v>04338198</v>
          </cell>
          <cell r="C922" t="str">
            <v>04338198</v>
          </cell>
          <cell r="D922" t="str">
            <v>3301</v>
          </cell>
          <cell r="E922" t="str">
            <v>THE NEW VILLAGE VIEW SP LLC</v>
          </cell>
          <cell r="F922" t="str">
            <v>RUGS II GROUP-RA, NON-MEDICARE</v>
          </cell>
          <cell r="G922">
            <v>25874.76</v>
          </cell>
          <cell r="H922">
            <v>257</v>
          </cell>
        </row>
        <row r="923">
          <cell r="A923" t="str">
            <v>043381983309</v>
          </cell>
          <cell r="B923" t="str">
            <v>04338198</v>
          </cell>
          <cell r="C923" t="str">
            <v>04338198</v>
          </cell>
          <cell r="D923" t="str">
            <v>3309</v>
          </cell>
          <cell r="E923" t="str">
            <v>THE NEW VILLAGE VIEW SP LLC</v>
          </cell>
          <cell r="F923" t="str">
            <v>RUGS II GROUP-CA, NON-MEDICARE</v>
          </cell>
          <cell r="G923">
            <v>23964.400000000001</v>
          </cell>
          <cell r="H923">
            <v>362</v>
          </cell>
        </row>
        <row r="924">
          <cell r="A924" t="str">
            <v>043381983319</v>
          </cell>
          <cell r="B924" t="str">
            <v>04338198</v>
          </cell>
          <cell r="C924" t="str">
            <v>04338198</v>
          </cell>
          <cell r="D924" t="str">
            <v>3319</v>
          </cell>
          <cell r="E924" t="str">
            <v>THE NEW VILLAGE VIEW SP LLC</v>
          </cell>
          <cell r="F924" t="str">
            <v>RUGS II GROUP-BB, NON-MEDICARE</v>
          </cell>
          <cell r="G924">
            <v>262971.84000000003</v>
          </cell>
          <cell r="H924">
            <v>3334</v>
          </cell>
        </row>
        <row r="925">
          <cell r="A925" t="str">
            <v>043381983321</v>
          </cell>
          <cell r="B925" t="str">
            <v>04338198</v>
          </cell>
          <cell r="C925" t="str">
            <v>04338198</v>
          </cell>
          <cell r="D925" t="str">
            <v>3321</v>
          </cell>
          <cell r="E925" t="str">
            <v>THE NEW VILLAGE VIEW SP LLC</v>
          </cell>
          <cell r="F925" t="str">
            <v>RUGS II GROUP-BC, NON-MEDICARE</v>
          </cell>
          <cell r="G925">
            <v>39880.75</v>
          </cell>
          <cell r="H925">
            <v>455</v>
          </cell>
        </row>
        <row r="926">
          <cell r="A926" t="str">
            <v>043381983325</v>
          </cell>
          <cell r="B926" t="str">
            <v>04338198</v>
          </cell>
          <cell r="C926" t="str">
            <v>04338198</v>
          </cell>
          <cell r="D926" t="str">
            <v>3325</v>
          </cell>
          <cell r="E926" t="str">
            <v>THE NEW VILLAGE VIEW SP LLC</v>
          </cell>
          <cell r="F926" t="str">
            <v>RUGS II GROUP-PB, NON-MEDICARE</v>
          </cell>
          <cell r="G926">
            <v>689253.05</v>
          </cell>
          <cell r="H926">
            <v>9703</v>
          </cell>
        </row>
        <row r="927">
          <cell r="A927" t="str">
            <v>043381983327</v>
          </cell>
          <cell r="B927" t="str">
            <v>04338198</v>
          </cell>
          <cell r="C927" t="str">
            <v>04338198</v>
          </cell>
          <cell r="D927" t="str">
            <v>3327</v>
          </cell>
          <cell r="E927" t="str">
            <v>THE NEW VILLAGE VIEW SP LLC</v>
          </cell>
          <cell r="F927" t="str">
            <v>RUGS II GROUP-PC, NON-MEDICARE</v>
          </cell>
          <cell r="G927">
            <v>16502.64</v>
          </cell>
          <cell r="H927">
            <v>209</v>
          </cell>
        </row>
        <row r="928">
          <cell r="A928" t="str">
            <v>043383273301</v>
          </cell>
          <cell r="B928" t="str">
            <v>04338327</v>
          </cell>
          <cell r="C928" t="str">
            <v>04338327</v>
          </cell>
          <cell r="D928" t="str">
            <v>3301</v>
          </cell>
          <cell r="E928" t="str">
            <v>ICC MANAGEMENT AND CONSULTING INC</v>
          </cell>
          <cell r="F928" t="str">
            <v>RUGS II GROUP-RA, NON-MEDICARE</v>
          </cell>
          <cell r="G928">
            <v>15102.07</v>
          </cell>
          <cell r="H928">
            <v>181</v>
          </cell>
        </row>
        <row r="929">
          <cell r="A929" t="str">
            <v>043383273303</v>
          </cell>
          <cell r="B929" t="str">
            <v>04338327</v>
          </cell>
          <cell r="C929" t="str">
            <v>04338327</v>
          </cell>
          <cell r="D929" t="str">
            <v>3303</v>
          </cell>
          <cell r="E929" t="str">
            <v>ICC MANAGEMENT AND CONSULTING INC</v>
          </cell>
          <cell r="F929" t="str">
            <v>RUGS II GROUP-RB, NON-MEDICARE</v>
          </cell>
          <cell r="G929">
            <v>53569.42</v>
          </cell>
          <cell r="H929">
            <v>601</v>
          </cell>
        </row>
        <row r="930">
          <cell r="A930" t="str">
            <v>043383273309</v>
          </cell>
          <cell r="B930" t="str">
            <v>04338327</v>
          </cell>
          <cell r="C930" t="str">
            <v>04338327</v>
          </cell>
          <cell r="D930" t="str">
            <v>3309</v>
          </cell>
          <cell r="E930" t="str">
            <v>ICC MANAGEMENT AND CONSULTING INC</v>
          </cell>
          <cell r="F930" t="str">
            <v>RUGS II GROUP-CA, NON-MEDICARE</v>
          </cell>
          <cell r="G930">
            <v>46275.66</v>
          </cell>
          <cell r="H930">
            <v>811</v>
          </cell>
        </row>
        <row r="931">
          <cell r="A931" t="str">
            <v>043383273311</v>
          </cell>
          <cell r="B931" t="str">
            <v>04338327</v>
          </cell>
          <cell r="C931" t="str">
            <v>04338327</v>
          </cell>
          <cell r="D931" t="str">
            <v>3311</v>
          </cell>
          <cell r="E931" t="str">
            <v>ICC MANAGEMENT AND CONSULTING INC</v>
          </cell>
          <cell r="F931" t="str">
            <v>RUGS II GROUP-CB, NON-MEDICARE</v>
          </cell>
          <cell r="G931">
            <v>15559.65</v>
          </cell>
          <cell r="H931">
            <v>213</v>
          </cell>
        </row>
        <row r="932">
          <cell r="A932" t="str">
            <v>043383273313</v>
          </cell>
          <cell r="B932" t="str">
            <v>04338327</v>
          </cell>
          <cell r="C932" t="str">
            <v>04338327</v>
          </cell>
          <cell r="D932" t="str">
            <v>3313</v>
          </cell>
          <cell r="E932" t="str">
            <v>ICC MANAGEMENT AND CONSULTING INC</v>
          </cell>
          <cell r="F932" t="str">
            <v>RUGS II GROUP-CC, NON-MEDICARE</v>
          </cell>
          <cell r="G932">
            <v>14683.41</v>
          </cell>
          <cell r="H932">
            <v>189</v>
          </cell>
        </row>
        <row r="933">
          <cell r="A933" t="str">
            <v>043383273317</v>
          </cell>
          <cell r="B933" t="str">
            <v>04338327</v>
          </cell>
          <cell r="C933" t="str">
            <v>04338327</v>
          </cell>
          <cell r="D933" t="str">
            <v>3317</v>
          </cell>
          <cell r="E933" t="str">
            <v>ICC MANAGEMENT AND CONSULTING INC</v>
          </cell>
          <cell r="F933" t="str">
            <v>RUGS II GROUP-BA, NON-MEDICARE</v>
          </cell>
          <cell r="G933">
            <v>4648.58</v>
          </cell>
          <cell r="H933">
            <v>82</v>
          </cell>
        </row>
        <row r="934">
          <cell r="A934" t="str">
            <v>043383273319</v>
          </cell>
          <cell r="B934" t="str">
            <v>04338327</v>
          </cell>
          <cell r="C934" t="str">
            <v>04338327</v>
          </cell>
          <cell r="D934" t="str">
            <v>3319</v>
          </cell>
          <cell r="E934" t="str">
            <v>ICC MANAGEMENT AND CONSULTING INC</v>
          </cell>
          <cell r="F934" t="str">
            <v>RUGS II GROUP-BB, NON-MEDICARE</v>
          </cell>
          <cell r="G934">
            <v>129103.87</v>
          </cell>
          <cell r="H934">
            <v>1915</v>
          </cell>
        </row>
        <row r="935">
          <cell r="A935" t="str">
            <v>043383273321</v>
          </cell>
          <cell r="B935" t="str">
            <v>04338327</v>
          </cell>
          <cell r="C935" t="str">
            <v>04338327</v>
          </cell>
          <cell r="D935" t="str">
            <v>3321</v>
          </cell>
          <cell r="E935" t="str">
            <v>ICC MANAGEMENT AND CONSULTING INC</v>
          </cell>
          <cell r="F935" t="str">
            <v>RUGS II GROUP-BC, NON-MEDICARE</v>
          </cell>
          <cell r="G935">
            <v>26523.200000000001</v>
          </cell>
          <cell r="H935">
            <v>352</v>
          </cell>
        </row>
        <row r="936">
          <cell r="A936" t="str">
            <v>043383273323</v>
          </cell>
          <cell r="B936" t="str">
            <v>04338327</v>
          </cell>
          <cell r="C936" t="str">
            <v>04338327</v>
          </cell>
          <cell r="D936" t="str">
            <v>3323</v>
          </cell>
          <cell r="E936" t="str">
            <v>ICC MANAGEMENT AND CONSULTING INC</v>
          </cell>
          <cell r="F936" t="str">
            <v>RUGS II GROUP-PA, NON-MEDICARE</v>
          </cell>
          <cell r="G936">
            <v>7703.55</v>
          </cell>
          <cell r="H936">
            <v>159</v>
          </cell>
        </row>
        <row r="937">
          <cell r="A937" t="str">
            <v>043383273325</v>
          </cell>
          <cell r="B937" t="str">
            <v>04338327</v>
          </cell>
          <cell r="C937" t="str">
            <v>04338327</v>
          </cell>
          <cell r="D937" t="str">
            <v>3325</v>
          </cell>
          <cell r="E937" t="str">
            <v>ICC MANAGEMENT AND CONSULTING INC</v>
          </cell>
          <cell r="F937" t="str">
            <v>RUGS II GROUP-PB, NON-MEDICARE</v>
          </cell>
          <cell r="G937">
            <v>267529.99</v>
          </cell>
          <cell r="H937">
            <v>4637</v>
          </cell>
        </row>
        <row r="938">
          <cell r="A938" t="str">
            <v>043383273331</v>
          </cell>
          <cell r="B938" t="str">
            <v>04338327</v>
          </cell>
          <cell r="C938" t="str">
            <v>04338327</v>
          </cell>
          <cell r="D938" t="str">
            <v>3331</v>
          </cell>
          <cell r="E938" t="str">
            <v>ICC MANAGEMENT AND CONSULTING INC</v>
          </cell>
          <cell r="F938" t="str">
            <v>RUGS II GROUP-PE, NON-MEDICARE</v>
          </cell>
          <cell r="G938">
            <v>5155.1000000000004</v>
          </cell>
          <cell r="H938">
            <v>73</v>
          </cell>
        </row>
        <row r="939">
          <cell r="A939" t="str">
            <v>043383543309</v>
          </cell>
          <cell r="B939" t="str">
            <v>04338354</v>
          </cell>
          <cell r="C939" t="str">
            <v>04338354</v>
          </cell>
          <cell r="D939" t="str">
            <v>3309</v>
          </cell>
          <cell r="E939" t="str">
            <v>EVERGREEN COURT HOME FOR ADULTS SP</v>
          </cell>
          <cell r="F939" t="str">
            <v>RUGS II GROUP-CA, NON-MEDICARE</v>
          </cell>
          <cell r="G939">
            <v>8336.9</v>
          </cell>
          <cell r="H939">
            <v>110</v>
          </cell>
        </row>
        <row r="940">
          <cell r="A940" t="str">
            <v>043383543311</v>
          </cell>
          <cell r="B940" t="str">
            <v>04338354</v>
          </cell>
          <cell r="C940" t="str">
            <v>04338354</v>
          </cell>
          <cell r="D940" t="str">
            <v>3311</v>
          </cell>
          <cell r="E940" t="str">
            <v>EVERGREEN COURT HOME FOR ADULTS SP</v>
          </cell>
          <cell r="F940" t="str">
            <v>RUGS II GROUP-CB, NON-MEDICARE</v>
          </cell>
          <cell r="G940">
            <v>34752.18</v>
          </cell>
          <cell r="H940">
            <v>354</v>
          </cell>
        </row>
        <row r="941">
          <cell r="A941" t="str">
            <v>043383543319</v>
          </cell>
          <cell r="B941" t="str">
            <v>04338354</v>
          </cell>
          <cell r="C941" t="str">
            <v>04338354</v>
          </cell>
          <cell r="D941" t="str">
            <v>3319</v>
          </cell>
          <cell r="E941" t="str">
            <v>EVERGREEN COURT HOME FOR ADULTS SP</v>
          </cell>
          <cell r="F941" t="str">
            <v>RUGS II GROUP-BB, NON-MEDICARE</v>
          </cell>
          <cell r="G941">
            <v>206141.77</v>
          </cell>
          <cell r="H941">
            <v>2277</v>
          </cell>
        </row>
        <row r="942">
          <cell r="A942" t="str">
            <v>043383543321</v>
          </cell>
          <cell r="B942" t="str">
            <v>04338354</v>
          </cell>
          <cell r="C942" t="str">
            <v>04338354</v>
          </cell>
          <cell r="D942" t="str">
            <v>3321</v>
          </cell>
          <cell r="E942" t="str">
            <v>EVERGREEN COURT HOME FOR ADULTS SP</v>
          </cell>
          <cell r="F942" t="str">
            <v>RUGS II GROUP-BC, NON-MEDICARE</v>
          </cell>
          <cell r="G942">
            <v>37007.35</v>
          </cell>
          <cell r="H942">
            <v>365</v>
          </cell>
        </row>
        <row r="943">
          <cell r="A943" t="str">
            <v>043383543325</v>
          </cell>
          <cell r="B943" t="str">
            <v>04338354</v>
          </cell>
          <cell r="C943" t="str">
            <v>04338354</v>
          </cell>
          <cell r="D943" t="str">
            <v>3325</v>
          </cell>
          <cell r="E943" t="str">
            <v>EVERGREEN COURT HOME FOR ADULTS SP</v>
          </cell>
          <cell r="F943" t="str">
            <v>RUGS II GROUP-PB, NON-MEDICARE</v>
          </cell>
          <cell r="G943">
            <v>1466490.61</v>
          </cell>
          <cell r="H943">
            <v>18358</v>
          </cell>
        </row>
        <row r="944">
          <cell r="A944" t="str">
            <v>043383543327</v>
          </cell>
          <cell r="B944" t="str">
            <v>04338354</v>
          </cell>
          <cell r="C944" t="str">
            <v>04338354</v>
          </cell>
          <cell r="D944" t="str">
            <v>3327</v>
          </cell>
          <cell r="E944" t="str">
            <v>EVERGREEN COURT HOME FOR ADULTS SP</v>
          </cell>
          <cell r="F944" t="str">
            <v>RUGS II GROUP-PC, NON-MEDICARE</v>
          </cell>
          <cell r="G944">
            <v>97027.91</v>
          </cell>
          <cell r="H944">
            <v>1126</v>
          </cell>
        </row>
        <row r="945">
          <cell r="A945" t="str">
            <v>043383543331</v>
          </cell>
          <cell r="B945" t="str">
            <v>04338354</v>
          </cell>
          <cell r="C945" t="str">
            <v>04338354</v>
          </cell>
          <cell r="D945" t="str">
            <v>3331</v>
          </cell>
          <cell r="E945" t="str">
            <v>EVERGREEN COURT HOME FOR ADULTS SP</v>
          </cell>
          <cell r="F945" t="str">
            <v>RUGS II GROUP-PE, NON-MEDICARE</v>
          </cell>
          <cell r="G945">
            <v>8276.4</v>
          </cell>
          <cell r="H945">
            <v>76</v>
          </cell>
        </row>
        <row r="946">
          <cell r="A946" t="str">
            <v>043458003303</v>
          </cell>
          <cell r="B946" t="str">
            <v>04345800</v>
          </cell>
          <cell r="C946" t="str">
            <v>04345800</v>
          </cell>
          <cell r="D946" t="str">
            <v>3303</v>
          </cell>
          <cell r="E946" t="str">
            <v>THE PAVILION AT VESTAL LLC</v>
          </cell>
          <cell r="F946" t="str">
            <v>RUGS II GROUP-RB, NON-MEDICARE</v>
          </cell>
          <cell r="G946">
            <v>2213.86</v>
          </cell>
          <cell r="H946">
            <v>32</v>
          </cell>
        </row>
        <row r="947">
          <cell r="A947" t="str">
            <v>043458003309</v>
          </cell>
          <cell r="B947" t="str">
            <v>04345800</v>
          </cell>
          <cell r="C947" t="str">
            <v>04345800</v>
          </cell>
          <cell r="D947" t="str">
            <v>3309</v>
          </cell>
          <cell r="E947" t="str">
            <v>THE PAVILION AT VESTAL LLC</v>
          </cell>
          <cell r="F947" t="str">
            <v>RUGS II GROUP-CA, NON-MEDICARE</v>
          </cell>
          <cell r="G947">
            <v>74923.09</v>
          </cell>
          <cell r="H947">
            <v>1450</v>
          </cell>
        </row>
        <row r="948">
          <cell r="A948" t="str">
            <v>043458003311</v>
          </cell>
          <cell r="B948" t="str">
            <v>04345800</v>
          </cell>
          <cell r="C948" t="str">
            <v>04345800</v>
          </cell>
          <cell r="D948" t="str">
            <v>3311</v>
          </cell>
          <cell r="E948" t="str">
            <v>THE PAVILION AT VESTAL LLC</v>
          </cell>
          <cell r="F948" t="str">
            <v>RUGS II GROUP-CB, NON-MEDICARE</v>
          </cell>
          <cell r="G948">
            <v>21077.06</v>
          </cell>
          <cell r="H948">
            <v>816</v>
          </cell>
        </row>
        <row r="949">
          <cell r="A949" t="str">
            <v>043458003313</v>
          </cell>
          <cell r="B949" t="str">
            <v>04345800</v>
          </cell>
          <cell r="C949" t="str">
            <v>04345800</v>
          </cell>
          <cell r="D949" t="str">
            <v>3313</v>
          </cell>
          <cell r="E949" t="str">
            <v>THE PAVILION AT VESTAL LLC</v>
          </cell>
          <cell r="F949" t="str">
            <v>RUGS II GROUP-CC, NON-MEDICARE</v>
          </cell>
          <cell r="G949">
            <v>9570.6299999999992</v>
          </cell>
          <cell r="H949">
            <v>123</v>
          </cell>
        </row>
        <row r="950">
          <cell r="A950" t="str">
            <v>043458003317</v>
          </cell>
          <cell r="B950" t="str">
            <v>04345800</v>
          </cell>
          <cell r="C950" t="str">
            <v>04345800</v>
          </cell>
          <cell r="D950" t="str">
            <v>3317</v>
          </cell>
          <cell r="E950" t="str">
            <v>THE PAVILION AT VESTAL LLC</v>
          </cell>
          <cell r="F950" t="str">
            <v>RUGS II GROUP-BA, NON-MEDICARE</v>
          </cell>
          <cell r="G950">
            <v>6901.36</v>
          </cell>
          <cell r="H950">
            <v>332</v>
          </cell>
        </row>
        <row r="951">
          <cell r="A951" t="str">
            <v>043458003321</v>
          </cell>
          <cell r="B951" t="str">
            <v>04345800</v>
          </cell>
          <cell r="C951" t="str">
            <v>04345800</v>
          </cell>
          <cell r="D951" t="str">
            <v>3321</v>
          </cell>
          <cell r="E951" t="str">
            <v>THE PAVILION AT VESTAL LLC</v>
          </cell>
          <cell r="F951" t="str">
            <v>RUGS II GROUP-BC, NON-MEDICARE</v>
          </cell>
          <cell r="G951">
            <v>21072.87</v>
          </cell>
          <cell r="H951">
            <v>279</v>
          </cell>
        </row>
        <row r="952">
          <cell r="A952" t="str">
            <v>043458003323</v>
          </cell>
          <cell r="B952" t="str">
            <v>04345800</v>
          </cell>
          <cell r="C952" t="str">
            <v>04345800</v>
          </cell>
          <cell r="D952" t="str">
            <v>3323</v>
          </cell>
          <cell r="E952" t="str">
            <v>THE PAVILION AT VESTAL LLC</v>
          </cell>
          <cell r="F952" t="str">
            <v>RUGS II GROUP-PA, NON-MEDICARE</v>
          </cell>
          <cell r="G952">
            <v>112774.72</v>
          </cell>
          <cell r="H952">
            <v>3191</v>
          </cell>
        </row>
        <row r="953">
          <cell r="A953" t="str">
            <v>043458003325</v>
          </cell>
          <cell r="B953" t="str">
            <v>04345800</v>
          </cell>
          <cell r="C953" t="str">
            <v>04345800</v>
          </cell>
          <cell r="D953" t="str">
            <v>3325</v>
          </cell>
          <cell r="E953" t="str">
            <v>THE PAVILION AT VESTAL LLC</v>
          </cell>
          <cell r="F953" t="str">
            <v>RUGS II GROUP-PB, NON-MEDICARE</v>
          </cell>
          <cell r="G953">
            <v>192634.96</v>
          </cell>
          <cell r="H953">
            <v>3872</v>
          </cell>
        </row>
        <row r="954">
          <cell r="A954" t="str">
            <v>043458003327</v>
          </cell>
          <cell r="B954" t="str">
            <v>04345800</v>
          </cell>
          <cell r="C954" t="str">
            <v>04345800</v>
          </cell>
          <cell r="D954" t="str">
            <v>3327</v>
          </cell>
          <cell r="E954" t="str">
            <v>THE PAVILION AT VESTAL LLC</v>
          </cell>
          <cell r="F954" t="str">
            <v>RUGS II GROUP-PC, NON-MEDICARE</v>
          </cell>
          <cell r="G954">
            <v>4507.8</v>
          </cell>
          <cell r="H954">
            <v>66</v>
          </cell>
        </row>
        <row r="955">
          <cell r="A955" t="str">
            <v>043458003329</v>
          </cell>
          <cell r="B955" t="str">
            <v>04345800</v>
          </cell>
          <cell r="C955" t="str">
            <v>04345800</v>
          </cell>
          <cell r="D955" t="str">
            <v>3329</v>
          </cell>
          <cell r="E955" t="str">
            <v>THE PAVILION AT VESTAL LLC</v>
          </cell>
          <cell r="F955" t="str">
            <v>RUGS II GROUP-PD, NON-MEDICARE</v>
          </cell>
          <cell r="G955">
            <v>31633.87</v>
          </cell>
          <cell r="H955">
            <v>584</v>
          </cell>
        </row>
        <row r="956">
          <cell r="A956" t="str">
            <v>043458003331</v>
          </cell>
          <cell r="B956" t="str">
            <v>04345800</v>
          </cell>
          <cell r="C956" t="str">
            <v>04345800</v>
          </cell>
          <cell r="D956" t="str">
            <v>3331</v>
          </cell>
          <cell r="E956" t="str">
            <v>THE PAVILION AT VESTAL LLC</v>
          </cell>
          <cell r="F956" t="str">
            <v>RUGS II GROUP-PE, NON-MEDICARE</v>
          </cell>
          <cell r="G956">
            <v>17581.32</v>
          </cell>
          <cell r="H956">
            <v>235</v>
          </cell>
        </row>
        <row r="957">
          <cell r="A957" t="str">
            <v>043934773309</v>
          </cell>
          <cell r="B957" t="str">
            <v>04393477</v>
          </cell>
          <cell r="C957" t="str">
            <v>04393477</v>
          </cell>
          <cell r="D957" t="str">
            <v>3309</v>
          </cell>
          <cell r="E957" t="str">
            <v>GEFEN ACF LLC</v>
          </cell>
          <cell r="F957" t="str">
            <v>RUGS II GROUP-CA, NON-MEDICARE</v>
          </cell>
          <cell r="G957">
            <v>148020.64000000001</v>
          </cell>
          <cell r="H957">
            <v>1679</v>
          </cell>
        </row>
        <row r="958">
          <cell r="A958" t="str">
            <v>043934773311</v>
          </cell>
          <cell r="B958" t="str">
            <v>04393477</v>
          </cell>
          <cell r="C958" t="str">
            <v>04393477</v>
          </cell>
          <cell r="D958" t="str">
            <v>3311</v>
          </cell>
          <cell r="E958" t="str">
            <v>GEFEN ACF LLC</v>
          </cell>
          <cell r="F958" t="str">
            <v>RUGS II GROUP-CB, NON-MEDICARE</v>
          </cell>
          <cell r="G958">
            <v>233788.88</v>
          </cell>
          <cell r="H958">
            <v>2027</v>
          </cell>
        </row>
        <row r="959">
          <cell r="A959" t="str">
            <v>043934773319</v>
          </cell>
          <cell r="B959" t="str">
            <v>04393477</v>
          </cell>
          <cell r="C959" t="str">
            <v>04393477</v>
          </cell>
          <cell r="D959" t="str">
            <v>3319</v>
          </cell>
          <cell r="E959" t="str">
            <v>GEFEN ACF LLC</v>
          </cell>
          <cell r="F959" t="str">
            <v>RUGS II GROUP-BB, NON-MEDICARE</v>
          </cell>
          <cell r="G959">
            <v>84092.04</v>
          </cell>
          <cell r="H959">
            <v>800</v>
          </cell>
        </row>
        <row r="960">
          <cell r="A960" t="str">
            <v>043934773321</v>
          </cell>
          <cell r="B960" t="str">
            <v>04393477</v>
          </cell>
          <cell r="C960" t="str">
            <v>04393477</v>
          </cell>
          <cell r="D960" t="str">
            <v>3321</v>
          </cell>
          <cell r="E960" t="str">
            <v>GEFEN ACF LLC</v>
          </cell>
          <cell r="F960" t="str">
            <v>RUGS II GROUP-BC, NON-MEDICARE</v>
          </cell>
          <cell r="G960">
            <v>113764</v>
          </cell>
          <cell r="H960">
            <v>952</v>
          </cell>
        </row>
        <row r="961">
          <cell r="A961" t="str">
            <v>043934773325</v>
          </cell>
          <cell r="B961" t="str">
            <v>04393477</v>
          </cell>
          <cell r="C961" t="str">
            <v>04393477</v>
          </cell>
          <cell r="D961" t="str">
            <v>3325</v>
          </cell>
          <cell r="E961" t="str">
            <v>GEFEN ACF LLC</v>
          </cell>
          <cell r="F961" t="str">
            <v>RUGS II GROUP-PB, NON-MEDICARE</v>
          </cell>
          <cell r="G961">
            <v>1468219.4</v>
          </cell>
          <cell r="H961">
            <v>15435</v>
          </cell>
        </row>
        <row r="962">
          <cell r="A962" t="str">
            <v>043934773327</v>
          </cell>
          <cell r="B962" t="str">
            <v>04393477</v>
          </cell>
          <cell r="C962" t="str">
            <v>04393477</v>
          </cell>
          <cell r="D962" t="str">
            <v>3327</v>
          </cell>
          <cell r="E962" t="str">
            <v>GEFEN ACF LLC</v>
          </cell>
          <cell r="F962" t="str">
            <v>RUGS II GROUP-PC, NON-MEDICARE</v>
          </cell>
          <cell r="G962">
            <v>1040470.98</v>
          </cell>
          <cell r="H962">
            <v>9771</v>
          </cell>
        </row>
        <row r="963">
          <cell r="A963" t="str">
            <v>044076183309</v>
          </cell>
          <cell r="B963" t="str">
            <v>04407618</v>
          </cell>
          <cell r="C963" t="str">
            <v>04407618</v>
          </cell>
          <cell r="D963" t="str">
            <v>3309</v>
          </cell>
          <cell r="E963" t="str">
            <v>KENWELL GARDENS LLC</v>
          </cell>
          <cell r="F963" t="str">
            <v>RUGS II GROUP-CA, NON-MEDICARE</v>
          </cell>
          <cell r="G963">
            <v>14700.4</v>
          </cell>
          <cell r="H963">
            <v>260</v>
          </cell>
        </row>
        <row r="964">
          <cell r="A964" t="str">
            <v>044076183319</v>
          </cell>
          <cell r="B964" t="str">
            <v>04407618</v>
          </cell>
          <cell r="C964" t="str">
            <v>04407618</v>
          </cell>
          <cell r="D964" t="str">
            <v>3319</v>
          </cell>
          <cell r="E964" t="str">
            <v>KENWELL GARDENS LLC</v>
          </cell>
          <cell r="F964" t="str">
            <v>RUGS II GROUP-BB, NON-MEDICARE</v>
          </cell>
          <cell r="G964">
            <v>8572.16</v>
          </cell>
          <cell r="H964">
            <v>128</v>
          </cell>
        </row>
        <row r="965">
          <cell r="A965" t="str">
            <v>044076183321</v>
          </cell>
          <cell r="B965" t="str">
            <v>04407618</v>
          </cell>
          <cell r="C965" t="str">
            <v>04407618</v>
          </cell>
          <cell r="D965" t="str">
            <v>3321</v>
          </cell>
          <cell r="E965" t="str">
            <v>KENWELL GARDENS LLC</v>
          </cell>
          <cell r="F965" t="str">
            <v>RUGS II GROUP-BC, NON-MEDICARE</v>
          </cell>
          <cell r="G965">
            <v>25412.87</v>
          </cell>
          <cell r="H965">
            <v>343</v>
          </cell>
        </row>
        <row r="966">
          <cell r="A966" t="str">
            <v>044076183323</v>
          </cell>
          <cell r="B966" t="str">
            <v>04407618</v>
          </cell>
          <cell r="C966" t="str">
            <v>04407618</v>
          </cell>
          <cell r="D966" t="str">
            <v>3323</v>
          </cell>
          <cell r="E966" t="str">
            <v>KENWELL GARDENS LLC</v>
          </cell>
          <cell r="F966" t="str">
            <v>RUGS II GROUP-PA, NON-MEDICARE</v>
          </cell>
          <cell r="G966">
            <v>19771.88</v>
          </cell>
          <cell r="H966">
            <v>412</v>
          </cell>
        </row>
        <row r="967">
          <cell r="A967" t="str">
            <v>044076183325</v>
          </cell>
          <cell r="B967" t="str">
            <v>04407618</v>
          </cell>
          <cell r="C967" t="str">
            <v>04407618</v>
          </cell>
          <cell r="D967" t="str">
            <v>3325</v>
          </cell>
          <cell r="E967" t="str">
            <v>KENWELL GARDENS LLC</v>
          </cell>
          <cell r="F967" t="str">
            <v>RUGS II GROUP-PB, NON-MEDICARE</v>
          </cell>
          <cell r="G967">
            <v>52514.19</v>
          </cell>
          <cell r="H967">
            <v>867</v>
          </cell>
        </row>
        <row r="968">
          <cell r="A968" t="str">
            <v>044076183327</v>
          </cell>
          <cell r="B968" t="str">
            <v>04407618</v>
          </cell>
          <cell r="C968" t="str">
            <v>04407618</v>
          </cell>
          <cell r="D968" t="str">
            <v>3327</v>
          </cell>
          <cell r="E968" t="str">
            <v>KENWELL GARDENS LLC</v>
          </cell>
          <cell r="F968" t="str">
            <v>RUGS II GROUP-PC, NON-MEDICARE</v>
          </cell>
          <cell r="G968">
            <v>68309.399999999994</v>
          </cell>
          <cell r="H968">
            <v>1020</v>
          </cell>
        </row>
        <row r="969">
          <cell r="A969" t="str">
            <v>044720603309</v>
          </cell>
          <cell r="B969" t="str">
            <v>04472060</v>
          </cell>
          <cell r="C969" t="str">
            <v>04472060</v>
          </cell>
          <cell r="D969" t="str">
            <v>3309</v>
          </cell>
          <cell r="E969" t="str">
            <v>LEROY MANOR LLC</v>
          </cell>
          <cell r="F969" t="str">
            <v>RUGS II GROUP-CA, NON-MEDICARE</v>
          </cell>
          <cell r="G969">
            <v>147465.06</v>
          </cell>
          <cell r="H969">
            <v>2811</v>
          </cell>
        </row>
        <row r="970">
          <cell r="A970" t="str">
            <v>044720603311</v>
          </cell>
          <cell r="B970" t="str">
            <v>04472060</v>
          </cell>
          <cell r="C970" t="str">
            <v>04472060</v>
          </cell>
          <cell r="D970" t="str">
            <v>3311</v>
          </cell>
          <cell r="E970" t="str">
            <v>LEROY MANOR LLC</v>
          </cell>
          <cell r="F970" t="str">
            <v>RUGS II GROUP-CB, NON-MEDICARE</v>
          </cell>
          <cell r="G970">
            <v>7630.25</v>
          </cell>
          <cell r="H970">
            <v>115</v>
          </cell>
        </row>
        <row r="971">
          <cell r="A971" t="str">
            <v>044720603319</v>
          </cell>
          <cell r="B971" t="str">
            <v>04472060</v>
          </cell>
          <cell r="C971" t="str">
            <v>04472060</v>
          </cell>
          <cell r="D971" t="str">
            <v>3319</v>
          </cell>
          <cell r="E971" t="str">
            <v>LEROY MANOR LLC</v>
          </cell>
          <cell r="F971" t="str">
            <v>RUGS II GROUP-BB, NON-MEDICARE</v>
          </cell>
          <cell r="G971">
            <v>395300.28</v>
          </cell>
          <cell r="H971">
            <v>6401</v>
          </cell>
        </row>
        <row r="972">
          <cell r="A972" t="str">
            <v>044720603321</v>
          </cell>
          <cell r="B972" t="str">
            <v>04472060</v>
          </cell>
          <cell r="C972" t="str">
            <v>04472060</v>
          </cell>
          <cell r="D972" t="str">
            <v>3321</v>
          </cell>
          <cell r="E972" t="str">
            <v>LEROY MANOR LLC</v>
          </cell>
          <cell r="F972" t="str">
            <v>RUGS II GROUP-BC, NON-MEDICARE</v>
          </cell>
          <cell r="G972">
            <v>6143.4</v>
          </cell>
          <cell r="H972">
            <v>90</v>
          </cell>
        </row>
        <row r="973">
          <cell r="A973" t="str">
            <v>044720603325</v>
          </cell>
          <cell r="B973" t="str">
            <v>04472060</v>
          </cell>
          <cell r="C973" t="str">
            <v>04472060</v>
          </cell>
          <cell r="D973" t="str">
            <v>3325</v>
          </cell>
          <cell r="E973" t="str">
            <v>LEROY MANOR LLC</v>
          </cell>
          <cell r="F973" t="str">
            <v>RUGS II GROUP-PB, NON-MEDICARE</v>
          </cell>
          <cell r="G973">
            <v>423078.39</v>
          </cell>
          <cell r="H973">
            <v>7575</v>
          </cell>
        </row>
        <row r="974">
          <cell r="A974" t="str">
            <v>044720603327</v>
          </cell>
          <cell r="B974" t="str">
            <v>04472060</v>
          </cell>
          <cell r="C974" t="str">
            <v>04472060</v>
          </cell>
          <cell r="D974" t="str">
            <v>3327</v>
          </cell>
          <cell r="E974" t="str">
            <v>LEROY MANOR LLC</v>
          </cell>
          <cell r="F974" t="str">
            <v>RUGS II GROUP-PC, NON-MEDICARE</v>
          </cell>
          <cell r="G974">
            <v>15645.52</v>
          </cell>
          <cell r="H974">
            <v>253</v>
          </cell>
        </row>
        <row r="975">
          <cell r="A975" t="str">
            <v>044806863309</v>
          </cell>
          <cell r="B975" t="str">
            <v>04480686</v>
          </cell>
          <cell r="C975" t="str">
            <v>04480686</v>
          </cell>
          <cell r="D975" t="str">
            <v>3309</v>
          </cell>
          <cell r="E975" t="str">
            <v>SEAVIEW MANOR LLC</v>
          </cell>
          <cell r="F975" t="str">
            <v>RUGS II GROUP-CA, NON-MEDICARE</v>
          </cell>
          <cell r="G975">
            <v>81636.160000000003</v>
          </cell>
          <cell r="H975">
            <v>926</v>
          </cell>
        </row>
        <row r="976">
          <cell r="A976" t="str">
            <v>044806863319</v>
          </cell>
          <cell r="B976" t="str">
            <v>04480686</v>
          </cell>
          <cell r="C976" t="str">
            <v>04480686</v>
          </cell>
          <cell r="D976" t="str">
            <v>3319</v>
          </cell>
          <cell r="E976" t="str">
            <v>SEAVIEW MANOR LLC</v>
          </cell>
          <cell r="F976" t="str">
            <v>RUGS II GROUP-BB, NON-MEDICARE</v>
          </cell>
          <cell r="G976">
            <v>1358646</v>
          </cell>
          <cell r="H976">
            <v>12700</v>
          </cell>
        </row>
        <row r="977">
          <cell r="A977" t="str">
            <v>044806863325</v>
          </cell>
          <cell r="B977" t="str">
            <v>04480686</v>
          </cell>
          <cell r="C977" t="str">
            <v>04480686</v>
          </cell>
          <cell r="D977" t="str">
            <v>3325</v>
          </cell>
          <cell r="E977" t="str">
            <v>SEAVIEW MANOR LLC</v>
          </cell>
          <cell r="F977" t="str">
            <v>RUGS II GROUP-PB, NON-MEDICARE</v>
          </cell>
          <cell r="G977">
            <v>1520268.36</v>
          </cell>
          <cell r="H977">
            <v>15899</v>
          </cell>
        </row>
        <row r="978">
          <cell r="A978" t="str">
            <v>044806863327</v>
          </cell>
          <cell r="B978" t="str">
            <v>04480686</v>
          </cell>
          <cell r="C978" t="str">
            <v>04480686</v>
          </cell>
          <cell r="D978" t="str">
            <v>3327</v>
          </cell>
          <cell r="E978" t="str">
            <v>SEAVIEW MANOR LLC</v>
          </cell>
          <cell r="F978" t="str">
            <v>RUGS II GROUP-PC, NON-MEDICARE</v>
          </cell>
          <cell r="G978">
            <v>19256.400000000001</v>
          </cell>
          <cell r="H978">
            <v>180</v>
          </cell>
        </row>
        <row r="979">
          <cell r="A979" t="str">
            <v>045359203301</v>
          </cell>
          <cell r="B979" t="str">
            <v>04535920</v>
          </cell>
          <cell r="C979" t="str">
            <v>04535920</v>
          </cell>
          <cell r="D979" t="str">
            <v>3301</v>
          </cell>
          <cell r="E979" t="str">
            <v>SENECA LAKE TERRACE OPERATING LLC</v>
          </cell>
          <cell r="F979" t="str">
            <v>RUGS II GROUP-RA, NON-MEDICARE</v>
          </cell>
          <cell r="G979">
            <v>-92.92</v>
          </cell>
          <cell r="H979">
            <v>1</v>
          </cell>
        </row>
        <row r="980">
          <cell r="A980" t="str">
            <v>045359203309</v>
          </cell>
          <cell r="B980" t="str">
            <v>04535920</v>
          </cell>
          <cell r="C980" t="str">
            <v>04535920</v>
          </cell>
          <cell r="D980" t="str">
            <v>3309</v>
          </cell>
          <cell r="E980" t="str">
            <v>SENECA LAKE TERRACE OPERATING LLC</v>
          </cell>
          <cell r="F980" t="str">
            <v>RUGS II GROUP-CA, NON-MEDICARE</v>
          </cell>
          <cell r="G980">
            <v>19179</v>
          </cell>
          <cell r="H980">
            <v>325</v>
          </cell>
        </row>
        <row r="981">
          <cell r="A981" t="str">
            <v>045359203311</v>
          </cell>
          <cell r="B981" t="str">
            <v>04535920</v>
          </cell>
          <cell r="C981" t="str">
            <v>04535920</v>
          </cell>
          <cell r="D981" t="str">
            <v>3311</v>
          </cell>
          <cell r="E981" t="str">
            <v>SENECA LAKE TERRACE OPERATING LLC</v>
          </cell>
          <cell r="F981" t="str">
            <v>RUGS II GROUP-CB, NON-MEDICARE</v>
          </cell>
          <cell r="G981">
            <v>28123.78</v>
          </cell>
          <cell r="H981">
            <v>362</v>
          </cell>
        </row>
        <row r="982">
          <cell r="A982" t="str">
            <v>045359203319</v>
          </cell>
          <cell r="B982" t="str">
            <v>04535920</v>
          </cell>
          <cell r="C982" t="str">
            <v>04535920</v>
          </cell>
          <cell r="D982" t="str">
            <v>3319</v>
          </cell>
          <cell r="E982" t="str">
            <v>SENECA LAKE TERRACE OPERATING LLC</v>
          </cell>
          <cell r="F982" t="str">
            <v>RUGS II GROUP-BB, NON-MEDICARE</v>
          </cell>
          <cell r="G982">
            <v>52662.96</v>
          </cell>
          <cell r="H982">
            <v>729</v>
          </cell>
        </row>
        <row r="983">
          <cell r="A983" t="str">
            <v>045359203321</v>
          </cell>
          <cell r="B983" t="str">
            <v>04535920</v>
          </cell>
          <cell r="C983" t="str">
            <v>04535920</v>
          </cell>
          <cell r="D983" t="str">
            <v>3321</v>
          </cell>
          <cell r="E983" t="str">
            <v>SENECA LAKE TERRACE OPERATING LLC</v>
          </cell>
          <cell r="F983" t="str">
            <v>RUGS II GROUP-BC, NON-MEDICARE</v>
          </cell>
          <cell r="G983">
            <v>2479.38</v>
          </cell>
          <cell r="H983">
            <v>31</v>
          </cell>
        </row>
        <row r="984">
          <cell r="A984" t="str">
            <v>045359203325</v>
          </cell>
          <cell r="B984" t="str">
            <v>04535920</v>
          </cell>
          <cell r="C984" t="str">
            <v>04535920</v>
          </cell>
          <cell r="D984" t="str">
            <v>3325</v>
          </cell>
          <cell r="E984" t="str">
            <v>SENECA LAKE TERRACE OPERATING LLC</v>
          </cell>
          <cell r="F984" t="str">
            <v>RUGS II GROUP-PB, NON-MEDICARE</v>
          </cell>
          <cell r="G984">
            <v>95904.82</v>
          </cell>
          <cell r="H984">
            <v>1599</v>
          </cell>
        </row>
        <row r="985">
          <cell r="A985" t="str">
            <v>045359203327</v>
          </cell>
          <cell r="B985" t="str">
            <v>04535920</v>
          </cell>
          <cell r="C985" t="str">
            <v>04535920</v>
          </cell>
          <cell r="D985" t="str">
            <v>3327</v>
          </cell>
          <cell r="E985" t="str">
            <v>SENECA LAKE TERRACE OPERATING LLC</v>
          </cell>
          <cell r="F985" t="str">
            <v>RUGS II GROUP-PC, NON-MEDICARE</v>
          </cell>
          <cell r="G985">
            <v>48776.160000000003</v>
          </cell>
          <cell r="H985">
            <v>710</v>
          </cell>
        </row>
        <row r="986">
          <cell r="A986" t="str">
            <v>045359203331</v>
          </cell>
          <cell r="B986" t="str">
            <v>04535920</v>
          </cell>
          <cell r="C986" t="str">
            <v>04535920</v>
          </cell>
          <cell r="D986" t="str">
            <v>3331</v>
          </cell>
          <cell r="E986" t="str">
            <v>SENECA LAKE TERRACE OPERATING LLC</v>
          </cell>
          <cell r="F986" t="str">
            <v>RUGS II GROUP-PE, NON-MEDICARE</v>
          </cell>
          <cell r="G986">
            <v>28639.15</v>
          </cell>
          <cell r="H986">
            <v>335</v>
          </cell>
        </row>
        <row r="987">
          <cell r="A987" t="str">
            <v>045707383301</v>
          </cell>
          <cell r="B987" t="str">
            <v>04570738</v>
          </cell>
          <cell r="C987" t="str">
            <v>04570738</v>
          </cell>
          <cell r="D987" t="str">
            <v>3301</v>
          </cell>
          <cell r="E987" t="str">
            <v>TPPV LLC</v>
          </cell>
          <cell r="F987" t="str">
            <v>RUGS II GROUP-RA, NON-MEDICARE</v>
          </cell>
          <cell r="G987">
            <v>21257.98</v>
          </cell>
          <cell r="H987">
            <v>184</v>
          </cell>
        </row>
        <row r="988">
          <cell r="A988" t="str">
            <v>045707383309</v>
          </cell>
          <cell r="B988" t="str">
            <v>04570738</v>
          </cell>
          <cell r="C988" t="str">
            <v>04570738</v>
          </cell>
          <cell r="D988" t="str">
            <v>3309</v>
          </cell>
          <cell r="E988" t="str">
            <v>TPPV LLC</v>
          </cell>
          <cell r="F988" t="str">
            <v>RUGS II GROUP-CA, NON-MEDICARE</v>
          </cell>
          <cell r="G988">
            <v>134865.38</v>
          </cell>
          <cell r="H988">
            <v>2401</v>
          </cell>
        </row>
        <row r="989">
          <cell r="A989" t="str">
            <v>045707383311</v>
          </cell>
          <cell r="B989" t="str">
            <v>04570738</v>
          </cell>
          <cell r="C989" t="str">
            <v>04570738</v>
          </cell>
          <cell r="D989" t="str">
            <v>3311</v>
          </cell>
          <cell r="E989" t="str">
            <v>TPPV LLC</v>
          </cell>
          <cell r="F989" t="str">
            <v>RUGS II GROUP-CB, NON-MEDICARE</v>
          </cell>
          <cell r="G989">
            <v>61220.6</v>
          </cell>
          <cell r="H989">
            <v>690</v>
          </cell>
        </row>
        <row r="990">
          <cell r="A990" t="str">
            <v>045707383313</v>
          </cell>
          <cell r="B990" t="str">
            <v>04570738</v>
          </cell>
          <cell r="C990" t="str">
            <v>04570738</v>
          </cell>
          <cell r="D990" t="str">
            <v>3313</v>
          </cell>
          <cell r="E990" t="str">
            <v>TPPV LLC</v>
          </cell>
          <cell r="F990" t="str">
            <v>RUGS II GROUP-CC, NON-MEDICARE</v>
          </cell>
          <cell r="G990">
            <v>17473.21</v>
          </cell>
          <cell r="H990">
            <v>167</v>
          </cell>
        </row>
        <row r="991">
          <cell r="A991" t="str">
            <v>045707383315</v>
          </cell>
          <cell r="B991" t="str">
            <v>04570738</v>
          </cell>
          <cell r="C991" t="str">
            <v>04570738</v>
          </cell>
          <cell r="D991" t="str">
            <v>3315</v>
          </cell>
          <cell r="E991" t="str">
            <v>TPPV LLC</v>
          </cell>
          <cell r="F991" t="str">
            <v>RUGS II GROUP-CD, NON-MEDICARE</v>
          </cell>
          <cell r="G991">
            <v>36284.25</v>
          </cell>
          <cell r="H991">
            <v>303</v>
          </cell>
        </row>
        <row r="992">
          <cell r="A992" t="str">
            <v>045707383319</v>
          </cell>
          <cell r="B992" t="str">
            <v>04570738</v>
          </cell>
          <cell r="C992" t="str">
            <v>04570738</v>
          </cell>
          <cell r="D992" t="str">
            <v>3319</v>
          </cell>
          <cell r="E992" t="str">
            <v>TPPV LLC</v>
          </cell>
          <cell r="F992" t="str">
            <v>RUGS II GROUP-BB, NON-MEDICARE</v>
          </cell>
          <cell r="G992">
            <v>54059.94</v>
          </cell>
          <cell r="H992">
            <v>594</v>
          </cell>
        </row>
        <row r="993">
          <cell r="A993" t="str">
            <v>045707383321</v>
          </cell>
          <cell r="B993" t="str">
            <v>04570738</v>
          </cell>
          <cell r="C993" t="str">
            <v>04570738</v>
          </cell>
          <cell r="D993" t="str">
            <v>3321</v>
          </cell>
          <cell r="E993" t="str">
            <v>TPPV LLC</v>
          </cell>
          <cell r="F993" t="str">
            <v>RUGS II GROUP-BC, NON-MEDICARE</v>
          </cell>
          <cell r="G993">
            <v>16526.57</v>
          </cell>
          <cell r="H993">
            <v>163</v>
          </cell>
        </row>
        <row r="994">
          <cell r="A994" t="str">
            <v>045707383323</v>
          </cell>
          <cell r="B994" t="str">
            <v>04570738</v>
          </cell>
          <cell r="C994" t="str">
            <v>04570738</v>
          </cell>
          <cell r="D994" t="str">
            <v>3323</v>
          </cell>
          <cell r="E994" t="str">
            <v>TPPV LLC</v>
          </cell>
          <cell r="F994" t="str">
            <v>RUGS II GROUP-PA, NON-MEDICARE</v>
          </cell>
          <cell r="G994">
            <v>157859.23000000001</v>
          </cell>
          <cell r="H994">
            <v>2529</v>
          </cell>
        </row>
        <row r="995">
          <cell r="A995" t="str">
            <v>045707383325</v>
          </cell>
          <cell r="B995" t="str">
            <v>04570738</v>
          </cell>
          <cell r="C995" t="str">
            <v>04570738</v>
          </cell>
          <cell r="D995" t="str">
            <v>3325</v>
          </cell>
          <cell r="E995" t="str">
            <v>TPPV LLC</v>
          </cell>
          <cell r="F995" t="str">
            <v>RUGS II GROUP-PB, NON-MEDICARE</v>
          </cell>
          <cell r="G995">
            <v>274045.09000000003</v>
          </cell>
          <cell r="H995">
            <v>3384</v>
          </cell>
        </row>
        <row r="996">
          <cell r="A996" t="str">
            <v>045707383327</v>
          </cell>
          <cell r="B996" t="str">
            <v>04570738</v>
          </cell>
          <cell r="C996" t="str">
            <v>04570738</v>
          </cell>
          <cell r="D996" t="str">
            <v>3327</v>
          </cell>
          <cell r="E996" t="str">
            <v>TPPV LLC</v>
          </cell>
          <cell r="F996" t="str">
            <v>RUGS II GROUP-PC, NON-MEDICARE</v>
          </cell>
          <cell r="G996">
            <v>24202.97</v>
          </cell>
          <cell r="H996">
            <v>283</v>
          </cell>
        </row>
        <row r="997">
          <cell r="A997" t="str">
            <v>045707383331</v>
          </cell>
          <cell r="B997" t="str">
            <v>04570738</v>
          </cell>
          <cell r="C997" t="str">
            <v>04570738</v>
          </cell>
          <cell r="D997" t="str">
            <v>3331</v>
          </cell>
          <cell r="E997" t="str">
            <v>TPPV LLC</v>
          </cell>
          <cell r="F997" t="str">
            <v>RUGS II GROUP-PE, NON-MEDICARE</v>
          </cell>
          <cell r="G997">
            <v>65927.45</v>
          </cell>
          <cell r="H997">
            <v>679</v>
          </cell>
        </row>
        <row r="998">
          <cell r="A998" t="str">
            <v>046349883309</v>
          </cell>
          <cell r="B998" t="str">
            <v>04634988</v>
          </cell>
          <cell r="C998" t="str">
            <v>04634988</v>
          </cell>
          <cell r="D998" t="str">
            <v>3309</v>
          </cell>
          <cell r="E998" t="str">
            <v>PARK TERRACE OPERATING LLC</v>
          </cell>
          <cell r="F998" t="str">
            <v>RUGS II GROUP-CA, NON-MEDICARE</v>
          </cell>
          <cell r="G998">
            <v>6090.26</v>
          </cell>
          <cell r="H998">
            <v>94</v>
          </cell>
        </row>
        <row r="999">
          <cell r="A999" t="str">
            <v>046349883319</v>
          </cell>
          <cell r="B999" t="str">
            <v>04634988</v>
          </cell>
          <cell r="C999" t="str">
            <v>04634988</v>
          </cell>
          <cell r="D999" t="str">
            <v>3319</v>
          </cell>
          <cell r="E999" t="str">
            <v>PARK TERRACE OPERATING LLC</v>
          </cell>
          <cell r="F999" t="str">
            <v>RUGS II GROUP-BB, NON-MEDICARE</v>
          </cell>
          <cell r="G999">
            <v>1001.13</v>
          </cell>
          <cell r="H999">
            <v>13</v>
          </cell>
        </row>
        <row r="1000">
          <cell r="A1000" t="str">
            <v>046349883321</v>
          </cell>
          <cell r="B1000" t="str">
            <v>04634988</v>
          </cell>
          <cell r="C1000" t="str">
            <v>04634988</v>
          </cell>
          <cell r="D1000" t="str">
            <v>3321</v>
          </cell>
          <cell r="E1000" t="str">
            <v>PARK TERRACE OPERATING LLC</v>
          </cell>
          <cell r="F1000" t="str">
            <v>RUGS II GROUP-BC, NON-MEDICARE</v>
          </cell>
          <cell r="G1000">
            <v>20035.099999999999</v>
          </cell>
          <cell r="H1000">
            <v>236</v>
          </cell>
        </row>
        <row r="1001">
          <cell r="A1001" t="str">
            <v>046349883325</v>
          </cell>
          <cell r="B1001" t="str">
            <v>04634988</v>
          </cell>
          <cell r="C1001" t="str">
            <v>04634988</v>
          </cell>
          <cell r="D1001" t="str">
            <v>3325</v>
          </cell>
          <cell r="E1001" t="str">
            <v>PARK TERRACE OPERATING LLC</v>
          </cell>
          <cell r="F1001" t="str">
            <v>RUGS II GROUP-PB, NON-MEDICARE</v>
          </cell>
          <cell r="G1001">
            <v>131393.79999999999</v>
          </cell>
          <cell r="H1001">
            <v>2113</v>
          </cell>
        </row>
        <row r="1002">
          <cell r="A1002" t="str">
            <v>046349883327</v>
          </cell>
          <cell r="B1002" t="str">
            <v>04634988</v>
          </cell>
          <cell r="C1002" t="str">
            <v>04634988</v>
          </cell>
          <cell r="D1002" t="str">
            <v>3327</v>
          </cell>
          <cell r="E1002" t="str">
            <v>PARK TERRACE OPERATING LLC</v>
          </cell>
          <cell r="F1002" t="str">
            <v>RUGS II GROUP-PC, NON-MEDICARE</v>
          </cell>
          <cell r="G1002">
            <v>73866.880000000005</v>
          </cell>
          <cell r="H1002">
            <v>1286</v>
          </cell>
        </row>
        <row r="1003">
          <cell r="A1003" t="str">
            <v>046504373301</v>
          </cell>
          <cell r="B1003" t="str">
            <v>04650437</v>
          </cell>
          <cell r="C1003" t="str">
            <v>04650437</v>
          </cell>
          <cell r="D1003" t="str">
            <v>3301</v>
          </cell>
          <cell r="E1003" t="str">
            <v>FREWSBURG REST HOME INC</v>
          </cell>
          <cell r="F1003" t="str">
            <v>RUGS II GROUP-RA, NON-MEDICARE</v>
          </cell>
          <cell r="G1003">
            <v>123087.9</v>
          </cell>
          <cell r="H1003">
            <v>1494</v>
          </cell>
        </row>
        <row r="1004">
          <cell r="A1004" t="str">
            <v>046504373305</v>
          </cell>
          <cell r="B1004" t="str">
            <v>04650437</v>
          </cell>
          <cell r="C1004" t="str">
            <v>04650437</v>
          </cell>
          <cell r="D1004" t="str">
            <v>3305</v>
          </cell>
          <cell r="E1004" t="str">
            <v>FREWSBURG REST HOME INC</v>
          </cell>
          <cell r="F1004" t="str">
            <v>RUGS II GROUP-SA, NON-MEDICARE</v>
          </cell>
          <cell r="G1004">
            <v>497.16</v>
          </cell>
          <cell r="H1004">
            <v>6</v>
          </cell>
        </row>
        <row r="1005">
          <cell r="A1005" t="str">
            <v>046504373309</v>
          </cell>
          <cell r="B1005" t="str">
            <v>04650437</v>
          </cell>
          <cell r="C1005" t="str">
            <v>04650437</v>
          </cell>
          <cell r="D1005" t="str">
            <v>3309</v>
          </cell>
          <cell r="E1005" t="str">
            <v>FREWSBURG REST HOME INC</v>
          </cell>
          <cell r="F1005" t="str">
            <v>RUGS II GROUP-CA, NON-MEDICARE</v>
          </cell>
          <cell r="G1005">
            <v>14205.03</v>
          </cell>
          <cell r="H1005">
            <v>255</v>
          </cell>
        </row>
        <row r="1006">
          <cell r="A1006" t="str">
            <v>046504373311</v>
          </cell>
          <cell r="B1006" t="str">
            <v>04650437</v>
          </cell>
          <cell r="C1006" t="str">
            <v>04650437</v>
          </cell>
          <cell r="D1006" t="str">
            <v>3311</v>
          </cell>
          <cell r="E1006" t="str">
            <v>FREWSBURG REST HOME INC</v>
          </cell>
          <cell r="F1006" t="str">
            <v>RUGS II GROUP-CB, NON-MEDICARE</v>
          </cell>
          <cell r="G1006">
            <v>24600.06</v>
          </cell>
          <cell r="H1006">
            <v>342</v>
          </cell>
        </row>
        <row r="1007">
          <cell r="A1007" t="str">
            <v>046504373317</v>
          </cell>
          <cell r="B1007" t="str">
            <v>04650437</v>
          </cell>
          <cell r="C1007" t="str">
            <v>04650437</v>
          </cell>
          <cell r="D1007" t="str">
            <v>3317</v>
          </cell>
          <cell r="E1007" t="str">
            <v>FREWSBURG REST HOME INC</v>
          </cell>
          <cell r="F1007" t="str">
            <v>RUGS II GROUP-BA, NON-MEDICARE</v>
          </cell>
          <cell r="G1007">
            <v>168.33</v>
          </cell>
          <cell r="H1007">
            <v>3</v>
          </cell>
        </row>
        <row r="1008">
          <cell r="A1008" t="str">
            <v>046504373319</v>
          </cell>
          <cell r="B1008" t="str">
            <v>04650437</v>
          </cell>
          <cell r="C1008" t="str">
            <v>04650437</v>
          </cell>
          <cell r="D1008" t="str">
            <v>3319</v>
          </cell>
          <cell r="E1008" t="str">
            <v>FREWSBURG REST HOME INC</v>
          </cell>
          <cell r="F1008" t="str">
            <v>RUGS II GROUP-BB, NON-MEDICARE</v>
          </cell>
          <cell r="G1008">
            <v>77701.08</v>
          </cell>
          <cell r="H1008">
            <v>1164</v>
          </cell>
        </row>
        <row r="1009">
          <cell r="A1009" t="str">
            <v>046504373321</v>
          </cell>
          <cell r="B1009" t="str">
            <v>04650437</v>
          </cell>
          <cell r="C1009" t="str">
            <v>04650437</v>
          </cell>
          <cell r="D1009" t="str">
            <v>3321</v>
          </cell>
          <cell r="E1009" t="str">
            <v>FREWSBURG REST HOME INC</v>
          </cell>
          <cell r="F1009" t="str">
            <v>RUGS II GROUP-BC, NON-MEDICARE</v>
          </cell>
          <cell r="G1009">
            <v>51788.91</v>
          </cell>
          <cell r="H1009">
            <v>699</v>
          </cell>
        </row>
        <row r="1010">
          <cell r="A1010" t="str">
            <v>046504373325</v>
          </cell>
          <cell r="B1010" t="str">
            <v>04650437</v>
          </cell>
          <cell r="C1010" t="str">
            <v>04650437</v>
          </cell>
          <cell r="D1010" t="str">
            <v>3325</v>
          </cell>
          <cell r="E1010" t="str">
            <v>FREWSBURG REST HOME INC</v>
          </cell>
          <cell r="F1010" t="str">
            <v>RUGS II GROUP-PB, NON-MEDICARE</v>
          </cell>
          <cell r="G1010">
            <v>223945.24</v>
          </cell>
          <cell r="H1010">
            <v>3808</v>
          </cell>
        </row>
        <row r="1011">
          <cell r="A1011" t="str">
            <v>046504373327</v>
          </cell>
          <cell r="B1011" t="str">
            <v>04650437</v>
          </cell>
          <cell r="C1011" t="str">
            <v>04650437</v>
          </cell>
          <cell r="D1011" t="str">
            <v>3327</v>
          </cell>
          <cell r="E1011" t="str">
            <v>FREWSBURG REST HOME INC</v>
          </cell>
          <cell r="F1011" t="str">
            <v>RUGS II GROUP-PC, NON-MEDICARE</v>
          </cell>
          <cell r="G1011">
            <v>31609.84</v>
          </cell>
          <cell r="H1011">
            <v>472</v>
          </cell>
        </row>
        <row r="1012">
          <cell r="A1012" t="str">
            <v>046504373329</v>
          </cell>
          <cell r="B1012" t="str">
            <v>04650437</v>
          </cell>
          <cell r="C1012" t="str">
            <v>04650437</v>
          </cell>
          <cell r="D1012" t="str">
            <v>3329</v>
          </cell>
          <cell r="E1012" t="str">
            <v>FREWSBURG REST HOME INC</v>
          </cell>
          <cell r="F1012" t="str">
            <v>RUGS II GROUP-PD, NON-MEDICARE</v>
          </cell>
          <cell r="G1012">
            <v>15094.04</v>
          </cell>
          <cell r="H1012">
            <v>219</v>
          </cell>
        </row>
        <row r="1013">
          <cell r="A1013" t="str">
            <v>046757563303</v>
          </cell>
          <cell r="B1013" t="str">
            <v>04675756</v>
          </cell>
          <cell r="C1013" t="str">
            <v>04675756</v>
          </cell>
          <cell r="D1013" t="str">
            <v>3303</v>
          </cell>
          <cell r="E1013" t="str">
            <v>HYDE PARK ASSISTED LIVING FACILITY</v>
          </cell>
          <cell r="F1013" t="str">
            <v>RUGS II GROUP-RB, NON-MEDICARE</v>
          </cell>
          <cell r="G1013">
            <v>18589.52</v>
          </cell>
          <cell r="H1013">
            <v>184</v>
          </cell>
        </row>
        <row r="1014">
          <cell r="A1014" t="str">
            <v>046757563309</v>
          </cell>
          <cell r="B1014" t="str">
            <v>04675756</v>
          </cell>
          <cell r="C1014" t="str">
            <v>04675756</v>
          </cell>
          <cell r="D1014" t="str">
            <v>3309</v>
          </cell>
          <cell r="E1014" t="str">
            <v>HYDE PARK ASSISTED LIVING FACILITY</v>
          </cell>
          <cell r="F1014" t="str">
            <v>RUGS II GROUP-CA, NON-MEDICARE</v>
          </cell>
          <cell r="G1014">
            <v>52256.86</v>
          </cell>
          <cell r="H1014">
            <v>866</v>
          </cell>
        </row>
        <row r="1015">
          <cell r="A1015" t="str">
            <v>046757563311</v>
          </cell>
          <cell r="B1015" t="str">
            <v>04675756</v>
          </cell>
          <cell r="C1015" t="str">
            <v>04675756</v>
          </cell>
          <cell r="D1015" t="str">
            <v>3311</v>
          </cell>
          <cell r="E1015" t="str">
            <v>HYDE PARK ASSISTED LIVING FACILITY</v>
          </cell>
          <cell r="F1015" t="str">
            <v>RUGS II GROUP-CB, NON-MEDICARE</v>
          </cell>
          <cell r="G1015">
            <v>38166.199999999997</v>
          </cell>
          <cell r="H1015">
            <v>520</v>
          </cell>
        </row>
        <row r="1016">
          <cell r="A1016" t="str">
            <v>046757563315</v>
          </cell>
          <cell r="B1016" t="str">
            <v>04675756</v>
          </cell>
          <cell r="C1016" t="str">
            <v>04675756</v>
          </cell>
          <cell r="D1016" t="str">
            <v>3315</v>
          </cell>
          <cell r="E1016" t="str">
            <v>HYDE PARK ASSISTED LIVING FACILITY</v>
          </cell>
          <cell r="F1016" t="str">
            <v>RUGS II GROUP-CD, NON-MEDICARE</v>
          </cell>
          <cell r="G1016">
            <v>366882.82</v>
          </cell>
          <cell r="H1016">
            <v>3888</v>
          </cell>
        </row>
        <row r="1017">
          <cell r="A1017" t="str">
            <v>046757563319</v>
          </cell>
          <cell r="B1017" t="str">
            <v>04675756</v>
          </cell>
          <cell r="C1017" t="str">
            <v>04675756</v>
          </cell>
          <cell r="D1017" t="str">
            <v>3319</v>
          </cell>
          <cell r="E1017" t="str">
            <v>HYDE PARK ASSISTED LIVING FACILITY</v>
          </cell>
          <cell r="F1017" t="str">
            <v>RUGS II GROUP-BB, NON-MEDICARE</v>
          </cell>
          <cell r="G1017">
            <v>50391.45</v>
          </cell>
          <cell r="H1017">
            <v>687</v>
          </cell>
        </row>
        <row r="1018">
          <cell r="A1018" t="str">
            <v>046757563321</v>
          </cell>
          <cell r="B1018" t="str">
            <v>04675756</v>
          </cell>
          <cell r="C1018" t="str">
            <v>04675756</v>
          </cell>
          <cell r="D1018" t="str">
            <v>3321</v>
          </cell>
          <cell r="E1018" t="str">
            <v>HYDE PARK ASSISTED LIVING FACILITY</v>
          </cell>
          <cell r="F1018" t="str">
            <v>RUGS II GROUP-BC, NON-MEDICARE</v>
          </cell>
          <cell r="G1018">
            <v>23838.48</v>
          </cell>
          <cell r="H1018">
            <v>293</v>
          </cell>
        </row>
        <row r="1019">
          <cell r="A1019" t="str">
            <v>046757563325</v>
          </cell>
          <cell r="B1019" t="str">
            <v>04675756</v>
          </cell>
          <cell r="C1019" t="str">
            <v>04675756</v>
          </cell>
          <cell r="D1019" t="str">
            <v>3325</v>
          </cell>
          <cell r="E1019" t="str">
            <v>HYDE PARK ASSISTED LIVING FACILITY</v>
          </cell>
          <cell r="F1019" t="str">
            <v>RUGS II GROUP-PB, NON-MEDICARE</v>
          </cell>
          <cell r="G1019">
            <v>23541.84</v>
          </cell>
          <cell r="H1019">
            <v>366</v>
          </cell>
        </row>
        <row r="1020">
          <cell r="A1020" t="str">
            <v>046757563329</v>
          </cell>
          <cell r="B1020" t="str">
            <v>04675756</v>
          </cell>
          <cell r="C1020" t="str">
            <v>04675756</v>
          </cell>
          <cell r="D1020" t="str">
            <v>3329</v>
          </cell>
          <cell r="E1020" t="str">
            <v>HYDE PARK ASSISTED LIVING FACILITY</v>
          </cell>
          <cell r="F1020" t="str">
            <v>RUGS II GROUP-PD, NON-MEDICARE</v>
          </cell>
          <cell r="G1020">
            <v>34943.050000000003</v>
          </cell>
          <cell r="H1020">
            <v>535</v>
          </cell>
        </row>
        <row r="1021">
          <cell r="A1021" t="str">
            <v>046757563331</v>
          </cell>
          <cell r="B1021" t="str">
            <v>04675756</v>
          </cell>
          <cell r="C1021" t="str">
            <v>04675756</v>
          </cell>
          <cell r="D1021" t="str">
            <v>3331</v>
          </cell>
          <cell r="E1021" t="str">
            <v>HYDE PARK ASSISTED LIVING FACILITY</v>
          </cell>
          <cell r="F1021" t="str">
            <v>RUGS II GROUP-PE, NON-MEDICARE</v>
          </cell>
          <cell r="G1021">
            <v>182531.91</v>
          </cell>
          <cell r="H1021">
            <v>2134</v>
          </cell>
        </row>
        <row r="1022">
          <cell r="A1022" t="str">
            <v>047506073301</v>
          </cell>
          <cell r="B1022" t="str">
            <v>04750607</v>
          </cell>
          <cell r="C1022" t="str">
            <v>04750607</v>
          </cell>
          <cell r="D1022" t="str">
            <v>3301</v>
          </cell>
          <cell r="E1022" t="str">
            <v>BROOKLYN BOULEVARD ALP LLC</v>
          </cell>
          <cell r="F1022" t="str">
            <v>RUGS II GROUP-RA, NON-MEDICARE</v>
          </cell>
          <cell r="G1022">
            <v>2880.99</v>
          </cell>
          <cell r="H1022">
            <v>21</v>
          </cell>
        </row>
        <row r="1023">
          <cell r="A1023" t="str">
            <v>047506073309</v>
          </cell>
          <cell r="B1023" t="str">
            <v>04750607</v>
          </cell>
          <cell r="C1023" t="str">
            <v>04750607</v>
          </cell>
          <cell r="D1023" t="str">
            <v>3309</v>
          </cell>
          <cell r="E1023" t="str">
            <v>BROOKLYN BOULEVARD ALP LLC</v>
          </cell>
          <cell r="F1023" t="str">
            <v>RUGS II GROUP-CA, NON-MEDICARE</v>
          </cell>
          <cell r="G1023">
            <v>32178.400000000001</v>
          </cell>
          <cell r="H1023">
            <v>365</v>
          </cell>
        </row>
        <row r="1024">
          <cell r="A1024" t="str">
            <v>047506073311</v>
          </cell>
          <cell r="B1024" t="str">
            <v>04750607</v>
          </cell>
          <cell r="C1024" t="str">
            <v>04750607</v>
          </cell>
          <cell r="D1024" t="str">
            <v>3311</v>
          </cell>
          <cell r="E1024" t="str">
            <v>BROOKLYN BOULEVARD ALP LLC</v>
          </cell>
          <cell r="F1024" t="str">
            <v>RUGS II GROUP-CB, NON-MEDICARE</v>
          </cell>
          <cell r="G1024">
            <v>48023.040000000001</v>
          </cell>
          <cell r="H1024">
            <v>416</v>
          </cell>
        </row>
        <row r="1025">
          <cell r="A1025" t="str">
            <v>047506073321</v>
          </cell>
          <cell r="B1025" t="str">
            <v>04750607</v>
          </cell>
          <cell r="C1025" t="str">
            <v>04750607</v>
          </cell>
          <cell r="D1025" t="str">
            <v>3321</v>
          </cell>
          <cell r="E1025" t="str">
            <v>BROOKLYN BOULEVARD ALP LLC</v>
          </cell>
          <cell r="F1025" t="str">
            <v>RUGS II GROUP-BC, NON-MEDICARE</v>
          </cell>
          <cell r="G1025">
            <v>16491</v>
          </cell>
          <cell r="H1025">
            <v>138</v>
          </cell>
        </row>
        <row r="1026">
          <cell r="A1026" t="str">
            <v>047506073323</v>
          </cell>
          <cell r="B1026" t="str">
            <v>04750607</v>
          </cell>
          <cell r="C1026" t="str">
            <v>04750607</v>
          </cell>
          <cell r="D1026" t="str">
            <v>3323</v>
          </cell>
          <cell r="E1026" t="str">
            <v>BROOKLYN BOULEVARD ALP LLC</v>
          </cell>
          <cell r="F1026" t="str">
            <v>RUGS II GROUP-PA, NON-MEDICARE</v>
          </cell>
          <cell r="G1026">
            <v>240134.85</v>
          </cell>
          <cell r="H1026">
            <v>3261</v>
          </cell>
        </row>
        <row r="1027">
          <cell r="A1027" t="str">
            <v>047506073325</v>
          </cell>
          <cell r="B1027" t="str">
            <v>04750607</v>
          </cell>
          <cell r="C1027" t="str">
            <v>04750607</v>
          </cell>
          <cell r="D1027" t="str">
            <v>3325</v>
          </cell>
          <cell r="E1027" t="str">
            <v>BROOKLYN BOULEVARD ALP LLC</v>
          </cell>
          <cell r="F1027" t="str">
            <v>RUGS II GROUP-PB, NON-MEDICARE</v>
          </cell>
          <cell r="G1027">
            <v>135234.96</v>
          </cell>
          <cell r="H1027">
            <v>1414</v>
          </cell>
        </row>
        <row r="1028">
          <cell r="A1028" t="str">
            <v>047506073327</v>
          </cell>
          <cell r="B1028" t="str">
            <v>04750607</v>
          </cell>
          <cell r="C1028" t="str">
            <v>04750607</v>
          </cell>
          <cell r="D1028" t="str">
            <v>3327</v>
          </cell>
          <cell r="E1028" t="str">
            <v>BROOKLYN BOULEVARD ALP LLC</v>
          </cell>
          <cell r="F1028" t="str">
            <v>RUGS II GROUP-PC, NON-MEDICARE</v>
          </cell>
          <cell r="G1028">
            <v>4172.22</v>
          </cell>
          <cell r="H1028">
            <v>39</v>
          </cell>
        </row>
        <row r="1029">
          <cell r="A1029" t="str">
            <v>047506073329</v>
          </cell>
          <cell r="B1029" t="str">
            <v>04750607</v>
          </cell>
          <cell r="C1029" t="str">
            <v>04750607</v>
          </cell>
          <cell r="D1029" t="str">
            <v>3329</v>
          </cell>
          <cell r="E1029" t="str">
            <v>BROOKLYN BOULEVARD ALP LLC</v>
          </cell>
          <cell r="F1029" t="str">
            <v>RUGS II GROUP-PD, NON-MEDICARE</v>
          </cell>
          <cell r="G1029">
            <v>12915.24</v>
          </cell>
          <cell r="H1029">
            <v>122</v>
          </cell>
        </row>
        <row r="1030">
          <cell r="A1030" t="str">
            <v>047706873309</v>
          </cell>
          <cell r="B1030" t="str">
            <v>04770687</v>
          </cell>
          <cell r="C1030" t="str">
            <v>04770687</v>
          </cell>
          <cell r="D1030" t="str">
            <v>3309</v>
          </cell>
          <cell r="E1030" t="str">
            <v>GARDEN OF EDEN HOME ALP LLC</v>
          </cell>
          <cell r="F1030" t="str">
            <v>RUGS II GROUP-CA, NON-MEDICARE</v>
          </cell>
          <cell r="G1030">
            <v>12783.2</v>
          </cell>
          <cell r="H1030">
            <v>145</v>
          </cell>
        </row>
        <row r="1031">
          <cell r="A1031" t="str">
            <v>047706873319</v>
          </cell>
          <cell r="B1031" t="str">
            <v>04770687</v>
          </cell>
          <cell r="C1031" t="str">
            <v>04770687</v>
          </cell>
          <cell r="D1031" t="str">
            <v>3319</v>
          </cell>
          <cell r="E1031" t="str">
            <v>GARDEN OF EDEN HOME ALP LLC</v>
          </cell>
          <cell r="F1031" t="str">
            <v>RUGS II GROUP-BB, NON-MEDICARE</v>
          </cell>
          <cell r="G1031">
            <v>30917.22</v>
          </cell>
          <cell r="H1031">
            <v>289</v>
          </cell>
        </row>
        <row r="1032">
          <cell r="A1032" t="str">
            <v>047706873325</v>
          </cell>
          <cell r="B1032" t="str">
            <v>04770687</v>
          </cell>
          <cell r="C1032" t="str">
            <v>04770687</v>
          </cell>
          <cell r="D1032" t="str">
            <v>3325</v>
          </cell>
          <cell r="E1032" t="str">
            <v>GARDEN OF EDEN HOME ALP LLC</v>
          </cell>
          <cell r="F1032" t="str">
            <v>RUGS II GROUP-PB, NON-MEDICARE</v>
          </cell>
          <cell r="G1032">
            <v>55922.68</v>
          </cell>
          <cell r="H1032">
            <v>637</v>
          </cell>
        </row>
        <row r="1033">
          <cell r="A1033" t="str">
            <v>047706873329</v>
          </cell>
          <cell r="B1033" t="str">
            <v>04770687</v>
          </cell>
          <cell r="C1033" t="str">
            <v>04770687</v>
          </cell>
          <cell r="D1033" t="str">
            <v>3329</v>
          </cell>
          <cell r="E1033" t="str">
            <v>GARDEN OF EDEN HOME ALP LLC</v>
          </cell>
          <cell r="F1033" t="str">
            <v>RUGS II GROUP-PD, NON-MEDICARE</v>
          </cell>
          <cell r="G1033">
            <v>32407.439999999999</v>
          </cell>
          <cell r="H1033">
            <v>282</v>
          </cell>
        </row>
        <row r="1034">
          <cell r="A1034" t="str">
            <v>047989723301</v>
          </cell>
          <cell r="B1034" t="str">
            <v>04798972</v>
          </cell>
          <cell r="C1034" t="str">
            <v>04798972</v>
          </cell>
          <cell r="D1034" t="str">
            <v>3301</v>
          </cell>
          <cell r="E1034" t="str">
            <v>COBBS HILL MANOR INC ALP</v>
          </cell>
          <cell r="F1034" t="str">
            <v>RUGS II GROUP-RA, NON-MEDICARE</v>
          </cell>
          <cell r="G1034">
            <v>49883.47</v>
          </cell>
          <cell r="H1034">
            <v>570</v>
          </cell>
        </row>
        <row r="1035">
          <cell r="A1035" t="str">
            <v>047989723309</v>
          </cell>
          <cell r="B1035" t="str">
            <v>04798972</v>
          </cell>
          <cell r="C1035" t="str">
            <v>04798972</v>
          </cell>
          <cell r="D1035" t="str">
            <v>3309</v>
          </cell>
          <cell r="E1035" t="str">
            <v>COBBS HILL MANOR INC ALP</v>
          </cell>
          <cell r="F1035" t="str">
            <v>RUGS II GROUP-CA, NON-MEDICARE</v>
          </cell>
          <cell r="G1035">
            <v>18505.18</v>
          </cell>
          <cell r="H1035">
            <v>320</v>
          </cell>
        </row>
        <row r="1036">
          <cell r="A1036" t="str">
            <v>047989723311</v>
          </cell>
          <cell r="B1036" t="str">
            <v>04798972</v>
          </cell>
          <cell r="C1036" t="str">
            <v>04798972</v>
          </cell>
          <cell r="D1036" t="str">
            <v>3311</v>
          </cell>
          <cell r="E1036" t="str">
            <v>COBBS HILL MANOR INC ALP</v>
          </cell>
          <cell r="F1036" t="str">
            <v>RUGS II GROUP-CB, NON-MEDICARE</v>
          </cell>
          <cell r="G1036">
            <v>2641.46</v>
          </cell>
          <cell r="H1036">
            <v>34</v>
          </cell>
        </row>
        <row r="1037">
          <cell r="A1037" t="str">
            <v>047989723317</v>
          </cell>
          <cell r="B1037" t="str">
            <v>04798972</v>
          </cell>
          <cell r="C1037" t="str">
            <v>04798972</v>
          </cell>
          <cell r="D1037" t="str">
            <v>3317</v>
          </cell>
          <cell r="E1037" t="str">
            <v>COBBS HILL MANOR INC ALP</v>
          </cell>
          <cell r="F1037" t="str">
            <v>RUGS II GROUP-BA, NON-MEDICARE</v>
          </cell>
          <cell r="G1037">
            <v>25654.11</v>
          </cell>
          <cell r="H1037">
            <v>441</v>
          </cell>
        </row>
        <row r="1038">
          <cell r="A1038" t="str">
            <v>047989723319</v>
          </cell>
          <cell r="B1038" t="str">
            <v>04798972</v>
          </cell>
          <cell r="C1038" t="str">
            <v>04798972</v>
          </cell>
          <cell r="D1038" t="str">
            <v>3319</v>
          </cell>
          <cell r="E1038" t="str">
            <v>COBBS HILL MANOR INC ALP</v>
          </cell>
          <cell r="F1038" t="str">
            <v>RUGS II GROUP-BB, NON-MEDICARE</v>
          </cell>
          <cell r="G1038">
            <v>2311.6799999999998</v>
          </cell>
          <cell r="H1038">
            <v>32</v>
          </cell>
        </row>
        <row r="1039">
          <cell r="A1039" t="str">
            <v>047989723323</v>
          </cell>
          <cell r="B1039" t="str">
            <v>04798972</v>
          </cell>
          <cell r="C1039" t="str">
            <v>04798972</v>
          </cell>
          <cell r="D1039" t="str">
            <v>3323</v>
          </cell>
          <cell r="E1039" t="str">
            <v>COBBS HILL MANOR INC ALP</v>
          </cell>
          <cell r="F1039" t="str">
            <v>RUGS II GROUP-PA, NON-MEDICARE</v>
          </cell>
          <cell r="G1039">
            <v>184339.98</v>
          </cell>
          <cell r="H1039">
            <v>3819</v>
          </cell>
        </row>
        <row r="1040">
          <cell r="A1040" t="str">
            <v>047989723325</v>
          </cell>
          <cell r="B1040" t="str">
            <v>04798972</v>
          </cell>
          <cell r="C1040" t="str">
            <v>04798972</v>
          </cell>
          <cell r="D1040" t="str">
            <v>3325</v>
          </cell>
          <cell r="E1040" t="str">
            <v>COBBS HILL MANOR INC ALP</v>
          </cell>
          <cell r="F1040" t="str">
            <v>RUGS II GROUP-PB, NON-MEDICARE</v>
          </cell>
          <cell r="G1040">
            <v>4924.6000000000004</v>
          </cell>
          <cell r="H1040">
            <v>111</v>
          </cell>
        </row>
        <row r="1041">
          <cell r="A1041" t="str">
            <v>048809203309</v>
          </cell>
          <cell r="B1041" t="str">
            <v>04880920</v>
          </cell>
          <cell r="C1041" t="str">
            <v>04880920</v>
          </cell>
          <cell r="D1041" t="str">
            <v>3309</v>
          </cell>
          <cell r="E1041" t="str">
            <v>DEER RUN AT RIVER RIDGE LLC</v>
          </cell>
          <cell r="F1041" t="str">
            <v>RUGS II GROUP-CA, NON-MEDICARE</v>
          </cell>
          <cell r="G1041">
            <v>2849.14</v>
          </cell>
          <cell r="H1041">
            <v>47</v>
          </cell>
        </row>
        <row r="1042">
          <cell r="A1042" t="str">
            <v>048809203323</v>
          </cell>
          <cell r="B1042" t="str">
            <v>04880920</v>
          </cell>
          <cell r="C1042" t="str">
            <v>04880920</v>
          </cell>
          <cell r="D1042" t="str">
            <v>3323</v>
          </cell>
          <cell r="E1042" t="str">
            <v>DEER RUN AT RIVER RIDGE LLC</v>
          </cell>
          <cell r="F1042" t="str">
            <v>RUGS II GROUP-PA, NON-MEDICARE</v>
          </cell>
          <cell r="G1042">
            <v>1077.51</v>
          </cell>
          <cell r="H1042">
            <v>21</v>
          </cell>
        </row>
        <row r="1043">
          <cell r="A1043" t="str">
            <v>048809203327</v>
          </cell>
          <cell r="B1043" t="str">
            <v>04880920</v>
          </cell>
          <cell r="C1043" t="str">
            <v>04880920</v>
          </cell>
          <cell r="D1043" t="str">
            <v>3327</v>
          </cell>
          <cell r="E1043" t="str">
            <v>DEER RUN AT RIVER RIDGE LLC</v>
          </cell>
          <cell r="F1043" t="str">
            <v>RUGS II GROUP-PC, NON-MEDICARE</v>
          </cell>
          <cell r="G1043">
            <v>5050.5</v>
          </cell>
          <cell r="H1043">
            <v>70</v>
          </cell>
        </row>
        <row r="1044">
          <cell r="A1044" t="str">
            <v>048809203329</v>
          </cell>
          <cell r="B1044" t="str">
            <v>04880920</v>
          </cell>
          <cell r="C1044" t="str">
            <v>04880920</v>
          </cell>
          <cell r="D1044" t="str">
            <v>3329</v>
          </cell>
          <cell r="E1044" t="str">
            <v>DEER RUN AT RIVER RIDGE LLC</v>
          </cell>
          <cell r="F1044" t="str">
            <v>RUGS II GROUP-PD, NON-MEDICARE</v>
          </cell>
          <cell r="G1044">
            <v>944.37</v>
          </cell>
          <cell r="H1044">
            <v>18</v>
          </cell>
        </row>
      </sheetData>
      <sheetData sheetId="3"/>
      <sheetData sheetId="4"/>
      <sheetData sheetId="5">
        <row r="10">
          <cell r="A10" t="str">
            <v>03170174</v>
          </cell>
          <cell r="B10" t="str">
            <v>03170174</v>
          </cell>
          <cell r="C10" t="str">
            <v>111 ENSMINGER RD OPERATING COMPANY</v>
          </cell>
          <cell r="D10">
            <v>642786.4</v>
          </cell>
          <cell r="E10">
            <v>11509</v>
          </cell>
        </row>
        <row r="11">
          <cell r="A11" t="str">
            <v>03101493</v>
          </cell>
          <cell r="B11" t="str">
            <v>03101493</v>
          </cell>
          <cell r="C11" t="str">
            <v>215 EAST PLEASANT ST LLC ALP</v>
          </cell>
          <cell r="D11">
            <v>446114.24</v>
          </cell>
          <cell r="E11">
            <v>6509</v>
          </cell>
        </row>
        <row r="12">
          <cell r="A12" t="str">
            <v>01681149</v>
          </cell>
          <cell r="B12" t="str">
            <v>01681149</v>
          </cell>
          <cell r="C12" t="str">
            <v>229 BENNETT RD OPERATING COMPANY LL</v>
          </cell>
          <cell r="D12">
            <v>706766.6</v>
          </cell>
          <cell r="E12">
            <v>11671</v>
          </cell>
        </row>
        <row r="13">
          <cell r="A13" t="str">
            <v>03382152</v>
          </cell>
          <cell r="B13" t="str">
            <v>03382152</v>
          </cell>
          <cell r="C13" t="str">
            <v>2600 NIAGARA BLVD AL OPERATING LLC</v>
          </cell>
          <cell r="D13">
            <v>393066.08</v>
          </cell>
          <cell r="E13">
            <v>7735</v>
          </cell>
        </row>
        <row r="14">
          <cell r="A14" t="str">
            <v>01439225</v>
          </cell>
          <cell r="B14" t="str">
            <v>01439225</v>
          </cell>
          <cell r="C14" t="str">
            <v>44 BALL STREET OPERATING COMPANY</v>
          </cell>
          <cell r="D14">
            <v>357335.44</v>
          </cell>
          <cell r="E14">
            <v>6078</v>
          </cell>
        </row>
        <row r="15">
          <cell r="A15" t="str">
            <v>02382034</v>
          </cell>
          <cell r="B15" t="str">
            <v>02382034</v>
          </cell>
          <cell r="C15" t="str">
            <v>580 ORCHARD PARK ROAD OPERATING LLC</v>
          </cell>
          <cell r="D15">
            <v>225465.21</v>
          </cell>
          <cell r="E15">
            <v>3886</v>
          </cell>
        </row>
        <row r="16">
          <cell r="A16" t="str">
            <v>01877921</v>
          </cell>
          <cell r="B16" t="str">
            <v>01877921</v>
          </cell>
          <cell r="C16" t="str">
            <v>76 BUFFALO STREET OPERATING CO LLC</v>
          </cell>
          <cell r="D16">
            <v>588945.78</v>
          </cell>
          <cell r="E16">
            <v>9738</v>
          </cell>
        </row>
        <row r="17">
          <cell r="A17" t="str">
            <v>03370505</v>
          </cell>
          <cell r="B17" t="str">
            <v>03370505</v>
          </cell>
          <cell r="C17" t="str">
            <v>ADIRONDACK MANOR HFA ALP</v>
          </cell>
          <cell r="D17">
            <v>543905.77</v>
          </cell>
          <cell r="E17">
            <v>8811</v>
          </cell>
        </row>
        <row r="18">
          <cell r="A18" t="str">
            <v>03264808</v>
          </cell>
          <cell r="B18" t="str">
            <v>03264808</v>
          </cell>
          <cell r="C18" t="str">
            <v>ADIRONDACK MANOR HOME FOR ADULTS</v>
          </cell>
          <cell r="D18">
            <v>513042.36</v>
          </cell>
          <cell r="E18">
            <v>8909</v>
          </cell>
        </row>
        <row r="19">
          <cell r="A19" t="str">
            <v>04223901</v>
          </cell>
          <cell r="B19" t="str">
            <v>04223901</v>
          </cell>
          <cell r="C19" t="str">
            <v>ALICE HYDE ASSISTED LIVING PROGRAM</v>
          </cell>
          <cell r="D19">
            <v>513686.22</v>
          </cell>
          <cell r="E19">
            <v>9921</v>
          </cell>
        </row>
        <row r="20">
          <cell r="A20" t="str">
            <v>01452079</v>
          </cell>
          <cell r="B20" t="str">
            <v>01452079</v>
          </cell>
          <cell r="C20" t="str">
            <v>AMBER COURT OF BROOKLYN ALP</v>
          </cell>
          <cell r="D20">
            <v>4218562.75</v>
          </cell>
          <cell r="E20">
            <v>39638</v>
          </cell>
        </row>
        <row r="21">
          <cell r="A21" t="str">
            <v>03432964</v>
          </cell>
          <cell r="B21" t="str">
            <v>03432964</v>
          </cell>
          <cell r="C21" t="str">
            <v>AMBER COURT OF PELHAM GARDENS</v>
          </cell>
          <cell r="D21">
            <v>5680617.3600000003</v>
          </cell>
          <cell r="E21">
            <v>55971</v>
          </cell>
        </row>
        <row r="22">
          <cell r="A22" t="str">
            <v>02228980</v>
          </cell>
          <cell r="B22" t="str">
            <v>02228980</v>
          </cell>
          <cell r="C22" t="str">
            <v>AMBER COURT OF WESTBURY LLC ALP</v>
          </cell>
          <cell r="D22">
            <v>5253036.18</v>
          </cell>
          <cell r="E22">
            <v>56949</v>
          </cell>
        </row>
        <row r="23">
          <cell r="A23" t="str">
            <v>01946698</v>
          </cell>
          <cell r="B23" t="str">
            <v>01946698</v>
          </cell>
          <cell r="C23" t="str">
            <v>ASSISTED LIV AT NORTHERN RIVERVIEW</v>
          </cell>
          <cell r="D23">
            <v>2958732.35</v>
          </cell>
          <cell r="E23">
            <v>33357</v>
          </cell>
        </row>
        <row r="24">
          <cell r="A24" t="str">
            <v>03259029</v>
          </cell>
          <cell r="B24" t="str">
            <v>03259029</v>
          </cell>
          <cell r="C24" t="str">
            <v>ASSISTED LIVING AT JENNINGS HALL</v>
          </cell>
          <cell r="D24">
            <v>477173.33</v>
          </cell>
          <cell r="E24">
            <v>6334</v>
          </cell>
        </row>
        <row r="25">
          <cell r="A25" t="str">
            <v>02113362</v>
          </cell>
          <cell r="B25" t="str">
            <v>02113362</v>
          </cell>
          <cell r="C25" t="str">
            <v>AVALON ASSISTED LIVING AND WELLNESS</v>
          </cell>
          <cell r="D25">
            <v>1199133.9099999999</v>
          </cell>
          <cell r="E25">
            <v>18846</v>
          </cell>
        </row>
        <row r="26">
          <cell r="A26" t="str">
            <v>03884420</v>
          </cell>
          <cell r="B26" t="str">
            <v>03884420</v>
          </cell>
          <cell r="C26" t="str">
            <v>BAPTIST HLTH ENRICHED HOUS PRO ALP</v>
          </cell>
          <cell r="D26">
            <v>219958.3</v>
          </cell>
          <cell r="E26">
            <v>3506</v>
          </cell>
        </row>
        <row r="27">
          <cell r="A27" t="str">
            <v>01441854</v>
          </cell>
          <cell r="B27" t="str">
            <v>01441854</v>
          </cell>
          <cell r="C27" t="str">
            <v>BRIARWOOD MANOR INC ALP</v>
          </cell>
          <cell r="D27">
            <v>1614400.71</v>
          </cell>
          <cell r="E27">
            <v>29442</v>
          </cell>
        </row>
        <row r="28">
          <cell r="A28" t="str">
            <v>01903162</v>
          </cell>
          <cell r="B28" t="str">
            <v>01903162</v>
          </cell>
          <cell r="C28" t="str">
            <v>BRONXWOOD</v>
          </cell>
          <cell r="D28">
            <v>4931657.53</v>
          </cell>
          <cell r="E28">
            <v>50332</v>
          </cell>
        </row>
        <row r="29">
          <cell r="A29" t="str">
            <v>01891469</v>
          </cell>
          <cell r="B29" t="str">
            <v>01891469</v>
          </cell>
          <cell r="C29" t="str">
            <v>BROOKDALE HOSP MED CTR ALP</v>
          </cell>
          <cell r="D29">
            <v>903687.69</v>
          </cell>
          <cell r="E29">
            <v>11330</v>
          </cell>
        </row>
        <row r="30">
          <cell r="A30" t="str">
            <v>04750607</v>
          </cell>
          <cell r="B30" t="str">
            <v>04750607</v>
          </cell>
          <cell r="C30" t="str">
            <v>BROOKLYN BOULEVARD ALP LLC</v>
          </cell>
          <cell r="D30">
            <v>492030.7</v>
          </cell>
          <cell r="E30">
            <v>5776</v>
          </cell>
        </row>
        <row r="31">
          <cell r="A31" t="str">
            <v>03411992</v>
          </cell>
          <cell r="B31" t="str">
            <v>03411992</v>
          </cell>
          <cell r="C31" t="str">
            <v>CAMPHILL GHENT INC</v>
          </cell>
          <cell r="D31">
            <v>448643.14</v>
          </cell>
          <cell r="E31">
            <v>6095</v>
          </cell>
        </row>
        <row r="32">
          <cell r="A32" t="str">
            <v>02671176</v>
          </cell>
          <cell r="B32" t="str">
            <v>02671176</v>
          </cell>
          <cell r="C32" t="str">
            <v>CASTLE SENIOR LIVING  FOREST HILLS</v>
          </cell>
          <cell r="D32">
            <v>3743069.81</v>
          </cell>
          <cell r="E32">
            <v>38414</v>
          </cell>
        </row>
        <row r="33">
          <cell r="A33" t="str">
            <v>03065249</v>
          </cell>
          <cell r="B33" t="str">
            <v>03065249</v>
          </cell>
          <cell r="C33" t="str">
            <v>CEDARBROOK VILLAGE INCORPORATED ALP</v>
          </cell>
          <cell r="D33">
            <v>308605.11</v>
          </cell>
          <cell r="E33">
            <v>5466</v>
          </cell>
        </row>
        <row r="34">
          <cell r="A34" t="str">
            <v>01447396</v>
          </cell>
          <cell r="B34" t="str">
            <v>01447396</v>
          </cell>
          <cell r="C34" t="str">
            <v>CENTRAL ASSISTED LIVING ALP</v>
          </cell>
          <cell r="D34">
            <v>6600647.7400000002</v>
          </cell>
          <cell r="E34">
            <v>63309</v>
          </cell>
        </row>
        <row r="35">
          <cell r="A35" t="str">
            <v>01445252</v>
          </cell>
          <cell r="B35" t="str">
            <v>01445252</v>
          </cell>
          <cell r="C35" t="str">
            <v>CHURCHILL MANOR INC ALP</v>
          </cell>
          <cell r="D35">
            <v>843071.02</v>
          </cell>
          <cell r="E35">
            <v>11030</v>
          </cell>
        </row>
        <row r="36">
          <cell r="A36" t="str">
            <v>03547748</v>
          </cell>
          <cell r="B36" t="str">
            <v>03547748</v>
          </cell>
          <cell r="C36" t="str">
            <v>CLOVER LAKE MANAGEMENT LLC</v>
          </cell>
          <cell r="D36">
            <v>2074022.43</v>
          </cell>
          <cell r="E36">
            <v>27188</v>
          </cell>
        </row>
        <row r="37">
          <cell r="A37" t="str">
            <v>04798972</v>
          </cell>
          <cell r="B37" t="str">
            <v>04798972</v>
          </cell>
          <cell r="C37" t="str">
            <v>COBBS HILL MANOR INC ALP</v>
          </cell>
          <cell r="D37">
            <v>288260.47999999998</v>
          </cell>
          <cell r="E37">
            <v>5327</v>
          </cell>
        </row>
        <row r="38">
          <cell r="A38" t="str">
            <v>03281849</v>
          </cell>
          <cell r="B38" t="str">
            <v>03281849</v>
          </cell>
          <cell r="C38" t="str">
            <v>CRESTVIEW MANOR ALP</v>
          </cell>
          <cell r="D38">
            <v>1188943.76</v>
          </cell>
          <cell r="E38">
            <v>13868</v>
          </cell>
        </row>
        <row r="39">
          <cell r="A39" t="str">
            <v>01437278</v>
          </cell>
          <cell r="B39" t="str">
            <v>01437278</v>
          </cell>
          <cell r="C39" t="str">
            <v>DANFORTH ADULT CARE CTR ALP</v>
          </cell>
          <cell r="D39">
            <v>578431.35</v>
          </cell>
          <cell r="E39">
            <v>8457</v>
          </cell>
        </row>
        <row r="40">
          <cell r="A40" t="str">
            <v>04117277</v>
          </cell>
          <cell r="B40" t="str">
            <v>04117277</v>
          </cell>
          <cell r="C40" t="str">
            <v>DAUGHTERS OF JACOB NURSING HOME COM</v>
          </cell>
          <cell r="D40">
            <v>2162169.4500000002</v>
          </cell>
          <cell r="E40">
            <v>23148</v>
          </cell>
        </row>
        <row r="41">
          <cell r="A41" t="str">
            <v>04880920</v>
          </cell>
          <cell r="B41" t="str">
            <v>04880920</v>
          </cell>
          <cell r="C41" t="str">
            <v>DEER RUN AT RIVER RIDGE LLC</v>
          </cell>
          <cell r="D41">
            <v>9921.52</v>
          </cell>
          <cell r="E41">
            <v>156</v>
          </cell>
        </row>
        <row r="42">
          <cell r="A42" t="str">
            <v>02253001</v>
          </cell>
          <cell r="B42" t="str">
            <v>02253001</v>
          </cell>
          <cell r="C42" t="str">
            <v>DEPAUL ADULT CARE COMMUNITIES</v>
          </cell>
          <cell r="D42">
            <v>1192150.68</v>
          </cell>
          <cell r="E42">
            <v>17948</v>
          </cell>
        </row>
        <row r="43">
          <cell r="A43" t="str">
            <v>01439234</v>
          </cell>
          <cell r="B43" t="str">
            <v>01439234</v>
          </cell>
          <cell r="C43" t="str">
            <v>DUTCHESS CARE ALP</v>
          </cell>
          <cell r="D43">
            <v>1647701.1</v>
          </cell>
          <cell r="E43">
            <v>23945</v>
          </cell>
        </row>
        <row r="44">
          <cell r="A44" t="str">
            <v>02582025</v>
          </cell>
          <cell r="B44" t="str">
            <v>02582025</v>
          </cell>
          <cell r="C44" t="str">
            <v>EGER HARBOR HOUSE ALP</v>
          </cell>
          <cell r="D44">
            <v>3645526.62</v>
          </cell>
          <cell r="E44">
            <v>26114</v>
          </cell>
        </row>
        <row r="45">
          <cell r="A45" t="str">
            <v>01448273</v>
          </cell>
          <cell r="B45" t="str">
            <v>01448273</v>
          </cell>
          <cell r="C45" t="str">
            <v>ELM YORK ALP</v>
          </cell>
          <cell r="D45">
            <v>6292779.21</v>
          </cell>
          <cell r="E45">
            <v>62431</v>
          </cell>
        </row>
        <row r="46">
          <cell r="A46" t="str">
            <v>04338354</v>
          </cell>
          <cell r="B46" t="str">
            <v>04338354</v>
          </cell>
          <cell r="C46" t="str">
            <v>EVERGREEN COURT HOME FOR ADULTS SP</v>
          </cell>
          <cell r="D46">
            <v>1858033.12</v>
          </cell>
          <cell r="E46">
            <v>22666</v>
          </cell>
        </row>
        <row r="47">
          <cell r="A47" t="str">
            <v>03196710</v>
          </cell>
          <cell r="B47" t="str">
            <v>03196710</v>
          </cell>
          <cell r="C47" t="str">
            <v>FAIRPORT BAPTIST HOMES ADULT CARE</v>
          </cell>
          <cell r="D47">
            <v>13158.18</v>
          </cell>
          <cell r="E47">
            <v>341</v>
          </cell>
        </row>
        <row r="48">
          <cell r="A48" t="str">
            <v>01817936</v>
          </cell>
          <cell r="B48" t="str">
            <v>01817936</v>
          </cell>
          <cell r="C48" t="str">
            <v>FAMILY SVC OF ROCHESTEREHP 2  JCP</v>
          </cell>
          <cell r="D48">
            <v>331304.68</v>
          </cell>
          <cell r="E48">
            <v>4855</v>
          </cell>
        </row>
        <row r="49">
          <cell r="A49" t="str">
            <v>04650437</v>
          </cell>
          <cell r="B49" t="str">
            <v>04650437</v>
          </cell>
          <cell r="C49" t="str">
            <v>FREWSBURG REST HOME INC</v>
          </cell>
          <cell r="D49">
            <v>562697.59</v>
          </cell>
          <cell r="E49">
            <v>8462</v>
          </cell>
        </row>
        <row r="50">
          <cell r="A50" t="str">
            <v>04770687</v>
          </cell>
          <cell r="B50" t="str">
            <v>04770687</v>
          </cell>
          <cell r="C50" t="str">
            <v>GARDEN OF EDEN HOME ALP LLC</v>
          </cell>
          <cell r="D50">
            <v>132030.54</v>
          </cell>
          <cell r="E50">
            <v>1353</v>
          </cell>
        </row>
        <row r="51">
          <cell r="A51" t="str">
            <v>04393477</v>
          </cell>
          <cell r="B51" t="str">
            <v>04393477</v>
          </cell>
          <cell r="C51" t="str">
            <v>GEFEN ACF LLC</v>
          </cell>
          <cell r="D51">
            <v>3088355.94</v>
          </cell>
          <cell r="E51">
            <v>30664</v>
          </cell>
        </row>
        <row r="52">
          <cell r="A52" t="str">
            <v>03037661</v>
          </cell>
          <cell r="B52" t="str">
            <v>03037661</v>
          </cell>
          <cell r="C52" t="str">
            <v>GOOD SHEPHERD FAIRVIEW HOME ALP</v>
          </cell>
          <cell r="D52">
            <v>351623.26</v>
          </cell>
          <cell r="E52">
            <v>6349</v>
          </cell>
        </row>
        <row r="53">
          <cell r="A53" t="str">
            <v>04197224</v>
          </cell>
          <cell r="B53" t="str">
            <v>04197224</v>
          </cell>
          <cell r="C53" t="str">
            <v>HAMLET AT WALLKILL LLC</v>
          </cell>
          <cell r="D53">
            <v>1840341.52</v>
          </cell>
          <cell r="E53">
            <v>27645</v>
          </cell>
        </row>
        <row r="54">
          <cell r="A54" t="str">
            <v>01443489</v>
          </cell>
          <cell r="B54" t="str">
            <v>01443489</v>
          </cell>
          <cell r="C54" t="str">
            <v>HARBOR TERRACE ADULT HM &amp; ASSIST LV</v>
          </cell>
          <cell r="D54">
            <v>3507211.34</v>
          </cell>
          <cell r="E54">
            <v>36510</v>
          </cell>
        </row>
        <row r="55">
          <cell r="A55" t="str">
            <v>03225587</v>
          </cell>
          <cell r="B55" t="str">
            <v>03225587</v>
          </cell>
          <cell r="C55" t="str">
            <v>HEALTHWOOD ASSISTED LIVING AT PENFI</v>
          </cell>
          <cell r="D55">
            <v>477289.9</v>
          </cell>
          <cell r="E55">
            <v>7482</v>
          </cell>
        </row>
        <row r="56">
          <cell r="A56" t="str">
            <v>03350630</v>
          </cell>
          <cell r="B56" t="str">
            <v>03350630</v>
          </cell>
          <cell r="C56" t="str">
            <v>HEATHWOOD ASSISTED LIVING AT WILLIA</v>
          </cell>
          <cell r="D56">
            <v>726656.61</v>
          </cell>
          <cell r="E56">
            <v>11432</v>
          </cell>
        </row>
        <row r="57">
          <cell r="A57" t="str">
            <v>03586858</v>
          </cell>
          <cell r="B57" t="str">
            <v>03586858</v>
          </cell>
          <cell r="C57" t="str">
            <v>HEBREW HOME FOR THE AGED AT RIVERDA</v>
          </cell>
          <cell r="D57">
            <v>824157.46</v>
          </cell>
          <cell r="E57">
            <v>8907</v>
          </cell>
        </row>
        <row r="58">
          <cell r="A58" t="str">
            <v>03186110</v>
          </cell>
          <cell r="B58" t="str">
            <v>03186110</v>
          </cell>
          <cell r="C58" t="str">
            <v>HEDGEWOOD HOME FOR ADULTS ALP</v>
          </cell>
          <cell r="D58">
            <v>2308368.9</v>
          </cell>
          <cell r="E58">
            <v>34752</v>
          </cell>
        </row>
        <row r="59">
          <cell r="A59" t="str">
            <v>03817094</v>
          </cell>
          <cell r="B59" t="str">
            <v>03817094</v>
          </cell>
          <cell r="C59" t="str">
            <v>HEMPSTEAD ALP LLC</v>
          </cell>
          <cell r="D59">
            <v>5672647.6699999999</v>
          </cell>
          <cell r="E59">
            <v>59565</v>
          </cell>
        </row>
        <row r="60">
          <cell r="A60" t="str">
            <v>03572552</v>
          </cell>
          <cell r="B60" t="str">
            <v>03572552</v>
          </cell>
          <cell r="C60" t="str">
            <v>HERITAGE RANSOMVILLE MANAGEMENT LLC</v>
          </cell>
          <cell r="D60">
            <v>1301166.43</v>
          </cell>
          <cell r="E60">
            <v>20034</v>
          </cell>
        </row>
        <row r="61">
          <cell r="A61" t="str">
            <v>01434555</v>
          </cell>
          <cell r="B61" t="str">
            <v>01434555</v>
          </cell>
          <cell r="C61" t="str">
            <v>HILLCREST SPRING RES AC ALP</v>
          </cell>
          <cell r="D61">
            <v>861088.79</v>
          </cell>
          <cell r="E61">
            <v>13347</v>
          </cell>
        </row>
        <row r="62">
          <cell r="A62" t="str">
            <v>01441809</v>
          </cell>
          <cell r="B62" t="str">
            <v>01441809</v>
          </cell>
          <cell r="C62" t="str">
            <v>HILLTOP MANOR WEST</v>
          </cell>
          <cell r="D62">
            <v>227846.66</v>
          </cell>
          <cell r="E62">
            <v>4157</v>
          </cell>
        </row>
        <row r="63">
          <cell r="A63" t="str">
            <v>01614539</v>
          </cell>
          <cell r="B63" t="str">
            <v>01614539</v>
          </cell>
          <cell r="C63" t="str">
            <v>HILTON EAST ASSISTED LIVING</v>
          </cell>
          <cell r="D63">
            <v>1272382.42</v>
          </cell>
          <cell r="E63">
            <v>19402</v>
          </cell>
        </row>
        <row r="64">
          <cell r="A64" t="str">
            <v>01432911</v>
          </cell>
          <cell r="B64" t="str">
            <v>01432911</v>
          </cell>
          <cell r="C64" t="str">
            <v>HOME SWEET HOME OF ATHENS ALP</v>
          </cell>
          <cell r="D64">
            <v>230693.78</v>
          </cell>
          <cell r="E64">
            <v>3290</v>
          </cell>
        </row>
        <row r="65">
          <cell r="A65" t="str">
            <v>03170165</v>
          </cell>
          <cell r="B65" t="str">
            <v>03170165</v>
          </cell>
          <cell r="C65" t="str">
            <v>HOME SWEET HOME ON THE HUDSON ALP</v>
          </cell>
          <cell r="D65">
            <v>273782.55</v>
          </cell>
          <cell r="E65">
            <v>3917</v>
          </cell>
        </row>
        <row r="66">
          <cell r="A66" t="str">
            <v>02798227</v>
          </cell>
          <cell r="B66" t="str">
            <v>02798227</v>
          </cell>
          <cell r="C66" t="str">
            <v>HULTQUIST PLACE</v>
          </cell>
          <cell r="D66">
            <v>1069187.19</v>
          </cell>
          <cell r="E66">
            <v>20367</v>
          </cell>
        </row>
        <row r="67">
          <cell r="A67" t="str">
            <v>04675756</v>
          </cell>
          <cell r="B67" t="str">
            <v>04675756</v>
          </cell>
          <cell r="C67" t="str">
            <v>HYDE PARK ASSISTED LIVING FACILITY</v>
          </cell>
          <cell r="D67">
            <v>791142.13</v>
          </cell>
          <cell r="E67">
            <v>9473</v>
          </cell>
        </row>
        <row r="68">
          <cell r="A68" t="str">
            <v>04338327</v>
          </cell>
          <cell r="B68" t="str">
            <v>04338327</v>
          </cell>
          <cell r="C68" t="str">
            <v>ICC MANAGEMENT AND CONSULTING INC</v>
          </cell>
          <cell r="D68">
            <v>585854.5</v>
          </cell>
          <cell r="E68">
            <v>9213</v>
          </cell>
        </row>
        <row r="69">
          <cell r="A69" t="str">
            <v>01945399</v>
          </cell>
          <cell r="B69" t="str">
            <v>01945399</v>
          </cell>
          <cell r="C69" t="str">
            <v>IDEAL SENIOR LIVIN CENTER ALP</v>
          </cell>
          <cell r="D69">
            <v>443186.99</v>
          </cell>
          <cell r="E69">
            <v>7559</v>
          </cell>
        </row>
        <row r="70">
          <cell r="A70" t="str">
            <v>03831849</v>
          </cell>
          <cell r="B70" t="str">
            <v>03831849</v>
          </cell>
          <cell r="C70" t="str">
            <v>JEWISH HOME LIFECARE UNIVERSITY AVE</v>
          </cell>
          <cell r="D70">
            <v>1774953.16</v>
          </cell>
          <cell r="E70">
            <v>22622</v>
          </cell>
        </row>
        <row r="71">
          <cell r="A71" t="str">
            <v>04407618</v>
          </cell>
          <cell r="B71" t="str">
            <v>04407618</v>
          </cell>
          <cell r="C71" t="str">
            <v>KENWELL GARDENS LLC</v>
          </cell>
          <cell r="D71">
            <v>189280.9</v>
          </cell>
          <cell r="E71">
            <v>3030</v>
          </cell>
        </row>
        <row r="72">
          <cell r="A72" t="str">
            <v>03248400</v>
          </cell>
          <cell r="B72" t="str">
            <v>03248400</v>
          </cell>
          <cell r="C72" t="str">
            <v>LAKESIDE MANOR HOME FOR ADULTS INC</v>
          </cell>
          <cell r="D72">
            <v>1719174.15</v>
          </cell>
          <cell r="E72">
            <v>17272</v>
          </cell>
        </row>
        <row r="73">
          <cell r="A73" t="str">
            <v>04472060</v>
          </cell>
          <cell r="B73" t="str">
            <v>04472060</v>
          </cell>
          <cell r="C73" t="str">
            <v>LEROY MANOR LLC</v>
          </cell>
          <cell r="D73">
            <v>995262.9</v>
          </cell>
          <cell r="E73">
            <v>17245</v>
          </cell>
        </row>
        <row r="74">
          <cell r="A74" t="str">
            <v>01452359</v>
          </cell>
          <cell r="B74" t="str">
            <v>01452359</v>
          </cell>
          <cell r="C74" t="str">
            <v>LONG ISLAND LIVING CENTER</v>
          </cell>
          <cell r="D74">
            <v>3530833.03</v>
          </cell>
          <cell r="E74">
            <v>35576</v>
          </cell>
        </row>
        <row r="75">
          <cell r="A75" t="str">
            <v>01445330</v>
          </cell>
          <cell r="B75" t="str">
            <v>01445330</v>
          </cell>
          <cell r="C75" t="str">
            <v>LORETTO ADULT COMMUNITY INC</v>
          </cell>
          <cell r="D75">
            <v>1310000.6299999999</v>
          </cell>
          <cell r="E75">
            <v>18487</v>
          </cell>
        </row>
        <row r="76">
          <cell r="A76" t="str">
            <v>01445192</v>
          </cell>
          <cell r="B76" t="str">
            <v>01445192</v>
          </cell>
          <cell r="C76" t="str">
            <v>LORETTO ADULT COMMUNITY, INC.</v>
          </cell>
          <cell r="D76">
            <v>2063442.92</v>
          </cell>
          <cell r="E76">
            <v>29401</v>
          </cell>
        </row>
        <row r="77">
          <cell r="A77" t="str">
            <v>01589353</v>
          </cell>
          <cell r="B77" t="str">
            <v>01589353</v>
          </cell>
          <cell r="C77" t="str">
            <v>LORETTO UTICA CENTER EH ALP</v>
          </cell>
          <cell r="D77">
            <v>898641.19</v>
          </cell>
          <cell r="E77">
            <v>14815</v>
          </cell>
        </row>
        <row r="78">
          <cell r="A78" t="str">
            <v>02780610</v>
          </cell>
          <cell r="B78" t="str">
            <v>02780610</v>
          </cell>
          <cell r="C78" t="str">
            <v>MADISON YORK ASSISTED LVG CM</v>
          </cell>
          <cell r="D78">
            <v>5906589.3700000001</v>
          </cell>
          <cell r="E78">
            <v>59011</v>
          </cell>
        </row>
        <row r="79">
          <cell r="A79" t="str">
            <v>01448264</v>
          </cell>
          <cell r="B79" t="str">
            <v>01448264</v>
          </cell>
          <cell r="C79" t="str">
            <v>MADISON YORK REGO PARK LLC</v>
          </cell>
          <cell r="D79">
            <v>3702525.65</v>
          </cell>
          <cell r="E79">
            <v>36402</v>
          </cell>
        </row>
        <row r="80">
          <cell r="A80" t="str">
            <v>03182914</v>
          </cell>
          <cell r="B80" t="str">
            <v>03182914</v>
          </cell>
          <cell r="C80" t="str">
            <v>MAPLEWOOD ASSISTED LIVING ALP</v>
          </cell>
          <cell r="D80">
            <v>453369.44</v>
          </cell>
          <cell r="E80">
            <v>9199</v>
          </cell>
        </row>
        <row r="81">
          <cell r="A81" t="str">
            <v>02071061</v>
          </cell>
          <cell r="B81" t="str">
            <v>02071061</v>
          </cell>
          <cell r="C81" t="str">
            <v>MARCHAND MANOR ALP</v>
          </cell>
          <cell r="D81">
            <v>703398.99</v>
          </cell>
          <cell r="E81">
            <v>10319</v>
          </cell>
        </row>
        <row r="82">
          <cell r="A82" t="str">
            <v>03356636</v>
          </cell>
          <cell r="B82" t="str">
            <v>03356636</v>
          </cell>
          <cell r="C82" t="str">
            <v>MARY AGNES MANOR ALP</v>
          </cell>
          <cell r="D82">
            <v>1107284.32</v>
          </cell>
          <cell r="E82">
            <v>17317</v>
          </cell>
        </row>
        <row r="83">
          <cell r="A83" t="str">
            <v>03563040</v>
          </cell>
          <cell r="B83" t="str">
            <v>03563040</v>
          </cell>
          <cell r="C83" t="str">
            <v>MEADOWBROOK TERRACE INC</v>
          </cell>
          <cell r="D83">
            <v>807959.66</v>
          </cell>
          <cell r="E83">
            <v>15638</v>
          </cell>
        </row>
        <row r="84">
          <cell r="A84" t="str">
            <v>03369835</v>
          </cell>
          <cell r="B84" t="str">
            <v>03369835</v>
          </cell>
          <cell r="C84" t="str">
            <v>MEMORY GARDEN AT TANGLEWOOD INC</v>
          </cell>
          <cell r="D84">
            <v>330729.58</v>
          </cell>
          <cell r="E84">
            <v>5818</v>
          </cell>
        </row>
        <row r="85">
          <cell r="A85" t="str">
            <v>01441712</v>
          </cell>
          <cell r="B85" t="str">
            <v>01441712</v>
          </cell>
          <cell r="C85" t="str">
            <v>MENORAH CAMPUS ADULT HOME INC</v>
          </cell>
          <cell r="D85">
            <v>357096.62</v>
          </cell>
          <cell r="E85">
            <v>5101</v>
          </cell>
        </row>
        <row r="86">
          <cell r="A86" t="str">
            <v>01955357</v>
          </cell>
          <cell r="B86" t="str">
            <v>01955357</v>
          </cell>
          <cell r="C86" t="str">
            <v>MERMAID MANOR HOME  FOR ADULTS ALP</v>
          </cell>
          <cell r="D86">
            <v>5090748.0599999996</v>
          </cell>
          <cell r="E86">
            <v>52295</v>
          </cell>
        </row>
        <row r="87">
          <cell r="A87" t="str">
            <v>03356645</v>
          </cell>
          <cell r="B87" t="str">
            <v>03356645</v>
          </cell>
          <cell r="C87" t="str">
            <v>MOFFAT GARDENS ALP INC</v>
          </cell>
          <cell r="D87">
            <v>801928.15</v>
          </cell>
          <cell r="E87">
            <v>8465</v>
          </cell>
        </row>
        <row r="88">
          <cell r="A88" t="str">
            <v>03879792</v>
          </cell>
          <cell r="B88" t="str">
            <v>03879792</v>
          </cell>
          <cell r="C88" t="str">
            <v>MORNINGSIDE AT HOME INC</v>
          </cell>
          <cell r="D88">
            <v>579150.62</v>
          </cell>
          <cell r="E88">
            <v>6761</v>
          </cell>
        </row>
        <row r="89">
          <cell r="A89" t="str">
            <v>04245841</v>
          </cell>
          <cell r="B89" t="str">
            <v>04245841</v>
          </cell>
          <cell r="C89" t="str">
            <v>MOUNT VIEW ASSISTED LIVING INC</v>
          </cell>
          <cell r="D89">
            <v>1456384.85</v>
          </cell>
          <cell r="E89">
            <v>32851</v>
          </cell>
        </row>
        <row r="90">
          <cell r="A90" t="str">
            <v>01687269</v>
          </cell>
          <cell r="B90" t="str">
            <v>01687269</v>
          </cell>
          <cell r="C90" t="str">
            <v>MT ALVERNO CENTER ALP</v>
          </cell>
          <cell r="D90">
            <v>574734.77</v>
          </cell>
          <cell r="E90">
            <v>11020</v>
          </cell>
        </row>
        <row r="91">
          <cell r="A91" t="str">
            <v>02277278</v>
          </cell>
          <cell r="B91" t="str">
            <v>02277278</v>
          </cell>
          <cell r="C91" t="str">
            <v>NEW FORDHAM ARMS ASSISTED LIVING</v>
          </cell>
          <cell r="D91">
            <v>1141484.55</v>
          </cell>
          <cell r="E91">
            <v>11433</v>
          </cell>
        </row>
        <row r="92">
          <cell r="A92" t="str">
            <v>03757384</v>
          </cell>
          <cell r="B92" t="str">
            <v>03757384</v>
          </cell>
          <cell r="C92" t="str">
            <v>NEWCO ALP INC</v>
          </cell>
          <cell r="D92">
            <v>9547520.8000000007</v>
          </cell>
          <cell r="E92">
            <v>63795</v>
          </cell>
        </row>
        <row r="93">
          <cell r="A93" t="str">
            <v>02132525</v>
          </cell>
          <cell r="B93" t="str">
            <v>02132525</v>
          </cell>
          <cell r="C93" t="str">
            <v>NORTHBROOK HEIGHTS HOME FOR ADULTS</v>
          </cell>
          <cell r="D93">
            <v>892533.73</v>
          </cell>
          <cell r="E93">
            <v>14886</v>
          </cell>
        </row>
        <row r="94">
          <cell r="A94" t="str">
            <v>02473825</v>
          </cell>
          <cell r="B94" t="str">
            <v>02473825</v>
          </cell>
          <cell r="C94" t="str">
            <v>NORWEGIAN CHRISTIAN HHCC ALP</v>
          </cell>
          <cell r="D94">
            <v>2154094.52</v>
          </cell>
          <cell r="E94">
            <v>23720</v>
          </cell>
        </row>
        <row r="95">
          <cell r="A95" t="str">
            <v>01453016</v>
          </cell>
          <cell r="B95" t="str">
            <v>01453016</v>
          </cell>
          <cell r="C95" t="str">
            <v>NY SENIOR CARE IN THE VALLEY LLC</v>
          </cell>
          <cell r="D95">
            <v>1318392.83</v>
          </cell>
          <cell r="E95">
            <v>18872</v>
          </cell>
        </row>
        <row r="96">
          <cell r="A96" t="str">
            <v>03832208</v>
          </cell>
          <cell r="B96" t="str">
            <v>03832208</v>
          </cell>
          <cell r="C96" t="str">
            <v>OCEANVIEW MANOR HOME FOR ADULTS INC</v>
          </cell>
          <cell r="D96">
            <v>3479183.32</v>
          </cell>
          <cell r="E96">
            <v>35255</v>
          </cell>
        </row>
        <row r="97">
          <cell r="A97" t="str">
            <v>04634988</v>
          </cell>
          <cell r="B97" t="str">
            <v>04634988</v>
          </cell>
          <cell r="C97" t="str">
            <v>PARK TERRACE OPERATING LLC</v>
          </cell>
          <cell r="D97">
            <v>232387.17</v>
          </cell>
          <cell r="E97">
            <v>3742</v>
          </cell>
        </row>
        <row r="98">
          <cell r="A98" t="str">
            <v>02066773</v>
          </cell>
          <cell r="B98" t="str">
            <v>02066773</v>
          </cell>
          <cell r="C98" t="str">
            <v>PINEVIEW COMMONS HOME FOR ADULTS</v>
          </cell>
          <cell r="D98">
            <v>1170499.46</v>
          </cell>
          <cell r="E98">
            <v>16617</v>
          </cell>
        </row>
        <row r="99">
          <cell r="A99" t="str">
            <v>01445312</v>
          </cell>
          <cell r="B99" t="str">
            <v>01445312</v>
          </cell>
          <cell r="C99" t="str">
            <v>PRESBYTERIAN RESIDENTIAL COMMUNITY</v>
          </cell>
          <cell r="D99">
            <v>501136.28</v>
          </cell>
          <cell r="E99">
            <v>9708</v>
          </cell>
        </row>
        <row r="100">
          <cell r="A100" t="str">
            <v>03424788</v>
          </cell>
          <cell r="B100" t="str">
            <v>03424788</v>
          </cell>
          <cell r="C100" t="str">
            <v>PROMENADE AT CHESTNUT RIDGE</v>
          </cell>
          <cell r="D100">
            <v>915819.27</v>
          </cell>
          <cell r="E100">
            <v>11675</v>
          </cell>
        </row>
        <row r="101">
          <cell r="A101" t="str">
            <v>03747000</v>
          </cell>
          <cell r="B101" t="str">
            <v>03747000</v>
          </cell>
          <cell r="C101" t="str">
            <v>PROMENADE MIDDLETOWN LLC</v>
          </cell>
          <cell r="D101">
            <v>2129460.1</v>
          </cell>
          <cell r="E101">
            <v>32755</v>
          </cell>
        </row>
        <row r="102">
          <cell r="A102" t="str">
            <v>03267925</v>
          </cell>
          <cell r="B102" t="str">
            <v>03267925</v>
          </cell>
          <cell r="C102" t="str">
            <v>QUEENS ADULT CARE CENTER</v>
          </cell>
          <cell r="D102">
            <v>5757674.3600000003</v>
          </cell>
          <cell r="E102">
            <v>59763</v>
          </cell>
        </row>
        <row r="103">
          <cell r="A103" t="str">
            <v>02632451</v>
          </cell>
          <cell r="B103" t="str">
            <v>02632451</v>
          </cell>
          <cell r="C103" t="str">
            <v>QUEENS BOULEVARD ALP LLC</v>
          </cell>
          <cell r="D103">
            <v>6379287.96</v>
          </cell>
          <cell r="E103">
            <v>63775</v>
          </cell>
        </row>
        <row r="104">
          <cell r="A104" t="str">
            <v>02073976</v>
          </cell>
          <cell r="B104" t="str">
            <v>02073976</v>
          </cell>
          <cell r="C104" t="str">
            <v>REV ROBERT V LOTT ASSISTED LIV CTR</v>
          </cell>
          <cell r="D104">
            <v>4687080.78</v>
          </cell>
          <cell r="E104">
            <v>36327</v>
          </cell>
        </row>
        <row r="105">
          <cell r="A105" t="str">
            <v>03435458</v>
          </cell>
          <cell r="B105" t="str">
            <v>03435458</v>
          </cell>
          <cell r="C105" t="str">
            <v>ROBINSON TERRACE SENIOR LIVING</v>
          </cell>
          <cell r="D105">
            <v>492645.14</v>
          </cell>
          <cell r="E105">
            <v>6893</v>
          </cell>
        </row>
        <row r="106">
          <cell r="A106" t="str">
            <v>01439207</v>
          </cell>
          <cell r="B106" t="str">
            <v>01439207</v>
          </cell>
          <cell r="C106" t="str">
            <v>ROBYNWOOD LLC ALP</v>
          </cell>
          <cell r="D106">
            <v>705005.26</v>
          </cell>
          <cell r="E106">
            <v>9454</v>
          </cell>
        </row>
        <row r="107">
          <cell r="A107" t="str">
            <v>03139035</v>
          </cell>
          <cell r="B107" t="str">
            <v>03139035</v>
          </cell>
          <cell r="C107" t="str">
            <v>SACHEM ADULT HOME AND ALP LLC</v>
          </cell>
          <cell r="D107">
            <v>407080.41</v>
          </cell>
          <cell r="E107">
            <v>3804</v>
          </cell>
        </row>
        <row r="108">
          <cell r="A108" t="str">
            <v>03572832</v>
          </cell>
          <cell r="B108" t="str">
            <v>03572832</v>
          </cell>
          <cell r="C108" t="str">
            <v>SAMARITAN SENIOR VILLAGE INC</v>
          </cell>
          <cell r="D108">
            <v>1318263.55</v>
          </cell>
          <cell r="E108">
            <v>25183</v>
          </cell>
        </row>
        <row r="109">
          <cell r="A109" t="str">
            <v>03143097</v>
          </cell>
          <cell r="B109" t="str">
            <v>03143097</v>
          </cell>
          <cell r="C109" t="str">
            <v>SCOTIA MANSION HOME FOR ADULTS ALP</v>
          </cell>
          <cell r="D109">
            <v>172513.25</v>
          </cell>
          <cell r="E109">
            <v>2604</v>
          </cell>
        </row>
        <row r="110">
          <cell r="A110" t="str">
            <v>04480686</v>
          </cell>
          <cell r="B110" t="str">
            <v>04480686</v>
          </cell>
          <cell r="C110" t="str">
            <v>SEAVIEW MANOR LLC</v>
          </cell>
          <cell r="D110">
            <v>2979806.92</v>
          </cell>
          <cell r="E110">
            <v>29705</v>
          </cell>
        </row>
        <row r="111">
          <cell r="A111" t="str">
            <v>01728550</v>
          </cell>
          <cell r="B111" t="str">
            <v>01728550</v>
          </cell>
          <cell r="C111" t="str">
            <v>SEDGWICK HEIGHTS ALP</v>
          </cell>
          <cell r="D111">
            <v>2813659.64</v>
          </cell>
          <cell r="E111">
            <v>39671</v>
          </cell>
        </row>
        <row r="112">
          <cell r="A112" t="str">
            <v>04535920</v>
          </cell>
          <cell r="B112" t="str">
            <v>04535920</v>
          </cell>
          <cell r="C112" t="str">
            <v>SENECA LAKE TERRACE OPERATING LLC</v>
          </cell>
          <cell r="D112">
            <v>275672.33</v>
          </cell>
          <cell r="E112">
            <v>4092</v>
          </cell>
        </row>
        <row r="113">
          <cell r="A113" t="str">
            <v>04194749</v>
          </cell>
          <cell r="B113" t="str">
            <v>04194749</v>
          </cell>
          <cell r="C113" t="str">
            <v>SHIRE SENIOR LIVING LLC</v>
          </cell>
          <cell r="D113">
            <v>968419.52</v>
          </cell>
          <cell r="E113">
            <v>13508</v>
          </cell>
        </row>
        <row r="114">
          <cell r="A114" t="str">
            <v>03139026</v>
          </cell>
          <cell r="B114" t="str">
            <v>03139026</v>
          </cell>
          <cell r="C114" t="str">
            <v>SOUTH BAY ADULT HOME AND ALP LLC</v>
          </cell>
          <cell r="D114">
            <v>686324.5</v>
          </cell>
          <cell r="E114">
            <v>7400</v>
          </cell>
        </row>
        <row r="115">
          <cell r="A115" t="str">
            <v>03826473</v>
          </cell>
          <cell r="B115" t="str">
            <v>03826473</v>
          </cell>
          <cell r="C115" t="str">
            <v>ST FRANCIS COMMONS INC</v>
          </cell>
          <cell r="D115">
            <v>897750.9</v>
          </cell>
          <cell r="E115">
            <v>15417</v>
          </cell>
        </row>
        <row r="116">
          <cell r="A116" t="str">
            <v>01908745</v>
          </cell>
          <cell r="B116" t="str">
            <v>01908745</v>
          </cell>
          <cell r="C116" t="str">
            <v>ST LOUISE MANOR</v>
          </cell>
          <cell r="D116">
            <v>332942.31</v>
          </cell>
          <cell r="E116">
            <v>5592</v>
          </cell>
        </row>
        <row r="117">
          <cell r="A117" t="str">
            <v>03547651</v>
          </cell>
          <cell r="B117" t="str">
            <v>03547651</v>
          </cell>
          <cell r="C117" t="str">
            <v>ST VINCENT DE PAUL RESIDENCE ASSIST</v>
          </cell>
          <cell r="D117">
            <v>1875213.35</v>
          </cell>
          <cell r="E117">
            <v>19182</v>
          </cell>
        </row>
        <row r="118">
          <cell r="A118" t="str">
            <v>03412695</v>
          </cell>
          <cell r="B118" t="str">
            <v>03412695</v>
          </cell>
          <cell r="C118" t="str">
            <v>SURFSIDE MANOR HOME FOR ADULTS</v>
          </cell>
          <cell r="D118">
            <v>4430462.4000000004</v>
          </cell>
          <cell r="E118">
            <v>46049</v>
          </cell>
        </row>
        <row r="119">
          <cell r="A119" t="str">
            <v>01879583</v>
          </cell>
          <cell r="B119" t="str">
            <v>01879583</v>
          </cell>
          <cell r="C119" t="str">
            <v>TANGLEWOOD MANOR ALP</v>
          </cell>
          <cell r="D119">
            <v>2315074.0499999998</v>
          </cell>
          <cell r="E119">
            <v>35924</v>
          </cell>
        </row>
        <row r="120">
          <cell r="A120" t="str">
            <v>04337913</v>
          </cell>
          <cell r="B120" t="str">
            <v>04337913</v>
          </cell>
          <cell r="C120" t="str">
            <v>THE ELIOT AT CATSKILL LLC</v>
          </cell>
          <cell r="D120">
            <v>456488.05</v>
          </cell>
          <cell r="E120">
            <v>7232</v>
          </cell>
        </row>
        <row r="121">
          <cell r="A121" t="str">
            <v>03334521</v>
          </cell>
          <cell r="B121" t="str">
            <v>03334521</v>
          </cell>
          <cell r="C121" t="str">
            <v>THE ELIOT MANAGEMENT GROUP LLC</v>
          </cell>
          <cell r="D121">
            <v>1268716.3899999999</v>
          </cell>
          <cell r="E121">
            <v>17788</v>
          </cell>
        </row>
        <row r="122">
          <cell r="A122" t="str">
            <v>04338107</v>
          </cell>
          <cell r="B122" t="str">
            <v>04338107</v>
          </cell>
          <cell r="C122" t="str">
            <v>THE GARDENS BY MORNINGSTAR LLC</v>
          </cell>
          <cell r="D122">
            <v>1219122.93</v>
          </cell>
          <cell r="E122">
            <v>22228</v>
          </cell>
        </row>
        <row r="123">
          <cell r="A123" t="str">
            <v>03527126</v>
          </cell>
          <cell r="B123" t="str">
            <v>03527126</v>
          </cell>
          <cell r="C123" t="str">
            <v>THE GERRY HOMES</v>
          </cell>
          <cell r="D123">
            <v>544486.37</v>
          </cell>
          <cell r="E123">
            <v>9156</v>
          </cell>
        </row>
        <row r="124">
          <cell r="A124" t="str">
            <v>03247610</v>
          </cell>
          <cell r="B124" t="str">
            <v>03247610</v>
          </cell>
          <cell r="C124" t="str">
            <v>THE GLEN AT MAPLE POINTE ALP</v>
          </cell>
          <cell r="D124">
            <v>1113607.8700000001</v>
          </cell>
          <cell r="E124">
            <v>12157</v>
          </cell>
        </row>
        <row r="125">
          <cell r="A125" t="str">
            <v>02933324</v>
          </cell>
          <cell r="B125" t="str">
            <v>02933324</v>
          </cell>
          <cell r="C125" t="str">
            <v>THE MEDFORD HAMLET ASSISTED LIVING</v>
          </cell>
          <cell r="D125">
            <v>5458989.4699999997</v>
          </cell>
          <cell r="E125">
            <v>65204</v>
          </cell>
        </row>
        <row r="126">
          <cell r="A126" t="str">
            <v>03008353</v>
          </cell>
          <cell r="B126" t="str">
            <v>03008353</v>
          </cell>
          <cell r="C126" t="str">
            <v>THE NEW FALLS ALP</v>
          </cell>
          <cell r="D126">
            <v>1366777.49</v>
          </cell>
          <cell r="E126">
            <v>19985</v>
          </cell>
        </row>
        <row r="127">
          <cell r="A127" t="str">
            <v>04338125</v>
          </cell>
          <cell r="B127" t="str">
            <v>04338125</v>
          </cell>
          <cell r="C127" t="str">
            <v>THE NEW GOLDEN ACRES SP LLC</v>
          </cell>
          <cell r="D127">
            <v>1833964.11</v>
          </cell>
          <cell r="E127">
            <v>21481</v>
          </cell>
        </row>
        <row r="128">
          <cell r="A128" t="str">
            <v>04338198</v>
          </cell>
          <cell r="B128" t="str">
            <v>04338198</v>
          </cell>
          <cell r="C128" t="str">
            <v>THE NEW VILLAGE VIEW SP LLC</v>
          </cell>
          <cell r="D128">
            <v>1058447.44</v>
          </cell>
          <cell r="E128">
            <v>14320</v>
          </cell>
        </row>
        <row r="129">
          <cell r="A129" t="str">
            <v>04173020</v>
          </cell>
          <cell r="B129" t="str">
            <v>04173020</v>
          </cell>
          <cell r="C129" t="str">
            <v>THE PALM BEACH HOME FOR ADULTS</v>
          </cell>
          <cell r="D129">
            <v>1158248.95</v>
          </cell>
          <cell r="E129">
            <v>12123</v>
          </cell>
        </row>
        <row r="130">
          <cell r="A130" t="str">
            <v>04345800</v>
          </cell>
          <cell r="B130" t="str">
            <v>04345800</v>
          </cell>
          <cell r="C130" t="str">
            <v>THE PAVILION AT VESTAL LLC</v>
          </cell>
          <cell r="D130">
            <v>494891.54</v>
          </cell>
          <cell r="E130">
            <v>10980</v>
          </cell>
        </row>
        <row r="131">
          <cell r="A131" t="str">
            <v>03163040</v>
          </cell>
          <cell r="B131" t="str">
            <v>03163040</v>
          </cell>
          <cell r="C131" t="str">
            <v>THE TERRACE AT NEWARK ALP</v>
          </cell>
          <cell r="D131">
            <v>403299.59</v>
          </cell>
          <cell r="E131">
            <v>6398</v>
          </cell>
        </row>
        <row r="132">
          <cell r="A132" t="str">
            <v>03114312</v>
          </cell>
          <cell r="B132" t="str">
            <v>03114312</v>
          </cell>
          <cell r="C132" t="str">
            <v>THE TERRACE AT WOODLAND ALP</v>
          </cell>
          <cell r="D132">
            <v>236905.39</v>
          </cell>
          <cell r="E132">
            <v>4078</v>
          </cell>
        </row>
        <row r="133">
          <cell r="A133" t="str">
            <v>02375253</v>
          </cell>
          <cell r="B133" t="str">
            <v>02375253</v>
          </cell>
          <cell r="C133" t="str">
            <v>THE W GROUP AT NEW BROADVIEW LLC</v>
          </cell>
          <cell r="D133">
            <v>3763351.65</v>
          </cell>
          <cell r="E133">
            <v>38018</v>
          </cell>
        </row>
        <row r="134">
          <cell r="A134" t="str">
            <v>04570738</v>
          </cell>
          <cell r="B134" t="str">
            <v>04570738</v>
          </cell>
          <cell r="C134" t="str">
            <v>TPPV LLC</v>
          </cell>
          <cell r="D134">
            <v>863722.67</v>
          </cell>
          <cell r="E134">
            <v>11377</v>
          </cell>
        </row>
        <row r="135">
          <cell r="A135" t="str">
            <v>02066571</v>
          </cell>
          <cell r="B135" t="str">
            <v>02066571</v>
          </cell>
          <cell r="C135" t="str">
            <v>TROY CROSSINGS LLC</v>
          </cell>
          <cell r="D135">
            <v>1545953.33</v>
          </cell>
          <cell r="E135">
            <v>25212</v>
          </cell>
        </row>
        <row r="136">
          <cell r="A136" t="str">
            <v>03352536</v>
          </cell>
          <cell r="B136" t="str">
            <v>03352536</v>
          </cell>
          <cell r="C136" t="str">
            <v>UNDERWOOD MANOR ALP</v>
          </cell>
          <cell r="D136">
            <v>546913.80000000005</v>
          </cell>
          <cell r="E136">
            <v>10825</v>
          </cell>
        </row>
        <row r="137">
          <cell r="A137" t="str">
            <v>03272699</v>
          </cell>
          <cell r="B137" t="str">
            <v>03272699</v>
          </cell>
          <cell r="C137" t="str">
            <v>VALEHAVEN  HOME  FOR ADULTS</v>
          </cell>
          <cell r="D137">
            <v>467945.57</v>
          </cell>
          <cell r="E137">
            <v>8262</v>
          </cell>
        </row>
        <row r="138">
          <cell r="A138" t="str">
            <v>04196383</v>
          </cell>
          <cell r="B138" t="str">
            <v>04196383</v>
          </cell>
          <cell r="C138" t="str">
            <v>VALLEY RESIDENTIAL SERVICES INC</v>
          </cell>
          <cell r="D138">
            <v>580609.76</v>
          </cell>
          <cell r="E138">
            <v>11450</v>
          </cell>
        </row>
        <row r="139">
          <cell r="A139" t="str">
            <v>01452042</v>
          </cell>
          <cell r="B139" t="str">
            <v>01452042</v>
          </cell>
          <cell r="C139" t="str">
            <v>VASSAR WARNER HOME ALP</v>
          </cell>
          <cell r="D139">
            <v>103739.52</v>
          </cell>
          <cell r="E139">
            <v>1625</v>
          </cell>
        </row>
        <row r="140">
          <cell r="A140" t="str">
            <v>03110863</v>
          </cell>
          <cell r="B140" t="str">
            <v>03110863</v>
          </cell>
          <cell r="C140" t="str">
            <v>VILLAGECARE AT 46 AND TEN</v>
          </cell>
          <cell r="D140">
            <v>2498628.5699999998</v>
          </cell>
          <cell r="E140">
            <v>26251</v>
          </cell>
        </row>
        <row r="141">
          <cell r="A141" t="str">
            <v>03397459</v>
          </cell>
          <cell r="B141" t="str">
            <v>03397459</v>
          </cell>
          <cell r="C141" t="str">
            <v>WESTCHESTER CTR INDEPENDENT ASSIST</v>
          </cell>
          <cell r="D141">
            <v>5106438.3600000003</v>
          </cell>
          <cell r="E141">
            <v>62592</v>
          </cell>
        </row>
        <row r="142">
          <cell r="A142" t="str">
            <v>02085803</v>
          </cell>
          <cell r="B142" t="str">
            <v>02085803</v>
          </cell>
          <cell r="C142" t="str">
            <v>WHITTIER PLACE</v>
          </cell>
          <cell r="D142">
            <v>652468.43999999994</v>
          </cell>
          <cell r="E142">
            <v>9781</v>
          </cell>
        </row>
        <row r="143">
          <cell r="A143" t="str">
            <v>03143088</v>
          </cell>
          <cell r="B143" t="str">
            <v>03143088</v>
          </cell>
          <cell r="C143" t="str">
            <v>WILLOW PARK HOME FOR ADULTS ALP</v>
          </cell>
          <cell r="D143">
            <v>839678.33</v>
          </cell>
          <cell r="E143">
            <v>13451</v>
          </cell>
        </row>
        <row r="144">
          <cell r="A144" t="str">
            <v>03421478</v>
          </cell>
          <cell r="B144" t="str">
            <v>03421478</v>
          </cell>
          <cell r="C144" t="str">
            <v>WOMENS CHRISTIAN ASSOCIATION</v>
          </cell>
          <cell r="D144">
            <v>352460.17</v>
          </cell>
          <cell r="E144">
            <v>6337</v>
          </cell>
        </row>
        <row r="145">
          <cell r="A145" t="str">
            <v>02362614</v>
          </cell>
          <cell r="B145" t="str">
            <v>02362614</v>
          </cell>
          <cell r="C145" t="str">
            <v>WOODHAVEN HOME ADULTS ALP</v>
          </cell>
          <cell r="D145">
            <v>4201012.87</v>
          </cell>
          <cell r="E145">
            <v>47092</v>
          </cell>
        </row>
        <row r="146">
          <cell r="A146" t="str">
            <v>02369744</v>
          </cell>
          <cell r="B146" t="str">
            <v>02369744</v>
          </cell>
          <cell r="C146" t="str">
            <v>YALR OPERATING LLC ALP</v>
          </cell>
          <cell r="D146">
            <v>149787.59</v>
          </cell>
          <cell r="E146">
            <v>2533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al rate"/>
      <sheetName val="regional with enhanced capital"/>
      <sheetName val="Sheet2"/>
    </sheetNames>
    <sheetDataSet>
      <sheetData sheetId="0"/>
      <sheetData sheetId="1"/>
      <sheetData sheetId="2">
        <row r="7">
          <cell r="A7" t="str">
            <v>CA</v>
          </cell>
          <cell r="B7">
            <v>60.44</v>
          </cell>
          <cell r="C7">
            <v>86.47</v>
          </cell>
          <cell r="D7">
            <v>64.75</v>
          </cell>
          <cell r="E7">
            <v>61.09</v>
          </cell>
          <cell r="F7">
            <v>65.84</v>
          </cell>
          <cell r="G7">
            <v>80.22</v>
          </cell>
          <cell r="H7">
            <v>56.44</v>
          </cell>
          <cell r="I7">
            <v>75.540000000000006</v>
          </cell>
          <cell r="J7">
            <v>56.41</v>
          </cell>
          <cell r="K7">
            <v>61.53</v>
          </cell>
          <cell r="L7">
            <v>57.47</v>
          </cell>
          <cell r="M7">
            <v>60.41</v>
          </cell>
          <cell r="N7">
            <v>56.06</v>
          </cell>
          <cell r="O7">
            <v>52.46</v>
          </cell>
          <cell r="P7">
            <v>56.96</v>
          </cell>
          <cell r="Q7">
            <v>52</v>
          </cell>
          <cell r="R7">
            <v>62.76</v>
          </cell>
        </row>
        <row r="8">
          <cell r="A8" t="str">
            <v>BA</v>
          </cell>
          <cell r="B8">
            <v>59.99</v>
          </cell>
          <cell r="C8">
            <v>85.93</v>
          </cell>
          <cell r="D8">
            <v>64.3</v>
          </cell>
          <cell r="E8">
            <v>60.54</v>
          </cell>
          <cell r="F8">
            <v>65.34</v>
          </cell>
          <cell r="G8">
            <v>79.709999999999994</v>
          </cell>
          <cell r="H8">
            <v>56.01</v>
          </cell>
          <cell r="I8">
            <v>74.95</v>
          </cell>
          <cell r="J8">
            <v>56.04</v>
          </cell>
          <cell r="K8">
            <v>61.03</v>
          </cell>
          <cell r="L8">
            <v>57.05</v>
          </cell>
          <cell r="M8">
            <v>60.08</v>
          </cell>
          <cell r="N8">
            <v>55.64</v>
          </cell>
          <cell r="O8">
            <v>52.07</v>
          </cell>
          <cell r="P8">
            <v>56.58</v>
          </cell>
          <cell r="Q8">
            <v>51.7</v>
          </cell>
          <cell r="R8">
            <v>62.31</v>
          </cell>
        </row>
        <row r="9">
          <cell r="A9" t="str">
            <v>PA</v>
          </cell>
          <cell r="B9">
            <v>51.13</v>
          </cell>
          <cell r="C9">
            <v>72.06</v>
          </cell>
          <cell r="D9">
            <v>55.1</v>
          </cell>
          <cell r="E9">
            <v>51.89</v>
          </cell>
          <cell r="F9">
            <v>55.44</v>
          </cell>
          <cell r="G9">
            <v>66.709999999999994</v>
          </cell>
          <cell r="H9">
            <v>47.89</v>
          </cell>
          <cell r="I9">
            <v>63.47</v>
          </cell>
          <cell r="J9">
            <v>48.03</v>
          </cell>
          <cell r="K9">
            <v>52.19</v>
          </cell>
          <cell r="L9">
            <v>49.02</v>
          </cell>
          <cell r="M9">
            <v>51.21</v>
          </cell>
          <cell r="N9">
            <v>48.11</v>
          </cell>
          <cell r="O9">
            <v>44.7</v>
          </cell>
          <cell r="P9">
            <v>48.35</v>
          </cell>
          <cell r="Q9">
            <v>43.97</v>
          </cell>
          <cell r="R9">
            <v>53.08</v>
          </cell>
        </row>
        <row r="10">
          <cell r="A10" t="str">
            <v>PB</v>
          </cell>
          <cell r="B10">
            <v>64.92</v>
          </cell>
          <cell r="C10">
            <v>93.95</v>
          </cell>
          <cell r="D10">
            <v>69.53</v>
          </cell>
          <cell r="E10">
            <v>65.33</v>
          </cell>
          <cell r="F10">
            <v>70.790000000000006</v>
          </cell>
          <cell r="G10">
            <v>87.22</v>
          </cell>
          <cell r="H10">
            <v>60.47</v>
          </cell>
          <cell r="I10">
            <v>81.5</v>
          </cell>
          <cell r="J10">
            <v>60.44</v>
          </cell>
          <cell r="K10">
            <v>66.06</v>
          </cell>
          <cell r="L10">
            <v>61.61</v>
          </cell>
          <cell r="M10">
            <v>64.89</v>
          </cell>
          <cell r="N10">
            <v>59.91</v>
          </cell>
          <cell r="O10">
            <v>56.07</v>
          </cell>
          <cell r="P10">
            <v>61.25</v>
          </cell>
          <cell r="Q10">
            <v>55.93</v>
          </cell>
          <cell r="R10">
            <v>67.489999999999995</v>
          </cell>
        </row>
        <row r="13">
          <cell r="A13" t="str">
            <v>RA</v>
          </cell>
          <cell r="B13">
            <v>91.46</v>
          </cell>
          <cell r="C13">
            <v>135.5</v>
          </cell>
          <cell r="D13">
            <v>97.24</v>
          </cell>
          <cell r="E13">
            <v>91.48</v>
          </cell>
          <cell r="F13">
            <v>100.32</v>
          </cell>
          <cell r="G13">
            <v>126.16</v>
          </cell>
          <cell r="H13">
            <v>84.69</v>
          </cell>
          <cell r="I13">
            <v>116.13</v>
          </cell>
          <cell r="J13">
            <v>84.25</v>
          </cell>
          <cell r="K13">
            <v>92.85</v>
          </cell>
          <cell r="L13">
            <v>85.84</v>
          </cell>
          <cell r="M13">
            <v>90.99</v>
          </cell>
          <cell r="N13">
            <v>82.67</v>
          </cell>
          <cell r="O13">
            <v>78.03</v>
          </cell>
          <cell r="P13">
            <v>85.95</v>
          </cell>
          <cell r="Q13">
            <v>78.739999999999995</v>
          </cell>
          <cell r="R13">
            <v>95.14</v>
          </cell>
        </row>
        <row r="14">
          <cell r="A14" t="str">
            <v>RB</v>
          </cell>
          <cell r="B14">
            <v>99.27</v>
          </cell>
          <cell r="C14">
            <v>148.08000000000001</v>
          </cell>
          <cell r="D14">
            <v>105.53</v>
          </cell>
          <cell r="E14">
            <v>99.15</v>
          </cell>
          <cell r="F14">
            <v>108.93</v>
          </cell>
          <cell r="G14">
            <v>137.96</v>
          </cell>
          <cell r="H14">
            <v>91.77</v>
          </cell>
          <cell r="I14">
            <v>126.5</v>
          </cell>
          <cell r="J14">
            <v>91.21</v>
          </cell>
          <cell r="K14">
            <v>100.85</v>
          </cell>
          <cell r="L14">
            <v>93.05</v>
          </cell>
          <cell r="M14">
            <v>98.56</v>
          </cell>
          <cell r="N14">
            <v>89.46</v>
          </cell>
          <cell r="O14">
            <v>84.39</v>
          </cell>
          <cell r="P14">
            <v>93.31</v>
          </cell>
          <cell r="Q14">
            <v>85.4</v>
          </cell>
          <cell r="R14">
            <v>103.34</v>
          </cell>
        </row>
        <row r="15">
          <cell r="A15" t="str">
            <v>SA</v>
          </cell>
          <cell r="B15">
            <v>89.36</v>
          </cell>
          <cell r="C15">
            <v>132.24</v>
          </cell>
          <cell r="D15">
            <v>95.1</v>
          </cell>
          <cell r="E15">
            <v>89.49</v>
          </cell>
          <cell r="F15">
            <v>97.94</v>
          </cell>
          <cell r="G15">
            <v>123.1</v>
          </cell>
          <cell r="H15">
            <v>82.76</v>
          </cell>
          <cell r="I15">
            <v>113.5</v>
          </cell>
          <cell r="J15">
            <v>82.3</v>
          </cell>
          <cell r="K15">
            <v>90.84</v>
          </cell>
          <cell r="L15">
            <v>83.96</v>
          </cell>
          <cell r="M15">
            <v>88.77</v>
          </cell>
          <cell r="N15">
            <v>80.959999999999994</v>
          </cell>
          <cell r="O15">
            <v>76.27</v>
          </cell>
          <cell r="P15">
            <v>84</v>
          </cell>
          <cell r="Q15">
            <v>76.819999999999993</v>
          </cell>
          <cell r="R15">
            <v>92.96</v>
          </cell>
        </row>
        <row r="16">
          <cell r="A16" t="str">
            <v>SB</v>
          </cell>
          <cell r="B16">
            <v>97.96</v>
          </cell>
          <cell r="C16">
            <v>144.81</v>
          </cell>
          <cell r="D16">
            <v>103.87</v>
          </cell>
          <cell r="E16">
            <v>98.24</v>
          </cell>
          <cell r="F16">
            <v>107.56</v>
          </cell>
          <cell r="G16">
            <v>134.88</v>
          </cell>
          <cell r="H16">
            <v>90.7</v>
          </cell>
          <cell r="I16">
            <v>124.51</v>
          </cell>
          <cell r="J16">
            <v>89.97</v>
          </cell>
          <cell r="K16">
            <v>99.54</v>
          </cell>
          <cell r="L16">
            <v>91.72</v>
          </cell>
          <cell r="M16">
            <v>97.05</v>
          </cell>
          <cell r="N16">
            <v>88.3</v>
          </cell>
          <cell r="O16">
            <v>83.56</v>
          </cell>
          <cell r="P16">
            <v>91.77</v>
          </cell>
          <cell r="Q16">
            <v>84.05</v>
          </cell>
          <cell r="R16">
            <v>101.78</v>
          </cell>
        </row>
        <row r="17">
          <cell r="A17" t="str">
            <v>CB</v>
          </cell>
          <cell r="B17">
            <v>77.41</v>
          </cell>
          <cell r="C17">
            <v>113.75</v>
          </cell>
          <cell r="D17">
            <v>82.68</v>
          </cell>
          <cell r="E17">
            <v>77.62</v>
          </cell>
          <cell r="F17">
            <v>84.64</v>
          </cell>
          <cell r="G17">
            <v>105.79</v>
          </cell>
          <cell r="H17">
            <v>71.83</v>
          </cell>
          <cell r="I17">
            <v>97.93</v>
          </cell>
          <cell r="J17">
            <v>71.62</v>
          </cell>
          <cell r="K17">
            <v>78.73</v>
          </cell>
          <cell r="L17">
            <v>73.06</v>
          </cell>
          <cell r="M17">
            <v>77.12</v>
          </cell>
          <cell r="N17">
            <v>70.69</v>
          </cell>
          <cell r="O17">
            <v>66.34</v>
          </cell>
          <cell r="P17">
            <v>72.94</v>
          </cell>
          <cell r="Q17">
            <v>66.64</v>
          </cell>
          <cell r="R17">
            <v>80.55</v>
          </cell>
        </row>
        <row r="18">
          <cell r="A18" t="str">
            <v>CC</v>
          </cell>
          <cell r="B18">
            <v>82.38</v>
          </cell>
          <cell r="C18">
            <v>121.6</v>
          </cell>
          <cell r="D18">
            <v>87.86</v>
          </cell>
          <cell r="E18">
            <v>82.45</v>
          </cell>
          <cell r="F18">
            <v>90.18</v>
          </cell>
          <cell r="G18">
            <v>113.15</v>
          </cell>
          <cell r="H18">
            <v>76.38</v>
          </cell>
          <cell r="I18">
            <v>104.38</v>
          </cell>
          <cell r="J18">
            <v>76.11</v>
          </cell>
          <cell r="K18">
            <v>83.71</v>
          </cell>
          <cell r="L18">
            <v>77.58</v>
          </cell>
          <cell r="M18">
            <v>82.09</v>
          </cell>
          <cell r="N18">
            <v>74.91</v>
          </cell>
          <cell r="O18">
            <v>70.45</v>
          </cell>
          <cell r="P18">
            <v>77.59</v>
          </cell>
          <cell r="Q18">
            <v>70.97</v>
          </cell>
          <cell r="R18">
            <v>85.74</v>
          </cell>
        </row>
        <row r="19">
          <cell r="A19" t="str">
            <v>CD</v>
          </cell>
          <cell r="B19">
            <v>93.92</v>
          </cell>
          <cell r="C19">
            <v>139.62</v>
          </cell>
          <cell r="D19">
            <v>99.93</v>
          </cell>
          <cell r="E19">
            <v>93.88</v>
          </cell>
          <cell r="F19">
            <v>102.99</v>
          </cell>
          <cell r="G19">
            <v>130.03</v>
          </cell>
          <cell r="H19">
            <v>86.88</v>
          </cell>
          <cell r="I19">
            <v>119.5</v>
          </cell>
          <cell r="J19">
            <v>86.41</v>
          </cell>
          <cell r="K19">
            <v>95.43</v>
          </cell>
          <cell r="L19">
            <v>88.15</v>
          </cell>
          <cell r="M19">
            <v>93.3</v>
          </cell>
          <cell r="N19">
            <v>84.86</v>
          </cell>
          <cell r="O19">
            <v>79.98</v>
          </cell>
          <cell r="P19">
            <v>88.3</v>
          </cell>
          <cell r="Q19">
            <v>80.790000000000006</v>
          </cell>
          <cell r="R19">
            <v>97.75</v>
          </cell>
        </row>
        <row r="20">
          <cell r="A20" t="str">
            <v>BB</v>
          </cell>
          <cell r="B20">
            <v>71.959999999999994</v>
          </cell>
          <cell r="C20">
            <v>105.29</v>
          </cell>
          <cell r="D20">
            <v>76.97</v>
          </cell>
          <cell r="E20">
            <v>72.17</v>
          </cell>
          <cell r="F20">
            <v>78.599999999999994</v>
          </cell>
          <cell r="G20">
            <v>97.86</v>
          </cell>
          <cell r="H20">
            <v>66.87</v>
          </cell>
          <cell r="I20">
            <v>90.77</v>
          </cell>
          <cell r="J20">
            <v>66.78</v>
          </cell>
          <cell r="K20">
            <v>73.16</v>
          </cell>
          <cell r="L20">
            <v>68.069999999999993</v>
          </cell>
          <cell r="M20">
            <v>71.89</v>
          </cell>
          <cell r="N20">
            <v>65.97</v>
          </cell>
          <cell r="O20">
            <v>61.84</v>
          </cell>
          <cell r="P20">
            <v>67.89</v>
          </cell>
          <cell r="Q20">
            <v>62.05</v>
          </cell>
          <cell r="R20">
            <v>74.88</v>
          </cell>
        </row>
        <row r="21">
          <cell r="A21" t="str">
            <v>BC</v>
          </cell>
          <cell r="B21">
            <v>79.83</v>
          </cell>
          <cell r="C21">
            <v>117.81</v>
          </cell>
          <cell r="D21">
            <v>85.26</v>
          </cell>
          <cell r="E21">
            <v>79.91</v>
          </cell>
          <cell r="F21">
            <v>87.3</v>
          </cell>
          <cell r="G21">
            <v>109.6</v>
          </cell>
          <cell r="H21">
            <v>73.989999999999995</v>
          </cell>
          <cell r="I21">
            <v>101.15</v>
          </cell>
          <cell r="J21">
            <v>73.78</v>
          </cell>
          <cell r="K21">
            <v>81.17</v>
          </cell>
          <cell r="L21">
            <v>75.3</v>
          </cell>
          <cell r="M21">
            <v>79.510000000000005</v>
          </cell>
          <cell r="N21">
            <v>72.78</v>
          </cell>
          <cell r="O21">
            <v>68.260000000000005</v>
          </cell>
          <cell r="P21">
            <v>75.25</v>
          </cell>
          <cell r="Q21">
            <v>68.739999999999995</v>
          </cell>
          <cell r="R21">
            <v>83.1</v>
          </cell>
        </row>
        <row r="22">
          <cell r="A22" t="str">
            <v>PC</v>
          </cell>
          <cell r="B22">
            <v>71.959999999999994</v>
          </cell>
          <cell r="C22">
            <v>105.29</v>
          </cell>
          <cell r="D22">
            <v>76.97</v>
          </cell>
          <cell r="E22">
            <v>72.17</v>
          </cell>
          <cell r="F22">
            <v>78.599999999999994</v>
          </cell>
          <cell r="G22">
            <v>97.86</v>
          </cell>
          <cell r="H22">
            <v>66.87</v>
          </cell>
          <cell r="I22">
            <v>90.77</v>
          </cell>
          <cell r="J22">
            <v>66.78</v>
          </cell>
          <cell r="K22">
            <v>73.16</v>
          </cell>
          <cell r="L22">
            <v>68.069999999999993</v>
          </cell>
          <cell r="M22">
            <v>71.89</v>
          </cell>
          <cell r="N22">
            <v>65.97</v>
          </cell>
          <cell r="O22">
            <v>61.84</v>
          </cell>
          <cell r="P22">
            <v>67.89</v>
          </cell>
          <cell r="Q22">
            <v>62.05</v>
          </cell>
          <cell r="R22">
            <v>74.88</v>
          </cell>
        </row>
        <row r="23">
          <cell r="A23" t="str">
            <v>PD</v>
          </cell>
          <cell r="B23">
            <v>76.959999999999994</v>
          </cell>
          <cell r="C23">
            <v>113.24</v>
          </cell>
          <cell r="D23">
            <v>82.24</v>
          </cell>
          <cell r="E23">
            <v>77.09</v>
          </cell>
          <cell r="F23">
            <v>84.14</v>
          </cell>
          <cell r="G23">
            <v>105.31</v>
          </cell>
          <cell r="H23">
            <v>71.41</v>
          </cell>
          <cell r="I23">
            <v>97.34</v>
          </cell>
          <cell r="J23">
            <v>71.25</v>
          </cell>
          <cell r="K23">
            <v>78.25</v>
          </cell>
          <cell r="L23">
            <v>72.66</v>
          </cell>
          <cell r="M23">
            <v>76.760000000000005</v>
          </cell>
          <cell r="N23">
            <v>70.28</v>
          </cell>
          <cell r="O23">
            <v>65.930000000000007</v>
          </cell>
          <cell r="P23">
            <v>72.58</v>
          </cell>
          <cell r="Q23">
            <v>66.319999999999993</v>
          </cell>
          <cell r="R23">
            <v>80.11</v>
          </cell>
        </row>
        <row r="24">
          <cell r="A24" t="str">
            <v>PE</v>
          </cell>
          <cell r="B24">
            <v>85.47</v>
          </cell>
          <cell r="C24">
            <v>127</v>
          </cell>
          <cell r="D24">
            <v>91.28</v>
          </cell>
          <cell r="E24">
            <v>85.42</v>
          </cell>
          <cell r="F24">
            <v>93.51</v>
          </cell>
          <cell r="G24">
            <v>118.21</v>
          </cell>
          <cell r="H24">
            <v>79.09</v>
          </cell>
          <cell r="I24">
            <v>108.65</v>
          </cell>
          <cell r="J24">
            <v>78.81</v>
          </cell>
          <cell r="K24">
            <v>86.95</v>
          </cell>
          <cell r="L24">
            <v>80.52</v>
          </cell>
          <cell r="M24">
            <v>85</v>
          </cell>
          <cell r="N24">
            <v>77.680000000000007</v>
          </cell>
          <cell r="O24">
            <v>72.819999999999993</v>
          </cell>
          <cell r="P24">
            <v>80.59</v>
          </cell>
          <cell r="Q24">
            <v>73.56</v>
          </cell>
          <cell r="R24">
            <v>89.04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al rate "/>
      <sheetName val="data"/>
      <sheetName val="regional with enhanced capi "/>
    </sheetNames>
    <sheetDataSet>
      <sheetData sheetId="0"/>
      <sheetData sheetId="1">
        <row r="7">
          <cell r="B7" t="str">
            <v>CA</v>
          </cell>
          <cell r="C7">
            <v>60.43</v>
          </cell>
          <cell r="D7">
            <v>86.48</v>
          </cell>
          <cell r="E7">
            <v>64.75</v>
          </cell>
          <cell r="F7">
            <v>61.09</v>
          </cell>
          <cell r="G7">
            <v>65.83</v>
          </cell>
          <cell r="H7">
            <v>80.239999999999995</v>
          </cell>
          <cell r="I7">
            <v>56.44</v>
          </cell>
          <cell r="J7">
            <v>75.55</v>
          </cell>
          <cell r="K7">
            <v>56.41</v>
          </cell>
          <cell r="L7">
            <v>61.53</v>
          </cell>
          <cell r="M7">
            <v>57.47</v>
          </cell>
          <cell r="N7">
            <v>60.41</v>
          </cell>
          <cell r="O7">
            <v>56.06</v>
          </cell>
          <cell r="P7">
            <v>52.46</v>
          </cell>
          <cell r="Q7">
            <v>56.96</v>
          </cell>
          <cell r="R7">
            <v>52.01</v>
          </cell>
          <cell r="S7">
            <v>62.76</v>
          </cell>
        </row>
        <row r="8">
          <cell r="B8" t="str">
            <v>BA</v>
          </cell>
          <cell r="C8">
            <v>59.98</v>
          </cell>
          <cell r="D8">
            <v>85.94</v>
          </cell>
          <cell r="E8">
            <v>64.3</v>
          </cell>
          <cell r="F8">
            <v>60.54</v>
          </cell>
          <cell r="G8">
            <v>65.34</v>
          </cell>
          <cell r="H8">
            <v>79.73</v>
          </cell>
          <cell r="I8">
            <v>56.01</v>
          </cell>
          <cell r="J8">
            <v>74.959999999999994</v>
          </cell>
          <cell r="K8">
            <v>56.04</v>
          </cell>
          <cell r="L8">
            <v>61.04</v>
          </cell>
          <cell r="M8">
            <v>57.05</v>
          </cell>
          <cell r="N8">
            <v>60.08</v>
          </cell>
          <cell r="O8">
            <v>55.64</v>
          </cell>
          <cell r="P8">
            <v>52.07</v>
          </cell>
          <cell r="Q8">
            <v>56.59</v>
          </cell>
          <cell r="R8">
            <v>51.7</v>
          </cell>
          <cell r="S8">
            <v>62.31</v>
          </cell>
        </row>
        <row r="9">
          <cell r="B9" t="str">
            <v>PA</v>
          </cell>
          <cell r="C9">
            <v>51.12</v>
          </cell>
          <cell r="D9">
            <v>72.069999999999993</v>
          </cell>
          <cell r="E9">
            <v>55.1</v>
          </cell>
          <cell r="F9">
            <v>51.89</v>
          </cell>
          <cell r="G9">
            <v>55.43</v>
          </cell>
          <cell r="H9">
            <v>66.73</v>
          </cell>
          <cell r="I9">
            <v>47.89</v>
          </cell>
          <cell r="J9">
            <v>63.48</v>
          </cell>
          <cell r="K9">
            <v>48.03</v>
          </cell>
          <cell r="L9">
            <v>52.19</v>
          </cell>
          <cell r="M9">
            <v>49.02</v>
          </cell>
          <cell r="N9">
            <v>51.21</v>
          </cell>
          <cell r="O9">
            <v>48.11</v>
          </cell>
          <cell r="P9">
            <v>44.7</v>
          </cell>
          <cell r="Q9">
            <v>48.35</v>
          </cell>
          <cell r="R9">
            <v>43.97</v>
          </cell>
          <cell r="S9">
            <v>53.08</v>
          </cell>
        </row>
        <row r="10">
          <cell r="B10" t="str">
            <v>PB</v>
          </cell>
          <cell r="C10">
            <v>64.91</v>
          </cell>
          <cell r="D10">
            <v>93.96</v>
          </cell>
          <cell r="E10">
            <v>69.53</v>
          </cell>
          <cell r="F10">
            <v>65.33</v>
          </cell>
          <cell r="G10">
            <v>70.78</v>
          </cell>
          <cell r="H10">
            <v>87.25</v>
          </cell>
          <cell r="I10">
            <v>60.47</v>
          </cell>
          <cell r="J10">
            <v>81.5</v>
          </cell>
          <cell r="K10">
            <v>60.44</v>
          </cell>
          <cell r="L10">
            <v>66.06</v>
          </cell>
          <cell r="M10">
            <v>61.61</v>
          </cell>
          <cell r="N10">
            <v>64.89</v>
          </cell>
          <cell r="O10">
            <v>59.91</v>
          </cell>
          <cell r="P10">
            <v>56.07</v>
          </cell>
          <cell r="Q10">
            <v>61.25</v>
          </cell>
          <cell r="R10">
            <v>55.93</v>
          </cell>
          <cell r="S10">
            <v>67.489999999999995</v>
          </cell>
        </row>
        <row r="13">
          <cell r="B13" t="str">
            <v>RA</v>
          </cell>
          <cell r="C13">
            <v>91.45</v>
          </cell>
          <cell r="D13">
            <v>135.51</v>
          </cell>
          <cell r="E13">
            <v>97.24</v>
          </cell>
          <cell r="F13">
            <v>91.48</v>
          </cell>
          <cell r="G13">
            <v>100.31</v>
          </cell>
          <cell r="H13">
            <v>126.2</v>
          </cell>
          <cell r="I13">
            <v>84.69</v>
          </cell>
          <cell r="J13">
            <v>116.14</v>
          </cell>
          <cell r="K13">
            <v>84.25</v>
          </cell>
          <cell r="L13">
            <v>92.86</v>
          </cell>
          <cell r="M13">
            <v>85.84</v>
          </cell>
          <cell r="N13">
            <v>90.99</v>
          </cell>
          <cell r="O13">
            <v>82.67</v>
          </cell>
          <cell r="P13">
            <v>78.040000000000006</v>
          </cell>
          <cell r="Q13">
            <v>85.95</v>
          </cell>
          <cell r="R13">
            <v>78.739999999999995</v>
          </cell>
          <cell r="S13">
            <v>95.15</v>
          </cell>
        </row>
        <row r="14">
          <cell r="B14" t="str">
            <v>RB</v>
          </cell>
          <cell r="C14">
            <v>99.26</v>
          </cell>
          <cell r="D14">
            <v>148.09</v>
          </cell>
          <cell r="E14">
            <v>105.53</v>
          </cell>
          <cell r="F14">
            <v>99.15</v>
          </cell>
          <cell r="G14">
            <v>108.92</v>
          </cell>
          <cell r="H14">
            <v>137.99</v>
          </cell>
          <cell r="I14">
            <v>91.77</v>
          </cell>
          <cell r="J14">
            <v>126.51</v>
          </cell>
          <cell r="K14">
            <v>91.21</v>
          </cell>
          <cell r="L14">
            <v>100.85</v>
          </cell>
          <cell r="M14">
            <v>93.05</v>
          </cell>
          <cell r="N14">
            <v>98.56</v>
          </cell>
          <cell r="O14">
            <v>89.46</v>
          </cell>
          <cell r="P14">
            <v>84.4</v>
          </cell>
          <cell r="Q14">
            <v>93.32</v>
          </cell>
          <cell r="R14">
            <v>85.4</v>
          </cell>
          <cell r="S14">
            <v>103.34</v>
          </cell>
        </row>
        <row r="15">
          <cell r="B15" t="str">
            <v>SA</v>
          </cell>
          <cell r="C15">
            <v>89.35</v>
          </cell>
          <cell r="D15">
            <v>132.25</v>
          </cell>
          <cell r="E15">
            <v>95.1</v>
          </cell>
          <cell r="F15">
            <v>89.49</v>
          </cell>
          <cell r="G15">
            <v>97.93</v>
          </cell>
          <cell r="H15">
            <v>123.13</v>
          </cell>
          <cell r="I15">
            <v>82.76</v>
          </cell>
          <cell r="J15">
            <v>113.51</v>
          </cell>
          <cell r="K15">
            <v>82.3</v>
          </cell>
          <cell r="L15">
            <v>90.85</v>
          </cell>
          <cell r="M15">
            <v>83.96</v>
          </cell>
          <cell r="N15">
            <v>88.77</v>
          </cell>
          <cell r="O15">
            <v>80.959999999999994</v>
          </cell>
          <cell r="P15">
            <v>76.27</v>
          </cell>
          <cell r="Q15">
            <v>84.01</v>
          </cell>
          <cell r="R15">
            <v>76.819999999999993</v>
          </cell>
          <cell r="S15">
            <v>92.97</v>
          </cell>
        </row>
        <row r="16">
          <cell r="B16" t="str">
            <v>SB</v>
          </cell>
          <cell r="C16">
            <v>97.95</v>
          </cell>
          <cell r="D16">
            <v>144.82</v>
          </cell>
          <cell r="E16">
            <v>103.87</v>
          </cell>
          <cell r="F16">
            <v>98.24</v>
          </cell>
          <cell r="G16">
            <v>107.55</v>
          </cell>
          <cell r="H16">
            <v>134.91999999999999</v>
          </cell>
          <cell r="I16">
            <v>90.7</v>
          </cell>
          <cell r="J16">
            <v>124.52</v>
          </cell>
          <cell r="K16">
            <v>89.97</v>
          </cell>
          <cell r="L16">
            <v>99.54</v>
          </cell>
          <cell r="M16">
            <v>91.72</v>
          </cell>
          <cell r="N16">
            <v>97.05</v>
          </cell>
          <cell r="O16">
            <v>88.3</v>
          </cell>
          <cell r="P16">
            <v>83.57</v>
          </cell>
          <cell r="Q16">
            <v>91.78</v>
          </cell>
          <cell r="R16">
            <v>84.06</v>
          </cell>
          <cell r="S16">
            <v>101.79</v>
          </cell>
        </row>
        <row r="17">
          <cell r="B17" t="str">
            <v>CB</v>
          </cell>
          <cell r="C17">
            <v>77.400000000000006</v>
          </cell>
          <cell r="D17">
            <v>113.76</v>
          </cell>
          <cell r="E17">
            <v>82.68</v>
          </cell>
          <cell r="F17">
            <v>77.62</v>
          </cell>
          <cell r="G17">
            <v>84.63</v>
          </cell>
          <cell r="H17">
            <v>105.81</v>
          </cell>
          <cell r="I17">
            <v>71.83</v>
          </cell>
          <cell r="J17">
            <v>97.93</v>
          </cell>
          <cell r="K17">
            <v>71.62</v>
          </cell>
          <cell r="L17">
            <v>78.73</v>
          </cell>
          <cell r="M17">
            <v>73.06</v>
          </cell>
          <cell r="N17">
            <v>77.12</v>
          </cell>
          <cell r="O17">
            <v>70.69</v>
          </cell>
          <cell r="P17">
            <v>66.349999999999994</v>
          </cell>
          <cell r="Q17">
            <v>72.95</v>
          </cell>
          <cell r="R17">
            <v>66.64</v>
          </cell>
          <cell r="S17">
            <v>80.55</v>
          </cell>
        </row>
        <row r="18">
          <cell r="B18" t="str">
            <v>CC</v>
          </cell>
          <cell r="C18">
            <v>82.36</v>
          </cell>
          <cell r="D18">
            <v>121.61</v>
          </cell>
          <cell r="E18">
            <v>87.86</v>
          </cell>
          <cell r="F18">
            <v>82.45</v>
          </cell>
          <cell r="G18">
            <v>90.16</v>
          </cell>
          <cell r="H18">
            <v>113.18</v>
          </cell>
          <cell r="I18">
            <v>76.38</v>
          </cell>
          <cell r="J18">
            <v>104.39</v>
          </cell>
          <cell r="K18">
            <v>76.11</v>
          </cell>
          <cell r="L18">
            <v>83.71</v>
          </cell>
          <cell r="M18">
            <v>77.58</v>
          </cell>
          <cell r="N18">
            <v>82.09</v>
          </cell>
          <cell r="O18">
            <v>74.91</v>
          </cell>
          <cell r="P18">
            <v>70.45</v>
          </cell>
          <cell r="Q18">
            <v>77.59</v>
          </cell>
          <cell r="R18">
            <v>70.98</v>
          </cell>
          <cell r="S18">
            <v>85.74</v>
          </cell>
        </row>
        <row r="19">
          <cell r="B19" t="str">
            <v>CD</v>
          </cell>
          <cell r="C19">
            <v>93.9</v>
          </cell>
          <cell r="D19">
            <v>139.63</v>
          </cell>
          <cell r="E19">
            <v>99.93</v>
          </cell>
          <cell r="F19">
            <v>93.88</v>
          </cell>
          <cell r="G19">
            <v>102.98</v>
          </cell>
          <cell r="H19">
            <v>130.07</v>
          </cell>
          <cell r="I19">
            <v>86.88</v>
          </cell>
          <cell r="J19">
            <v>119.51</v>
          </cell>
          <cell r="K19">
            <v>86.41</v>
          </cell>
          <cell r="L19">
            <v>95.44</v>
          </cell>
          <cell r="M19">
            <v>88.15</v>
          </cell>
          <cell r="N19">
            <v>93.3</v>
          </cell>
          <cell r="O19">
            <v>84.86</v>
          </cell>
          <cell r="P19">
            <v>79.989999999999995</v>
          </cell>
          <cell r="Q19">
            <v>88.31</v>
          </cell>
          <cell r="R19">
            <v>80.8</v>
          </cell>
          <cell r="S19">
            <v>97.75</v>
          </cell>
        </row>
        <row r="20">
          <cell r="B20" t="str">
            <v>BB</v>
          </cell>
          <cell r="C20">
            <v>71.959999999999994</v>
          </cell>
          <cell r="D20">
            <v>105.3</v>
          </cell>
          <cell r="E20">
            <v>76.97</v>
          </cell>
          <cell r="F20">
            <v>72.17</v>
          </cell>
          <cell r="G20">
            <v>78.59</v>
          </cell>
          <cell r="H20">
            <v>97.89</v>
          </cell>
          <cell r="I20">
            <v>66.87</v>
          </cell>
          <cell r="J20">
            <v>90.77</v>
          </cell>
          <cell r="K20">
            <v>66.78</v>
          </cell>
          <cell r="L20">
            <v>73.17</v>
          </cell>
          <cell r="M20">
            <v>68.069999999999993</v>
          </cell>
          <cell r="N20">
            <v>71.89</v>
          </cell>
          <cell r="O20">
            <v>65.97</v>
          </cell>
          <cell r="P20">
            <v>61.84</v>
          </cell>
          <cell r="Q20">
            <v>67.89</v>
          </cell>
          <cell r="R20">
            <v>62.05</v>
          </cell>
          <cell r="S20">
            <v>74.89</v>
          </cell>
        </row>
        <row r="21">
          <cell r="B21" t="str">
            <v>BC</v>
          </cell>
          <cell r="C21">
            <v>79.81</v>
          </cell>
          <cell r="D21">
            <v>117.82</v>
          </cell>
          <cell r="E21">
            <v>85.26</v>
          </cell>
          <cell r="F21">
            <v>79.91</v>
          </cell>
          <cell r="G21">
            <v>87.28</v>
          </cell>
          <cell r="H21">
            <v>109.63</v>
          </cell>
          <cell r="I21">
            <v>73.989999999999995</v>
          </cell>
          <cell r="J21">
            <v>101.15</v>
          </cell>
          <cell r="K21">
            <v>73.78</v>
          </cell>
          <cell r="L21">
            <v>81.180000000000007</v>
          </cell>
          <cell r="M21">
            <v>75.3</v>
          </cell>
          <cell r="N21">
            <v>79.510000000000005</v>
          </cell>
          <cell r="O21">
            <v>72.78</v>
          </cell>
          <cell r="P21">
            <v>68.260000000000005</v>
          </cell>
          <cell r="Q21">
            <v>75.25</v>
          </cell>
          <cell r="R21">
            <v>68.739999999999995</v>
          </cell>
          <cell r="S21">
            <v>83.1</v>
          </cell>
        </row>
        <row r="22">
          <cell r="B22" t="str">
            <v>PC</v>
          </cell>
          <cell r="C22">
            <v>71.959999999999994</v>
          </cell>
          <cell r="D22">
            <v>105.3</v>
          </cell>
          <cell r="E22">
            <v>76.97</v>
          </cell>
          <cell r="F22">
            <v>72.17</v>
          </cell>
          <cell r="G22">
            <v>78.59</v>
          </cell>
          <cell r="H22">
            <v>97.89</v>
          </cell>
          <cell r="I22">
            <v>66.87</v>
          </cell>
          <cell r="J22">
            <v>90.77</v>
          </cell>
          <cell r="K22">
            <v>66.78</v>
          </cell>
          <cell r="L22">
            <v>73.17</v>
          </cell>
          <cell r="M22">
            <v>68.069999999999993</v>
          </cell>
          <cell r="N22">
            <v>71.89</v>
          </cell>
          <cell r="O22">
            <v>65.97</v>
          </cell>
          <cell r="P22">
            <v>61.84</v>
          </cell>
          <cell r="Q22">
            <v>67.89</v>
          </cell>
          <cell r="R22">
            <v>62.05</v>
          </cell>
          <cell r="S22">
            <v>74.89</v>
          </cell>
        </row>
        <row r="23">
          <cell r="B23" t="str">
            <v>PD</v>
          </cell>
          <cell r="C23">
            <v>76.95</v>
          </cell>
          <cell r="D23">
            <v>113.24</v>
          </cell>
          <cell r="E23">
            <v>82.24</v>
          </cell>
          <cell r="F23">
            <v>77.09</v>
          </cell>
          <cell r="G23">
            <v>84.13</v>
          </cell>
          <cell r="H23">
            <v>105.33</v>
          </cell>
          <cell r="I23">
            <v>71.41</v>
          </cell>
          <cell r="J23">
            <v>97.35</v>
          </cell>
          <cell r="K23">
            <v>71.25</v>
          </cell>
          <cell r="L23">
            <v>78.25</v>
          </cell>
          <cell r="M23">
            <v>72.66</v>
          </cell>
          <cell r="N23">
            <v>76.760000000000005</v>
          </cell>
          <cell r="O23">
            <v>70.28</v>
          </cell>
          <cell r="P23">
            <v>65.94</v>
          </cell>
          <cell r="Q23">
            <v>72.58</v>
          </cell>
          <cell r="R23">
            <v>66.33</v>
          </cell>
          <cell r="S23">
            <v>80.11</v>
          </cell>
        </row>
        <row r="24">
          <cell r="B24" t="str">
            <v>PE</v>
          </cell>
          <cell r="C24">
            <v>85.46</v>
          </cell>
          <cell r="D24">
            <v>127.01</v>
          </cell>
          <cell r="E24">
            <v>91.28</v>
          </cell>
          <cell r="F24">
            <v>85.42</v>
          </cell>
          <cell r="G24">
            <v>93.5</v>
          </cell>
          <cell r="H24">
            <v>118.24</v>
          </cell>
          <cell r="I24">
            <v>79.09</v>
          </cell>
          <cell r="J24">
            <v>108.66</v>
          </cell>
          <cell r="K24">
            <v>78.81</v>
          </cell>
          <cell r="L24">
            <v>86.96</v>
          </cell>
          <cell r="M24">
            <v>80.52</v>
          </cell>
          <cell r="N24">
            <v>85</v>
          </cell>
          <cell r="O24">
            <v>77.680000000000007</v>
          </cell>
          <cell r="P24">
            <v>72.83</v>
          </cell>
          <cell r="Q24">
            <v>80.599999999999994</v>
          </cell>
          <cell r="R24">
            <v>73.56</v>
          </cell>
          <cell r="S24">
            <v>89.04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P Survey data 2019"/>
      <sheetName val="Reconciliation data"/>
      <sheetName val="ALP Impacts"/>
      <sheetName val="Sheet1"/>
      <sheetName val="Regional Impacts"/>
      <sheetName val="Regions"/>
      <sheetName val="ALP Survey data 2019 by region"/>
    </sheetNames>
    <sheetDataSet>
      <sheetData sheetId="0"/>
      <sheetData sheetId="1"/>
      <sheetData sheetId="2"/>
      <sheetData sheetId="3">
        <row r="2">
          <cell r="A2" t="str">
            <v>01441703</v>
          </cell>
          <cell r="B2" t="str">
            <v>003</v>
          </cell>
          <cell r="C2" t="str">
            <v>MCAULEY LIVING SERVICES ALP</v>
          </cell>
          <cell r="D2" t="str">
            <v>310 MANNING BOULEVARD</v>
          </cell>
          <cell r="E2" t="str">
            <v>ALBANY</v>
          </cell>
          <cell r="F2" t="str">
            <v>NY</v>
          </cell>
          <cell r="G2" t="str">
            <v>12208</v>
          </cell>
          <cell r="H2" t="str">
            <v>ALBANY</v>
          </cell>
          <cell r="I2" t="str">
            <v>ALBANY</v>
          </cell>
          <cell r="J2">
            <v>48</v>
          </cell>
        </row>
        <row r="3">
          <cell r="A3" t="str">
            <v>01903162</v>
          </cell>
          <cell r="B3" t="str">
            <v>003</v>
          </cell>
          <cell r="C3" t="str">
            <v>BRONXWOOD ALP</v>
          </cell>
          <cell r="D3" t="str">
            <v>799 E. GUNHILL ROAD</v>
          </cell>
          <cell r="E3" t="str">
            <v>BRONX</v>
          </cell>
          <cell r="F3" t="str">
            <v>NY</v>
          </cell>
          <cell r="G3" t="str">
            <v>10467</v>
          </cell>
          <cell r="H3" t="str">
            <v>NYC</v>
          </cell>
          <cell r="I3" t="str">
            <v>BRONX</v>
          </cell>
          <cell r="J3">
            <v>160</v>
          </cell>
        </row>
        <row r="4">
          <cell r="A4" t="str">
            <v>02277278</v>
          </cell>
          <cell r="B4" t="str">
            <v>003</v>
          </cell>
          <cell r="C4" t="str">
            <v>FORDHAM ARMS HOME FOR ADULTS ALP</v>
          </cell>
          <cell r="D4" t="str">
            <v>2915 WILLIAMS BRIDGE ROAD</v>
          </cell>
          <cell r="E4" t="str">
            <v>BRONX</v>
          </cell>
          <cell r="F4" t="str">
            <v>NY</v>
          </cell>
          <cell r="G4" t="str">
            <v>10467</v>
          </cell>
          <cell r="H4" t="str">
            <v>NYC</v>
          </cell>
          <cell r="I4" t="str">
            <v>BRONX</v>
          </cell>
          <cell r="J4">
            <v>35</v>
          </cell>
        </row>
        <row r="5">
          <cell r="A5" t="str">
            <v>02842753</v>
          </cell>
          <cell r="B5" t="str">
            <v>003</v>
          </cell>
          <cell r="C5" t="str">
            <v>MORNINGSIDE AT HOME INC</v>
          </cell>
          <cell r="D5" t="str">
            <v>1000 PELHAM PARKWAY</v>
          </cell>
          <cell r="E5" t="str">
            <v>BRONX</v>
          </cell>
          <cell r="F5" t="str">
            <v>NY</v>
          </cell>
          <cell r="G5">
            <v>10461</v>
          </cell>
          <cell r="H5" t="str">
            <v>NYC</v>
          </cell>
          <cell r="I5" t="str">
            <v>BRONX</v>
          </cell>
          <cell r="J5">
            <v>17</v>
          </cell>
        </row>
        <row r="6">
          <cell r="A6" t="str">
            <v>03037661</v>
          </cell>
          <cell r="B6" t="str">
            <v>003</v>
          </cell>
          <cell r="C6" t="str">
            <v>GOOD SHEPHERD FAIRVIEW HOME  ALP</v>
          </cell>
          <cell r="D6" t="str">
            <v>80 FAIRVIEW AVENUE</v>
          </cell>
          <cell r="E6" t="str">
            <v xml:space="preserve">BINGHAMTON </v>
          </cell>
          <cell r="F6" t="str">
            <v>NY</v>
          </cell>
          <cell r="G6">
            <v>13904</v>
          </cell>
          <cell r="H6" t="str">
            <v>BINGHAMTON</v>
          </cell>
          <cell r="I6" t="str">
            <v>BROOME</v>
          </cell>
          <cell r="J6">
            <v>32</v>
          </cell>
        </row>
        <row r="7">
          <cell r="A7" t="str">
            <v>01441809</v>
          </cell>
          <cell r="B7" t="str">
            <v>003</v>
          </cell>
          <cell r="C7" t="str">
            <v>HILLTOP ASSISTED LIVING PROGRAM</v>
          </cell>
          <cell r="D7" t="str">
            <v>286 DEYO HILL ROAD</v>
          </cell>
          <cell r="E7" t="str">
            <v>JOHNSON CITY</v>
          </cell>
          <cell r="F7" t="str">
            <v>NY</v>
          </cell>
          <cell r="G7" t="str">
            <v>13850</v>
          </cell>
          <cell r="H7" t="str">
            <v>BINGHAMTON</v>
          </cell>
          <cell r="I7" t="str">
            <v>BROOME</v>
          </cell>
          <cell r="J7">
            <v>26</v>
          </cell>
        </row>
        <row r="8">
          <cell r="A8" t="str">
            <v>01945399</v>
          </cell>
          <cell r="B8" t="str">
            <v>003</v>
          </cell>
          <cell r="C8" t="str">
            <v>IDEAL LIVING ALP</v>
          </cell>
          <cell r="D8" t="str">
            <v>600 HIGH STREET</v>
          </cell>
          <cell r="E8" t="str">
            <v>ENDICOTT</v>
          </cell>
          <cell r="F8" t="str">
            <v>NY</v>
          </cell>
          <cell r="G8" t="str">
            <v>13760</v>
          </cell>
          <cell r="H8" t="str">
            <v>BINGHAMTON</v>
          </cell>
          <cell r="I8" t="str">
            <v>BROOME</v>
          </cell>
          <cell r="J8">
            <v>23</v>
          </cell>
        </row>
        <row r="9">
          <cell r="A9" t="str">
            <v>01908745</v>
          </cell>
          <cell r="B9" t="str">
            <v>003</v>
          </cell>
          <cell r="C9" t="str">
            <v>ST LOUISE ALP</v>
          </cell>
          <cell r="D9" t="str">
            <v>861 FRONT STREET</v>
          </cell>
          <cell r="E9" t="str">
            <v>BINGHAMTON</v>
          </cell>
          <cell r="F9" t="str">
            <v>NY</v>
          </cell>
          <cell r="G9">
            <v>13905</v>
          </cell>
          <cell r="H9" t="str">
            <v>BINGHAMTON</v>
          </cell>
          <cell r="I9" t="str">
            <v>BROOME</v>
          </cell>
          <cell r="J9">
            <v>24</v>
          </cell>
        </row>
        <row r="10">
          <cell r="A10" t="str">
            <v>02132525</v>
          </cell>
          <cell r="B10" t="str">
            <v>003</v>
          </cell>
          <cell r="C10" t="str">
            <v>NORTHBROOK HEIGHTS ALP</v>
          </cell>
          <cell r="D10" t="str">
            <v>170 MURRAY STREET</v>
          </cell>
          <cell r="E10" t="str">
            <v>AUBURN</v>
          </cell>
          <cell r="F10" t="str">
            <v>NY</v>
          </cell>
          <cell r="G10" t="str">
            <v>13021</v>
          </cell>
          <cell r="H10" t="str">
            <v>CENTRAL RURAL</v>
          </cell>
          <cell r="I10" t="str">
            <v>CAYUGA</v>
          </cell>
          <cell r="J10">
            <v>92</v>
          </cell>
        </row>
        <row r="11">
          <cell r="A11" t="str">
            <v>02798227</v>
          </cell>
          <cell r="B11" t="str">
            <v>003</v>
          </cell>
          <cell r="C11" t="str">
            <v>HULTQUIST PLACE</v>
          </cell>
          <cell r="D11" t="str">
            <v>715 FALCONER STREET</v>
          </cell>
          <cell r="E11" t="str">
            <v>JAMESTOWN</v>
          </cell>
          <cell r="F11" t="str">
            <v>NY</v>
          </cell>
          <cell r="G11" t="str">
            <v>14701</v>
          </cell>
          <cell r="H11" t="str">
            <v>ERIE</v>
          </cell>
          <cell r="I11" t="str">
            <v>CHAUTAUQUA</v>
          </cell>
          <cell r="J11">
            <v>96</v>
          </cell>
        </row>
        <row r="12">
          <cell r="A12" t="str">
            <v>01879583</v>
          </cell>
          <cell r="B12" t="str">
            <v>003</v>
          </cell>
          <cell r="C12" t="str">
            <v>TANGLEWOOD MANOR ALP</v>
          </cell>
          <cell r="D12" t="str">
            <v>560 FAIRMONT AVE.</v>
          </cell>
          <cell r="E12" t="str">
            <v>JAMESTOWN</v>
          </cell>
          <cell r="F12" t="str">
            <v>NY</v>
          </cell>
          <cell r="G12" t="str">
            <v>14701</v>
          </cell>
          <cell r="H12" t="str">
            <v>ERIE</v>
          </cell>
          <cell r="I12" t="str">
            <v>CHAUTAUQUA</v>
          </cell>
          <cell r="J12">
            <v>112</v>
          </cell>
        </row>
        <row r="13">
          <cell r="A13" t="str">
            <v>02085803</v>
          </cell>
          <cell r="B13" t="str">
            <v>003</v>
          </cell>
          <cell r="C13" t="str">
            <v>WHITTIER PLACE/GREEN MANOR</v>
          </cell>
          <cell r="D13" t="str">
            <v>30 GREEN MANOR AVENUE</v>
          </cell>
          <cell r="E13" t="str">
            <v>GHENT</v>
          </cell>
          <cell r="F13" t="str">
            <v>NY</v>
          </cell>
          <cell r="G13" t="str">
            <v>12075</v>
          </cell>
          <cell r="H13" t="str">
            <v>ALBANY</v>
          </cell>
          <cell r="I13" t="str">
            <v>COLUMBIA</v>
          </cell>
          <cell r="J13">
            <v>40</v>
          </cell>
        </row>
        <row r="14">
          <cell r="A14" t="str">
            <v>02113362</v>
          </cell>
          <cell r="B14" t="str">
            <v>003</v>
          </cell>
          <cell r="C14" t="str">
            <v>THE AVALON ASSISTED LIVING AND WELLNESS</v>
          </cell>
          <cell r="D14" t="str">
            <v>1629 ROUTE 376</v>
          </cell>
          <cell r="E14" t="str">
            <v>WAPPINGERS FALLS</v>
          </cell>
          <cell r="F14" t="str">
            <v>NY</v>
          </cell>
          <cell r="G14" t="str">
            <v>12590</v>
          </cell>
          <cell r="H14" t="str">
            <v>POUGHKEEPSIE</v>
          </cell>
          <cell r="I14" t="str">
            <v>DUTCHESS</v>
          </cell>
          <cell r="J14">
            <v>57</v>
          </cell>
        </row>
        <row r="15">
          <cell r="A15" t="str">
            <v>01439234</v>
          </cell>
          <cell r="B15" t="str">
            <v>003</v>
          </cell>
          <cell r="C15" t="str">
            <v>DUTCHESS CARE ALP</v>
          </cell>
          <cell r="D15" t="str">
            <v>186 WASHINGTON STREET</v>
          </cell>
          <cell r="E15" t="str">
            <v>POUGHKEEPSIE</v>
          </cell>
          <cell r="F15" t="str">
            <v>NY</v>
          </cell>
          <cell r="G15">
            <v>12603</v>
          </cell>
          <cell r="H15" t="str">
            <v>POUGHKEEPSIE</v>
          </cell>
          <cell r="I15" t="str">
            <v>DUTCHESS</v>
          </cell>
          <cell r="J15">
            <v>52</v>
          </cell>
        </row>
        <row r="16">
          <cell r="A16" t="str">
            <v>01452042</v>
          </cell>
          <cell r="B16" t="str">
            <v>003</v>
          </cell>
          <cell r="C16" t="str">
            <v>VASSAR WARNER HOME ALP</v>
          </cell>
          <cell r="D16" t="str">
            <v>52 SOUTH HAMILTON STREET</v>
          </cell>
          <cell r="E16" t="str">
            <v>POUGHKEEPSIE</v>
          </cell>
          <cell r="F16" t="str">
            <v>NY</v>
          </cell>
          <cell r="G16" t="str">
            <v>12601</v>
          </cell>
          <cell r="H16" t="str">
            <v>POUGHKEEPSIE</v>
          </cell>
          <cell r="I16" t="str">
            <v>DUTCHESS</v>
          </cell>
          <cell r="J16">
            <v>6</v>
          </cell>
        </row>
        <row r="17">
          <cell r="A17" t="str">
            <v>02253001</v>
          </cell>
          <cell r="B17" t="str">
            <v>004</v>
          </cell>
          <cell r="C17" t="str">
            <v>DEPAUL ADULT CARE COMMUNITY - GLENWELL  ALP</v>
          </cell>
          <cell r="D17" t="str">
            <v>2248 OLD UNION ROAD</v>
          </cell>
          <cell r="E17" t="str">
            <v>CHEEKTOWAGA</v>
          </cell>
          <cell r="F17" t="str">
            <v>NY</v>
          </cell>
          <cell r="G17">
            <v>14227</v>
          </cell>
          <cell r="H17" t="str">
            <v>ERIE</v>
          </cell>
          <cell r="I17" t="str">
            <v>ERIE</v>
          </cell>
          <cell r="J17">
            <v>16</v>
          </cell>
        </row>
        <row r="18">
          <cell r="A18" t="str">
            <v>02382034</v>
          </cell>
          <cell r="B18" t="str">
            <v>003</v>
          </cell>
          <cell r="C18" t="str">
            <v>ELDERWOOD VILLAGE AT WESTWOOD</v>
          </cell>
          <cell r="D18" t="str">
            <v>580 ORCHARD PARK ROAD</v>
          </cell>
          <cell r="E18" t="str">
            <v>WEST SENECA</v>
          </cell>
          <cell r="F18" t="str">
            <v>NY</v>
          </cell>
          <cell r="G18">
            <v>14224</v>
          </cell>
          <cell r="H18" t="str">
            <v>ERIE</v>
          </cell>
          <cell r="I18" t="str">
            <v>ERIE</v>
          </cell>
          <cell r="J18">
            <v>24</v>
          </cell>
        </row>
        <row r="19">
          <cell r="A19" t="str">
            <v>01681149</v>
          </cell>
          <cell r="B19" t="str">
            <v>003</v>
          </cell>
          <cell r="C19" t="str">
            <v>ELDERWOOD VILLAGE /MAPLEWOOD</v>
          </cell>
          <cell r="D19" t="str">
            <v>229 BENNETT ROAD</v>
          </cell>
          <cell r="E19" t="str">
            <v>CHEEKTOWAGA</v>
          </cell>
          <cell r="F19" t="str">
            <v>NY</v>
          </cell>
          <cell r="G19">
            <v>14227</v>
          </cell>
          <cell r="H19" t="str">
            <v>ERIE</v>
          </cell>
          <cell r="I19" t="str">
            <v>ERIE</v>
          </cell>
          <cell r="J19">
            <v>66</v>
          </cell>
        </row>
        <row r="20">
          <cell r="A20" t="str">
            <v>01441712</v>
          </cell>
          <cell r="B20" t="str">
            <v>003</v>
          </cell>
          <cell r="C20" t="str">
            <v>MENORAH CAMPUS ADULT HOME/DOSBERG MANOR</v>
          </cell>
          <cell r="D20" t="str">
            <v>2680 NORTH FOREST ROAD</v>
          </cell>
          <cell r="E20" t="str">
            <v>AMHERST</v>
          </cell>
          <cell r="F20" t="str">
            <v>NY</v>
          </cell>
          <cell r="G20" t="str">
            <v>14068</v>
          </cell>
          <cell r="H20" t="str">
            <v>ERIE</v>
          </cell>
          <cell r="I20" t="str">
            <v>ERIE</v>
          </cell>
          <cell r="J20">
            <v>30</v>
          </cell>
        </row>
        <row r="21">
          <cell r="A21" t="str">
            <v>01877921</v>
          </cell>
          <cell r="B21" t="str">
            <v>003</v>
          </cell>
          <cell r="C21" t="str">
            <v>ROSEWOOD VILLAGE ALP</v>
          </cell>
          <cell r="D21" t="str">
            <v>76 BUFFALO STREEET</v>
          </cell>
          <cell r="E21" t="str">
            <v>HAMBURG</v>
          </cell>
          <cell r="F21" t="str">
            <v>NY</v>
          </cell>
          <cell r="G21" t="str">
            <v>14075</v>
          </cell>
          <cell r="H21" t="str">
            <v>ERIE</v>
          </cell>
          <cell r="I21" t="str">
            <v>ERIE</v>
          </cell>
          <cell r="J21">
            <v>30</v>
          </cell>
        </row>
        <row r="22">
          <cell r="A22" t="str">
            <v>02066773</v>
          </cell>
          <cell r="B22" t="str">
            <v>003</v>
          </cell>
          <cell r="C22" t="str">
            <v>PINEVIEW COMMONS ALP</v>
          </cell>
          <cell r="D22" t="str">
            <v>201 SOUTH MELCHIOR STREET</v>
          </cell>
          <cell r="E22" t="str">
            <v>JOHNSTOWN</v>
          </cell>
          <cell r="F22" t="str">
            <v>NY</v>
          </cell>
          <cell r="G22" t="str">
            <v>12095</v>
          </cell>
          <cell r="H22" t="str">
            <v>ALBANY</v>
          </cell>
          <cell r="I22" t="str">
            <v>FULTON</v>
          </cell>
          <cell r="J22">
            <v>17</v>
          </cell>
        </row>
        <row r="23">
          <cell r="A23" t="str">
            <v>01432911</v>
          </cell>
          <cell r="B23" t="str">
            <v>003</v>
          </cell>
          <cell r="C23" t="str">
            <v>HOME SWEET HOME OF ATHENS</v>
          </cell>
          <cell r="D23" t="str">
            <v>71 SECOND STREET</v>
          </cell>
          <cell r="E23" t="str">
            <v>ATHENS</v>
          </cell>
          <cell r="F23" t="str">
            <v>NY</v>
          </cell>
          <cell r="G23" t="str">
            <v>12015</v>
          </cell>
          <cell r="H23" t="str">
            <v>ALBANY</v>
          </cell>
          <cell r="I23" t="str">
            <v>GREENE</v>
          </cell>
          <cell r="J23">
            <v>12</v>
          </cell>
        </row>
        <row r="24">
          <cell r="A24" t="str">
            <v>01452079</v>
          </cell>
          <cell r="B24" t="str">
            <v>003</v>
          </cell>
          <cell r="C24" t="str">
            <v>AMBER COURT OF BROOKLYN</v>
          </cell>
          <cell r="D24" t="str">
            <v>630 EAST 104TH STREET</v>
          </cell>
          <cell r="E24" t="str">
            <v>BROOKLYN</v>
          </cell>
          <cell r="F24" t="str">
            <v>NY</v>
          </cell>
          <cell r="G24" t="str">
            <v>11236</v>
          </cell>
          <cell r="H24" t="str">
            <v>NYC</v>
          </cell>
          <cell r="I24" t="str">
            <v>KINGS</v>
          </cell>
          <cell r="J24">
            <v>116</v>
          </cell>
        </row>
        <row r="25">
          <cell r="A25" t="str">
            <v>01891469</v>
          </cell>
          <cell r="B25" t="str">
            <v>003</v>
          </cell>
          <cell r="C25" t="str">
            <v>BROOKDALE HOSPITAL ALP</v>
          </cell>
          <cell r="D25" t="str">
            <v>560 ROCKAWAY PARKWAY, BOX 1</v>
          </cell>
          <cell r="E25" t="str">
            <v>BROOKLYN</v>
          </cell>
          <cell r="F25" t="str">
            <v>NY</v>
          </cell>
          <cell r="G25" t="str">
            <v>11212</v>
          </cell>
          <cell r="H25" t="str">
            <v>NYC</v>
          </cell>
          <cell r="I25" t="str">
            <v>KINGS</v>
          </cell>
          <cell r="J25">
            <v>43</v>
          </cell>
        </row>
        <row r="26">
          <cell r="A26" t="str">
            <v>01955357</v>
          </cell>
          <cell r="B26" t="str">
            <v>003</v>
          </cell>
          <cell r="C26" t="str">
            <v>MERMAID MANOR ALP</v>
          </cell>
          <cell r="D26" t="str">
            <v>3602 MERMAID AVENUE</v>
          </cell>
          <cell r="E26" t="str">
            <v>BROOKLYN</v>
          </cell>
          <cell r="F26" t="str">
            <v>NY</v>
          </cell>
          <cell r="G26" t="str">
            <v>11234</v>
          </cell>
          <cell r="H26" t="str">
            <v>NYC</v>
          </cell>
          <cell r="I26" t="str">
            <v>KINGS</v>
          </cell>
          <cell r="J26">
            <v>125</v>
          </cell>
        </row>
        <row r="27">
          <cell r="A27" t="str">
            <v>02473825</v>
          </cell>
          <cell r="B27" t="str">
            <v>003</v>
          </cell>
          <cell r="C27" t="str">
            <v>NORWEGIAN CHRISTIAN ALP</v>
          </cell>
          <cell r="D27" t="str">
            <v>1250-1270 67th STREET</v>
          </cell>
          <cell r="E27" t="str">
            <v>BROOKLYN</v>
          </cell>
          <cell r="F27" t="str">
            <v>NY</v>
          </cell>
          <cell r="G27">
            <v>11219</v>
          </cell>
          <cell r="H27" t="str">
            <v>NYC</v>
          </cell>
          <cell r="I27" t="str">
            <v>KINGS</v>
          </cell>
          <cell r="J27">
            <v>88</v>
          </cell>
        </row>
        <row r="28">
          <cell r="A28" t="str">
            <v>02253001</v>
          </cell>
          <cell r="B28" t="str">
            <v>005</v>
          </cell>
          <cell r="C28" t="str">
            <v>DEPAUL ADULT CARE COMMUNITY- WOODCREST ALP</v>
          </cell>
          <cell r="D28" t="str">
            <v>4455 WEST HENRIETTA ROAD</v>
          </cell>
          <cell r="E28" t="str">
            <v>HENRIETTA</v>
          </cell>
          <cell r="F28" t="str">
            <v>NY</v>
          </cell>
          <cell r="G28">
            <v>14467</v>
          </cell>
          <cell r="H28" t="str">
            <v>ROCHESTER</v>
          </cell>
          <cell r="I28" t="str">
            <v>MONROE</v>
          </cell>
          <cell r="J28">
            <v>24</v>
          </cell>
        </row>
        <row r="29">
          <cell r="A29" t="str">
            <v>01817936</v>
          </cell>
          <cell r="B29" t="str">
            <v>003</v>
          </cell>
          <cell r="C29" t="str">
            <v>FAMILY SERVICES OF ROCHESTER ALP</v>
          </cell>
          <cell r="D29" t="str">
            <v>399 COLVIN AVENUE</v>
          </cell>
          <cell r="E29" t="str">
            <v>ROCHESTER</v>
          </cell>
          <cell r="F29" t="str">
            <v>NY</v>
          </cell>
          <cell r="G29">
            <v>14611</v>
          </cell>
          <cell r="H29" t="str">
            <v>ROCHESTER</v>
          </cell>
          <cell r="I29" t="str">
            <v>MONROE</v>
          </cell>
          <cell r="J29">
            <v>15</v>
          </cell>
        </row>
        <row r="30">
          <cell r="A30" t="str">
            <v>01614539</v>
          </cell>
          <cell r="B30" t="str">
            <v>003</v>
          </cell>
          <cell r="C30" t="str">
            <v>HILTON EAST RESID HM ALP</v>
          </cell>
          <cell r="D30" t="str">
            <v>231 EAST AVENUE</v>
          </cell>
          <cell r="E30" t="str">
            <v>HILTON</v>
          </cell>
          <cell r="F30" t="str">
            <v>NY</v>
          </cell>
          <cell r="G30">
            <v>14468</v>
          </cell>
          <cell r="H30" t="str">
            <v>ROCHESTER</v>
          </cell>
          <cell r="I30" t="str">
            <v>MONROE</v>
          </cell>
          <cell r="J30">
            <v>35</v>
          </cell>
        </row>
        <row r="31">
          <cell r="A31" t="str">
            <v>04194749</v>
          </cell>
          <cell r="B31" t="str">
            <v>003</v>
          </cell>
          <cell r="C31" t="str">
            <v>SHIRE AT CULVERTON ALP</v>
          </cell>
          <cell r="D31" t="str">
            <v>2515 CULVER ROAD</v>
          </cell>
          <cell r="E31" t="str">
            <v>ROCHESTER</v>
          </cell>
          <cell r="F31" t="str">
            <v>NY</v>
          </cell>
          <cell r="G31" t="str">
            <v>14609</v>
          </cell>
          <cell r="H31" t="str">
            <v>ROCHESTER</v>
          </cell>
          <cell r="I31" t="str">
            <v>MONROE</v>
          </cell>
          <cell r="J31">
            <v>48</v>
          </cell>
        </row>
        <row r="32">
          <cell r="A32" t="str">
            <v>01434555</v>
          </cell>
          <cell r="B32" t="str">
            <v>003</v>
          </cell>
          <cell r="C32" t="str">
            <v>HILLCREST SPRING RESIDENCE AC ALP</v>
          </cell>
          <cell r="D32" t="str">
            <v>UPPER MARKET STREET</v>
          </cell>
          <cell r="E32" t="str">
            <v>AMSTERDAM</v>
          </cell>
          <cell r="F32" t="str">
            <v>NY</v>
          </cell>
          <cell r="G32" t="str">
            <v>12010</v>
          </cell>
          <cell r="H32" t="str">
            <v>ALBANY</v>
          </cell>
          <cell r="I32" t="str">
            <v>MONTGOMERY</v>
          </cell>
          <cell r="J32">
            <v>40</v>
          </cell>
        </row>
        <row r="33">
          <cell r="A33" t="str">
            <v>02228980</v>
          </cell>
          <cell r="B33" t="str">
            <v>003</v>
          </cell>
          <cell r="C33" t="str">
            <v>AMBER COURT</v>
          </cell>
          <cell r="D33" t="str">
            <v>3400 BRUSH HOLLOW ROAD</v>
          </cell>
          <cell r="E33" t="str">
            <v>WESTBURY</v>
          </cell>
          <cell r="F33" t="str">
            <v>NY</v>
          </cell>
          <cell r="G33" t="str">
            <v>11590</v>
          </cell>
          <cell r="H33" t="str">
            <v>LONG ISLAND</v>
          </cell>
          <cell r="I33" t="str">
            <v>NASSAU</v>
          </cell>
          <cell r="J33">
            <v>180</v>
          </cell>
        </row>
        <row r="34">
          <cell r="A34" t="str">
            <v>02073976</v>
          </cell>
          <cell r="B34" t="str">
            <v>003</v>
          </cell>
          <cell r="C34" t="str">
            <v>DE SALES ASSISTED LIVING OPR CORP/LOTT</v>
          </cell>
          <cell r="D34" t="str">
            <v>1261 FIFTH AVENUE</v>
          </cell>
          <cell r="E34" t="str">
            <v>NEW YORK</v>
          </cell>
          <cell r="F34" t="str">
            <v>NY</v>
          </cell>
          <cell r="G34" t="str">
            <v>10029</v>
          </cell>
          <cell r="H34" t="str">
            <v>NYC</v>
          </cell>
          <cell r="I34" t="str">
            <v>NEW YORK</v>
          </cell>
          <cell r="J34">
            <v>131</v>
          </cell>
        </row>
        <row r="35">
          <cell r="A35" t="str">
            <v>01441854</v>
          </cell>
          <cell r="B35" t="str">
            <v>003</v>
          </cell>
          <cell r="C35" t="str">
            <v>BRIARWOOD MANOR ALP</v>
          </cell>
          <cell r="D35" t="str">
            <v>1001 LINCOLN AVENUE</v>
          </cell>
          <cell r="E35" t="str">
            <v>LOCKPORT</v>
          </cell>
          <cell r="F35" t="str">
            <v>NY</v>
          </cell>
          <cell r="G35" t="str">
            <v>14094</v>
          </cell>
          <cell r="H35" t="str">
            <v>ERIE</v>
          </cell>
          <cell r="I35" t="str">
            <v>NIAGARA</v>
          </cell>
          <cell r="J35">
            <v>160</v>
          </cell>
        </row>
        <row r="36">
          <cell r="A36" t="str">
            <v>03065249</v>
          </cell>
          <cell r="B36" t="str">
            <v>003</v>
          </cell>
          <cell r="C36" t="str">
            <v>CEDARBROOK VILLAGE INC</v>
          </cell>
          <cell r="D36" t="str">
            <v>101 SITRIN LANE, PO BOX 1646</v>
          </cell>
          <cell r="E36" t="str">
            <v>NEW HARTFORD</v>
          </cell>
          <cell r="F36" t="str">
            <v>NY</v>
          </cell>
          <cell r="G36">
            <v>13413</v>
          </cell>
          <cell r="H36" t="str">
            <v>UTICA</v>
          </cell>
          <cell r="I36" t="str">
            <v>ONEIDA</v>
          </cell>
          <cell r="J36">
            <v>17</v>
          </cell>
        </row>
        <row r="37">
          <cell r="A37" t="str">
            <v>01589353</v>
          </cell>
          <cell r="B37" t="str">
            <v>003</v>
          </cell>
          <cell r="C37" t="str">
            <v>LORETTO UTICA</v>
          </cell>
          <cell r="D37" t="str">
            <v>1445 KEMBLE STREET</v>
          </cell>
          <cell r="E37" t="str">
            <v>UTICA</v>
          </cell>
          <cell r="F37" t="str">
            <v>NY</v>
          </cell>
          <cell r="G37">
            <v>13501</v>
          </cell>
          <cell r="H37" t="str">
            <v>UTICA</v>
          </cell>
          <cell r="I37" t="str">
            <v>ONEIDA</v>
          </cell>
          <cell r="J37">
            <v>87</v>
          </cell>
        </row>
        <row r="38">
          <cell r="A38" t="str">
            <v>01445312</v>
          </cell>
          <cell r="B38" t="str">
            <v>003</v>
          </cell>
          <cell r="C38" t="str">
            <v>PRESBYTERIAN RESID COMMUNITY ALP</v>
          </cell>
          <cell r="D38" t="str">
            <v>4300 MIDDLE SETTLEMENT ROAD</v>
          </cell>
          <cell r="E38" t="str">
            <v>NEW HARTFORD</v>
          </cell>
          <cell r="F38" t="str">
            <v>NY</v>
          </cell>
          <cell r="G38" t="str">
            <v>13413</v>
          </cell>
          <cell r="H38" t="str">
            <v>UTICA</v>
          </cell>
          <cell r="I38" t="str">
            <v>ONEIDA</v>
          </cell>
          <cell r="J38">
            <v>24</v>
          </cell>
        </row>
        <row r="39">
          <cell r="A39" t="str">
            <v>01445330</v>
          </cell>
          <cell r="B39" t="str">
            <v>003</v>
          </cell>
          <cell r="C39" t="str">
            <v>BUCKLEY LANDING ALP</v>
          </cell>
          <cell r="D39" t="str">
            <v>7430 BUCKLEY ROAD</v>
          </cell>
          <cell r="E39" t="str">
            <v>NORTH SYRACUSE</v>
          </cell>
          <cell r="F39" t="str">
            <v>NY</v>
          </cell>
          <cell r="G39" t="str">
            <v>13212</v>
          </cell>
          <cell r="H39" t="str">
            <v>SYRACUSE</v>
          </cell>
          <cell r="I39" t="str">
            <v>ONONDAGA</v>
          </cell>
          <cell r="J39">
            <v>66</v>
          </cell>
        </row>
        <row r="40">
          <cell r="A40" t="str">
            <v>01445192</v>
          </cell>
          <cell r="B40" t="str">
            <v>003</v>
          </cell>
          <cell r="C40" t="str">
            <v xml:space="preserve">LORETTO EHP#1 - THE BERNADINE APTS </v>
          </cell>
          <cell r="D40" t="str">
            <v>417 CHURCHILL AVENUE</v>
          </cell>
          <cell r="E40" t="str">
            <v>SYRACUSE</v>
          </cell>
          <cell r="F40" t="str">
            <v>NY</v>
          </cell>
          <cell r="G40" t="str">
            <v>13205</v>
          </cell>
          <cell r="H40" t="str">
            <v>SYRACUSE</v>
          </cell>
          <cell r="I40" t="str">
            <v>ONONDAGA</v>
          </cell>
          <cell r="J40">
            <v>16</v>
          </cell>
        </row>
        <row r="41">
          <cell r="A41" t="str">
            <v>01445252</v>
          </cell>
          <cell r="B41" t="str">
            <v>003</v>
          </cell>
          <cell r="C41" t="str">
            <v>LORETTO EHP#5 - LORETTO VILLAGE</v>
          </cell>
          <cell r="D41" t="str">
            <v>750 EAST BRIGHTON AVENUE</v>
          </cell>
          <cell r="E41" t="str">
            <v>SYRACUSE</v>
          </cell>
          <cell r="F41" t="str">
            <v>NY</v>
          </cell>
          <cell r="G41" t="str">
            <v>13205</v>
          </cell>
          <cell r="H41" t="str">
            <v>SYRACUSE</v>
          </cell>
          <cell r="I41" t="str">
            <v>ONONDAGA</v>
          </cell>
          <cell r="J41">
            <v>38</v>
          </cell>
        </row>
        <row r="42">
          <cell r="A42" t="str">
            <v>04634988</v>
          </cell>
          <cell r="B42" t="str">
            <v>003</v>
          </cell>
          <cell r="C42" t="str">
            <v>PARK TERRACE AT RADISSON</v>
          </cell>
          <cell r="D42" t="str">
            <v>2981 TOWN CENTER ROAD</v>
          </cell>
          <cell r="E42" t="str">
            <v>BALDWINVILLE</v>
          </cell>
          <cell r="F42" t="str">
            <v>NY</v>
          </cell>
          <cell r="G42">
            <v>13027</v>
          </cell>
          <cell r="H42" t="str">
            <v>SYRACUSE</v>
          </cell>
          <cell r="I42" t="str">
            <v>ONONDAGA</v>
          </cell>
          <cell r="J42">
            <v>17</v>
          </cell>
        </row>
        <row r="43">
          <cell r="A43" t="str">
            <v>01728550</v>
          </cell>
          <cell r="B43" t="str">
            <v>003</v>
          </cell>
          <cell r="C43" t="str">
            <v>SENECA HEIGHTS DBA SEDGEWICK ALP</v>
          </cell>
          <cell r="D43" t="str">
            <v>700 E BRIGHTON AVE</v>
          </cell>
          <cell r="E43" t="str">
            <v>SYRACUSE</v>
          </cell>
          <cell r="F43" t="str">
            <v>NY</v>
          </cell>
          <cell r="G43">
            <v>13205</v>
          </cell>
          <cell r="H43" t="str">
            <v>SYRACUSE</v>
          </cell>
          <cell r="I43" t="str">
            <v>ONONDAGA</v>
          </cell>
          <cell r="J43">
            <v>90</v>
          </cell>
        </row>
        <row r="44">
          <cell r="A44" t="str">
            <v>02253001</v>
          </cell>
          <cell r="B44" t="str">
            <v>006</v>
          </cell>
          <cell r="C44" t="str">
            <v>DEPAUL ADULT CARE COMMUNITY - HORIZONS ALP</v>
          </cell>
          <cell r="D44" t="str">
            <v>3132 STATE ROUTE 21 SOUTH</v>
          </cell>
          <cell r="E44" t="str">
            <v>CANANDIAGUA</v>
          </cell>
          <cell r="F44" t="str">
            <v>NY</v>
          </cell>
          <cell r="G44">
            <v>14424</v>
          </cell>
          <cell r="H44" t="str">
            <v>ROCHESTER</v>
          </cell>
          <cell r="I44" t="str">
            <v>ONTARIO</v>
          </cell>
          <cell r="J44">
            <v>16</v>
          </cell>
        </row>
        <row r="45">
          <cell r="A45" t="str">
            <v>01687269</v>
          </cell>
          <cell r="B45" t="str">
            <v>003</v>
          </cell>
          <cell r="C45" t="str">
            <v>MT ALVERNO ALP</v>
          </cell>
          <cell r="D45" t="str">
            <v>MT ALVERNO CENTER 20 GRAND ST</v>
          </cell>
          <cell r="E45" t="str">
            <v>WARWICK</v>
          </cell>
          <cell r="F45" t="str">
            <v>NY</v>
          </cell>
          <cell r="G45">
            <v>10990</v>
          </cell>
          <cell r="H45" t="str">
            <v>ORANGE</v>
          </cell>
          <cell r="I45" t="str">
            <v>ORANGE</v>
          </cell>
          <cell r="J45">
            <v>55</v>
          </cell>
        </row>
        <row r="46">
          <cell r="A46" t="str">
            <v>01439207</v>
          </cell>
          <cell r="B46" t="str">
            <v>003</v>
          </cell>
          <cell r="C46" t="str">
            <v>ROBYNWOOD ADULT HOME ALP</v>
          </cell>
          <cell r="D46" t="str">
            <v>43 WALNUT STREET</v>
          </cell>
          <cell r="E46" t="str">
            <v>ONEONTA</v>
          </cell>
          <cell r="F46" t="str">
            <v>NY</v>
          </cell>
          <cell r="G46" t="str">
            <v>13820</v>
          </cell>
          <cell r="H46" t="str">
            <v>ORANGE</v>
          </cell>
          <cell r="I46" t="str">
            <v>OTSEGO</v>
          </cell>
          <cell r="J46">
            <v>30</v>
          </cell>
        </row>
        <row r="47">
          <cell r="A47" t="str">
            <v>02632451</v>
          </cell>
          <cell r="B47" t="str">
            <v>003</v>
          </cell>
          <cell r="C47" t="str">
            <v>BOULEVARD ALP</v>
          </cell>
          <cell r="D47" t="str">
            <v>71-61 159TH STREET</v>
          </cell>
          <cell r="E47" t="str">
            <v>FLUSHING</v>
          </cell>
          <cell r="F47" t="str">
            <v>NY</v>
          </cell>
          <cell r="G47">
            <v>11365</v>
          </cell>
          <cell r="H47" t="str">
            <v>NYC</v>
          </cell>
          <cell r="I47" t="str">
            <v>QUEENS</v>
          </cell>
          <cell r="J47">
            <v>200</v>
          </cell>
        </row>
        <row r="48">
          <cell r="A48" t="str">
            <v>02671176</v>
          </cell>
          <cell r="B48" t="str">
            <v>003</v>
          </cell>
          <cell r="C48" t="str">
            <v>CASTLE SENIOR LIVING AT</v>
          </cell>
          <cell r="D48" t="str">
            <v>108-25 HORACE HARDING EXPRESSWAY</v>
          </cell>
          <cell r="E48" t="str">
            <v>FOREST HILLS</v>
          </cell>
          <cell r="F48" t="str">
            <v>NY</v>
          </cell>
          <cell r="G48">
            <v>11368</v>
          </cell>
          <cell r="H48" t="str">
            <v>NYC</v>
          </cell>
          <cell r="I48" t="str">
            <v>QUEENS</v>
          </cell>
          <cell r="J48">
            <v>120</v>
          </cell>
        </row>
        <row r="49">
          <cell r="A49" t="str">
            <v>01447396</v>
          </cell>
          <cell r="B49" t="str">
            <v>003</v>
          </cell>
          <cell r="C49" t="str">
            <v>CENTRAL ASSISTED LIVING, LLC  (prev:  NEW CENTRAL MANOR ALP)</v>
          </cell>
          <cell r="D49" t="str">
            <v>1509 CENTRAL AVENUE</v>
          </cell>
          <cell r="E49" t="str">
            <v>FAR ROCKAWAY</v>
          </cell>
          <cell r="F49" t="str">
            <v>NY</v>
          </cell>
          <cell r="G49" t="str">
            <v>11691</v>
          </cell>
          <cell r="H49" t="str">
            <v>NYC</v>
          </cell>
          <cell r="I49" t="str">
            <v>QUEENS</v>
          </cell>
          <cell r="J49">
            <v>77</v>
          </cell>
        </row>
        <row r="50">
          <cell r="A50" t="str">
            <v>01448273</v>
          </cell>
          <cell r="B50" t="str">
            <v>003</v>
          </cell>
          <cell r="C50" t="str">
            <v xml:space="preserve">ELM YORK LLC </v>
          </cell>
          <cell r="D50" t="str">
            <v>100-30 DITMARS BOULEVARD</v>
          </cell>
          <cell r="E50" t="str">
            <v>EAST ELMHURST</v>
          </cell>
          <cell r="F50" t="str">
            <v>NY</v>
          </cell>
          <cell r="G50" t="str">
            <v>11369</v>
          </cell>
          <cell r="H50" t="str">
            <v>NYC</v>
          </cell>
          <cell r="I50" t="str">
            <v>QUEENS</v>
          </cell>
          <cell r="J50">
            <v>200</v>
          </cell>
        </row>
        <row r="51">
          <cell r="A51" t="str">
            <v>01452359</v>
          </cell>
          <cell r="B51" t="str">
            <v>003</v>
          </cell>
          <cell r="C51" t="str">
            <v>LONG ISLAND HEBREW LIVING CENTER ALP</v>
          </cell>
          <cell r="D51" t="str">
            <v>431 BEACH 20TH STREET</v>
          </cell>
          <cell r="E51" t="str">
            <v>FAR ROCKAWAY</v>
          </cell>
          <cell r="F51" t="str">
            <v>NY</v>
          </cell>
          <cell r="G51" t="str">
            <v>11691</v>
          </cell>
          <cell r="H51" t="str">
            <v>NYC</v>
          </cell>
          <cell r="I51" t="str">
            <v>QUEENS</v>
          </cell>
          <cell r="J51">
            <v>106</v>
          </cell>
        </row>
        <row r="52">
          <cell r="A52" t="str">
            <v>02780610</v>
          </cell>
          <cell r="B52" t="str">
            <v>003</v>
          </cell>
          <cell r="C52" t="str">
            <v>MADISON YORK ALP</v>
          </cell>
          <cell r="D52" t="str">
            <v>112-14 CORONA AVENUE</v>
          </cell>
          <cell r="E52" t="str">
            <v>FLUSHING</v>
          </cell>
          <cell r="F52" t="str">
            <v>NY</v>
          </cell>
          <cell r="G52">
            <v>11368</v>
          </cell>
          <cell r="H52" t="str">
            <v>NYC</v>
          </cell>
          <cell r="I52" t="str">
            <v>QUEENS</v>
          </cell>
          <cell r="J52">
            <v>120</v>
          </cell>
        </row>
        <row r="53">
          <cell r="A53" t="str">
            <v>01448264</v>
          </cell>
          <cell r="B53" t="str">
            <v>003</v>
          </cell>
          <cell r="C53" t="str">
            <v>MADISON YORK REGO PARK, LLC</v>
          </cell>
          <cell r="D53" t="str">
            <v>61-80 WOODHAVEN BOULEVARD</v>
          </cell>
          <cell r="E53" t="str">
            <v>REGO PARK</v>
          </cell>
          <cell r="F53" t="str">
            <v>NY</v>
          </cell>
          <cell r="G53" t="str">
            <v>11374</v>
          </cell>
          <cell r="H53" t="str">
            <v>NYC</v>
          </cell>
          <cell r="I53" t="str">
            <v>QUEENS</v>
          </cell>
          <cell r="J53">
            <v>182</v>
          </cell>
        </row>
        <row r="54">
          <cell r="A54" t="str">
            <v>01437278</v>
          </cell>
          <cell r="B54" t="str">
            <v>003</v>
          </cell>
          <cell r="C54" t="str">
            <v>DANFORTH ADULT CARE CENTER ALP</v>
          </cell>
          <cell r="D54" t="str">
            <v>19 DANFORTH STREET</v>
          </cell>
          <cell r="E54" t="str">
            <v>HOOSICK FALLS</v>
          </cell>
          <cell r="F54" t="str">
            <v>NY</v>
          </cell>
          <cell r="G54" t="str">
            <v>12090</v>
          </cell>
          <cell r="H54" t="str">
            <v>ALBANY</v>
          </cell>
          <cell r="I54" t="str">
            <v>RENSSELAER</v>
          </cell>
          <cell r="J54">
            <v>24</v>
          </cell>
        </row>
        <row r="55">
          <cell r="A55" t="str">
            <v>02066571</v>
          </cell>
          <cell r="B55" t="str">
            <v>003</v>
          </cell>
          <cell r="C55" t="str">
            <v>HEARTWOOD TERRACE ALP</v>
          </cell>
          <cell r="D55" t="str">
            <v>2405 FIFTEENTH STREET</v>
          </cell>
          <cell r="E55" t="str">
            <v>TROY</v>
          </cell>
          <cell r="F55" t="str">
            <v>NY</v>
          </cell>
          <cell r="G55" t="str">
            <v>12180</v>
          </cell>
          <cell r="H55" t="str">
            <v>ALBANY</v>
          </cell>
          <cell r="I55" t="str">
            <v>RENSSELAER</v>
          </cell>
          <cell r="J55">
            <v>86</v>
          </cell>
        </row>
        <row r="56">
          <cell r="A56" t="str">
            <v>01443489</v>
          </cell>
          <cell r="B56" t="str">
            <v>003</v>
          </cell>
          <cell r="C56" t="str">
            <v>HARBOR TERRACE ADULT HOME AND ASSISTED LIVI</v>
          </cell>
          <cell r="D56" t="str">
            <v>110 HENDERSON AVENUE</v>
          </cell>
          <cell r="E56" t="str">
            <v>STATEN ISLAND</v>
          </cell>
          <cell r="F56" t="str">
            <v>NY</v>
          </cell>
          <cell r="G56" t="str">
            <v>10101</v>
          </cell>
          <cell r="H56" t="str">
            <v>NYC</v>
          </cell>
          <cell r="I56" t="str">
            <v>RICHMOND</v>
          </cell>
          <cell r="J56">
            <v>200</v>
          </cell>
        </row>
        <row r="57">
          <cell r="A57" t="str">
            <v>02582025</v>
          </cell>
          <cell r="B57" t="str">
            <v>003</v>
          </cell>
          <cell r="C57" t="str">
            <v>EGER HARBOR HOUSE ALP</v>
          </cell>
          <cell r="D57" t="str">
            <v>110 MEISNER AVENUE</v>
          </cell>
          <cell r="E57" t="str">
            <v>STATEN ISLAND</v>
          </cell>
          <cell r="F57" t="str">
            <v>NY</v>
          </cell>
          <cell r="G57">
            <v>10306</v>
          </cell>
          <cell r="H57" t="str">
            <v>NYC</v>
          </cell>
          <cell r="I57" t="str">
            <v>RICHMOND</v>
          </cell>
          <cell r="J57">
            <v>75</v>
          </cell>
        </row>
        <row r="58">
          <cell r="A58" t="str">
            <v>02375253</v>
          </cell>
          <cell r="B58" t="str">
            <v>003</v>
          </cell>
          <cell r="C58" t="str">
            <v>NEW BROADVIEW MANOR</v>
          </cell>
          <cell r="D58" t="str">
            <v>70 FATHER CAPODANNO BOULEVARD</v>
          </cell>
          <cell r="E58" t="str">
            <v>STATEN ISLAND</v>
          </cell>
          <cell r="F58" t="str">
            <v>NY</v>
          </cell>
          <cell r="G58">
            <v>10305</v>
          </cell>
          <cell r="H58" t="str">
            <v>NYC</v>
          </cell>
          <cell r="I58" t="str">
            <v>RICHMOND</v>
          </cell>
          <cell r="J58">
            <v>116</v>
          </cell>
        </row>
        <row r="59">
          <cell r="A59" t="str">
            <v>01946698</v>
          </cell>
          <cell r="B59" t="str">
            <v>003</v>
          </cell>
          <cell r="C59" t="str">
            <v>ASSISTED LIVING AT NORTHERN RIVERVIEW</v>
          </cell>
          <cell r="D59" t="str">
            <v>87 SOUTH ROUTE 9W</v>
          </cell>
          <cell r="E59" t="str">
            <v>HAVERSTRAW</v>
          </cell>
          <cell r="F59" t="str">
            <v>NY</v>
          </cell>
          <cell r="G59" t="str">
            <v>10927</v>
          </cell>
          <cell r="H59" t="str">
            <v>WESTCHESTER</v>
          </cell>
          <cell r="I59" t="str">
            <v>ROCKLAND</v>
          </cell>
          <cell r="J59">
            <v>100</v>
          </cell>
        </row>
        <row r="60">
          <cell r="A60" t="str">
            <v>02071061</v>
          </cell>
          <cell r="B60" t="str">
            <v>003</v>
          </cell>
          <cell r="C60" t="str">
            <v>MARCHAND MANOR ALP</v>
          </cell>
          <cell r="D60" t="str">
            <v>MAIN STREET, ROUTE 10</v>
          </cell>
          <cell r="E60" t="str">
            <v>SHARON SPRINGS</v>
          </cell>
          <cell r="F60" t="str">
            <v>NY</v>
          </cell>
          <cell r="G60" t="str">
            <v>13459</v>
          </cell>
          <cell r="H60" t="str">
            <v>ALBANY</v>
          </cell>
          <cell r="I60" t="str">
            <v>SCHOHARIE</v>
          </cell>
          <cell r="J60">
            <v>36</v>
          </cell>
        </row>
        <row r="61">
          <cell r="A61" t="str">
            <v>01432402</v>
          </cell>
          <cell r="B61" t="str">
            <v>003</v>
          </cell>
          <cell r="C61" t="str">
            <v>THE FALLS ALP/THE NEW FALLS</v>
          </cell>
          <cell r="D61" t="str">
            <v>117 SCHUYLER STREET</v>
          </cell>
          <cell r="E61" t="str">
            <v>MONTOUR FALLS</v>
          </cell>
          <cell r="F61" t="str">
            <v>NY</v>
          </cell>
          <cell r="G61" t="str">
            <v>14865</v>
          </cell>
          <cell r="H61" t="str">
            <v>ELMIRA</v>
          </cell>
          <cell r="I61" t="str">
            <v>SCHUYLER</v>
          </cell>
          <cell r="J61">
            <v>40</v>
          </cell>
        </row>
        <row r="62">
          <cell r="A62" t="str">
            <v>02933324</v>
          </cell>
          <cell r="B62" t="str">
            <v>003</v>
          </cell>
          <cell r="C62" t="str">
            <v>MEDFORD HAMLET ASSISTED LIVING</v>
          </cell>
          <cell r="D62" t="str">
            <v>1529 N OCEAN AVENUE</v>
          </cell>
          <cell r="E62" t="str">
            <v>MEDFORD</v>
          </cell>
          <cell r="F62" t="str">
            <v>NY</v>
          </cell>
          <cell r="G62">
            <v>11763</v>
          </cell>
          <cell r="H62" t="str">
            <v>LONG ISLAND</v>
          </cell>
          <cell r="I62" t="str">
            <v>SUFFOLK</v>
          </cell>
          <cell r="J62">
            <v>200</v>
          </cell>
        </row>
        <row r="63">
          <cell r="A63" t="str">
            <v>02362614</v>
          </cell>
          <cell r="B63" t="str">
            <v>003</v>
          </cell>
          <cell r="C63" t="str">
            <v>WOODHAVEN HOME ADULT HOME LLC</v>
          </cell>
          <cell r="D63" t="str">
            <v>1350 RTE 112</v>
          </cell>
          <cell r="E63" t="str">
            <v>PORT JEFFERSON STATION</v>
          </cell>
          <cell r="F63" t="str">
            <v>NY</v>
          </cell>
          <cell r="G63">
            <v>11776</v>
          </cell>
          <cell r="H63" t="str">
            <v>LONG ISLAND</v>
          </cell>
          <cell r="I63" t="str">
            <v>SUFFOLK</v>
          </cell>
          <cell r="J63">
            <v>175</v>
          </cell>
        </row>
        <row r="64">
          <cell r="A64" t="str">
            <v>01439225</v>
          </cell>
          <cell r="B64" t="str">
            <v>003</v>
          </cell>
          <cell r="C64" t="str">
            <v xml:space="preserve">ELDERWOOD/TIOGA HEALTH CARE FACILITY </v>
          </cell>
          <cell r="D64" t="str">
            <v>37 NORTH CHEMUNG STREET</v>
          </cell>
          <cell r="E64" t="str">
            <v>WAVERLY</v>
          </cell>
          <cell r="F64" t="str">
            <v>NY</v>
          </cell>
          <cell r="G64" t="str">
            <v>14892</v>
          </cell>
          <cell r="H64" t="str">
            <v>BINGHAMTON</v>
          </cell>
          <cell r="I64" t="str">
            <v>TIOGA</v>
          </cell>
          <cell r="J64">
            <v>25</v>
          </cell>
        </row>
        <row r="65">
          <cell r="A65" t="str">
            <v>01453016</v>
          </cell>
          <cell r="B65" t="str">
            <v>003</v>
          </cell>
          <cell r="C65" t="str">
            <v>VALLEY VISTA ALP</v>
          </cell>
          <cell r="D65" t="str">
            <v>141 NORTH ROAD</v>
          </cell>
          <cell r="E65" t="str">
            <v>HIGHLAND</v>
          </cell>
          <cell r="F65" t="str">
            <v>NY</v>
          </cell>
          <cell r="G65" t="str">
            <v>12528</v>
          </cell>
          <cell r="H65" t="str">
            <v>ORANGE</v>
          </cell>
          <cell r="I65" t="str">
            <v>ULSTER</v>
          </cell>
          <cell r="J65">
            <v>56</v>
          </cell>
        </row>
        <row r="66">
          <cell r="A66" t="str">
            <v>02369744</v>
          </cell>
          <cell r="B66" t="str">
            <v>003</v>
          </cell>
          <cell r="C66" t="str">
            <v xml:space="preserve">CATHERINE FIELD HOME DBA SEABURY </v>
          </cell>
          <cell r="D66" t="str">
            <v>2276 CATHERINE STREET</v>
          </cell>
          <cell r="E66" t="str">
            <v>CORTLANDT MANOR</v>
          </cell>
          <cell r="F66" t="str">
            <v>NY</v>
          </cell>
          <cell r="G66">
            <v>10567</v>
          </cell>
          <cell r="H66" t="str">
            <v>WESTCHESTER</v>
          </cell>
          <cell r="I66" t="str">
            <v>WESTCHESTER</v>
          </cell>
          <cell r="J66">
            <v>40</v>
          </cell>
        </row>
        <row r="67">
          <cell r="A67" t="str">
            <v>03101493</v>
          </cell>
          <cell r="B67" t="str">
            <v>003</v>
          </cell>
          <cell r="C67" t="str">
            <v>MANILUS HOME FOR ADULTS</v>
          </cell>
          <cell r="D67" t="str">
            <v>215 EAST PLEASANT STREET</v>
          </cell>
          <cell r="E67" t="str">
            <v>MANLIUS</v>
          </cell>
          <cell r="F67" t="str">
            <v>NY</v>
          </cell>
          <cell r="G67">
            <v>13104</v>
          </cell>
          <cell r="H67" t="str">
            <v>SYRACUSE</v>
          </cell>
          <cell r="I67" t="str">
            <v>ONONDAGA</v>
          </cell>
          <cell r="J67">
            <v>32</v>
          </cell>
        </row>
        <row r="68">
          <cell r="A68" t="str">
            <v>03110863</v>
          </cell>
          <cell r="B68" t="str">
            <v>003</v>
          </cell>
          <cell r="C68" t="str">
            <v>THE VILLAGE AT 46TH AND TEN</v>
          </cell>
          <cell r="D68" t="str">
            <v>510 WEST 46TH STREET</v>
          </cell>
          <cell r="E68" t="str">
            <v xml:space="preserve">NEW YORK </v>
          </cell>
          <cell r="F68" t="str">
            <v>NY</v>
          </cell>
          <cell r="G68">
            <v>10036</v>
          </cell>
          <cell r="H68" t="str">
            <v>NYC</v>
          </cell>
          <cell r="I68" t="str">
            <v>NEW YORK</v>
          </cell>
          <cell r="J68">
            <v>80</v>
          </cell>
        </row>
        <row r="69">
          <cell r="A69" t="str">
            <v>03114312</v>
          </cell>
          <cell r="B69" t="str">
            <v>003</v>
          </cell>
          <cell r="C69" t="str">
            <v>THE TERRACE AT WOODLAND</v>
          </cell>
          <cell r="D69" t="str">
            <v>NORTH TURIN ROAD</v>
          </cell>
          <cell r="E69" t="str">
            <v>ROME</v>
          </cell>
          <cell r="F69" t="str">
            <v>NY</v>
          </cell>
          <cell r="G69">
            <v>13440</v>
          </cell>
          <cell r="H69" t="str">
            <v>UTICA</v>
          </cell>
          <cell r="I69" t="str">
            <v>ONEIDA</v>
          </cell>
          <cell r="J69">
            <v>58</v>
          </cell>
        </row>
        <row r="70">
          <cell r="A70" t="str">
            <v>03139035</v>
          </cell>
          <cell r="B70" t="str">
            <v>003</v>
          </cell>
          <cell r="C70" t="str">
            <v>SACHEM ADULT HOME ALP</v>
          </cell>
          <cell r="D70" t="str">
            <v>1298 COATES AVENUE</v>
          </cell>
          <cell r="E70" t="str">
            <v>HOLBROOK</v>
          </cell>
          <cell r="F70" t="str">
            <v>NY</v>
          </cell>
          <cell r="G70">
            <v>11741</v>
          </cell>
          <cell r="H70" t="str">
            <v>LONG ISLAND</v>
          </cell>
          <cell r="I70" t="str">
            <v>SUFFOLK</v>
          </cell>
          <cell r="J70">
            <v>6</v>
          </cell>
        </row>
        <row r="71">
          <cell r="A71" t="str">
            <v>03139026</v>
          </cell>
          <cell r="B71" t="str">
            <v>003</v>
          </cell>
          <cell r="C71" t="str">
            <v>SOUTH BAY ADULT HOME</v>
          </cell>
          <cell r="D71" t="str">
            <v>COTTONTAIL RUN BOX 601</v>
          </cell>
          <cell r="E71" t="str">
            <v>CENTER MORICHES</v>
          </cell>
          <cell r="F71" t="str">
            <v>NY</v>
          </cell>
          <cell r="G71">
            <v>11934</v>
          </cell>
          <cell r="H71" t="str">
            <v>LONG ISLAND</v>
          </cell>
          <cell r="I71" t="str">
            <v>SUFFOLK</v>
          </cell>
          <cell r="J71">
            <v>24</v>
          </cell>
        </row>
        <row r="72">
          <cell r="A72" t="str">
            <v>03143097</v>
          </cell>
          <cell r="B72" t="str">
            <v>003</v>
          </cell>
          <cell r="C72" t="str">
            <v>SCOTIA MANSION HOME FOR ADULTS</v>
          </cell>
          <cell r="D72" t="str">
            <v>39 WALLACE STREET</v>
          </cell>
          <cell r="E72" t="str">
            <v>SCHENECTADY</v>
          </cell>
          <cell r="F72" t="str">
            <v>NY</v>
          </cell>
          <cell r="G72">
            <v>12302</v>
          </cell>
          <cell r="H72" t="str">
            <v>ALBANY</v>
          </cell>
          <cell r="I72" t="str">
            <v>SCHENECTADY</v>
          </cell>
          <cell r="J72">
            <v>25</v>
          </cell>
        </row>
        <row r="73">
          <cell r="A73" t="str">
            <v>03143088</v>
          </cell>
          <cell r="B73" t="str">
            <v>003</v>
          </cell>
          <cell r="C73" t="str">
            <v>WILLOW PARK HOME FOR ADULTS</v>
          </cell>
          <cell r="D73" t="str">
            <v>1550 HERKIMER ROAD</v>
          </cell>
          <cell r="E73" t="str">
            <v>UTICA</v>
          </cell>
          <cell r="F73" t="str">
            <v>NY</v>
          </cell>
          <cell r="G73">
            <v>13502</v>
          </cell>
          <cell r="H73" t="str">
            <v>UTICA</v>
          </cell>
          <cell r="I73" t="str">
            <v>ONEIDA</v>
          </cell>
          <cell r="J73">
            <v>30</v>
          </cell>
        </row>
        <row r="74">
          <cell r="A74" t="str">
            <v>03163040</v>
          </cell>
          <cell r="B74" t="str">
            <v>003</v>
          </cell>
          <cell r="C74" t="str">
            <v xml:space="preserve">THE TERRACE AT NEWARK </v>
          </cell>
          <cell r="D74" t="str">
            <v>208 ROUTE 88 SOUTH</v>
          </cell>
          <cell r="E74" t="str">
            <v>NEWARK</v>
          </cell>
          <cell r="F74" t="str">
            <v>NY</v>
          </cell>
          <cell r="G74">
            <v>14513</v>
          </cell>
          <cell r="H74" t="str">
            <v>ROCHESTER</v>
          </cell>
          <cell r="I74" t="str">
            <v>WAYNE</v>
          </cell>
          <cell r="J74">
            <v>58</v>
          </cell>
        </row>
        <row r="75">
          <cell r="A75" t="str">
            <v>03170165</v>
          </cell>
          <cell r="B75" t="str">
            <v>003</v>
          </cell>
          <cell r="C75" t="str">
            <v xml:space="preserve">HOME SWEET HOME ON THE HUDSON </v>
          </cell>
          <cell r="D75" t="str">
            <v>38 PROSPECT AVENUE</v>
          </cell>
          <cell r="E75" t="str">
            <v>CATSKILL</v>
          </cell>
          <cell r="F75" t="str">
            <v>NY</v>
          </cell>
          <cell r="G75">
            <v>12414</v>
          </cell>
          <cell r="H75" t="str">
            <v>ALBANY</v>
          </cell>
          <cell r="I75" t="str">
            <v>GREENE</v>
          </cell>
          <cell r="J75">
            <v>30</v>
          </cell>
        </row>
        <row r="76">
          <cell r="A76" t="str">
            <v>03170174</v>
          </cell>
          <cell r="B76" t="str">
            <v>003</v>
          </cell>
          <cell r="C76" t="str">
            <v>TONAWANDA MANOR ASSISTED LIVING PROGRAM</v>
          </cell>
          <cell r="D76" t="str">
            <v>111 ENSMINGER ROAD</v>
          </cell>
          <cell r="E76" t="str">
            <v>TONAWANDA</v>
          </cell>
          <cell r="F76" t="str">
            <v>NY</v>
          </cell>
          <cell r="G76">
            <v>14150</v>
          </cell>
          <cell r="H76" t="str">
            <v>ERIE</v>
          </cell>
          <cell r="I76" t="str">
            <v>ERIE</v>
          </cell>
          <cell r="J76">
            <v>40</v>
          </cell>
        </row>
        <row r="77">
          <cell r="A77" t="str">
            <v>03196710</v>
          </cell>
          <cell r="B77" t="str">
            <v>003</v>
          </cell>
          <cell r="C77" t="str">
            <v>FAIRPORT BAPTIST HOMES ADULT CARE FACILITY</v>
          </cell>
          <cell r="D77" t="str">
            <v>4646 NINE MILE POINT ROAD</v>
          </cell>
          <cell r="E77" t="str">
            <v>FAIRPORT</v>
          </cell>
          <cell r="F77" t="str">
            <v>NY</v>
          </cell>
          <cell r="G77">
            <v>14450</v>
          </cell>
          <cell r="H77" t="str">
            <v>ROCHESTER</v>
          </cell>
          <cell r="I77" t="str">
            <v>MONROE</v>
          </cell>
          <cell r="J77">
            <v>11</v>
          </cell>
        </row>
        <row r="78">
          <cell r="A78" t="str">
            <v>03186110</v>
          </cell>
          <cell r="B78" t="str">
            <v>003</v>
          </cell>
          <cell r="C78" t="str">
            <v>HEDGEWOOD HOME FOR ADULTS</v>
          </cell>
          <cell r="D78" t="str">
            <v>355 FISHKILL AVENUE</v>
          </cell>
          <cell r="E78" t="str">
            <v>BEACON</v>
          </cell>
          <cell r="F78" t="str">
            <v>NY</v>
          </cell>
          <cell r="G78">
            <v>12508</v>
          </cell>
          <cell r="H78" t="str">
            <v>POUGHKEEPSIE</v>
          </cell>
          <cell r="I78" t="str">
            <v>DUTCHESS</v>
          </cell>
          <cell r="J78">
            <v>53</v>
          </cell>
        </row>
        <row r="79">
          <cell r="A79" t="str">
            <v>03259029</v>
          </cell>
          <cell r="B79" t="str">
            <v>003</v>
          </cell>
          <cell r="C79" t="str">
            <v>ASSISTED LIVING AT JENNINGS HALL</v>
          </cell>
          <cell r="D79" t="str">
            <v>260 POWERS STREET</v>
          </cell>
          <cell r="E79" t="str">
            <v>BROOKLYN</v>
          </cell>
          <cell r="F79" t="str">
            <v>NY</v>
          </cell>
          <cell r="G79">
            <v>11211</v>
          </cell>
          <cell r="H79" t="str">
            <v>NYC</v>
          </cell>
          <cell r="I79" t="str">
            <v>KINGS</v>
          </cell>
          <cell r="J79">
            <v>40</v>
          </cell>
        </row>
        <row r="80">
          <cell r="A80" t="str">
            <v>03182914</v>
          </cell>
          <cell r="B80" t="str">
            <v>003</v>
          </cell>
          <cell r="C80" t="str">
            <v>MAPLEWOOD ASSISTED LIVING</v>
          </cell>
          <cell r="D80" t="str">
            <v>205 STATE STREET ROAD</v>
          </cell>
          <cell r="E80" t="str">
            <v>CANTON</v>
          </cell>
          <cell r="F80" t="str">
            <v>NY</v>
          </cell>
          <cell r="G80">
            <v>13617</v>
          </cell>
          <cell r="H80" t="str">
            <v>NORTHERN RURAL</v>
          </cell>
          <cell r="I80" t="str">
            <v>ST LAWRENCE</v>
          </cell>
          <cell r="J80">
            <v>48</v>
          </cell>
        </row>
        <row r="81">
          <cell r="A81" t="str">
            <v>03225587</v>
          </cell>
          <cell r="B81" t="str">
            <v>003</v>
          </cell>
          <cell r="C81" t="str">
            <v>ELDERWOOD ASSISTED LIVING AT PENFIELD</v>
          </cell>
          <cell r="D81" t="str">
            <v>2018 FAIRPORT NINE MILE POINT ROAD</v>
          </cell>
          <cell r="E81" t="str">
            <v>PENFIELD</v>
          </cell>
          <cell r="F81" t="str">
            <v>NY</v>
          </cell>
          <cell r="G81">
            <v>14526</v>
          </cell>
          <cell r="H81" t="str">
            <v>ROCHESTER</v>
          </cell>
          <cell r="I81" t="str">
            <v>MONROE</v>
          </cell>
          <cell r="J81">
            <v>50</v>
          </cell>
        </row>
        <row r="82">
          <cell r="A82" t="str">
            <v>03247610</v>
          </cell>
          <cell r="B82" t="str">
            <v>004</v>
          </cell>
          <cell r="C82" t="str">
            <v xml:space="preserve">THE GLEN AT MAPLE POINTE </v>
          </cell>
          <cell r="D82" t="str">
            <v>260 MAPLE AVENUE</v>
          </cell>
          <cell r="E82" t="str">
            <v>ROCKVILLE CENTER</v>
          </cell>
          <cell r="F82" t="str">
            <v>NY</v>
          </cell>
          <cell r="G82">
            <v>11570</v>
          </cell>
          <cell r="H82" t="str">
            <v>LONG ISLAND</v>
          </cell>
          <cell r="I82" t="str">
            <v>NASSAU</v>
          </cell>
          <cell r="J82">
            <v>36</v>
          </cell>
        </row>
        <row r="83">
          <cell r="A83" t="str">
            <v>03248400</v>
          </cell>
          <cell r="B83" t="str">
            <v>003</v>
          </cell>
          <cell r="C83" t="str">
            <v>LAKESIDE MANOR ALP</v>
          </cell>
          <cell r="D83" t="str">
            <v>797 BRIGHTON AVENUE</v>
          </cell>
          <cell r="E83" t="str">
            <v>STATEN ISLAND</v>
          </cell>
          <cell r="F83" t="str">
            <v>NY</v>
          </cell>
          <cell r="G83">
            <v>10301</v>
          </cell>
          <cell r="H83" t="str">
            <v>NYC</v>
          </cell>
          <cell r="I83" t="str">
            <v>RICHMOND</v>
          </cell>
          <cell r="J83">
            <v>50</v>
          </cell>
        </row>
        <row r="84">
          <cell r="A84" t="str">
            <v>03247610</v>
          </cell>
          <cell r="B84" t="str">
            <v>003</v>
          </cell>
          <cell r="C84" t="str">
            <v xml:space="preserve">THE GLEN AT MAPLE POINTE </v>
          </cell>
          <cell r="D84" t="str">
            <v>260 MAPLE AVENUE</v>
          </cell>
          <cell r="E84" t="str">
            <v>ROCKVILLE CENTER</v>
          </cell>
          <cell r="F84" t="str">
            <v>NY</v>
          </cell>
          <cell r="G84">
            <v>11570</v>
          </cell>
          <cell r="H84" t="str">
            <v>LONG ISLAND</v>
          </cell>
          <cell r="I84" t="str">
            <v>NASSAU</v>
          </cell>
          <cell r="J84">
            <v>4</v>
          </cell>
        </row>
        <row r="85">
          <cell r="A85" t="str">
            <v>03281849</v>
          </cell>
          <cell r="B85" t="str">
            <v>003</v>
          </cell>
          <cell r="C85" t="str">
            <v>CRESTVIEW MANOR ALP</v>
          </cell>
          <cell r="D85" t="str">
            <v>150 OLD SAW MILL RIVER ROAD</v>
          </cell>
          <cell r="E85" t="str">
            <v>HAWTHORNE</v>
          </cell>
          <cell r="F85" t="str">
            <v>NY</v>
          </cell>
          <cell r="G85">
            <v>10532</v>
          </cell>
          <cell r="H85" t="str">
            <v>WESTCHESTER</v>
          </cell>
          <cell r="I85" t="str">
            <v>WESTCHESTER</v>
          </cell>
          <cell r="J85">
            <v>40</v>
          </cell>
        </row>
        <row r="86">
          <cell r="A86" t="str">
            <v>03264808</v>
          </cell>
          <cell r="B86" t="str">
            <v>003</v>
          </cell>
          <cell r="C86" t="str">
            <v>ADIRONDACK MANOR HFA DBA MONTCALM MANOR</v>
          </cell>
          <cell r="D86" t="str">
            <v>45 MONTCALM STREET</v>
          </cell>
          <cell r="E86" t="str">
            <v>TICONDEROGA</v>
          </cell>
          <cell r="F86" t="str">
            <v>NY</v>
          </cell>
          <cell r="G86">
            <v>12883</v>
          </cell>
          <cell r="H86" t="str">
            <v>NORTHERN RURAL</v>
          </cell>
          <cell r="I86" t="str">
            <v>ESSEX</v>
          </cell>
          <cell r="J86">
            <v>20</v>
          </cell>
        </row>
        <row r="87">
          <cell r="A87" t="str">
            <v>03267925</v>
          </cell>
          <cell r="B87" t="str">
            <v>003</v>
          </cell>
          <cell r="C87" t="str">
            <v>QUEENS ADULT CARE CENTER</v>
          </cell>
          <cell r="D87" t="str">
            <v xml:space="preserve">80-08 45TH AVENUE </v>
          </cell>
          <cell r="E87" t="str">
            <v>ELMHURST</v>
          </cell>
          <cell r="F87" t="str">
            <v>NY</v>
          </cell>
          <cell r="G87">
            <v>11373</v>
          </cell>
          <cell r="H87" t="str">
            <v>NYC</v>
          </cell>
          <cell r="I87" t="str">
            <v>QUEENS</v>
          </cell>
          <cell r="J87">
            <v>200</v>
          </cell>
        </row>
        <row r="88">
          <cell r="A88" t="str">
            <v>03272699</v>
          </cell>
          <cell r="B88" t="str">
            <v>003</v>
          </cell>
          <cell r="C88" t="str">
            <v>ADIRONDACK MANOR HFA DBA VALEHAVEN HFA</v>
          </cell>
          <cell r="D88" t="str">
            <v>2989 NORTH MAIN STREET</v>
          </cell>
          <cell r="E88" t="str">
            <v>PERU</v>
          </cell>
          <cell r="F88" t="str">
            <v>NY</v>
          </cell>
          <cell r="G88">
            <v>12972</v>
          </cell>
          <cell r="H88" t="str">
            <v>NORTHERN RURAL</v>
          </cell>
          <cell r="I88" t="str">
            <v>CLINTON</v>
          </cell>
          <cell r="J88">
            <v>20</v>
          </cell>
        </row>
        <row r="89">
          <cell r="A89" t="str">
            <v>03334521</v>
          </cell>
          <cell r="B89" t="str">
            <v>003</v>
          </cell>
          <cell r="C89" t="str">
            <v>THE ELIOT AT ERIE STATION</v>
          </cell>
          <cell r="D89" t="str">
            <v>10-18 JOHN STREET</v>
          </cell>
          <cell r="E89" t="str">
            <v>MIDDLETOWN</v>
          </cell>
          <cell r="F89" t="str">
            <v>NY</v>
          </cell>
          <cell r="G89">
            <v>10940</v>
          </cell>
          <cell r="H89" t="str">
            <v>ORANGE</v>
          </cell>
          <cell r="I89" t="str">
            <v>ORANGE</v>
          </cell>
          <cell r="J89">
            <v>40</v>
          </cell>
        </row>
        <row r="90">
          <cell r="A90" t="str">
            <v>03352536</v>
          </cell>
          <cell r="B90" t="str">
            <v>003</v>
          </cell>
          <cell r="C90" t="str">
            <v>UNDERWOOD MANOR ALP</v>
          </cell>
          <cell r="D90" t="str">
            <v>4460 UNION HILL ROAD</v>
          </cell>
          <cell r="E90" t="str">
            <v>HINSDALE</v>
          </cell>
          <cell r="F90" t="str">
            <v>NY</v>
          </cell>
          <cell r="G90">
            <v>14743</v>
          </cell>
          <cell r="H90" t="str">
            <v>ERIE</v>
          </cell>
          <cell r="I90" t="str">
            <v>CATTARAUGUS</v>
          </cell>
          <cell r="J90">
            <v>32</v>
          </cell>
        </row>
        <row r="91">
          <cell r="A91" t="str">
            <v>03350630</v>
          </cell>
          <cell r="B91" t="str">
            <v>003</v>
          </cell>
          <cell r="C91" t="str">
            <v>ELDERWOOD ASSISTED LIVING AT HEATHWOOD</v>
          </cell>
          <cell r="D91" t="str">
            <v>815 HOPKINS ROAD</v>
          </cell>
          <cell r="E91" t="str">
            <v>WILLIAMSVILLE</v>
          </cell>
          <cell r="F91" t="str">
            <v>NY</v>
          </cell>
          <cell r="G91">
            <v>14221</v>
          </cell>
          <cell r="H91" t="str">
            <v>ERIE</v>
          </cell>
          <cell r="I91" t="str">
            <v>CATTARAUGUS</v>
          </cell>
          <cell r="J91">
            <v>112</v>
          </cell>
        </row>
        <row r="92">
          <cell r="A92" t="str">
            <v>03356645</v>
          </cell>
          <cell r="B92" t="str">
            <v>003</v>
          </cell>
          <cell r="C92" t="str">
            <v>MOFFAT GARDENS</v>
          </cell>
          <cell r="D92" t="str">
            <v>22 MOFFATT STREET</v>
          </cell>
          <cell r="E92" t="str">
            <v>BROOKLYN</v>
          </cell>
          <cell r="F92" t="str">
            <v>NY</v>
          </cell>
          <cell r="G92">
            <v>11207</v>
          </cell>
          <cell r="H92" t="str">
            <v>NYC</v>
          </cell>
          <cell r="I92" t="str">
            <v>KINGS</v>
          </cell>
          <cell r="J92">
            <v>30</v>
          </cell>
        </row>
        <row r="93">
          <cell r="A93" t="str">
            <v>03356636</v>
          </cell>
          <cell r="B93" t="str">
            <v>003</v>
          </cell>
          <cell r="C93" t="str">
            <v>MARY AGNES MANOR</v>
          </cell>
          <cell r="D93" t="str">
            <v>307 PORTER AVENUE</v>
          </cell>
          <cell r="E93" t="str">
            <v>BUFFALO</v>
          </cell>
          <cell r="F93" t="str">
            <v>NY</v>
          </cell>
          <cell r="G93">
            <v>14201</v>
          </cell>
          <cell r="H93" t="str">
            <v>ERIE</v>
          </cell>
          <cell r="I93" t="str">
            <v>ERIE</v>
          </cell>
          <cell r="J93">
            <v>52</v>
          </cell>
        </row>
        <row r="94">
          <cell r="A94" t="str">
            <v>03369835</v>
          </cell>
          <cell r="B94" t="str">
            <v>003</v>
          </cell>
          <cell r="C94" t="str">
            <v>MEMORY GARDEN</v>
          </cell>
          <cell r="D94" t="str">
            <v>560 FAIRMONT AVENUE</v>
          </cell>
          <cell r="E94" t="str">
            <v>WEST ELLICOTT</v>
          </cell>
          <cell r="F94" t="str">
            <v>NY</v>
          </cell>
          <cell r="G94">
            <v>14701</v>
          </cell>
          <cell r="H94" t="str">
            <v>ERIE</v>
          </cell>
          <cell r="I94" t="str">
            <v>CHAUTAUQUA</v>
          </cell>
          <cell r="J94">
            <v>20</v>
          </cell>
        </row>
        <row r="95">
          <cell r="A95" t="str">
            <v>03370505</v>
          </cell>
          <cell r="B95" t="str">
            <v>003</v>
          </cell>
          <cell r="C95" t="str">
            <v>ADIRONDACK MANOR ALP</v>
          </cell>
          <cell r="D95" t="str">
            <v>653 BAY ROAD</v>
          </cell>
          <cell r="E95" t="str">
            <v>QUEENSBURY</v>
          </cell>
          <cell r="F95" t="str">
            <v>NY</v>
          </cell>
          <cell r="G95">
            <v>12804</v>
          </cell>
          <cell r="H95" t="str">
            <v>GLENS FALLS</v>
          </cell>
          <cell r="I95" t="str">
            <v>WARREN</v>
          </cell>
          <cell r="J95">
            <v>30</v>
          </cell>
        </row>
        <row r="96">
          <cell r="A96" t="str">
            <v>03382152</v>
          </cell>
          <cell r="B96" t="str">
            <v>003</v>
          </cell>
          <cell r="C96" t="str">
            <v>ELDERWOOD ASSISTED LIVING AT CRESTWOOD</v>
          </cell>
          <cell r="D96" t="str">
            <v>2600 NIAGARA FALLS BLVD</v>
          </cell>
          <cell r="E96" t="str">
            <v>NIAGARA FALLS</v>
          </cell>
          <cell r="F96" t="str">
            <v>NY</v>
          </cell>
          <cell r="G96">
            <v>14304</v>
          </cell>
          <cell r="H96" t="str">
            <v>ERIE</v>
          </cell>
          <cell r="I96" t="str">
            <v>NIAGARA</v>
          </cell>
          <cell r="J96">
            <v>37</v>
          </cell>
        </row>
        <row r="97">
          <cell r="A97" t="str">
            <v>03397459</v>
          </cell>
          <cell r="B97" t="str">
            <v>003</v>
          </cell>
          <cell r="C97" t="str">
            <v>WESTCHESTER CENTER FOR INDEPENDENT AND ASSIS</v>
          </cell>
          <cell r="D97" t="str">
            <v>75 STRATTON STREET SOUTH</v>
          </cell>
          <cell r="E97" t="str">
            <v>YONKERS</v>
          </cell>
          <cell r="F97" t="str">
            <v>NY</v>
          </cell>
          <cell r="G97">
            <v>10701</v>
          </cell>
          <cell r="H97" t="str">
            <v>WESTCHESTER</v>
          </cell>
          <cell r="I97" t="str">
            <v>WESTCHESTER</v>
          </cell>
          <cell r="J97">
            <v>195</v>
          </cell>
        </row>
        <row r="98">
          <cell r="A98" t="str">
            <v>03411992</v>
          </cell>
          <cell r="B98" t="str">
            <v>003</v>
          </cell>
          <cell r="C98" t="str">
            <v>CAMPHILL GHENT, INC</v>
          </cell>
          <cell r="D98" t="str">
            <v>2542 ROUTE 66</v>
          </cell>
          <cell r="E98" t="str">
            <v>CHATHAM</v>
          </cell>
          <cell r="F98" t="str">
            <v>NY</v>
          </cell>
          <cell r="G98">
            <v>12037</v>
          </cell>
          <cell r="H98" t="str">
            <v>ALBANY</v>
          </cell>
          <cell r="I98" t="str">
            <v>COLUMBIA</v>
          </cell>
          <cell r="J98">
            <v>18</v>
          </cell>
        </row>
        <row r="99">
          <cell r="A99" t="str">
            <v>03412695</v>
          </cell>
          <cell r="B99" t="str">
            <v>003</v>
          </cell>
          <cell r="C99" t="str">
            <v>SURFSIDE MANOR HOME FOR ADULTS</v>
          </cell>
          <cell r="D99" t="str">
            <v>95-02 ROCKAWAY BEACH BOULEVARD</v>
          </cell>
          <cell r="E99" t="str">
            <v>ROCKAWAY BEACH</v>
          </cell>
          <cell r="F99" t="str">
            <v>NY</v>
          </cell>
          <cell r="G99">
            <v>11693</v>
          </cell>
          <cell r="H99" t="str">
            <v>NYC</v>
          </cell>
          <cell r="I99" t="str">
            <v>QUEENS</v>
          </cell>
          <cell r="J99">
            <v>60</v>
          </cell>
        </row>
        <row r="100">
          <cell r="A100" t="str">
            <v>03421478</v>
          </cell>
          <cell r="B100" t="str">
            <v>003</v>
          </cell>
          <cell r="C100" t="str">
            <v>WOMENS CHRISTIAN ASSOCIATION HOME</v>
          </cell>
          <cell r="D100" t="str">
            <v>134 TEMPLE STREET</v>
          </cell>
          <cell r="E100" t="str">
            <v>FREDONIA</v>
          </cell>
          <cell r="F100" t="str">
            <v>NY</v>
          </cell>
          <cell r="G100">
            <v>14063</v>
          </cell>
          <cell r="H100" t="str">
            <v>ERIE</v>
          </cell>
          <cell r="I100" t="str">
            <v>CHAUTAUQUA</v>
          </cell>
          <cell r="J100">
            <v>23</v>
          </cell>
        </row>
        <row r="101">
          <cell r="A101" t="str">
            <v>03424788</v>
          </cell>
          <cell r="B101" t="str">
            <v>003</v>
          </cell>
          <cell r="C101" t="str">
            <v>HUDSON VALLEY ASSISTED LIVING PROGRAM</v>
          </cell>
          <cell r="D101" t="str">
            <v>168 RED SCHOOLHOUSE ROAD</v>
          </cell>
          <cell r="E101" t="str">
            <v>CHESTNUT RIDGE</v>
          </cell>
          <cell r="F101" t="str">
            <v>NY</v>
          </cell>
          <cell r="G101">
            <v>10977</v>
          </cell>
          <cell r="H101" t="str">
            <v>WESTCHESTER</v>
          </cell>
          <cell r="I101" t="str">
            <v>ROCKLAND</v>
          </cell>
          <cell r="J101">
            <v>64</v>
          </cell>
        </row>
        <row r="102">
          <cell r="A102" t="str">
            <v>03432964</v>
          </cell>
          <cell r="B102" t="str">
            <v>003</v>
          </cell>
          <cell r="C102" t="str">
            <v>AMBER COURT OF PELHAM GARDENS</v>
          </cell>
          <cell r="D102" t="str">
            <v>1800 WARING AVENUE</v>
          </cell>
          <cell r="E102" t="str">
            <v>BRONX</v>
          </cell>
          <cell r="F102" t="str">
            <v>NY</v>
          </cell>
          <cell r="G102">
            <v>10469</v>
          </cell>
          <cell r="H102" t="str">
            <v>NYC</v>
          </cell>
          <cell r="I102" t="str">
            <v>BRONX</v>
          </cell>
          <cell r="J102">
            <v>160</v>
          </cell>
        </row>
        <row r="103">
          <cell r="A103" t="str">
            <v>03435458</v>
          </cell>
          <cell r="B103" t="str">
            <v>003</v>
          </cell>
          <cell r="C103" t="str">
            <v>ROBINSON TERRACE SENIOR LIVING</v>
          </cell>
          <cell r="D103" t="str">
            <v>ONE BUNTLINE DRIVE</v>
          </cell>
          <cell r="E103" t="str">
            <v>STAMFORD</v>
          </cell>
          <cell r="F103" t="str">
            <v>NY</v>
          </cell>
          <cell r="G103">
            <v>12167</v>
          </cell>
          <cell r="H103" t="str">
            <v>ORANGE</v>
          </cell>
          <cell r="I103" t="str">
            <v>DELAWARE</v>
          </cell>
          <cell r="J103">
            <v>30</v>
          </cell>
        </row>
        <row r="104">
          <cell r="A104" t="str">
            <v>03547651</v>
          </cell>
          <cell r="B104" t="str">
            <v>003</v>
          </cell>
          <cell r="C104" t="str">
            <v>ST. VINCENT DE PAUL RESIDENCE ASSISSTED LIVING PRO</v>
          </cell>
          <cell r="D104" t="str">
            <v>900 INTERVALE AVENUE</v>
          </cell>
          <cell r="E104" t="str">
            <v>BRONX</v>
          </cell>
          <cell r="F104" t="str">
            <v>NY</v>
          </cell>
          <cell r="G104">
            <v>10459</v>
          </cell>
          <cell r="H104" t="str">
            <v>NYC</v>
          </cell>
          <cell r="I104" t="str">
            <v>BRONX</v>
          </cell>
          <cell r="J104">
            <v>59</v>
          </cell>
        </row>
        <row r="105">
          <cell r="A105" t="str">
            <v>03547748</v>
          </cell>
          <cell r="B105" t="str">
            <v>003</v>
          </cell>
          <cell r="C105" t="str">
            <v>THE PLAZA AT CLOVER LAKE</v>
          </cell>
          <cell r="D105" t="str">
            <v>838 FAIR STREET</v>
          </cell>
          <cell r="E105" t="str">
            <v>CARMEL</v>
          </cell>
          <cell r="F105" t="str">
            <v>NY</v>
          </cell>
          <cell r="G105">
            <v>10512</v>
          </cell>
          <cell r="H105" t="str">
            <v>WESTCHESTER</v>
          </cell>
          <cell r="I105" t="str">
            <v>PUTNAM</v>
          </cell>
          <cell r="J105">
            <v>135</v>
          </cell>
        </row>
        <row r="106">
          <cell r="A106" t="str">
            <v>03527126</v>
          </cell>
          <cell r="B106" t="str">
            <v>003</v>
          </cell>
          <cell r="C106" t="str">
            <v>ORCHARD GROVE RESIDENCES</v>
          </cell>
          <cell r="D106" t="str">
            <v>20000 SOUTHWESTERN DRIVE W.E.</v>
          </cell>
          <cell r="E106" t="str">
            <v>JAMESTOWN</v>
          </cell>
          <cell r="F106" t="str">
            <v>NY</v>
          </cell>
          <cell r="G106">
            <v>14701</v>
          </cell>
          <cell r="H106" t="str">
            <v>ERIE</v>
          </cell>
          <cell r="I106" t="str">
            <v>CHAUTAUQUA</v>
          </cell>
          <cell r="J106">
            <v>30</v>
          </cell>
        </row>
        <row r="107">
          <cell r="A107" t="str">
            <v>03563040</v>
          </cell>
          <cell r="B107" t="str">
            <v>003</v>
          </cell>
          <cell r="C107" t="str">
            <v>MEADOWBROOK TERRACE ASSISTED LIVING FACILITY</v>
          </cell>
          <cell r="D107" t="str">
            <v>21957 COLE ROAD</v>
          </cell>
          <cell r="E107" t="str">
            <v>CARTHAGE</v>
          </cell>
          <cell r="F107" t="str">
            <v>NY</v>
          </cell>
          <cell r="G107">
            <v>13619</v>
          </cell>
          <cell r="H107" t="str">
            <v>NORTHERN RURAL</v>
          </cell>
          <cell r="I107" t="str">
            <v>JEFFERSON</v>
          </cell>
          <cell r="J107">
            <v>48</v>
          </cell>
        </row>
        <row r="108">
          <cell r="A108" t="str">
            <v>03572552</v>
          </cell>
          <cell r="B108" t="str">
            <v>003</v>
          </cell>
          <cell r="C108" t="str">
            <v>HERITAGE MANOR OF RANSOMVILLE</v>
          </cell>
          <cell r="D108" t="str">
            <v>3509 RANSOMVILLE ROAD</v>
          </cell>
          <cell r="E108" t="str">
            <v>RANSOMVILLE</v>
          </cell>
          <cell r="F108" t="str">
            <v>NY</v>
          </cell>
          <cell r="G108">
            <v>14131</v>
          </cell>
          <cell r="H108" t="str">
            <v>ERIE</v>
          </cell>
          <cell r="I108" t="str">
            <v>NIAGARA</v>
          </cell>
          <cell r="J108">
            <v>42</v>
          </cell>
        </row>
        <row r="109">
          <cell r="A109" t="str">
            <v>03572832</v>
          </cell>
          <cell r="B109" t="str">
            <v>003</v>
          </cell>
          <cell r="C109" t="str">
            <v>SAMARITAN SUMMIT VILLAGE</v>
          </cell>
          <cell r="D109" t="str">
            <v>22691 CAMPUS DRIVE</v>
          </cell>
          <cell r="E109" t="str">
            <v>WATERTOWN</v>
          </cell>
          <cell r="F109" t="str">
            <v>NY</v>
          </cell>
          <cell r="G109">
            <v>13605</v>
          </cell>
          <cell r="H109" t="str">
            <v>UTICA</v>
          </cell>
          <cell r="I109" t="str">
            <v>JEFFERSON</v>
          </cell>
          <cell r="J109">
            <v>80</v>
          </cell>
        </row>
        <row r="110">
          <cell r="A110" t="str">
            <v>03586858</v>
          </cell>
          <cell r="B110" t="str">
            <v>003</v>
          </cell>
          <cell r="C110" t="str">
            <v>THE TERRACE AT RIVERDALE</v>
          </cell>
          <cell r="D110" t="str">
            <v>5901 PALISADES AVENUE</v>
          </cell>
          <cell r="E110" t="str">
            <v>BRONX</v>
          </cell>
          <cell r="F110" t="str">
            <v>NY</v>
          </cell>
          <cell r="G110">
            <v>10471</v>
          </cell>
          <cell r="H110" t="str">
            <v>NYC</v>
          </cell>
          <cell r="I110" t="str">
            <v>BRONX</v>
          </cell>
          <cell r="J110">
            <v>35</v>
          </cell>
        </row>
        <row r="111">
          <cell r="A111" t="str">
            <v>03747000</v>
          </cell>
          <cell r="B111" t="str">
            <v>003</v>
          </cell>
          <cell r="C111" t="str">
            <v>PROMENADE AT MIDDLETOWN</v>
          </cell>
          <cell r="D111" t="str">
            <v>70 FULTON STREET</v>
          </cell>
          <cell r="E111" t="str">
            <v>MIDDLETOWN</v>
          </cell>
          <cell r="F111" t="str">
            <v>NY</v>
          </cell>
          <cell r="G111">
            <v>10940</v>
          </cell>
          <cell r="H111" t="str">
            <v>ORANGE</v>
          </cell>
          <cell r="I111" t="str">
            <v>ORANGE</v>
          </cell>
          <cell r="J111">
            <v>113</v>
          </cell>
        </row>
        <row r="112">
          <cell r="A112" t="str">
            <v>03817094</v>
          </cell>
          <cell r="B112" t="str">
            <v>003</v>
          </cell>
          <cell r="C112" t="str">
            <v>LONG BEACH ASSISTED LIVING</v>
          </cell>
          <cell r="D112" t="str">
            <v>274 WEST BROADWAY</v>
          </cell>
          <cell r="E112" t="str">
            <v>LONG BEACH</v>
          </cell>
          <cell r="F112" t="str">
            <v>NY</v>
          </cell>
          <cell r="G112">
            <v>11561</v>
          </cell>
          <cell r="H112" t="str">
            <v>LONG ISLAND</v>
          </cell>
          <cell r="I112" t="str">
            <v>NASSAU</v>
          </cell>
          <cell r="J112">
            <v>200</v>
          </cell>
        </row>
        <row r="113">
          <cell r="A113" t="str">
            <v>03826473</v>
          </cell>
          <cell r="B113" t="str">
            <v>003</v>
          </cell>
          <cell r="C113" t="str">
            <v>ST FRANCIS COMMONS</v>
          </cell>
          <cell r="D113" t="str">
            <v>12 BURKLE STREET</v>
          </cell>
          <cell r="E113" t="str">
            <v>OSWEGO</v>
          </cell>
          <cell r="F113" t="str">
            <v>NY</v>
          </cell>
          <cell r="G113">
            <v>13126</v>
          </cell>
          <cell r="H113" t="str">
            <v>UTICA</v>
          </cell>
          <cell r="I113" t="str">
            <v>OSWEGO</v>
          </cell>
          <cell r="J113">
            <v>60</v>
          </cell>
        </row>
        <row r="114">
          <cell r="A114" t="str">
            <v>03757384</v>
          </cell>
          <cell r="B114" t="str">
            <v>003</v>
          </cell>
          <cell r="C114" t="str">
            <v>ISLAND ASSISTED LIVING</v>
          </cell>
          <cell r="D114" t="str">
            <v>820 FRONT STREET</v>
          </cell>
          <cell r="E114" t="str">
            <v>HEMPSTEAD</v>
          </cell>
          <cell r="F114" t="str">
            <v>NY</v>
          </cell>
          <cell r="G114">
            <v>11550</v>
          </cell>
          <cell r="H114" t="str">
            <v>LONG ISLAND</v>
          </cell>
          <cell r="I114" t="str">
            <v>NASSAU</v>
          </cell>
          <cell r="J114">
            <v>200</v>
          </cell>
        </row>
        <row r="115">
          <cell r="A115" t="str">
            <v>03832208</v>
          </cell>
          <cell r="B115" t="str">
            <v>003</v>
          </cell>
          <cell r="C115" t="str">
            <v>OCEANVIEW MANOR HOME FOR ADULTS</v>
          </cell>
          <cell r="D115" t="str">
            <v>3010 WEST 33rd STREET</v>
          </cell>
          <cell r="E115" t="str">
            <v>BROOKLYN</v>
          </cell>
          <cell r="F115" t="str">
            <v>NY</v>
          </cell>
          <cell r="G115">
            <v>11224</v>
          </cell>
          <cell r="H115" t="str">
            <v>NYC</v>
          </cell>
          <cell r="I115" t="str">
            <v>KINGS</v>
          </cell>
          <cell r="J115">
            <v>160</v>
          </cell>
        </row>
        <row r="116">
          <cell r="A116" t="str">
            <v>03831849</v>
          </cell>
          <cell r="B116" t="str">
            <v>003</v>
          </cell>
          <cell r="C116" t="str">
            <v>JEWISH HOME LIFECARE</v>
          </cell>
          <cell r="D116" t="str">
            <v>2553 UNIVERSITY AVENUE</v>
          </cell>
          <cell r="E116" t="str">
            <v>BRONX</v>
          </cell>
          <cell r="F116" t="str">
            <v>NY</v>
          </cell>
          <cell r="G116">
            <v>10468</v>
          </cell>
          <cell r="H116" t="str">
            <v>NYC</v>
          </cell>
          <cell r="I116" t="str">
            <v>BRONX</v>
          </cell>
          <cell r="J116">
            <v>72</v>
          </cell>
        </row>
        <row r="117">
          <cell r="A117" t="str">
            <v>03884420</v>
          </cell>
          <cell r="B117" t="str">
            <v>003</v>
          </cell>
          <cell r="C117" t="str">
            <v>JUDSON MEADOWS</v>
          </cell>
          <cell r="D117" t="str">
            <v>39 SWAGGERTOWN ROAD</v>
          </cell>
          <cell r="E117" t="str">
            <v xml:space="preserve">GLENVILLE </v>
          </cell>
          <cell r="F117" t="str">
            <v>NY</v>
          </cell>
          <cell r="G117">
            <v>12302</v>
          </cell>
          <cell r="H117" t="str">
            <v>ALBANY</v>
          </cell>
          <cell r="I117" t="str">
            <v>SCHENECTADY</v>
          </cell>
          <cell r="J117">
            <v>10</v>
          </cell>
        </row>
        <row r="118">
          <cell r="A118" t="str">
            <v>03879792</v>
          </cell>
          <cell r="B118" t="str">
            <v>003</v>
          </cell>
          <cell r="C118" t="str">
            <v>MORNINGSIDE AT HOME INC</v>
          </cell>
          <cell r="D118" t="str">
            <v>1000 PELHAM PARKWAY SOUTH</v>
          </cell>
          <cell r="E118" t="str">
            <v>BRONX</v>
          </cell>
          <cell r="F118" t="str">
            <v>NY</v>
          </cell>
          <cell r="G118">
            <v>10461</v>
          </cell>
          <cell r="H118" t="str">
            <v>NYC</v>
          </cell>
          <cell r="I118" t="str">
            <v>BRONX</v>
          </cell>
          <cell r="J118">
            <v>40</v>
          </cell>
        </row>
        <row r="119">
          <cell r="A119" t="str">
            <v>04117277</v>
          </cell>
          <cell r="B119" t="str">
            <v>003</v>
          </cell>
          <cell r="C119" t="str">
            <v>DAUGHTERS OF JACOB NURSING HOME COMPANY INC</v>
          </cell>
          <cell r="D119" t="str">
            <v>1160 TELLER AVENUE</v>
          </cell>
          <cell r="E119" t="str">
            <v>BRONX</v>
          </cell>
          <cell r="F119" t="str">
            <v>NY</v>
          </cell>
          <cell r="G119">
            <v>10456</v>
          </cell>
          <cell r="H119" t="str">
            <v>NYC</v>
          </cell>
          <cell r="I119" t="str">
            <v>BRONX</v>
          </cell>
          <cell r="J119">
            <v>70</v>
          </cell>
        </row>
        <row r="120">
          <cell r="A120" t="str">
            <v>04173020</v>
          </cell>
          <cell r="B120" t="str">
            <v>003</v>
          </cell>
          <cell r="C120" t="str">
            <v>THE WATERFORD ON THE BAY</v>
          </cell>
          <cell r="D120" t="str">
            <v>2900 BRAGG STREET</v>
          </cell>
          <cell r="E120" t="str">
            <v>BROOKLYN</v>
          </cell>
          <cell r="F120" t="str">
            <v>NY</v>
          </cell>
          <cell r="G120">
            <v>11235</v>
          </cell>
          <cell r="H120" t="str">
            <v>NYC</v>
          </cell>
          <cell r="I120" t="str">
            <v>KINGS</v>
          </cell>
          <cell r="J120">
            <v>35</v>
          </cell>
        </row>
        <row r="121">
          <cell r="A121" t="str">
            <v>04197224</v>
          </cell>
          <cell r="B121" t="str">
            <v>003</v>
          </cell>
          <cell r="C121" t="str">
            <v>BRAEMAR LIVING AT WALLKILL, LLC</v>
          </cell>
          <cell r="D121" t="str">
            <v>21 RIVERSIDE DRIVE</v>
          </cell>
          <cell r="E121" t="str">
            <v>MIDDLETOWN</v>
          </cell>
          <cell r="F121" t="str">
            <v>NY</v>
          </cell>
          <cell r="G121">
            <v>10940</v>
          </cell>
          <cell r="H121" t="str">
            <v>ORANGE</v>
          </cell>
          <cell r="I121" t="str">
            <v>ORANGE</v>
          </cell>
          <cell r="J121">
            <v>80</v>
          </cell>
        </row>
        <row r="122">
          <cell r="A122" t="str">
            <v>04196383</v>
          </cell>
          <cell r="B122" t="str">
            <v>003</v>
          </cell>
          <cell r="C122" t="str">
            <v>VALLEY RESIDENTIAL SERVICES, INC</v>
          </cell>
          <cell r="D122" t="str">
            <v>161 VALLEY DRIVE</v>
          </cell>
          <cell r="E122" t="str">
            <v>HERKIMER</v>
          </cell>
          <cell r="F122" t="str">
            <v>NY</v>
          </cell>
          <cell r="G122">
            <v>13350</v>
          </cell>
          <cell r="H122" t="str">
            <v>UTICA</v>
          </cell>
          <cell r="I122" t="str">
            <v>HERKIMER</v>
          </cell>
          <cell r="J122">
            <v>36</v>
          </cell>
        </row>
        <row r="123">
          <cell r="A123" t="str">
            <v>04223901</v>
          </cell>
          <cell r="B123" t="str">
            <v>003</v>
          </cell>
          <cell r="C123" t="str">
            <v>ALICE HYDE ASSISTED LIVING PROGRAM</v>
          </cell>
          <cell r="D123" t="str">
            <v>45 SIXTH STREET</v>
          </cell>
          <cell r="E123" t="str">
            <v>MALONE</v>
          </cell>
          <cell r="F123" t="str">
            <v>NY</v>
          </cell>
          <cell r="G123">
            <v>12953</v>
          </cell>
          <cell r="H123" t="str">
            <v>NORTHERN RURAL</v>
          </cell>
          <cell r="I123" t="str">
            <v>FRANKLIN</v>
          </cell>
          <cell r="J123">
            <v>30</v>
          </cell>
        </row>
        <row r="124">
          <cell r="A124" t="str">
            <v>04245841</v>
          </cell>
          <cell r="B124" t="str">
            <v>003</v>
          </cell>
          <cell r="C124" t="str">
            <v>MOUNT VIEW ASSISTED LIVING</v>
          </cell>
          <cell r="D124" t="str">
            <v>5465 UPPER MOUNTAIN ROAD</v>
          </cell>
          <cell r="E124" t="str">
            <v>LOCKPORT</v>
          </cell>
          <cell r="F124" t="str">
            <v>NY</v>
          </cell>
          <cell r="G124">
            <v>14094</v>
          </cell>
          <cell r="H124" t="str">
            <v>ERIE</v>
          </cell>
          <cell r="I124" t="str">
            <v>NIAGARA</v>
          </cell>
          <cell r="J124">
            <v>150</v>
          </cell>
        </row>
        <row r="125">
          <cell r="A125" t="str">
            <v>04338125</v>
          </cell>
          <cell r="B125" t="str">
            <v>003</v>
          </cell>
          <cell r="C125" t="str">
            <v>THE NEW GOLDEN ACRES SP LLC</v>
          </cell>
          <cell r="D125" t="str">
            <v>35 PROSPECT STREET</v>
          </cell>
          <cell r="E125" t="str">
            <v>SPRING VALLEY</v>
          </cell>
          <cell r="F125" t="str">
            <v>NY</v>
          </cell>
          <cell r="G125">
            <v>10977</v>
          </cell>
          <cell r="H125" t="str">
            <v>WESTCHESTER</v>
          </cell>
          <cell r="I125" t="str">
            <v>ROCKLAND</v>
          </cell>
          <cell r="J125">
            <v>79</v>
          </cell>
        </row>
        <row r="126">
          <cell r="A126" t="str">
            <v>04338198</v>
          </cell>
          <cell r="B126" t="str">
            <v>003</v>
          </cell>
          <cell r="C126" t="str">
            <v>THE NEW VILLAGE VIEW SP LLC</v>
          </cell>
          <cell r="D126" t="str">
            <v>1 GROVE STREET</v>
          </cell>
          <cell r="E126" t="str">
            <v>HIGHLAND</v>
          </cell>
          <cell r="F126" t="str">
            <v>NY</v>
          </cell>
          <cell r="G126">
            <v>12528</v>
          </cell>
          <cell r="H126" t="str">
            <v>ORANGE</v>
          </cell>
          <cell r="I126" t="str">
            <v>ULSTER</v>
          </cell>
          <cell r="J126">
            <v>80</v>
          </cell>
        </row>
        <row r="127">
          <cell r="A127" t="str">
            <v>04337913</v>
          </cell>
          <cell r="B127" t="str">
            <v>003</v>
          </cell>
          <cell r="C127" t="str">
            <v>THE ELLIOT AT CATSKILL LLC</v>
          </cell>
          <cell r="D127" t="str">
            <v>122 JEFFERSON HEIGHTS</v>
          </cell>
          <cell r="E127" t="str">
            <v>CATSKILL</v>
          </cell>
          <cell r="F127" t="str">
            <v>NY</v>
          </cell>
          <cell r="G127">
            <v>12414</v>
          </cell>
          <cell r="H127" t="str">
            <v>ALBANY</v>
          </cell>
          <cell r="I127" t="str">
            <v>GREENE</v>
          </cell>
          <cell r="J127">
            <v>99</v>
          </cell>
        </row>
        <row r="128">
          <cell r="A128" t="str">
            <v>04338327</v>
          </cell>
          <cell r="B128" t="str">
            <v>003</v>
          </cell>
          <cell r="C128" t="str">
            <v>THE MANSION AT SOUTH UNION</v>
          </cell>
          <cell r="D128" t="str">
            <v>11 SOUTH UNION STREET</v>
          </cell>
          <cell r="E128" t="str">
            <v>CAMBRIDGE</v>
          </cell>
          <cell r="F128" t="str">
            <v>NY</v>
          </cell>
          <cell r="G128">
            <v>12816</v>
          </cell>
          <cell r="H128" t="str">
            <v>GLENS FALLS</v>
          </cell>
          <cell r="I128" t="str">
            <v>WASHINGTON</v>
          </cell>
          <cell r="J128">
            <v>34</v>
          </cell>
        </row>
        <row r="129">
          <cell r="A129" t="str">
            <v>04338107</v>
          </cell>
          <cell r="B129" t="str">
            <v>003</v>
          </cell>
          <cell r="C129" t="str">
            <v>THE GARDENS BY MORNINGSTAR</v>
          </cell>
          <cell r="D129" t="str">
            <v>132 ELLEN STREET</v>
          </cell>
          <cell r="E129" t="str">
            <v>OSWEGO</v>
          </cell>
          <cell r="F129" t="str">
            <v>NY</v>
          </cell>
          <cell r="G129">
            <v>13126</v>
          </cell>
          <cell r="H129" t="str">
            <v>UTICA</v>
          </cell>
          <cell r="I129" t="str">
            <v>OSWEGO</v>
          </cell>
          <cell r="J129">
            <v>77</v>
          </cell>
        </row>
        <row r="130">
          <cell r="A130" t="str">
            <v>04338354</v>
          </cell>
          <cell r="B130" t="str">
            <v>003</v>
          </cell>
          <cell r="C130" t="str">
            <v>EVERGREEN COURT HOME FOR ADULTS SP, LLC</v>
          </cell>
          <cell r="D130" t="str">
            <v>65 LAFAYETTE STREET</v>
          </cell>
          <cell r="E130" t="str">
            <v xml:space="preserve">SPRING VALLEY </v>
          </cell>
          <cell r="F130" t="str">
            <v>NY</v>
          </cell>
          <cell r="G130">
            <v>10977</v>
          </cell>
          <cell r="H130" t="str">
            <v>WESTCHESTER</v>
          </cell>
          <cell r="I130" t="str">
            <v>ROCKLAND</v>
          </cell>
          <cell r="J130">
            <v>200</v>
          </cell>
        </row>
        <row r="131">
          <cell r="A131" t="str">
            <v>04344712</v>
          </cell>
          <cell r="B131" t="str">
            <v>003</v>
          </cell>
          <cell r="C131" t="str">
            <v>FAWN RIDGE SENIOR LIVING</v>
          </cell>
          <cell r="D131" t="str">
            <v>2902 UPPER TIBBITS AVENUE</v>
          </cell>
          <cell r="E131" t="str">
            <v>TROY</v>
          </cell>
          <cell r="F131" t="str">
            <v>NY</v>
          </cell>
          <cell r="G131">
            <v>12180</v>
          </cell>
          <cell r="H131" t="str">
            <v>ALBANY</v>
          </cell>
          <cell r="I131" t="str">
            <v>RENSSELAER</v>
          </cell>
          <cell r="J131">
            <v>86</v>
          </cell>
        </row>
        <row r="132">
          <cell r="A132" t="str">
            <v>04345800</v>
          </cell>
          <cell r="B132" t="str">
            <v>003</v>
          </cell>
          <cell r="C132" t="str">
            <v>THE PAVILLION AT VESTAL LLC</v>
          </cell>
          <cell r="D132" t="str">
            <v>105 WEST SHEEDY ROAD</v>
          </cell>
          <cell r="E132" t="str">
            <v>VESTAL</v>
          </cell>
          <cell r="F132" t="str">
            <v>NY</v>
          </cell>
          <cell r="G132">
            <v>13850</v>
          </cell>
          <cell r="H132" t="str">
            <v>BINGHAMTON</v>
          </cell>
          <cell r="I132" t="str">
            <v>BROOME</v>
          </cell>
          <cell r="J132">
            <v>40</v>
          </cell>
        </row>
        <row r="133">
          <cell r="A133" t="str">
            <v>04393477</v>
          </cell>
          <cell r="B133" t="str">
            <v>003</v>
          </cell>
          <cell r="C133" t="str">
            <v>BROOKLYN ADULT CARE CENTER</v>
          </cell>
          <cell r="D133" t="str">
            <v>2830 PITKIN AVENUE</v>
          </cell>
          <cell r="E133" t="str">
            <v>BROOKLYN</v>
          </cell>
          <cell r="F133" t="str">
            <v>NY</v>
          </cell>
          <cell r="G133">
            <v>11208</v>
          </cell>
          <cell r="H133" t="str">
            <v>NYC</v>
          </cell>
          <cell r="I133" t="str">
            <v>KINGS</v>
          </cell>
          <cell r="J133">
            <v>200</v>
          </cell>
        </row>
        <row r="134">
          <cell r="A134" t="str">
            <v>04407618</v>
          </cell>
          <cell r="B134" t="str">
            <v>003</v>
          </cell>
          <cell r="C134" t="str">
            <v>OAKWOOD SENIOR LIVING</v>
          </cell>
          <cell r="D134" t="str">
            <v>3456 DELEWARE AVENUE</v>
          </cell>
          <cell r="E134" t="str">
            <v>KENMORE</v>
          </cell>
          <cell r="F134" t="str">
            <v>NY</v>
          </cell>
          <cell r="G134">
            <v>14217</v>
          </cell>
          <cell r="H134" t="str">
            <v>ERIE</v>
          </cell>
          <cell r="I134" t="str">
            <v>ERIE</v>
          </cell>
          <cell r="J134">
            <v>16</v>
          </cell>
        </row>
        <row r="135">
          <cell r="A135" t="str">
            <v>04480686</v>
          </cell>
          <cell r="B135" t="str">
            <v>003</v>
          </cell>
          <cell r="C135" t="str">
            <v>SEAVIEW MANOR, LLC</v>
          </cell>
          <cell r="D135" t="str">
            <v>210 BEACH 47TH STREET</v>
          </cell>
          <cell r="E135" t="str">
            <v>FAR ROCKAWAY</v>
          </cell>
          <cell r="F135" t="str">
            <v>NY</v>
          </cell>
          <cell r="G135">
            <v>11691</v>
          </cell>
          <cell r="H135" t="str">
            <v>NYC</v>
          </cell>
          <cell r="I135" t="str">
            <v>QUEENS</v>
          </cell>
          <cell r="J135">
            <v>114</v>
          </cell>
        </row>
        <row r="136">
          <cell r="A136" t="str">
            <v>04472060</v>
          </cell>
          <cell r="B136" t="str">
            <v>003</v>
          </cell>
          <cell r="C136" t="str">
            <v>LEROY MANOR</v>
          </cell>
          <cell r="D136" t="str">
            <v>8678 LAKE STREET ROAD</v>
          </cell>
          <cell r="E136" t="str">
            <v>LEROY</v>
          </cell>
          <cell r="F136" t="str">
            <v>NY</v>
          </cell>
          <cell r="G136">
            <v>14482</v>
          </cell>
          <cell r="H136" t="str">
            <v>WESTERN RURAL</v>
          </cell>
          <cell r="I136" t="str">
            <v>GENESEE</v>
          </cell>
          <cell r="J136">
            <v>79</v>
          </cell>
        </row>
        <row r="137">
          <cell r="A137" t="str">
            <v>04535920</v>
          </cell>
          <cell r="B137" t="str">
            <v>003</v>
          </cell>
          <cell r="C137" t="str">
            <v>SENECA LAKE TERRACE</v>
          </cell>
          <cell r="D137" t="str">
            <v>3670 COUNTY ROAD 6</v>
          </cell>
          <cell r="E137" t="str">
            <v>GENEVA</v>
          </cell>
          <cell r="F137" t="str">
            <v>NY</v>
          </cell>
          <cell r="G137">
            <v>14456</v>
          </cell>
          <cell r="H137" t="str">
            <v>ROCHESTER</v>
          </cell>
          <cell r="I137" t="str">
            <v>ONTARIO</v>
          </cell>
          <cell r="J137">
            <v>15</v>
          </cell>
        </row>
        <row r="138">
          <cell r="A138" t="str">
            <v>04570738</v>
          </cell>
          <cell r="B138" t="str">
            <v>003</v>
          </cell>
          <cell r="C138" t="str">
            <v>THE PAVILLION AT PINE VALLEY</v>
          </cell>
          <cell r="D138" t="str">
            <v>661 NORTH MAIN STREET</v>
          </cell>
          <cell r="E138" t="str">
            <v>SPRING VALLEY</v>
          </cell>
          <cell r="F138" t="str">
            <v>NY</v>
          </cell>
          <cell r="G138">
            <v>10977</v>
          </cell>
          <cell r="H138" t="str">
            <v>WESTCHESTER</v>
          </cell>
          <cell r="I138" t="str">
            <v>ROCKLAND</v>
          </cell>
          <cell r="J138">
            <v>56</v>
          </cell>
        </row>
        <row r="139">
          <cell r="A139" t="str">
            <v>04650437</v>
          </cell>
          <cell r="B139" t="str">
            <v>003</v>
          </cell>
          <cell r="C139" t="str">
            <v>FREWSBURG REST HOME</v>
          </cell>
          <cell r="D139" t="str">
            <v>106 WEST MAIN STREET</v>
          </cell>
          <cell r="E139" t="str">
            <v>FREWSBURG</v>
          </cell>
          <cell r="F139" t="str">
            <v>NY</v>
          </cell>
          <cell r="G139">
            <v>14738</v>
          </cell>
          <cell r="H139" t="str">
            <v>ERIE</v>
          </cell>
          <cell r="I139" t="str">
            <v>CHAUTAUQUA</v>
          </cell>
          <cell r="J139">
            <v>81</v>
          </cell>
        </row>
        <row r="140">
          <cell r="A140" t="str">
            <v>04675756</v>
          </cell>
          <cell r="B140" t="str">
            <v>003</v>
          </cell>
          <cell r="C140" t="str">
            <v>HYDE PARK ASSISTED LIVING FACILITY, INC</v>
          </cell>
          <cell r="D140" t="str">
            <v>394 VIOLET AVENUE</v>
          </cell>
          <cell r="E140" t="str">
            <v>POUGHKEEPSIE</v>
          </cell>
          <cell r="F140" t="str">
            <v>NY</v>
          </cell>
          <cell r="G140">
            <v>12601</v>
          </cell>
          <cell r="H140" t="str">
            <v>POUGHKEEPSIE</v>
          </cell>
          <cell r="I140" t="str">
            <v>DUTCHESS</v>
          </cell>
          <cell r="J140">
            <v>48</v>
          </cell>
        </row>
        <row r="141">
          <cell r="A141" t="str">
            <v>04750607</v>
          </cell>
          <cell r="B141" t="str">
            <v>003</v>
          </cell>
          <cell r="C141" t="str">
            <v>BROOKLYN BOULEVARD ALP</v>
          </cell>
          <cell r="D141" t="str">
            <v>636 LOUISIANA AVENUE</v>
          </cell>
          <cell r="E141" t="str">
            <v>BROOKLYN</v>
          </cell>
          <cell r="F141" t="str">
            <v>NY</v>
          </cell>
          <cell r="G141">
            <v>11239</v>
          </cell>
          <cell r="H141" t="str">
            <v>NYC</v>
          </cell>
          <cell r="I141" t="str">
            <v>KINGS</v>
          </cell>
          <cell r="J141">
            <v>176</v>
          </cell>
        </row>
        <row r="142">
          <cell r="A142" t="str">
            <v>04770687</v>
          </cell>
          <cell r="B142" t="str">
            <v>003</v>
          </cell>
          <cell r="C142" t="str">
            <v>GARDEN OF EDEN ALP</v>
          </cell>
          <cell r="D142" t="str">
            <v>1608-1620 STILLWELL AVENUE</v>
          </cell>
          <cell r="E142" t="str">
            <v>BROOKLYN</v>
          </cell>
          <cell r="F142" t="str">
            <v>NY</v>
          </cell>
          <cell r="G142">
            <v>11223</v>
          </cell>
          <cell r="H142" t="str">
            <v>NYC</v>
          </cell>
          <cell r="I142" t="str">
            <v>KINGS</v>
          </cell>
          <cell r="J142">
            <v>192</v>
          </cell>
        </row>
        <row r="143">
          <cell r="A143" t="str">
            <v>04798972</v>
          </cell>
          <cell r="B143" t="str">
            <v>003</v>
          </cell>
          <cell r="C143" t="str">
            <v>COBBS HILL MANOR INC</v>
          </cell>
          <cell r="D143" t="str">
            <v>1175 MONROE AVENUE</v>
          </cell>
          <cell r="E143" t="str">
            <v>ROCHESTER</v>
          </cell>
          <cell r="F143" t="str">
            <v>NY</v>
          </cell>
          <cell r="G143">
            <v>14620</v>
          </cell>
          <cell r="H143" t="str">
            <v>ROCHESTER</v>
          </cell>
          <cell r="I143" t="str">
            <v>MONROE</v>
          </cell>
          <cell r="J143">
            <v>75</v>
          </cell>
        </row>
        <row r="144">
          <cell r="A144" t="str">
            <v>04880920</v>
          </cell>
          <cell r="B144" t="str">
            <v>003</v>
          </cell>
          <cell r="C144" t="str">
            <v>THE SENTINEL AT AMSTERDAM, LLC</v>
          </cell>
          <cell r="D144" t="str">
            <v>10 MARKET STREET</v>
          </cell>
          <cell r="E144" t="str">
            <v>AMSTERDAM</v>
          </cell>
          <cell r="F144" t="str">
            <v>NY</v>
          </cell>
          <cell r="G144">
            <v>12010</v>
          </cell>
          <cell r="H144" t="str">
            <v>ALBANY</v>
          </cell>
          <cell r="I144" t="str">
            <v>MONTGOMERY</v>
          </cell>
          <cell r="J144">
            <v>120</v>
          </cell>
        </row>
        <row r="145">
          <cell r="A145" t="str">
            <v>04912552</v>
          </cell>
          <cell r="B145" t="str">
            <v>003</v>
          </cell>
          <cell r="C145" t="str">
            <v>BETHANY VILLAGE</v>
          </cell>
          <cell r="D145" t="str">
            <v>3005 WATKINS ROAD</v>
          </cell>
          <cell r="E145" t="str">
            <v>HORSEHEADS</v>
          </cell>
          <cell r="F145" t="str">
            <v>NY</v>
          </cell>
          <cell r="G145">
            <v>14845</v>
          </cell>
          <cell r="H145" t="str">
            <v>ELMIRA</v>
          </cell>
          <cell r="I145" t="str">
            <v>CHEMUNG</v>
          </cell>
          <cell r="J145">
            <v>60</v>
          </cell>
        </row>
        <row r="146">
          <cell r="A146" t="str">
            <v>04967066</v>
          </cell>
          <cell r="B146" t="str">
            <v>003</v>
          </cell>
          <cell r="C146" t="str">
            <v>PROMENADE AT TUXEDO PLACE</v>
          </cell>
          <cell r="D146" t="str">
            <v>40 HOSPITAL ROAD</v>
          </cell>
          <cell r="E146" t="str">
            <v>TUXEDO</v>
          </cell>
          <cell r="F146" t="str">
            <v>NY</v>
          </cell>
          <cell r="G146">
            <v>10987</v>
          </cell>
          <cell r="H146" t="str">
            <v>ORANGE</v>
          </cell>
          <cell r="I146" t="str">
            <v>ORANGE</v>
          </cell>
          <cell r="J146">
            <v>40</v>
          </cell>
        </row>
        <row r="147">
          <cell r="A147" t="str">
            <v>04985815</v>
          </cell>
          <cell r="B147" t="str">
            <v>003</v>
          </cell>
          <cell r="C147" t="str">
            <v>KINGS ADULT CARE CENTER</v>
          </cell>
          <cell r="D147" t="str">
            <v>2255 CROPSEY AVENUE</v>
          </cell>
          <cell r="E147" t="str">
            <v>BROOKLYN</v>
          </cell>
          <cell r="F147" t="str">
            <v>NY</v>
          </cell>
          <cell r="G147">
            <v>11214</v>
          </cell>
          <cell r="H147" t="str">
            <v>NYC</v>
          </cell>
          <cell r="I147" t="str">
            <v>KINGS</v>
          </cell>
          <cell r="J147">
            <v>200</v>
          </cell>
        </row>
        <row r="148">
          <cell r="A148" t="str">
            <v>05015307</v>
          </cell>
          <cell r="B148" t="str">
            <v>003</v>
          </cell>
          <cell r="C148" t="str">
            <v>AMBER COURT OF SMITHTOWN</v>
          </cell>
          <cell r="D148" t="str">
            <v>130-132 LAKE AVENUE</v>
          </cell>
          <cell r="E148" t="str">
            <v>NESCONSET</v>
          </cell>
          <cell r="F148" t="str">
            <v>NY</v>
          </cell>
          <cell r="G148">
            <v>11767</v>
          </cell>
          <cell r="H148" t="str">
            <v>LONG ISLAND</v>
          </cell>
          <cell r="I148" t="str">
            <v>SUFFOLK</v>
          </cell>
          <cell r="J148">
            <v>150</v>
          </cell>
        </row>
        <row r="149">
          <cell r="A149" t="str">
            <v>04961648</v>
          </cell>
          <cell r="B149" t="str">
            <v>003</v>
          </cell>
          <cell r="C149" t="str">
            <v>RIVERDALE MANOR HOME FOR ADULTS</v>
          </cell>
          <cell r="D149" t="str">
            <v>6355 BROADWAY</v>
          </cell>
          <cell r="E149" t="str">
            <v>BRONX</v>
          </cell>
          <cell r="F149" t="str">
            <v>NY</v>
          </cell>
          <cell r="G149">
            <v>10471</v>
          </cell>
          <cell r="H149" t="str">
            <v>NYC</v>
          </cell>
          <cell r="I149" t="str">
            <v>BRONX</v>
          </cell>
          <cell r="J149">
            <v>200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 rates by region"/>
      <sheetName val="2004 rates by provider"/>
    </sheetNames>
    <sheetDataSet>
      <sheetData sheetId="0">
        <row r="21">
          <cell r="D21" t="str">
            <v>ALBANY3309</v>
          </cell>
          <cell r="E21">
            <v>54.67</v>
          </cell>
          <cell r="F21">
            <v>5467</v>
          </cell>
        </row>
        <row r="22">
          <cell r="D22" t="str">
            <v>ALBANY3317</v>
          </cell>
          <cell r="E22">
            <v>54.26</v>
          </cell>
          <cell r="F22">
            <v>5426</v>
          </cell>
        </row>
        <row r="23">
          <cell r="D23" t="str">
            <v>ALBANY3323</v>
          </cell>
          <cell r="E23">
            <v>46.25</v>
          </cell>
          <cell r="F23">
            <v>4625</v>
          </cell>
        </row>
        <row r="24">
          <cell r="D24" t="str">
            <v>ALBANY3325</v>
          </cell>
          <cell r="E24">
            <v>58.72</v>
          </cell>
          <cell r="F24">
            <v>5872</v>
          </cell>
        </row>
        <row r="25">
          <cell r="D25" t="str">
            <v>ALBANY3301</v>
          </cell>
          <cell r="E25">
            <v>82.72</v>
          </cell>
          <cell r="F25">
            <v>8272</v>
          </cell>
        </row>
        <row r="26">
          <cell r="D26" t="str">
            <v>ALBANY3303</v>
          </cell>
          <cell r="E26">
            <v>89.79</v>
          </cell>
          <cell r="F26">
            <v>8979</v>
          </cell>
        </row>
        <row r="27">
          <cell r="D27" t="str">
            <v>ALBANY3305</v>
          </cell>
          <cell r="E27">
            <v>80.83</v>
          </cell>
          <cell r="F27">
            <v>8083</v>
          </cell>
        </row>
        <row r="28">
          <cell r="D28" t="str">
            <v>ALBANY3307</v>
          </cell>
          <cell r="E28">
            <v>88.6</v>
          </cell>
          <cell r="F28">
            <v>8860</v>
          </cell>
        </row>
        <row r="29">
          <cell r="D29" t="str">
            <v>ALBANY3311</v>
          </cell>
          <cell r="E29">
            <v>70.02</v>
          </cell>
          <cell r="F29">
            <v>7002</v>
          </cell>
        </row>
        <row r="30">
          <cell r="D30" t="str">
            <v>ALBANY3313</v>
          </cell>
          <cell r="E30">
            <v>74.510000000000005</v>
          </cell>
          <cell r="F30">
            <v>7451.0000000000009</v>
          </cell>
        </row>
        <row r="31">
          <cell r="D31" t="str">
            <v>ALBANY3315</v>
          </cell>
          <cell r="E31">
            <v>84.95</v>
          </cell>
          <cell r="F31">
            <v>8495</v>
          </cell>
        </row>
        <row r="32">
          <cell r="D32" t="str">
            <v>ALBANY3319</v>
          </cell>
          <cell r="E32">
            <v>65.09</v>
          </cell>
          <cell r="F32">
            <v>6509</v>
          </cell>
        </row>
        <row r="33">
          <cell r="D33" t="str">
            <v>ALBANY3321</v>
          </cell>
          <cell r="E33">
            <v>72.2</v>
          </cell>
          <cell r="F33">
            <v>7220</v>
          </cell>
        </row>
        <row r="34">
          <cell r="D34" t="str">
            <v>ALBANY3327</v>
          </cell>
          <cell r="E34">
            <v>65.09</v>
          </cell>
          <cell r="F34">
            <v>6509</v>
          </cell>
        </row>
        <row r="35">
          <cell r="D35" t="str">
            <v>ALBANY3329</v>
          </cell>
          <cell r="E35">
            <v>69.61</v>
          </cell>
          <cell r="F35">
            <v>6961</v>
          </cell>
        </row>
        <row r="36">
          <cell r="D36" t="str">
            <v>ALBANY3331</v>
          </cell>
          <cell r="E36">
            <v>77.3</v>
          </cell>
          <cell r="F36">
            <v>7730</v>
          </cell>
        </row>
        <row r="37">
          <cell r="D37" t="str">
            <v>NYC3309</v>
          </cell>
          <cell r="E37">
            <v>78.209999999999994</v>
          </cell>
          <cell r="F37">
            <v>7820.9999999999991</v>
          </cell>
        </row>
        <row r="38">
          <cell r="D38" t="str">
            <v>NYC3317</v>
          </cell>
          <cell r="E38">
            <v>77.72</v>
          </cell>
          <cell r="F38">
            <v>7772</v>
          </cell>
        </row>
        <row r="39">
          <cell r="D39" t="str">
            <v>NYC3323</v>
          </cell>
          <cell r="E39">
            <v>65.17</v>
          </cell>
          <cell r="F39">
            <v>6517</v>
          </cell>
        </row>
        <row r="40">
          <cell r="D40" t="str">
            <v>NYC3325</v>
          </cell>
          <cell r="E40">
            <v>84.97</v>
          </cell>
          <cell r="F40">
            <v>8497</v>
          </cell>
        </row>
        <row r="41">
          <cell r="D41" t="str">
            <v>NYC3301</v>
          </cell>
          <cell r="E41">
            <v>122.55</v>
          </cell>
          <cell r="F41">
            <v>12255</v>
          </cell>
        </row>
        <row r="42">
          <cell r="D42" t="str">
            <v>NYC3303</v>
          </cell>
          <cell r="E42">
            <v>133.91999999999999</v>
          </cell>
          <cell r="F42">
            <v>13391.999999999998</v>
          </cell>
        </row>
        <row r="43">
          <cell r="D43" t="str">
            <v>NYC3305</v>
          </cell>
          <cell r="E43">
            <v>119.6</v>
          </cell>
          <cell r="F43">
            <v>11960</v>
          </cell>
        </row>
        <row r="44">
          <cell r="D44" t="str">
            <v>NYC3307</v>
          </cell>
          <cell r="E44">
            <v>130.97</v>
          </cell>
          <cell r="F44">
            <v>13097</v>
          </cell>
        </row>
        <row r="45">
          <cell r="D45" t="str">
            <v>NYC3311</v>
          </cell>
          <cell r="E45">
            <v>102.87</v>
          </cell>
          <cell r="F45">
            <v>10287</v>
          </cell>
        </row>
        <row r="46">
          <cell r="D46" t="str">
            <v>NYC3313</v>
          </cell>
          <cell r="E46">
            <v>109.98</v>
          </cell>
          <cell r="F46">
            <v>10998</v>
          </cell>
        </row>
        <row r="47">
          <cell r="D47" t="str">
            <v>NYC3315</v>
          </cell>
          <cell r="E47">
            <v>126.28</v>
          </cell>
          <cell r="F47">
            <v>12628</v>
          </cell>
        </row>
        <row r="48">
          <cell r="D48" t="str">
            <v>NYC3319</v>
          </cell>
          <cell r="E48">
            <v>95.23</v>
          </cell>
          <cell r="F48">
            <v>9523</v>
          </cell>
        </row>
        <row r="49">
          <cell r="D49" t="str">
            <v>NYC3321</v>
          </cell>
          <cell r="E49">
            <v>106.55</v>
          </cell>
          <cell r="F49">
            <v>10655</v>
          </cell>
        </row>
        <row r="50">
          <cell r="D50" t="str">
            <v>NYC3327</v>
          </cell>
          <cell r="E50">
            <v>95.23</v>
          </cell>
          <cell r="F50">
            <v>9523</v>
          </cell>
        </row>
        <row r="51">
          <cell r="D51" t="str">
            <v>NYC3329</v>
          </cell>
          <cell r="E51">
            <v>102.41</v>
          </cell>
          <cell r="F51">
            <v>10241</v>
          </cell>
        </row>
        <row r="52">
          <cell r="D52" t="str">
            <v>NYC3331</v>
          </cell>
          <cell r="E52">
            <v>114.86</v>
          </cell>
          <cell r="F52">
            <v>11486</v>
          </cell>
        </row>
        <row r="53">
          <cell r="D53" t="str">
            <v>SYRACUSE3309</v>
          </cell>
          <cell r="E53">
            <v>58.56</v>
          </cell>
          <cell r="F53">
            <v>5856</v>
          </cell>
        </row>
        <row r="54">
          <cell r="D54" t="str">
            <v>SYRACUSE3317</v>
          </cell>
          <cell r="E54">
            <v>58.15</v>
          </cell>
          <cell r="F54">
            <v>5815</v>
          </cell>
        </row>
        <row r="55">
          <cell r="D55" t="str">
            <v>SYRACUSE3323</v>
          </cell>
          <cell r="E55">
            <v>49.84</v>
          </cell>
          <cell r="F55">
            <v>4984</v>
          </cell>
        </row>
        <row r="56">
          <cell r="D56" t="str">
            <v>SYRACUSE3325</v>
          </cell>
          <cell r="E56">
            <v>62.89</v>
          </cell>
          <cell r="F56">
            <v>6289</v>
          </cell>
        </row>
        <row r="57">
          <cell r="D57" t="str">
            <v>SYRACUSE3301</v>
          </cell>
          <cell r="E57">
            <v>87.95</v>
          </cell>
          <cell r="F57">
            <v>8795</v>
          </cell>
        </row>
        <row r="58">
          <cell r="D58" t="str">
            <v>SYRACUSE3303</v>
          </cell>
          <cell r="E58">
            <v>95.45</v>
          </cell>
          <cell r="F58">
            <v>9545</v>
          </cell>
        </row>
        <row r="59">
          <cell r="D59" t="str">
            <v>SYRACUSE3305</v>
          </cell>
          <cell r="E59">
            <v>86.01</v>
          </cell>
          <cell r="F59">
            <v>8601</v>
          </cell>
        </row>
        <row r="60">
          <cell r="D60" t="str">
            <v>SYRACUSE3307</v>
          </cell>
          <cell r="E60">
            <v>93.95</v>
          </cell>
          <cell r="F60">
            <v>9395</v>
          </cell>
        </row>
        <row r="61">
          <cell r="D61" t="str">
            <v>SYRACUSE3311</v>
          </cell>
          <cell r="E61">
            <v>74.78</v>
          </cell>
          <cell r="F61">
            <v>7478</v>
          </cell>
        </row>
        <row r="62">
          <cell r="D62" t="str">
            <v>SYRACUSE3313</v>
          </cell>
          <cell r="E62">
            <v>79.459999999999994</v>
          </cell>
          <cell r="F62">
            <v>7945.9999999999991</v>
          </cell>
        </row>
        <row r="63">
          <cell r="D63" t="str">
            <v>SYRACUSE3315</v>
          </cell>
          <cell r="E63">
            <v>90.38</v>
          </cell>
          <cell r="F63">
            <v>9038</v>
          </cell>
        </row>
        <row r="64">
          <cell r="D64" t="str">
            <v>SYRACUSE3319</v>
          </cell>
          <cell r="E64">
            <v>69.62</v>
          </cell>
          <cell r="F64">
            <v>6962</v>
          </cell>
        </row>
        <row r="65">
          <cell r="D65" t="str">
            <v>SYRACUSE3321</v>
          </cell>
          <cell r="E65">
            <v>77.11</v>
          </cell>
          <cell r="F65">
            <v>7711</v>
          </cell>
        </row>
        <row r="66">
          <cell r="D66" t="str">
            <v>SYRACUSE3327</v>
          </cell>
          <cell r="E66">
            <v>69.62</v>
          </cell>
          <cell r="F66">
            <v>6962</v>
          </cell>
        </row>
        <row r="67">
          <cell r="D67" t="str">
            <v>SYRACUSE3329</v>
          </cell>
          <cell r="E67">
            <v>74.38</v>
          </cell>
          <cell r="F67">
            <v>7438</v>
          </cell>
        </row>
        <row r="68">
          <cell r="D68" t="str">
            <v>SYRACUSE3331</v>
          </cell>
          <cell r="E68">
            <v>82.56</v>
          </cell>
          <cell r="F68">
            <v>8256</v>
          </cell>
        </row>
        <row r="69">
          <cell r="D69" t="str">
            <v>ROCHESTER3309</v>
          </cell>
          <cell r="E69">
            <v>55.23</v>
          </cell>
          <cell r="F69">
            <v>5523</v>
          </cell>
        </row>
        <row r="70">
          <cell r="D70" t="str">
            <v>ROCHESTER3317</v>
          </cell>
          <cell r="E70">
            <v>54.74</v>
          </cell>
          <cell r="F70">
            <v>5474</v>
          </cell>
        </row>
        <row r="71">
          <cell r="D71" t="str">
            <v>ROCHESTER3323</v>
          </cell>
          <cell r="E71">
            <v>46.92</v>
          </cell>
          <cell r="F71">
            <v>4692</v>
          </cell>
        </row>
        <row r="72">
          <cell r="D72" t="str">
            <v>ROCHESTER3325</v>
          </cell>
          <cell r="E72">
            <v>59.06</v>
          </cell>
          <cell r="F72">
            <v>5906</v>
          </cell>
        </row>
        <row r="73">
          <cell r="D73" t="str">
            <v>ROCHESTER3301</v>
          </cell>
          <cell r="E73">
            <v>82.71</v>
          </cell>
          <cell r="F73">
            <v>8271</v>
          </cell>
        </row>
        <row r="74">
          <cell r="D74" t="str">
            <v>ROCHESTER3303</v>
          </cell>
          <cell r="E74">
            <v>89.64</v>
          </cell>
          <cell r="F74">
            <v>8964</v>
          </cell>
        </row>
        <row r="75">
          <cell r="D75" t="str">
            <v>ROCHESTER3305</v>
          </cell>
          <cell r="E75">
            <v>80.900000000000006</v>
          </cell>
          <cell r="F75">
            <v>8090.0000000000009</v>
          </cell>
        </row>
        <row r="76">
          <cell r="D76" t="str">
            <v>ROCHESTER3307</v>
          </cell>
          <cell r="E76">
            <v>88.82</v>
          </cell>
          <cell r="F76">
            <v>8882</v>
          </cell>
        </row>
        <row r="77">
          <cell r="D77" t="str">
            <v>ROCHESTER3311</v>
          </cell>
          <cell r="E77">
            <v>70.17</v>
          </cell>
          <cell r="F77">
            <v>7017</v>
          </cell>
        </row>
        <row r="78">
          <cell r="D78" t="str">
            <v>ROCHESTER3313</v>
          </cell>
          <cell r="E78">
            <v>74.540000000000006</v>
          </cell>
          <cell r="F78">
            <v>7454.0000000000009</v>
          </cell>
        </row>
        <row r="79">
          <cell r="D79" t="str">
            <v>ROCHESTER3315</v>
          </cell>
          <cell r="E79">
            <v>84.88</v>
          </cell>
          <cell r="F79">
            <v>8488</v>
          </cell>
        </row>
        <row r="80">
          <cell r="D80" t="str">
            <v>ROCHESTER3319</v>
          </cell>
          <cell r="E80">
            <v>65.25</v>
          </cell>
          <cell r="F80">
            <v>6525</v>
          </cell>
        </row>
        <row r="81">
          <cell r="D81" t="str">
            <v>ROCHESTER3321</v>
          </cell>
          <cell r="E81">
            <v>72.25</v>
          </cell>
          <cell r="F81">
            <v>7225</v>
          </cell>
        </row>
        <row r="82">
          <cell r="D82" t="str">
            <v>ROCHESTER3327</v>
          </cell>
          <cell r="E82">
            <v>65.25</v>
          </cell>
          <cell r="F82">
            <v>6525</v>
          </cell>
        </row>
        <row r="83">
          <cell r="D83" t="str">
            <v>ROCHESTER3329</v>
          </cell>
          <cell r="E83">
            <v>69.7</v>
          </cell>
          <cell r="F83">
            <v>6970</v>
          </cell>
        </row>
        <row r="84">
          <cell r="D84" t="str">
            <v>ROCHESTER3331</v>
          </cell>
          <cell r="E84">
            <v>77.23</v>
          </cell>
          <cell r="F84">
            <v>7723</v>
          </cell>
        </row>
        <row r="85">
          <cell r="D85" t="str">
            <v>ORANGE3309</v>
          </cell>
          <cell r="E85">
            <v>59.55</v>
          </cell>
          <cell r="F85">
            <v>5955</v>
          </cell>
        </row>
        <row r="86">
          <cell r="D86" t="str">
            <v>ORANGE3317</v>
          </cell>
          <cell r="E86">
            <v>59.1</v>
          </cell>
          <cell r="F86">
            <v>5910</v>
          </cell>
        </row>
        <row r="87">
          <cell r="D87" t="str">
            <v>ORANGE3323</v>
          </cell>
          <cell r="E87">
            <v>50.14</v>
          </cell>
          <cell r="F87">
            <v>5014</v>
          </cell>
        </row>
        <row r="88">
          <cell r="D88" t="str">
            <v>ORANGE3325</v>
          </cell>
          <cell r="E88">
            <v>64.03</v>
          </cell>
          <cell r="F88">
            <v>6403</v>
          </cell>
        </row>
        <row r="89">
          <cell r="D89" t="str">
            <v>ORANGE3301</v>
          </cell>
          <cell r="E89">
            <v>90.74</v>
          </cell>
          <cell r="F89">
            <v>9074</v>
          </cell>
        </row>
        <row r="90">
          <cell r="D90" t="str">
            <v>ORANGE3303</v>
          </cell>
          <cell r="E90">
            <v>98.53</v>
          </cell>
          <cell r="F90">
            <v>9853</v>
          </cell>
        </row>
        <row r="91">
          <cell r="D91" t="str">
            <v>ORANGE3305</v>
          </cell>
          <cell r="E91">
            <v>88.59</v>
          </cell>
          <cell r="F91">
            <v>8859</v>
          </cell>
        </row>
        <row r="92">
          <cell r="D92" t="str">
            <v>ORANGE3307</v>
          </cell>
          <cell r="E92">
            <v>97.29</v>
          </cell>
          <cell r="F92">
            <v>9729</v>
          </cell>
        </row>
        <row r="93">
          <cell r="D93" t="str">
            <v>ORANGE3311</v>
          </cell>
          <cell r="E93">
            <v>76.56</v>
          </cell>
          <cell r="F93">
            <v>7656</v>
          </cell>
        </row>
        <row r="94">
          <cell r="D94" t="str">
            <v>ORANGE3313</v>
          </cell>
          <cell r="E94">
            <v>81.56</v>
          </cell>
          <cell r="F94">
            <v>8156</v>
          </cell>
        </row>
        <row r="95">
          <cell r="D95" t="str">
            <v>ORANGE3315</v>
          </cell>
          <cell r="E95">
            <v>93.15</v>
          </cell>
          <cell r="F95">
            <v>9315</v>
          </cell>
        </row>
        <row r="96">
          <cell r="D96" t="str">
            <v>ORANGE3319</v>
          </cell>
          <cell r="E96">
            <v>71.09</v>
          </cell>
          <cell r="F96">
            <v>7109</v>
          </cell>
        </row>
        <row r="97">
          <cell r="D97" t="str">
            <v>ORANGE3321</v>
          </cell>
          <cell r="E97">
            <v>78.959999999999994</v>
          </cell>
          <cell r="F97">
            <v>7895.9999999999991</v>
          </cell>
        </row>
        <row r="98">
          <cell r="D98" t="str">
            <v>ORANGE3327</v>
          </cell>
          <cell r="E98">
            <v>71.09</v>
          </cell>
          <cell r="F98">
            <v>7109</v>
          </cell>
        </row>
        <row r="99">
          <cell r="D99" t="str">
            <v>ORANGE3329</v>
          </cell>
          <cell r="E99">
            <v>76.11</v>
          </cell>
          <cell r="F99">
            <v>7611</v>
          </cell>
        </row>
        <row r="100">
          <cell r="D100" t="str">
            <v>ORANGE3331</v>
          </cell>
          <cell r="E100">
            <v>84.58</v>
          </cell>
          <cell r="F100">
            <v>8458</v>
          </cell>
        </row>
        <row r="101">
          <cell r="D101" t="str">
            <v>LONG ISLAND3309</v>
          </cell>
          <cell r="E101">
            <v>72.569999999999993</v>
          </cell>
          <cell r="F101">
            <v>7256.9999999999991</v>
          </cell>
        </row>
        <row r="102">
          <cell r="D102" t="str">
            <v>LONG ISLAND3317</v>
          </cell>
          <cell r="E102">
            <v>72.11</v>
          </cell>
          <cell r="F102">
            <v>7211</v>
          </cell>
        </row>
        <row r="103">
          <cell r="D103" t="str">
            <v>LONG ISLAND3323</v>
          </cell>
          <cell r="E103">
            <v>60.35</v>
          </cell>
          <cell r="F103">
            <v>6035</v>
          </cell>
        </row>
        <row r="104">
          <cell r="D104" t="str">
            <v>LONG ISLAND3325</v>
          </cell>
          <cell r="E104">
            <v>78.91</v>
          </cell>
          <cell r="F104">
            <v>7891</v>
          </cell>
        </row>
        <row r="105">
          <cell r="D105" t="str">
            <v>LONG ISLAND3301</v>
          </cell>
          <cell r="E105">
            <v>114.13</v>
          </cell>
          <cell r="F105">
            <v>11413</v>
          </cell>
        </row>
        <row r="106">
          <cell r="D106" t="str">
            <v>LONG ISLAND3303</v>
          </cell>
          <cell r="E106">
            <v>124.8</v>
          </cell>
          <cell r="F106">
            <v>12480</v>
          </cell>
        </row>
        <row r="107">
          <cell r="D107" t="str">
            <v>LONG ISLAND3305</v>
          </cell>
          <cell r="E107">
            <v>111.36</v>
          </cell>
          <cell r="F107">
            <v>11136</v>
          </cell>
        </row>
        <row r="108">
          <cell r="D108" t="str">
            <v>LONG ISLAND3307</v>
          </cell>
          <cell r="E108">
            <v>122.02</v>
          </cell>
          <cell r="F108">
            <v>12202</v>
          </cell>
        </row>
        <row r="109">
          <cell r="D109" t="str">
            <v>LONG ISLAND3311</v>
          </cell>
          <cell r="E109">
            <v>95.7</v>
          </cell>
          <cell r="F109">
            <v>9570</v>
          </cell>
        </row>
        <row r="110">
          <cell r="D110" t="str">
            <v>LONG ISLAND3313</v>
          </cell>
          <cell r="E110">
            <v>102.36</v>
          </cell>
          <cell r="F110">
            <v>10236</v>
          </cell>
        </row>
        <row r="111">
          <cell r="D111" t="str">
            <v>LONG ISLAND3315</v>
          </cell>
          <cell r="E111">
            <v>117.63</v>
          </cell>
          <cell r="F111">
            <v>11763</v>
          </cell>
        </row>
        <row r="112">
          <cell r="D112" t="str">
            <v>LONG ISLAND3319</v>
          </cell>
          <cell r="E112">
            <v>88.53</v>
          </cell>
          <cell r="F112">
            <v>8853</v>
          </cell>
        </row>
        <row r="113">
          <cell r="D113" t="str">
            <v>LONG ISLAND3321</v>
          </cell>
          <cell r="E113">
            <v>99.14</v>
          </cell>
          <cell r="F113">
            <v>9914</v>
          </cell>
        </row>
        <row r="114">
          <cell r="D114" t="str">
            <v>LONG ISLAND3327</v>
          </cell>
          <cell r="E114">
            <v>88.53</v>
          </cell>
          <cell r="F114">
            <v>8853</v>
          </cell>
        </row>
        <row r="115">
          <cell r="D115" t="str">
            <v>LONG ISLAND3329</v>
          </cell>
          <cell r="E115">
            <v>95.26</v>
          </cell>
          <cell r="F115">
            <v>9526</v>
          </cell>
        </row>
        <row r="116">
          <cell r="D116" t="str">
            <v>LONG ISLAND3331</v>
          </cell>
          <cell r="E116">
            <v>106.94</v>
          </cell>
          <cell r="F116">
            <v>10694</v>
          </cell>
        </row>
        <row r="117">
          <cell r="D117" t="str">
            <v>ERIE3309</v>
          </cell>
          <cell r="E117">
            <v>51.04</v>
          </cell>
          <cell r="F117">
            <v>5104</v>
          </cell>
        </row>
        <row r="118">
          <cell r="D118" t="str">
            <v>ERIE3317</v>
          </cell>
          <cell r="E118">
            <v>50.66</v>
          </cell>
          <cell r="F118">
            <v>5066</v>
          </cell>
        </row>
        <row r="119">
          <cell r="D119" t="str">
            <v>ERIE3323</v>
          </cell>
          <cell r="E119">
            <v>43.32</v>
          </cell>
          <cell r="F119">
            <v>4332</v>
          </cell>
        </row>
        <row r="120">
          <cell r="D120" t="str">
            <v>ERIE3325</v>
          </cell>
          <cell r="E120">
            <v>54.69</v>
          </cell>
          <cell r="F120">
            <v>5469</v>
          </cell>
        </row>
        <row r="121">
          <cell r="D121" t="str">
            <v>ERIE3301</v>
          </cell>
          <cell r="E121">
            <v>76.599999999999994</v>
          </cell>
          <cell r="F121">
            <v>7659.9999999999991</v>
          </cell>
        </row>
        <row r="122">
          <cell r="D122" t="str">
            <v>ERIE3303</v>
          </cell>
          <cell r="E122">
            <v>83</v>
          </cell>
          <cell r="F122">
            <v>8300</v>
          </cell>
        </row>
        <row r="123">
          <cell r="D123" t="str">
            <v>ERIE3305</v>
          </cell>
          <cell r="E123">
            <v>74.849999999999994</v>
          </cell>
          <cell r="F123">
            <v>7484.9999999999991</v>
          </cell>
        </row>
        <row r="124">
          <cell r="D124" t="str">
            <v>ERIE3307</v>
          </cell>
          <cell r="E124">
            <v>82.03</v>
          </cell>
          <cell r="F124">
            <v>8203</v>
          </cell>
        </row>
        <row r="125">
          <cell r="D125" t="str">
            <v>ERIE3311</v>
          </cell>
          <cell r="E125">
            <v>64.97</v>
          </cell>
          <cell r="F125">
            <v>6497</v>
          </cell>
        </row>
        <row r="126">
          <cell r="D126" t="str">
            <v>ERIE3313</v>
          </cell>
          <cell r="E126">
            <v>69.08</v>
          </cell>
          <cell r="F126">
            <v>6908</v>
          </cell>
        </row>
        <row r="127">
          <cell r="D127" t="str">
            <v>ERIE3315</v>
          </cell>
          <cell r="E127">
            <v>78.58</v>
          </cell>
          <cell r="F127">
            <v>7858</v>
          </cell>
        </row>
        <row r="128">
          <cell r="D128" t="str">
            <v>ERIE3319</v>
          </cell>
          <cell r="E128">
            <v>60.48</v>
          </cell>
          <cell r="F128">
            <v>6048</v>
          </cell>
        </row>
        <row r="129">
          <cell r="D129" t="str">
            <v>ERIE3321</v>
          </cell>
          <cell r="E129">
            <v>66.92</v>
          </cell>
          <cell r="F129">
            <v>6692</v>
          </cell>
        </row>
        <row r="130">
          <cell r="D130" t="str">
            <v>ERIE3327</v>
          </cell>
          <cell r="E130">
            <v>60.48</v>
          </cell>
          <cell r="F130">
            <v>6048</v>
          </cell>
        </row>
        <row r="131">
          <cell r="D131" t="str">
            <v>ERIE3329</v>
          </cell>
          <cell r="E131">
            <v>64.59</v>
          </cell>
          <cell r="F131">
            <v>6459</v>
          </cell>
        </row>
        <row r="132">
          <cell r="D132" t="str">
            <v>ERIE3331</v>
          </cell>
          <cell r="E132">
            <v>71.540000000000006</v>
          </cell>
          <cell r="F132">
            <v>7154.0000000000009</v>
          </cell>
        </row>
        <row r="133">
          <cell r="D133" t="str">
            <v>WESTCHESTER3309</v>
          </cell>
          <cell r="E133">
            <v>68.33</v>
          </cell>
          <cell r="F133">
            <v>6833</v>
          </cell>
        </row>
        <row r="134">
          <cell r="D134" t="str">
            <v>WESTCHESTER3317</v>
          </cell>
          <cell r="E134">
            <v>67.8</v>
          </cell>
          <cell r="F134">
            <v>6780</v>
          </cell>
        </row>
        <row r="135">
          <cell r="D135" t="str">
            <v>WESTCHESTER3323</v>
          </cell>
          <cell r="E135">
            <v>57.42</v>
          </cell>
          <cell r="F135">
            <v>5742</v>
          </cell>
        </row>
        <row r="136">
          <cell r="D136" t="str">
            <v>WESTCHESTER3325</v>
          </cell>
          <cell r="E136">
            <v>73.72</v>
          </cell>
          <cell r="F136">
            <v>7372</v>
          </cell>
        </row>
        <row r="137">
          <cell r="D137" t="str">
            <v>WESTCHESTER3301</v>
          </cell>
          <cell r="E137">
            <v>105.05</v>
          </cell>
          <cell r="F137">
            <v>10505</v>
          </cell>
        </row>
        <row r="138">
          <cell r="D138" t="str">
            <v>WESTCHESTER3303</v>
          </cell>
          <cell r="E138">
            <v>114.42</v>
          </cell>
          <cell r="F138">
            <v>11442</v>
          </cell>
        </row>
        <row r="139">
          <cell r="D139" t="str">
            <v>WESTCHESTER3305</v>
          </cell>
          <cell r="E139">
            <v>102.67</v>
          </cell>
          <cell r="F139">
            <v>10267</v>
          </cell>
        </row>
        <row r="140">
          <cell r="D140" t="str">
            <v>WESTCHESTER3307</v>
          </cell>
          <cell r="E140">
            <v>112.63</v>
          </cell>
          <cell r="F140">
            <v>11263</v>
          </cell>
        </row>
        <row r="141">
          <cell r="D141" t="str">
            <v>WESTCHESTER3311</v>
          </cell>
          <cell r="E141">
            <v>88.58</v>
          </cell>
          <cell r="F141">
            <v>8858</v>
          </cell>
        </row>
        <row r="142">
          <cell r="D142" t="str">
            <v>WESTCHESTER3313</v>
          </cell>
          <cell r="E142">
            <v>94.42</v>
          </cell>
          <cell r="F142">
            <v>9442</v>
          </cell>
        </row>
        <row r="143">
          <cell r="D143" t="str">
            <v>WESTCHESTER3315</v>
          </cell>
          <cell r="E143">
            <v>108.1</v>
          </cell>
          <cell r="F143">
            <v>10810</v>
          </cell>
        </row>
        <row r="144">
          <cell r="D144" t="str">
            <v>WESTCHESTER3319</v>
          </cell>
          <cell r="E144">
            <v>82.1</v>
          </cell>
          <cell r="F144">
            <v>8210</v>
          </cell>
        </row>
        <row r="145">
          <cell r="D145" t="str">
            <v>WESTCHESTER3321</v>
          </cell>
          <cell r="E145">
            <v>91.49</v>
          </cell>
          <cell r="F145">
            <v>9149</v>
          </cell>
        </row>
        <row r="146">
          <cell r="D146" t="str">
            <v>WESTCHESTER3327</v>
          </cell>
          <cell r="E146">
            <v>82.1</v>
          </cell>
          <cell r="F146">
            <v>8210</v>
          </cell>
        </row>
        <row r="147">
          <cell r="D147" t="str">
            <v>WESTCHESTER3329</v>
          </cell>
          <cell r="E147">
            <v>88.05</v>
          </cell>
          <cell r="F147">
            <v>8805</v>
          </cell>
        </row>
        <row r="148">
          <cell r="D148" t="str">
            <v>WESTCHESTER3331</v>
          </cell>
          <cell r="E148">
            <v>98.28</v>
          </cell>
          <cell r="F148">
            <v>9828</v>
          </cell>
        </row>
        <row r="149">
          <cell r="D149" t="str">
            <v>UTICA3309</v>
          </cell>
          <cell r="E149">
            <v>51.03</v>
          </cell>
          <cell r="F149">
            <v>5103</v>
          </cell>
        </row>
        <row r="150">
          <cell r="D150" t="str">
            <v>UTICA3317</v>
          </cell>
          <cell r="E150">
            <v>50.71</v>
          </cell>
          <cell r="F150">
            <v>5071</v>
          </cell>
        </row>
        <row r="151">
          <cell r="D151" t="str">
            <v>UTICA3323</v>
          </cell>
          <cell r="E151">
            <v>43.45</v>
          </cell>
          <cell r="F151">
            <v>4345</v>
          </cell>
        </row>
        <row r="152">
          <cell r="D152" t="str">
            <v>UTICA3325</v>
          </cell>
          <cell r="E152">
            <v>54.68</v>
          </cell>
          <cell r="F152">
            <v>5468</v>
          </cell>
        </row>
        <row r="153">
          <cell r="D153" t="str">
            <v>UTICA3301</v>
          </cell>
          <cell r="E153">
            <v>76.22</v>
          </cell>
          <cell r="F153">
            <v>7622</v>
          </cell>
        </row>
        <row r="154">
          <cell r="D154" t="str">
            <v>UTICA3303</v>
          </cell>
          <cell r="E154">
            <v>82.52</v>
          </cell>
          <cell r="F154">
            <v>8252</v>
          </cell>
        </row>
        <row r="155">
          <cell r="D155" t="str">
            <v>UTICA3305</v>
          </cell>
          <cell r="E155">
            <v>74.459999999999994</v>
          </cell>
          <cell r="F155">
            <v>7445.9999999999991</v>
          </cell>
        </row>
        <row r="156">
          <cell r="D156" t="str">
            <v>UTICA3307</v>
          </cell>
          <cell r="E156">
            <v>81.400000000000006</v>
          </cell>
          <cell r="F156">
            <v>8140.0000000000009</v>
          </cell>
        </row>
        <row r="157">
          <cell r="D157" t="str">
            <v>UTICA3311</v>
          </cell>
          <cell r="E157">
            <v>64.8</v>
          </cell>
          <cell r="F157">
            <v>6480</v>
          </cell>
        </row>
        <row r="158">
          <cell r="D158" t="str">
            <v>UTICA3313</v>
          </cell>
          <cell r="E158">
            <v>68.86</v>
          </cell>
          <cell r="F158">
            <v>6886</v>
          </cell>
        </row>
        <row r="159">
          <cell r="D159" t="str">
            <v>UTICA3315</v>
          </cell>
          <cell r="E159">
            <v>78.180000000000007</v>
          </cell>
          <cell r="F159">
            <v>7818.0000000000009</v>
          </cell>
        </row>
        <row r="160">
          <cell r="D160" t="str">
            <v>UTICA3319</v>
          </cell>
          <cell r="E160">
            <v>60.42</v>
          </cell>
          <cell r="F160">
            <v>6042</v>
          </cell>
        </row>
        <row r="161">
          <cell r="D161" t="str">
            <v>UTICA3321</v>
          </cell>
          <cell r="E161">
            <v>66.760000000000005</v>
          </cell>
          <cell r="F161">
            <v>6676.0000000000009</v>
          </cell>
        </row>
        <row r="162">
          <cell r="D162" t="str">
            <v>UTICA3327</v>
          </cell>
          <cell r="E162">
            <v>60.42</v>
          </cell>
          <cell r="F162">
            <v>6042</v>
          </cell>
        </row>
        <row r="163">
          <cell r="D163" t="str">
            <v>UTICA3329</v>
          </cell>
          <cell r="E163">
            <v>64.459999999999994</v>
          </cell>
          <cell r="F163">
            <v>6445.9999999999991</v>
          </cell>
        </row>
        <row r="164">
          <cell r="D164" t="str">
            <v>UTICA3331</v>
          </cell>
          <cell r="E164">
            <v>71.31</v>
          </cell>
          <cell r="F164">
            <v>7131</v>
          </cell>
        </row>
        <row r="165">
          <cell r="D165" t="str">
            <v>POUGHKEEPSIE3309</v>
          </cell>
          <cell r="E165">
            <v>55.65</v>
          </cell>
          <cell r="F165">
            <v>5565</v>
          </cell>
        </row>
        <row r="166">
          <cell r="D166" t="str">
            <v>POUGHKEEPSIE3317</v>
          </cell>
          <cell r="E166">
            <v>55.2</v>
          </cell>
          <cell r="F166">
            <v>5520</v>
          </cell>
        </row>
        <row r="167">
          <cell r="D167" t="str">
            <v>POUGHKEEPSIE3323</v>
          </cell>
          <cell r="E167">
            <v>47.2</v>
          </cell>
          <cell r="F167">
            <v>4720</v>
          </cell>
        </row>
        <row r="168">
          <cell r="D168" t="str">
            <v>POUGHKEEPSIE3325</v>
          </cell>
          <cell r="E168">
            <v>59.75</v>
          </cell>
          <cell r="F168">
            <v>5975</v>
          </cell>
        </row>
        <row r="169">
          <cell r="D169" t="str">
            <v>POUGHKEEPSIE3301</v>
          </cell>
          <cell r="E169">
            <v>83.98</v>
          </cell>
          <cell r="F169">
            <v>8398</v>
          </cell>
        </row>
        <row r="170">
          <cell r="D170" t="str">
            <v>POUGHKEEPSIE3303</v>
          </cell>
          <cell r="E170">
            <v>91.22</v>
          </cell>
          <cell r="F170">
            <v>9122</v>
          </cell>
        </row>
        <row r="171">
          <cell r="D171" t="str">
            <v>POUGHKEEPSIE3305</v>
          </cell>
          <cell r="E171">
            <v>82.17</v>
          </cell>
          <cell r="F171">
            <v>8217</v>
          </cell>
        </row>
        <row r="172">
          <cell r="D172" t="str">
            <v>POUGHKEEPSIE3307</v>
          </cell>
          <cell r="E172">
            <v>90.03</v>
          </cell>
          <cell r="F172">
            <v>9003</v>
          </cell>
        </row>
        <row r="173">
          <cell r="D173" t="str">
            <v>POUGHKEEPSIE3311</v>
          </cell>
          <cell r="E173">
            <v>71.209999999999994</v>
          </cell>
          <cell r="F173">
            <v>7120.9999999999991</v>
          </cell>
        </row>
        <row r="174">
          <cell r="D174" t="str">
            <v>POUGHKEEPSIE3313</v>
          </cell>
          <cell r="E174">
            <v>75.709999999999994</v>
          </cell>
          <cell r="F174">
            <v>7570.9999999999991</v>
          </cell>
        </row>
        <row r="175">
          <cell r="D175" t="str">
            <v>POUGHKEEPSIE3315</v>
          </cell>
          <cell r="E175">
            <v>86.32</v>
          </cell>
          <cell r="F175">
            <v>8632</v>
          </cell>
        </row>
        <row r="176">
          <cell r="D176" t="str">
            <v>POUGHKEEPSIE3319</v>
          </cell>
          <cell r="E176">
            <v>66.17</v>
          </cell>
          <cell r="F176">
            <v>6617</v>
          </cell>
        </row>
        <row r="177">
          <cell r="D177" t="str">
            <v>POUGHKEEPSIE3321</v>
          </cell>
          <cell r="E177">
            <v>73.42</v>
          </cell>
          <cell r="F177">
            <v>7342</v>
          </cell>
        </row>
        <row r="178">
          <cell r="D178" t="str">
            <v>POUGHKEEPSIE3327</v>
          </cell>
          <cell r="E178">
            <v>66.17</v>
          </cell>
          <cell r="F178">
            <v>6617</v>
          </cell>
        </row>
        <row r="179">
          <cell r="D179" t="str">
            <v>POUGHKEEPSIE3329</v>
          </cell>
          <cell r="E179">
            <v>70.77</v>
          </cell>
          <cell r="F179">
            <v>7077</v>
          </cell>
        </row>
        <row r="180">
          <cell r="D180" t="str">
            <v>POUGHKEEPSIE3331</v>
          </cell>
          <cell r="E180">
            <v>78.650000000000006</v>
          </cell>
          <cell r="F180">
            <v>7865.0000000000009</v>
          </cell>
        </row>
        <row r="181">
          <cell r="D181" t="str">
            <v>BINGHAMTON3309</v>
          </cell>
          <cell r="E181">
            <v>51.98</v>
          </cell>
          <cell r="F181">
            <v>5198</v>
          </cell>
        </row>
        <row r="182">
          <cell r="D182" t="str">
            <v>BINGHAMTON3317</v>
          </cell>
          <cell r="E182">
            <v>51.6</v>
          </cell>
          <cell r="F182">
            <v>5160</v>
          </cell>
        </row>
        <row r="183">
          <cell r="D183" t="str">
            <v>BINGHAMTON3323</v>
          </cell>
          <cell r="E183">
            <v>44.33</v>
          </cell>
          <cell r="F183">
            <v>4433</v>
          </cell>
        </row>
        <row r="184">
          <cell r="D184" t="str">
            <v>BINGHAMTON3325</v>
          </cell>
          <cell r="E184">
            <v>55.72</v>
          </cell>
          <cell r="F184">
            <v>5572</v>
          </cell>
        </row>
        <row r="185">
          <cell r="D185" t="str">
            <v>BINGHAMTON3301</v>
          </cell>
          <cell r="E185">
            <v>77.64</v>
          </cell>
          <cell r="F185">
            <v>7764</v>
          </cell>
        </row>
        <row r="186">
          <cell r="D186" t="str">
            <v>BINGHAMTON3303</v>
          </cell>
          <cell r="E186">
            <v>84.16</v>
          </cell>
          <cell r="F186">
            <v>8416</v>
          </cell>
        </row>
        <row r="187">
          <cell r="D187" t="str">
            <v>BINGHAMTON3305</v>
          </cell>
          <cell r="E187">
            <v>75.94</v>
          </cell>
          <cell r="F187">
            <v>7594</v>
          </cell>
        </row>
        <row r="188">
          <cell r="D188" t="str">
            <v>BINGHAMTON3307</v>
          </cell>
          <cell r="E188">
            <v>82.96</v>
          </cell>
          <cell r="F188">
            <v>8296</v>
          </cell>
        </row>
        <row r="189">
          <cell r="D189" t="str">
            <v>BINGHAMTON3311</v>
          </cell>
          <cell r="E189">
            <v>66.09</v>
          </cell>
          <cell r="F189">
            <v>6609</v>
          </cell>
        </row>
        <row r="190">
          <cell r="D190" t="str">
            <v>BINGHAMTON3313</v>
          </cell>
          <cell r="E190">
            <v>70.17</v>
          </cell>
          <cell r="F190">
            <v>7017</v>
          </cell>
        </row>
        <row r="191">
          <cell r="D191" t="str">
            <v>BINGHAMTON3315</v>
          </cell>
          <cell r="E191">
            <v>79.73</v>
          </cell>
          <cell r="F191">
            <v>7973</v>
          </cell>
        </row>
        <row r="192">
          <cell r="D192" t="str">
            <v>BINGHAMTON3319</v>
          </cell>
          <cell r="E192">
            <v>61.57</v>
          </cell>
          <cell r="F192">
            <v>6157</v>
          </cell>
        </row>
        <row r="193">
          <cell r="D193" t="str">
            <v>BINGHAMTON3321</v>
          </cell>
          <cell r="E193">
            <v>68.11</v>
          </cell>
          <cell r="F193">
            <v>6811</v>
          </cell>
        </row>
        <row r="194">
          <cell r="D194" t="str">
            <v>BINGHAMTON3327</v>
          </cell>
          <cell r="E194">
            <v>61.57</v>
          </cell>
          <cell r="F194">
            <v>6157</v>
          </cell>
        </row>
        <row r="195">
          <cell r="D195" t="str">
            <v>BINGHAMTON3329</v>
          </cell>
          <cell r="E195">
            <v>65.72</v>
          </cell>
          <cell r="F195">
            <v>6572</v>
          </cell>
        </row>
        <row r="196">
          <cell r="D196" t="str">
            <v>BINGHAMTON3331</v>
          </cell>
          <cell r="E196">
            <v>72.83</v>
          </cell>
          <cell r="F196">
            <v>7283</v>
          </cell>
        </row>
        <row r="197">
          <cell r="D197" t="str">
            <v>ELMIRA3309</v>
          </cell>
          <cell r="E197">
            <v>54.64</v>
          </cell>
          <cell r="F197">
            <v>5464</v>
          </cell>
        </row>
        <row r="198">
          <cell r="D198" t="str">
            <v>ELMIRA3317</v>
          </cell>
          <cell r="E198">
            <v>54.34</v>
          </cell>
          <cell r="F198">
            <v>5434</v>
          </cell>
        </row>
        <row r="199">
          <cell r="D199" t="str">
            <v>ELMIRA3323</v>
          </cell>
          <cell r="E199">
            <v>46.31</v>
          </cell>
          <cell r="F199">
            <v>4631</v>
          </cell>
        </row>
        <row r="200">
          <cell r="D200" t="str">
            <v>ELMIRA3325</v>
          </cell>
          <cell r="E200">
            <v>58.69</v>
          </cell>
          <cell r="F200">
            <v>5869</v>
          </cell>
        </row>
        <row r="201">
          <cell r="D201" t="str">
            <v>ELMIRA3301</v>
          </cell>
          <cell r="E201">
            <v>82.3</v>
          </cell>
          <cell r="F201">
            <v>8230</v>
          </cell>
        </row>
        <row r="202">
          <cell r="D202" t="str">
            <v>ELMIRA3303</v>
          </cell>
          <cell r="E202">
            <v>89.15</v>
          </cell>
          <cell r="F202">
            <v>8915</v>
          </cell>
        </row>
        <row r="203">
          <cell r="D203" t="str">
            <v>ELMIRA3305</v>
          </cell>
          <cell r="E203">
            <v>80.290000000000006</v>
          </cell>
          <cell r="F203">
            <v>8029.0000000000009</v>
          </cell>
        </row>
        <row r="204">
          <cell r="D204" t="str">
            <v>ELMIRA3307</v>
          </cell>
          <cell r="E204">
            <v>87.78</v>
          </cell>
          <cell r="F204">
            <v>8778</v>
          </cell>
        </row>
        <row r="205">
          <cell r="D205" t="str">
            <v>ELMIRA3311</v>
          </cell>
          <cell r="E205">
            <v>69.760000000000005</v>
          </cell>
          <cell r="F205">
            <v>6976.0000000000009</v>
          </cell>
        </row>
        <row r="206">
          <cell r="D206" t="str">
            <v>ELMIRA3313</v>
          </cell>
          <cell r="E206">
            <v>74.25</v>
          </cell>
          <cell r="F206">
            <v>7425</v>
          </cell>
        </row>
        <row r="207">
          <cell r="D207" t="str">
            <v>ELMIRA3315</v>
          </cell>
          <cell r="E207">
            <v>84.39</v>
          </cell>
          <cell r="F207">
            <v>8439</v>
          </cell>
        </row>
        <row r="208">
          <cell r="D208" t="str">
            <v>ELMIRA3319</v>
          </cell>
          <cell r="E208">
            <v>65.02</v>
          </cell>
          <cell r="F208">
            <v>6502</v>
          </cell>
        </row>
        <row r="209">
          <cell r="D209" t="str">
            <v>ELMIRA3321</v>
          </cell>
          <cell r="E209">
            <v>71.91</v>
          </cell>
          <cell r="F209">
            <v>7191</v>
          </cell>
        </row>
        <row r="210">
          <cell r="D210" t="str">
            <v>ELMIRA3327</v>
          </cell>
          <cell r="E210">
            <v>65.02</v>
          </cell>
          <cell r="F210">
            <v>6502</v>
          </cell>
        </row>
        <row r="211">
          <cell r="D211" t="str">
            <v>ELMIRA3329</v>
          </cell>
          <cell r="E211">
            <v>69.430000000000007</v>
          </cell>
          <cell r="F211">
            <v>6943.0000000000009</v>
          </cell>
        </row>
        <row r="212">
          <cell r="D212" t="str">
            <v>ELMIRA3331</v>
          </cell>
          <cell r="E212">
            <v>76.88</v>
          </cell>
          <cell r="F212">
            <v>7688</v>
          </cell>
        </row>
        <row r="213">
          <cell r="D213" t="str">
            <v>CENTRAL RURAL3309</v>
          </cell>
          <cell r="E213">
            <v>50.7</v>
          </cell>
          <cell r="F213">
            <v>5070</v>
          </cell>
        </row>
        <row r="214">
          <cell r="D214" t="str">
            <v>CENTRAL RURAL3317</v>
          </cell>
          <cell r="E214">
            <v>50.32</v>
          </cell>
          <cell r="F214">
            <v>5032</v>
          </cell>
        </row>
        <row r="215">
          <cell r="D215" t="str">
            <v>CENTRAL RURAL3323</v>
          </cell>
          <cell r="E215">
            <v>43.52</v>
          </cell>
          <cell r="F215">
            <v>4352</v>
          </cell>
        </row>
        <row r="216">
          <cell r="D216" t="str">
            <v>CENTRAL RURAL3325</v>
          </cell>
          <cell r="E216">
            <v>54.19</v>
          </cell>
          <cell r="F216">
            <v>5419</v>
          </cell>
        </row>
        <row r="217">
          <cell r="D217" t="str">
            <v>CENTRAL RURAL3301</v>
          </cell>
          <cell r="E217">
            <v>74.77</v>
          </cell>
          <cell r="F217">
            <v>7477</v>
          </cell>
        </row>
        <row r="218">
          <cell r="D218" t="str">
            <v>CENTRAL RURAL3303</v>
          </cell>
          <cell r="E218">
            <v>80.92</v>
          </cell>
          <cell r="F218">
            <v>8092</v>
          </cell>
        </row>
        <row r="219">
          <cell r="D219" t="str">
            <v>CENTRAL RURAL3305</v>
          </cell>
          <cell r="E219">
            <v>73.23</v>
          </cell>
          <cell r="F219">
            <v>7323</v>
          </cell>
        </row>
        <row r="220">
          <cell r="D220" t="str">
            <v>CENTRAL RURAL3307</v>
          </cell>
          <cell r="E220">
            <v>79.86</v>
          </cell>
          <cell r="F220">
            <v>7986</v>
          </cell>
        </row>
        <row r="221">
          <cell r="D221" t="str">
            <v>CENTRAL RURAL3311</v>
          </cell>
          <cell r="E221">
            <v>63.94</v>
          </cell>
          <cell r="F221">
            <v>6394</v>
          </cell>
        </row>
        <row r="222">
          <cell r="D222" t="str">
            <v>CENTRAL RURAL3313</v>
          </cell>
          <cell r="E222">
            <v>67.75</v>
          </cell>
          <cell r="F222">
            <v>6775</v>
          </cell>
        </row>
        <row r="223">
          <cell r="D223" t="str">
            <v>CENTRAL RURAL3315</v>
          </cell>
          <cell r="E223">
            <v>76.75</v>
          </cell>
          <cell r="F223">
            <v>7675</v>
          </cell>
        </row>
        <row r="224">
          <cell r="D224" t="str">
            <v>CENTRAL RURAL3319</v>
          </cell>
          <cell r="E224">
            <v>59.66</v>
          </cell>
          <cell r="F224">
            <v>5966</v>
          </cell>
        </row>
        <row r="225">
          <cell r="D225" t="str">
            <v>CENTRAL RURAL3321</v>
          </cell>
          <cell r="E225">
            <v>65.819999999999993</v>
          </cell>
          <cell r="F225">
            <v>6581.9999999999991</v>
          </cell>
        </row>
        <row r="226">
          <cell r="D226" t="str">
            <v>CENTRAL RURAL3327</v>
          </cell>
          <cell r="E226">
            <v>59.66</v>
          </cell>
          <cell r="F226">
            <v>5966</v>
          </cell>
        </row>
        <row r="227">
          <cell r="D227" t="str">
            <v>CENTRAL RURAL3329</v>
          </cell>
          <cell r="E227">
            <v>63.57</v>
          </cell>
          <cell r="F227">
            <v>6357</v>
          </cell>
        </row>
        <row r="228">
          <cell r="D228" t="str">
            <v>CENTRAL RURAL3331</v>
          </cell>
          <cell r="E228">
            <v>70.260000000000005</v>
          </cell>
          <cell r="F228">
            <v>7026.0000000000009</v>
          </cell>
        </row>
        <row r="229">
          <cell r="D229" t="str">
            <v>WESTERN RURAL3309</v>
          </cell>
          <cell r="E229">
            <v>47.45</v>
          </cell>
          <cell r="F229">
            <v>4745</v>
          </cell>
        </row>
        <row r="230">
          <cell r="D230" t="str">
            <v>WESTERN RURAL3317</v>
          </cell>
          <cell r="E230">
            <v>47.1</v>
          </cell>
          <cell r="F230">
            <v>4710</v>
          </cell>
        </row>
        <row r="231">
          <cell r="D231" t="str">
            <v>WESTERN RURAL3323</v>
          </cell>
          <cell r="E231">
            <v>40.43</v>
          </cell>
          <cell r="F231">
            <v>4043</v>
          </cell>
        </row>
        <row r="232">
          <cell r="D232" t="str">
            <v>WESTERN RURAL3325</v>
          </cell>
          <cell r="E232">
            <v>50.72</v>
          </cell>
          <cell r="F232">
            <v>5072</v>
          </cell>
        </row>
        <row r="233">
          <cell r="D233" t="str">
            <v>WESTERN RURAL3301</v>
          </cell>
          <cell r="E233">
            <v>70.58</v>
          </cell>
          <cell r="F233">
            <v>7058</v>
          </cell>
        </row>
        <row r="234">
          <cell r="D234" t="str">
            <v>WESTERN RURAL3303</v>
          </cell>
          <cell r="E234">
            <v>76.34</v>
          </cell>
          <cell r="F234">
            <v>7634</v>
          </cell>
        </row>
        <row r="235">
          <cell r="D235" t="str">
            <v>WESTERN RURAL3305</v>
          </cell>
          <cell r="E235">
            <v>68.98</v>
          </cell>
          <cell r="F235">
            <v>6898</v>
          </cell>
        </row>
        <row r="236">
          <cell r="D236" t="str">
            <v>WESTERN RURAL3307</v>
          </cell>
          <cell r="E236">
            <v>75.58</v>
          </cell>
          <cell r="F236">
            <v>7558</v>
          </cell>
        </row>
        <row r="237">
          <cell r="D237" t="str">
            <v>WESTERN RURAL3311</v>
          </cell>
          <cell r="E237">
            <v>60.01</v>
          </cell>
          <cell r="F237">
            <v>6001</v>
          </cell>
        </row>
        <row r="238">
          <cell r="D238" t="str">
            <v>WESTERN RURAL3313</v>
          </cell>
          <cell r="E238">
            <v>63.72</v>
          </cell>
          <cell r="F238">
            <v>6372</v>
          </cell>
        </row>
        <row r="239">
          <cell r="D239" t="str">
            <v>WESTERN RURAL3315</v>
          </cell>
          <cell r="E239">
            <v>72.349999999999994</v>
          </cell>
          <cell r="F239">
            <v>7234.9999999999991</v>
          </cell>
        </row>
        <row r="240">
          <cell r="D240" t="str">
            <v>WESTERN RURAL3319</v>
          </cell>
          <cell r="E240">
            <v>55.94</v>
          </cell>
          <cell r="F240">
            <v>5594</v>
          </cell>
        </row>
        <row r="241">
          <cell r="D241" t="str">
            <v>WESTERN RURAL3321</v>
          </cell>
          <cell r="E241">
            <v>61.74</v>
          </cell>
          <cell r="F241">
            <v>6174</v>
          </cell>
        </row>
        <row r="242">
          <cell r="D242" t="str">
            <v>WESTERN RURAL3327</v>
          </cell>
          <cell r="E242">
            <v>55.94</v>
          </cell>
          <cell r="F242">
            <v>5594</v>
          </cell>
        </row>
        <row r="243">
          <cell r="D243" t="str">
            <v>WESTERN RURAL3329</v>
          </cell>
          <cell r="E243">
            <v>59.64</v>
          </cell>
          <cell r="F243">
            <v>5964</v>
          </cell>
        </row>
        <row r="244">
          <cell r="D244" t="str">
            <v>WESTERN RURAL3331</v>
          </cell>
          <cell r="E244">
            <v>65.87</v>
          </cell>
          <cell r="F244">
            <v>6587</v>
          </cell>
        </row>
        <row r="245">
          <cell r="D245" t="str">
            <v>GLENS FALLS3309</v>
          </cell>
          <cell r="E245">
            <v>51.52</v>
          </cell>
          <cell r="F245">
            <v>5152</v>
          </cell>
        </row>
        <row r="246">
          <cell r="D246" t="str">
            <v>GLENS FALLS3317</v>
          </cell>
          <cell r="E246">
            <v>51.18</v>
          </cell>
          <cell r="F246">
            <v>5118</v>
          </cell>
        </row>
        <row r="247">
          <cell r="D247" t="str">
            <v>GLENS FALLS3323</v>
          </cell>
          <cell r="E247">
            <v>43.73</v>
          </cell>
          <cell r="F247">
            <v>4373</v>
          </cell>
        </row>
        <row r="248">
          <cell r="D248" t="str">
            <v>GLENS FALLS3325</v>
          </cell>
          <cell r="E248">
            <v>55.4</v>
          </cell>
          <cell r="F248">
            <v>5540</v>
          </cell>
        </row>
        <row r="249">
          <cell r="D249" t="str">
            <v>GLENS FALLS3301</v>
          </cell>
          <cell r="E249">
            <v>77.739999999999995</v>
          </cell>
          <cell r="F249">
            <v>7773.9999999999991</v>
          </cell>
        </row>
        <row r="250">
          <cell r="D250" t="str">
            <v>GLENS FALLS3303</v>
          </cell>
          <cell r="E250">
            <v>84.4</v>
          </cell>
          <cell r="F250">
            <v>8440</v>
          </cell>
        </row>
        <row r="251">
          <cell r="D251" t="str">
            <v>GLENS FALLS3305</v>
          </cell>
          <cell r="E251">
            <v>75.98</v>
          </cell>
          <cell r="F251">
            <v>7598</v>
          </cell>
        </row>
        <row r="252">
          <cell r="D252" t="str">
            <v>GLENS FALLS3307</v>
          </cell>
          <cell r="E252">
            <v>83.01</v>
          </cell>
          <cell r="F252">
            <v>8301</v>
          </cell>
        </row>
        <row r="253">
          <cell r="D253" t="str">
            <v>GLENS FALLS3311</v>
          </cell>
          <cell r="E253">
            <v>65.97</v>
          </cell>
          <cell r="F253">
            <v>6597</v>
          </cell>
        </row>
        <row r="254">
          <cell r="D254" t="str">
            <v>GLENS FALLS3313</v>
          </cell>
          <cell r="E254">
            <v>70.180000000000007</v>
          </cell>
          <cell r="F254">
            <v>7018.0000000000009</v>
          </cell>
        </row>
        <row r="255">
          <cell r="D255" t="str">
            <v>GLENS FALLS3315</v>
          </cell>
          <cell r="E255">
            <v>79.87</v>
          </cell>
          <cell r="F255">
            <v>7987</v>
          </cell>
        </row>
        <row r="256">
          <cell r="D256" t="str">
            <v>GLENS FALLS3319</v>
          </cell>
          <cell r="E256">
            <v>61.4</v>
          </cell>
          <cell r="F256">
            <v>6140</v>
          </cell>
        </row>
        <row r="257">
          <cell r="D257" t="str">
            <v>GLENS FALLS3321</v>
          </cell>
          <cell r="E257">
            <v>68.06</v>
          </cell>
          <cell r="F257">
            <v>6806</v>
          </cell>
        </row>
        <row r="258">
          <cell r="D258" t="str">
            <v>GLENS FALLS3327</v>
          </cell>
          <cell r="E258">
            <v>61.4</v>
          </cell>
          <cell r="F258">
            <v>6140</v>
          </cell>
        </row>
        <row r="259">
          <cell r="D259" t="str">
            <v>GLENS FALLS3329</v>
          </cell>
          <cell r="E259">
            <v>65.650000000000006</v>
          </cell>
          <cell r="F259">
            <v>6565.0000000000009</v>
          </cell>
        </row>
        <row r="260">
          <cell r="D260" t="str">
            <v>GLENS FALLS3331</v>
          </cell>
          <cell r="E260">
            <v>72.89</v>
          </cell>
          <cell r="F260">
            <v>7289</v>
          </cell>
        </row>
        <row r="261">
          <cell r="D261" t="str">
            <v>NORTHERN RURAL3309</v>
          </cell>
          <cell r="E261">
            <v>47.02</v>
          </cell>
          <cell r="F261">
            <v>4702</v>
          </cell>
        </row>
        <row r="262">
          <cell r="D262" t="str">
            <v>NORTHERN RURAL3317</v>
          </cell>
          <cell r="E262">
            <v>46.75</v>
          </cell>
          <cell r="F262">
            <v>4675</v>
          </cell>
        </row>
        <row r="263">
          <cell r="D263" t="str">
            <v>NORTHERN RURAL3323</v>
          </cell>
          <cell r="E263">
            <v>39.76</v>
          </cell>
          <cell r="F263">
            <v>3976</v>
          </cell>
        </row>
        <row r="264">
          <cell r="D264" t="str">
            <v>NORTHERN RURAL3325</v>
          </cell>
          <cell r="E264">
            <v>50.57</v>
          </cell>
          <cell r="F264">
            <v>5057</v>
          </cell>
        </row>
        <row r="265">
          <cell r="D265" t="str">
            <v>NORTHERN RURAL3301</v>
          </cell>
          <cell r="E265">
            <v>71.19</v>
          </cell>
          <cell r="F265">
            <v>7119</v>
          </cell>
        </row>
        <row r="266">
          <cell r="D266" t="str">
            <v>NORTHERN RURAL3303</v>
          </cell>
          <cell r="E266">
            <v>77.22</v>
          </cell>
          <cell r="F266">
            <v>7722</v>
          </cell>
        </row>
        <row r="267">
          <cell r="D267" t="str">
            <v>NORTHERN RURAL3305</v>
          </cell>
          <cell r="E267">
            <v>69.459999999999994</v>
          </cell>
          <cell r="F267">
            <v>6945.9999999999991</v>
          </cell>
        </row>
        <row r="268">
          <cell r="D268" t="str">
            <v>NORTHERN RURAL3307</v>
          </cell>
          <cell r="E268">
            <v>76</v>
          </cell>
          <cell r="F268">
            <v>7600</v>
          </cell>
        </row>
        <row r="269">
          <cell r="D269" t="str">
            <v>NORTHERN RURAL3311</v>
          </cell>
          <cell r="E269">
            <v>60.25</v>
          </cell>
          <cell r="F269">
            <v>6025</v>
          </cell>
        </row>
        <row r="270">
          <cell r="D270" t="str">
            <v>NORTHERN RURAL3313</v>
          </cell>
          <cell r="E270">
            <v>64.17</v>
          </cell>
          <cell r="F270">
            <v>6417</v>
          </cell>
        </row>
        <row r="271">
          <cell r="D271" t="str">
            <v>NORTHERN RURAL3315</v>
          </cell>
          <cell r="E271">
            <v>73.05</v>
          </cell>
          <cell r="F271">
            <v>7305</v>
          </cell>
        </row>
        <row r="272">
          <cell r="D272" t="str">
            <v>NORTHERN RURAL3319</v>
          </cell>
          <cell r="E272">
            <v>56.1</v>
          </cell>
          <cell r="F272">
            <v>5610</v>
          </cell>
        </row>
        <row r="273">
          <cell r="D273" t="str">
            <v>NORTHERN RURAL3321</v>
          </cell>
          <cell r="E273">
            <v>62.15</v>
          </cell>
          <cell r="F273">
            <v>6215</v>
          </cell>
        </row>
        <row r="274">
          <cell r="D274" t="str">
            <v>NORTHERN RURAL3327</v>
          </cell>
          <cell r="E274">
            <v>56.1</v>
          </cell>
          <cell r="F274">
            <v>5610</v>
          </cell>
        </row>
        <row r="275">
          <cell r="D275" t="str">
            <v>NORTHERN RURAL3329</v>
          </cell>
          <cell r="E275">
            <v>59.97</v>
          </cell>
          <cell r="F275">
            <v>5997</v>
          </cell>
        </row>
        <row r="276">
          <cell r="D276" t="str">
            <v>NORTHERN RURAL3331</v>
          </cell>
          <cell r="E276">
            <v>66.510000000000005</v>
          </cell>
          <cell r="F276">
            <v>6651.0000000000009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-2019 Impact summary"/>
      <sheetName val="2017 Impact"/>
      <sheetName val="2018 Impact"/>
      <sheetName val="2019 Impact"/>
    </sheetNames>
    <sheetDataSet>
      <sheetData sheetId="0"/>
      <sheetData sheetId="1">
        <row r="6">
          <cell r="A6" t="str">
            <v>03247610</v>
          </cell>
          <cell r="B6" t="str">
            <v xml:space="preserve">THE GLEN AT MAPLE POINTE </v>
          </cell>
          <cell r="C6" t="str">
            <v>LONG ISLAND</v>
          </cell>
          <cell r="D6">
            <v>-213554.06000000003</v>
          </cell>
        </row>
        <row r="7">
          <cell r="A7" t="str">
            <v>04570738</v>
          </cell>
          <cell r="B7" t="str">
            <v>THE PAVILLION AT PINE VALLEY</v>
          </cell>
          <cell r="C7" t="str">
            <v>WESTCHESTER</v>
          </cell>
          <cell r="D7">
            <v>-102961.84999999999</v>
          </cell>
        </row>
        <row r="8">
          <cell r="A8" t="str">
            <v>02253001</v>
          </cell>
          <cell r="B8" t="str">
            <v>DEPAUL ADULT CARE COMMUNITY- WOODCREST ALP</v>
          </cell>
          <cell r="C8" t="str">
            <v>ERIE</v>
          </cell>
          <cell r="D8">
            <v>-93715.46</v>
          </cell>
        </row>
        <row r="9">
          <cell r="A9" t="str">
            <v>02632451</v>
          </cell>
          <cell r="B9" t="str">
            <v>BOULEVARD ALP</v>
          </cell>
          <cell r="C9" t="str">
            <v>NYC</v>
          </cell>
          <cell r="D9">
            <v>-91375.477624474341</v>
          </cell>
        </row>
        <row r="10">
          <cell r="A10" t="str">
            <v>01903162</v>
          </cell>
          <cell r="B10" t="str">
            <v>BRONXWOOD ALP</v>
          </cell>
          <cell r="C10" t="str">
            <v>NYC</v>
          </cell>
          <cell r="D10">
            <v>-84557.760000000359</v>
          </cell>
        </row>
        <row r="11">
          <cell r="A11" t="str">
            <v>02671176</v>
          </cell>
          <cell r="B11" t="str">
            <v>CASTLE SENIOR LIVING AT</v>
          </cell>
          <cell r="C11" t="str">
            <v>NYC</v>
          </cell>
          <cell r="D11">
            <v>-64543.920000000246</v>
          </cell>
        </row>
        <row r="12">
          <cell r="A12" t="str">
            <v>01443489</v>
          </cell>
          <cell r="B12" t="str">
            <v>HARBOR TERRACE ADULT HOME AND ASSISTED LIVI</v>
          </cell>
          <cell r="C12" t="str">
            <v>NYC</v>
          </cell>
          <cell r="D12">
            <v>-59587.526617832671</v>
          </cell>
        </row>
        <row r="13">
          <cell r="A13" t="str">
            <v>02780610</v>
          </cell>
          <cell r="B13" t="str">
            <v>MADISON YORK ALP</v>
          </cell>
          <cell r="C13" t="str">
            <v>NYC</v>
          </cell>
          <cell r="D13">
            <v>-50715.31696499417</v>
          </cell>
        </row>
        <row r="14">
          <cell r="A14" t="str">
            <v>01447396</v>
          </cell>
          <cell r="B14" t="str">
            <v>CENTRAL ASSISTED LIVING, LLC  (prev:  NEW CENTRAL MANOR ALP)</v>
          </cell>
          <cell r="C14" t="str">
            <v>NYC</v>
          </cell>
          <cell r="D14">
            <v>-45206.448919707378</v>
          </cell>
        </row>
        <row r="15">
          <cell r="A15" t="str">
            <v>03110863</v>
          </cell>
          <cell r="B15" t="str">
            <v>THE VILLAGE AT 46TH AND TEN</v>
          </cell>
          <cell r="C15" t="str">
            <v>NYC</v>
          </cell>
          <cell r="D15">
            <v>-44105.040000000183</v>
          </cell>
        </row>
        <row r="16">
          <cell r="A16" t="str">
            <v>02582025</v>
          </cell>
          <cell r="B16" t="str">
            <v>EGER HARBOR HOUSE ALP</v>
          </cell>
          <cell r="C16" t="str">
            <v>NYC</v>
          </cell>
          <cell r="D16">
            <v>-43871.519999999997</v>
          </cell>
        </row>
        <row r="17">
          <cell r="A17" t="str">
            <v>02073976</v>
          </cell>
          <cell r="B17" t="str">
            <v>DE SALES ASSISTED LIVING OPR CORP/LOTT</v>
          </cell>
          <cell r="C17" t="str">
            <v>NYC</v>
          </cell>
          <cell r="D17">
            <v>-41928.897012159185</v>
          </cell>
        </row>
        <row r="18">
          <cell r="A18" t="str">
            <v>01452359</v>
          </cell>
          <cell r="B18" t="str">
            <v>LONG ISLAND HEBREW LIVING CENTER ALP</v>
          </cell>
          <cell r="C18" t="str">
            <v>NYC</v>
          </cell>
          <cell r="D18">
            <v>-41188.562453462939</v>
          </cell>
        </row>
        <row r="19">
          <cell r="A19" t="str">
            <v>03267925</v>
          </cell>
          <cell r="B19" t="str">
            <v>QUEENS ADULT CARE CENTER</v>
          </cell>
          <cell r="C19" t="str">
            <v>NYC</v>
          </cell>
          <cell r="D19">
            <v>-41171.475382062526</v>
          </cell>
        </row>
        <row r="20">
          <cell r="A20" t="str">
            <v>03831849</v>
          </cell>
          <cell r="B20" t="str">
            <v>JEWISH HOME LIFECARE</v>
          </cell>
          <cell r="C20" t="str">
            <v>NYC</v>
          </cell>
          <cell r="D20">
            <v>-39839.520000000164</v>
          </cell>
        </row>
        <row r="21">
          <cell r="A21" t="str">
            <v>02473825</v>
          </cell>
          <cell r="B21" t="str">
            <v>NORWEGIAN CHRISTIAN ALP</v>
          </cell>
          <cell r="C21" t="str">
            <v>NYC</v>
          </cell>
          <cell r="D21">
            <v>-38299.316579686747</v>
          </cell>
        </row>
        <row r="22">
          <cell r="A22" t="str">
            <v>01955357</v>
          </cell>
          <cell r="B22" t="str">
            <v>MERMAID MANOR ALP</v>
          </cell>
          <cell r="C22" t="str">
            <v>NYC</v>
          </cell>
          <cell r="D22">
            <v>-34675.915333668978</v>
          </cell>
        </row>
        <row r="23">
          <cell r="A23" t="str">
            <v>03412695</v>
          </cell>
          <cell r="B23" t="str">
            <v>SURFSIDE MANOR HOME FOR ADULTS</v>
          </cell>
          <cell r="C23" t="str">
            <v>NYC</v>
          </cell>
          <cell r="D23">
            <v>-33818.808306238207</v>
          </cell>
        </row>
        <row r="24">
          <cell r="A24" t="str">
            <v>03547651</v>
          </cell>
          <cell r="B24" t="str">
            <v>ST. VINCENT DE PAUL RESIDENCE ASSISSTED LIVING PRO</v>
          </cell>
          <cell r="C24" t="str">
            <v>NYC</v>
          </cell>
          <cell r="D24">
            <v>-33579.840000000135</v>
          </cell>
        </row>
        <row r="25">
          <cell r="A25" t="str">
            <v>03248400</v>
          </cell>
          <cell r="B25" t="str">
            <v>LAKESIDE MANOR ALP</v>
          </cell>
          <cell r="C25" t="str">
            <v>NYC</v>
          </cell>
          <cell r="D25">
            <v>-29016.960000000119</v>
          </cell>
        </row>
        <row r="26">
          <cell r="A26" t="str">
            <v>01448264</v>
          </cell>
          <cell r="B26" t="str">
            <v>MADISON YORK REGO PARK, LLC</v>
          </cell>
          <cell r="C26" t="str">
            <v>NYC</v>
          </cell>
          <cell r="D26">
            <v>-25993.226138071812</v>
          </cell>
        </row>
        <row r="27">
          <cell r="A27" t="str">
            <v>01448273</v>
          </cell>
          <cell r="B27" t="str">
            <v xml:space="preserve">ELM YORK LLC </v>
          </cell>
          <cell r="C27" t="str">
            <v>NYC</v>
          </cell>
          <cell r="D27">
            <v>-23806.090066703011</v>
          </cell>
        </row>
        <row r="28">
          <cell r="A28" t="str">
            <v>02375253</v>
          </cell>
          <cell r="B28" t="str">
            <v>NEW BROADVIEW MANOR</v>
          </cell>
          <cell r="C28" t="str">
            <v>NYC</v>
          </cell>
          <cell r="D28">
            <v>-23253.982244910905</v>
          </cell>
        </row>
        <row r="29">
          <cell r="A29" t="str">
            <v>04173020</v>
          </cell>
          <cell r="B29" t="str">
            <v>THE WATERFORD ON THE BAY</v>
          </cell>
          <cell r="C29" t="str">
            <v>NYC</v>
          </cell>
          <cell r="D29">
            <v>-20366.640000000069</v>
          </cell>
        </row>
        <row r="30">
          <cell r="A30" t="str">
            <v>02277278</v>
          </cell>
          <cell r="B30" t="str">
            <v>FORDHAM ARMS HOME FOR ADULTS ALP</v>
          </cell>
          <cell r="C30" t="str">
            <v>NYC</v>
          </cell>
          <cell r="D30">
            <v>-19207.440000000079</v>
          </cell>
        </row>
        <row r="31">
          <cell r="A31" t="str">
            <v>01891469</v>
          </cell>
          <cell r="B31" t="str">
            <v>BROOKDALE HOSPITAL ALP</v>
          </cell>
          <cell r="C31" t="str">
            <v>NYC</v>
          </cell>
          <cell r="D31">
            <v>-19034.400000000078</v>
          </cell>
        </row>
        <row r="32">
          <cell r="A32" t="str">
            <v>04480686</v>
          </cell>
          <cell r="B32" t="str">
            <v>Seaview Manor LLC</v>
          </cell>
          <cell r="C32" t="str">
            <v>NYC</v>
          </cell>
          <cell r="D32">
            <v>-15441.400000000291</v>
          </cell>
        </row>
        <row r="33">
          <cell r="A33" t="str">
            <v>03586858</v>
          </cell>
          <cell r="B33" t="str">
            <v>THE TERRACE AT RIVERDALE</v>
          </cell>
          <cell r="C33" t="str">
            <v>NYC</v>
          </cell>
          <cell r="D33">
            <v>-15066.24000000006</v>
          </cell>
        </row>
        <row r="34">
          <cell r="A34" t="str">
            <v>03356645</v>
          </cell>
          <cell r="B34" t="str">
            <v>MOFFAT GARDENS</v>
          </cell>
          <cell r="C34" t="str">
            <v>NYC</v>
          </cell>
          <cell r="D34">
            <v>-14426.16000000006</v>
          </cell>
        </row>
        <row r="35">
          <cell r="A35" t="str">
            <v>02933324</v>
          </cell>
          <cell r="B35" t="str">
            <v>MEDFORD HAMLET ASSISTED LIVING</v>
          </cell>
          <cell r="C35" t="str">
            <v>LONG ISLAND</v>
          </cell>
          <cell r="D35">
            <v>-14344.879999999928</v>
          </cell>
        </row>
        <row r="36">
          <cell r="A36" t="str">
            <v>03879792</v>
          </cell>
          <cell r="B36" t="str">
            <v>MORNINGSIDE AT HOME INC</v>
          </cell>
          <cell r="C36" t="str">
            <v>NYC</v>
          </cell>
          <cell r="D36">
            <v>-14343.840000000058</v>
          </cell>
        </row>
        <row r="37">
          <cell r="A37" t="str">
            <v>03397459</v>
          </cell>
          <cell r="B37" t="str">
            <v>WESTCHESTER CENTER FOR INDEPENDENT AND ASSIS</v>
          </cell>
          <cell r="C37" t="str">
            <v>WESTCHESTER</v>
          </cell>
          <cell r="D37">
            <v>-14107.405622003786</v>
          </cell>
        </row>
        <row r="38">
          <cell r="A38" t="str">
            <v>03817094</v>
          </cell>
          <cell r="B38" t="str">
            <v>LONG BEACH ASSISTED LIVING</v>
          </cell>
          <cell r="C38" t="str">
            <v>LONG ISLAND</v>
          </cell>
          <cell r="D38">
            <v>-13104.299999999932</v>
          </cell>
        </row>
        <row r="39">
          <cell r="A39" t="str">
            <v>04117277</v>
          </cell>
          <cell r="B39" t="str">
            <v>DAUGHTERS OF JACOB NURSING HOME COMPANY INC</v>
          </cell>
          <cell r="C39" t="str">
            <v>NYC</v>
          </cell>
          <cell r="D39">
            <v>-12680.308442193649</v>
          </cell>
        </row>
        <row r="40">
          <cell r="A40" t="str">
            <v>03747000</v>
          </cell>
          <cell r="B40" t="str">
            <v>PROMENADE AT MIDDLETOWN</v>
          </cell>
          <cell r="C40" t="str">
            <v>ORANGE</v>
          </cell>
          <cell r="D40">
            <v>-12119.350000000146</v>
          </cell>
        </row>
        <row r="41">
          <cell r="A41" t="str">
            <v>03259029</v>
          </cell>
          <cell r="B41" t="str">
            <v>ASSISTED LIVING AT JENNINGS HALL</v>
          </cell>
          <cell r="C41" t="str">
            <v>NYC</v>
          </cell>
          <cell r="D41">
            <v>-10641.120000000043</v>
          </cell>
        </row>
        <row r="42">
          <cell r="A42" t="str">
            <v>02362614</v>
          </cell>
          <cell r="B42" t="str">
            <v>WOODHAVEN HOME ADULT HOME LLC</v>
          </cell>
          <cell r="C42" t="str">
            <v>LONG ISLAND</v>
          </cell>
          <cell r="D42">
            <v>-10360.239999999947</v>
          </cell>
        </row>
        <row r="43">
          <cell r="A43" t="str">
            <v>04197224</v>
          </cell>
          <cell r="B43" t="str">
            <v>BRAEMAR LIVING AT WALLKILL, LLC</v>
          </cell>
          <cell r="C43" t="str">
            <v>ORANGE</v>
          </cell>
          <cell r="D43">
            <v>-10228.650000000125</v>
          </cell>
        </row>
        <row r="44">
          <cell r="A44" t="str">
            <v>04750607</v>
          </cell>
          <cell r="B44" t="str">
            <v>BROOKLYN BOULEVARD ALP</v>
          </cell>
          <cell r="C44" t="str">
            <v>NYC</v>
          </cell>
          <cell r="D44">
            <v>-9757.4400000000296</v>
          </cell>
        </row>
        <row r="45">
          <cell r="A45" t="str">
            <v>04393477</v>
          </cell>
          <cell r="B45" t="str">
            <v>BROOKLYN ADULT CARE CENTER</v>
          </cell>
          <cell r="C45" t="str">
            <v>NYC</v>
          </cell>
          <cell r="D45">
            <v>-7178.9166898354051</v>
          </cell>
        </row>
        <row r="46">
          <cell r="A46" t="str">
            <v>01453016</v>
          </cell>
          <cell r="B46" t="str">
            <v>VALLEY VISTA ALP</v>
          </cell>
          <cell r="C46" t="str">
            <v>ORANGE</v>
          </cell>
          <cell r="D46">
            <v>-6981.5300000000861</v>
          </cell>
        </row>
        <row r="47">
          <cell r="A47" t="str">
            <v>03547748</v>
          </cell>
          <cell r="B47" t="str">
            <v>THE PLAZA AT CLOVER LAKE</v>
          </cell>
          <cell r="C47" t="str">
            <v>WESTCHESTER</v>
          </cell>
          <cell r="D47">
            <v>-6536.1599999998643</v>
          </cell>
        </row>
        <row r="48">
          <cell r="A48" t="str">
            <v>03334521</v>
          </cell>
          <cell r="B48" t="str">
            <v>THE ELIOT AT ERIE STATION</v>
          </cell>
          <cell r="C48" t="str">
            <v>ORANGE</v>
          </cell>
          <cell r="D48">
            <v>-6479.9033561643982</v>
          </cell>
        </row>
        <row r="49">
          <cell r="A49" t="str">
            <v>03757384</v>
          </cell>
          <cell r="B49" t="str">
            <v>ISLAND ASSISTED LIVING</v>
          </cell>
          <cell r="C49" t="str">
            <v>LONG ISLAND</v>
          </cell>
          <cell r="D49">
            <v>-6108.1168544244874</v>
          </cell>
        </row>
        <row r="50">
          <cell r="A50" t="str">
            <v>03186110</v>
          </cell>
          <cell r="B50" t="str">
            <v>HEDGEWOOD HOME FOR ADULTS</v>
          </cell>
          <cell r="C50" t="str">
            <v>POUGHKEEPSIE</v>
          </cell>
          <cell r="D50">
            <v>-5904.6044142467454</v>
          </cell>
        </row>
        <row r="51">
          <cell r="A51" t="str">
            <v>04338354</v>
          </cell>
          <cell r="B51" t="str">
            <v>EVERGREEN COURT HOME FOR ADULTS SP, LLC</v>
          </cell>
          <cell r="C51" t="str">
            <v>WESTCHESTER</v>
          </cell>
          <cell r="D51">
            <v>-5439.8399999998846</v>
          </cell>
        </row>
        <row r="52">
          <cell r="A52" t="str">
            <v>04338198</v>
          </cell>
          <cell r="B52" t="str">
            <v>THE NEW VILLAGE VIEW SP LLC</v>
          </cell>
          <cell r="C52" t="str">
            <v>ORANGE</v>
          </cell>
          <cell r="D52">
            <v>-5298.4000000000651</v>
          </cell>
        </row>
        <row r="53">
          <cell r="A53" t="str">
            <v>04338125</v>
          </cell>
          <cell r="B53" t="str">
            <v>THE NEW GOLDEN ACRES SP LLC</v>
          </cell>
          <cell r="C53" t="str">
            <v>WESTCHESTER</v>
          </cell>
          <cell r="D53">
            <v>-5155.4399999998896</v>
          </cell>
        </row>
        <row r="54">
          <cell r="A54" t="str">
            <v>02066571</v>
          </cell>
          <cell r="B54" t="str">
            <v>HEARTWOOD TERRACE ALP</v>
          </cell>
          <cell r="C54" t="str">
            <v>ALBANY</v>
          </cell>
          <cell r="D54">
            <v>-4790.2799999999415</v>
          </cell>
        </row>
        <row r="55">
          <cell r="A55" t="str">
            <v>04338107</v>
          </cell>
          <cell r="B55" t="str">
            <v>THE GARDENS BY MORNINGSTAR</v>
          </cell>
          <cell r="C55" t="str">
            <v>UTICA</v>
          </cell>
          <cell r="D55">
            <v>-4667.8799999999837</v>
          </cell>
        </row>
        <row r="56">
          <cell r="A56" t="str">
            <v>03572832</v>
          </cell>
          <cell r="B56" t="str">
            <v>SAMARITAN SUMMIT VILLAGE</v>
          </cell>
          <cell r="C56" t="str">
            <v>UTICA</v>
          </cell>
          <cell r="D56">
            <v>-4563.1668819660354</v>
          </cell>
        </row>
        <row r="57">
          <cell r="A57" t="str">
            <v>01687269</v>
          </cell>
          <cell r="B57" t="str">
            <v>MT ALVERNO ALP</v>
          </cell>
          <cell r="C57" t="str">
            <v>ORANGE</v>
          </cell>
          <cell r="D57">
            <v>-4077.3999999999796</v>
          </cell>
        </row>
        <row r="58">
          <cell r="A58" t="str">
            <v>04196383</v>
          </cell>
          <cell r="B58" t="str">
            <v>VALLEY RESIDENTIAL SERVICES, INC</v>
          </cell>
          <cell r="C58" t="str">
            <v>UTICA</v>
          </cell>
          <cell r="D58">
            <v>-3983.6999999999534</v>
          </cell>
        </row>
        <row r="59">
          <cell r="A59" t="str">
            <v>01879583</v>
          </cell>
          <cell r="B59" t="str">
            <v>TANGLEWOOD MANOR ALP</v>
          </cell>
          <cell r="C59" t="str">
            <v>ERIE</v>
          </cell>
          <cell r="D59">
            <v>-3592.3999999998691</v>
          </cell>
        </row>
        <row r="60">
          <cell r="A60" t="str">
            <v>01439207</v>
          </cell>
          <cell r="B60" t="str">
            <v>ROBYNWOOD ADULT HOME ALP</v>
          </cell>
          <cell r="C60" t="str">
            <v>ORANGE</v>
          </cell>
          <cell r="D60">
            <v>-3497.9800000000419</v>
          </cell>
        </row>
        <row r="61">
          <cell r="A61" t="str">
            <v>04245841</v>
          </cell>
          <cell r="B61" t="str">
            <v>MOUNT VIEW ASSISTED LIVING</v>
          </cell>
          <cell r="C61" t="str">
            <v>ERIE</v>
          </cell>
          <cell r="D61">
            <v>-3285.1000000000327</v>
          </cell>
        </row>
        <row r="62">
          <cell r="A62" t="str">
            <v>03826473</v>
          </cell>
          <cell r="B62" t="str">
            <v>ST FRANCIS COMMONS</v>
          </cell>
          <cell r="C62" t="str">
            <v>UTICA</v>
          </cell>
          <cell r="D62">
            <v>-3237.5699999999947</v>
          </cell>
        </row>
        <row r="63">
          <cell r="A63" t="str">
            <v>02066773</v>
          </cell>
          <cell r="B63" t="str">
            <v>PINEVIEW COMMONS ALP</v>
          </cell>
          <cell r="C63" t="str">
            <v>ALBANY</v>
          </cell>
          <cell r="D63">
            <v>-3157.2299999999623</v>
          </cell>
        </row>
        <row r="64">
          <cell r="A64" t="str">
            <v>01441854</v>
          </cell>
          <cell r="B64" t="str">
            <v>BRIARWOOD MANOR ALP</v>
          </cell>
          <cell r="C64" t="str">
            <v>ERIE</v>
          </cell>
          <cell r="D64">
            <v>-2944.1999999999844</v>
          </cell>
        </row>
        <row r="65">
          <cell r="A65" t="str">
            <v>03143088</v>
          </cell>
          <cell r="B65" t="str">
            <v>WILLOW PARK HOME FOR ADULTS</v>
          </cell>
          <cell r="C65" t="str">
            <v>UTICA</v>
          </cell>
          <cell r="D65">
            <v>-2824.7099999999728</v>
          </cell>
        </row>
        <row r="66">
          <cell r="A66" t="str">
            <v>03424788</v>
          </cell>
          <cell r="B66" t="str">
            <v>HUDSON VALLEY ASSISTED LIVING PROGRAM</v>
          </cell>
          <cell r="C66" t="str">
            <v>WESTCHESTER</v>
          </cell>
          <cell r="D66">
            <v>-2801.99999999994</v>
          </cell>
        </row>
        <row r="67">
          <cell r="A67" t="str">
            <v>03435458</v>
          </cell>
          <cell r="B67" t="str">
            <v>ROBINSON TERRACE SENIOR LIVING</v>
          </cell>
          <cell r="C67" t="str">
            <v>ORANGE</v>
          </cell>
          <cell r="D67">
            <v>-2550.410000000029</v>
          </cell>
        </row>
        <row r="68">
          <cell r="A68" t="str">
            <v>01434555</v>
          </cell>
          <cell r="B68" t="str">
            <v>HILLCREST SPRING RESIDENCE AC ALP</v>
          </cell>
          <cell r="C68" t="str">
            <v>ALBANY</v>
          </cell>
          <cell r="D68">
            <v>-2535.9299999999694</v>
          </cell>
        </row>
        <row r="69">
          <cell r="A69" t="str">
            <v>04345800</v>
          </cell>
          <cell r="B69" t="str">
            <v>THE PAVILLION AT VESTAL LLC</v>
          </cell>
          <cell r="C69" t="str">
            <v>BINGHAMTON</v>
          </cell>
          <cell r="D69">
            <v>-2525.3999999999814</v>
          </cell>
        </row>
        <row r="70">
          <cell r="A70" t="str">
            <v>04770687</v>
          </cell>
          <cell r="B70" t="str">
            <v>GARDEN OF EDEN ALP</v>
          </cell>
          <cell r="C70" t="str">
            <v>NYC</v>
          </cell>
          <cell r="D70">
            <v>-2273.0400000000072</v>
          </cell>
        </row>
        <row r="71">
          <cell r="A71" t="str">
            <v>01439234</v>
          </cell>
          <cell r="B71" t="str">
            <v>DUTCHESS CARE ALP</v>
          </cell>
          <cell r="C71" t="str">
            <v>POUGHKEEPSIE</v>
          </cell>
          <cell r="D71">
            <v>-2210.6000787642374</v>
          </cell>
        </row>
        <row r="72">
          <cell r="A72" t="str">
            <v>01445312</v>
          </cell>
          <cell r="B72" t="str">
            <v>PRESBYTERIAN RESID COMMUNITY ALP</v>
          </cell>
          <cell r="C72" t="str">
            <v>UTICA</v>
          </cell>
          <cell r="D72">
            <v>-2038.6799999999996</v>
          </cell>
        </row>
        <row r="73">
          <cell r="A73" t="str">
            <v>03572552</v>
          </cell>
          <cell r="B73" t="str">
            <v>HERITAGE MANOR OF RANSOMVILLE</v>
          </cell>
          <cell r="C73" t="str">
            <v>ERIE</v>
          </cell>
          <cell r="D73">
            <v>-2003.3999999999323</v>
          </cell>
        </row>
        <row r="74">
          <cell r="A74" t="str">
            <v>02085803</v>
          </cell>
          <cell r="B74" t="str">
            <v>WHITTIER PLACE/GREEN MANOR</v>
          </cell>
          <cell r="C74" t="str">
            <v>ALBANY</v>
          </cell>
          <cell r="D74">
            <v>-1858.3899999999778</v>
          </cell>
        </row>
        <row r="75">
          <cell r="A75" t="str">
            <v>02071061</v>
          </cell>
          <cell r="B75" t="str">
            <v>MARCHAND MANOR ALP</v>
          </cell>
          <cell r="C75" t="str">
            <v>ALBANY</v>
          </cell>
          <cell r="D75">
            <v>-1857.419999999925</v>
          </cell>
        </row>
        <row r="76">
          <cell r="A76" t="str">
            <v>02113362</v>
          </cell>
          <cell r="B76" t="str">
            <v>THE AVALON ASSISTED LIVING AND WELLNESS</v>
          </cell>
          <cell r="C76" t="str">
            <v>POUGHKEEPSIE</v>
          </cell>
          <cell r="D76">
            <v>-1807.9402574779845</v>
          </cell>
        </row>
        <row r="77">
          <cell r="A77" t="str">
            <v>01945399</v>
          </cell>
          <cell r="B77" t="str">
            <v>IDEAL LIVING ALP</v>
          </cell>
          <cell r="C77" t="str">
            <v>BINGHAMTON</v>
          </cell>
          <cell r="D77">
            <v>-1738.5699999999947</v>
          </cell>
        </row>
        <row r="78">
          <cell r="A78" t="str">
            <v>04675756</v>
          </cell>
          <cell r="B78" t="str">
            <v>HYDE PARK ASSISTED LIVING FACILITY, INC</v>
          </cell>
          <cell r="C78" t="str">
            <v>POUGHKEEPSIE</v>
          </cell>
          <cell r="D78">
            <v>-1705.1400000000585</v>
          </cell>
        </row>
        <row r="79">
          <cell r="A79" t="str">
            <v>03139026</v>
          </cell>
          <cell r="B79" t="str">
            <v>SOUTH BAY ADULT HOME</v>
          </cell>
          <cell r="C79" t="str">
            <v>LONG ISLAND</v>
          </cell>
          <cell r="D79">
            <v>-1627.9999999999914</v>
          </cell>
        </row>
        <row r="80">
          <cell r="A80" t="str">
            <v>01437278</v>
          </cell>
          <cell r="B80" t="str">
            <v>DANFORTH ADULT CARE CENTER ALP</v>
          </cell>
          <cell r="C80" t="str">
            <v>ALBANY</v>
          </cell>
          <cell r="D80">
            <v>-1606.8299999999808</v>
          </cell>
        </row>
        <row r="81">
          <cell r="A81" t="str">
            <v>02798227</v>
          </cell>
          <cell r="B81" t="str">
            <v>HULTQUIST PLACE</v>
          </cell>
          <cell r="C81" t="str">
            <v>ERIE</v>
          </cell>
          <cell r="D81">
            <v>-1476.3191472391047</v>
          </cell>
        </row>
        <row r="82">
          <cell r="A82" t="str">
            <v>03037661</v>
          </cell>
          <cell r="B82" t="str">
            <v>GOOD SHEPHERD FAIRVIEW HOME  ALP</v>
          </cell>
          <cell r="C82" t="str">
            <v>BINGHAMTON</v>
          </cell>
          <cell r="D82">
            <v>-1460.270000000002</v>
          </cell>
        </row>
        <row r="83">
          <cell r="A83" t="str">
            <v>01439225</v>
          </cell>
          <cell r="B83" t="str">
            <v xml:space="preserve">ELDERWOOD/TIOGA HEALTH CARE FACILITY </v>
          </cell>
          <cell r="C83" t="str">
            <v>BINGHAMTON</v>
          </cell>
          <cell r="D83">
            <v>-1397.9399999999844</v>
          </cell>
        </row>
        <row r="84">
          <cell r="A84" t="str">
            <v>04337913</v>
          </cell>
          <cell r="B84" t="str">
            <v>THE ELLIOT AT CATSKILL LLC</v>
          </cell>
          <cell r="C84" t="str">
            <v>ALBANY</v>
          </cell>
          <cell r="D84">
            <v>-1374.0799999999836</v>
          </cell>
        </row>
        <row r="85">
          <cell r="A85" t="str">
            <v>01614539</v>
          </cell>
          <cell r="B85" t="str">
            <v>HILTON EAST RESID HM ALP</v>
          </cell>
          <cell r="C85" t="str">
            <v>ROCHESTER</v>
          </cell>
          <cell r="D85">
            <v>-1358.1399999998898</v>
          </cell>
        </row>
        <row r="86">
          <cell r="A86" t="str">
            <v>01445192</v>
          </cell>
          <cell r="B86" t="str">
            <v xml:space="preserve">LORETTO EHP#1 - THE BERNADINE APTS </v>
          </cell>
          <cell r="C86" t="str">
            <v>SYRACUSE</v>
          </cell>
          <cell r="D86">
            <v>-1172.0000000001796</v>
          </cell>
        </row>
        <row r="87">
          <cell r="A87" t="str">
            <v>01681149</v>
          </cell>
          <cell r="B87" t="str">
            <v>ELDERWOOD VILLAGE /MAPLEWOOD</v>
          </cell>
          <cell r="C87" t="str">
            <v>ERIE</v>
          </cell>
          <cell r="D87">
            <v>-1167.0999999999981</v>
          </cell>
        </row>
        <row r="88">
          <cell r="A88" t="str">
            <v>03411992</v>
          </cell>
          <cell r="B88" t="str">
            <v>CAMPHILL GHENT, INC</v>
          </cell>
          <cell r="C88" t="str">
            <v>ALBANY</v>
          </cell>
          <cell r="D88">
            <v>-1158.0499999999863</v>
          </cell>
        </row>
        <row r="89">
          <cell r="A89" t="str">
            <v>03170174</v>
          </cell>
          <cell r="B89" t="str">
            <v>TONAWANDA MANOR ASSISTED LIVING PROGRAM</v>
          </cell>
          <cell r="C89" t="str">
            <v>ERIE</v>
          </cell>
          <cell r="D89">
            <v>-1152.6000000000081</v>
          </cell>
        </row>
        <row r="90">
          <cell r="A90" t="str">
            <v>03065249</v>
          </cell>
          <cell r="B90" t="str">
            <v>CEDARBROOK VILLAGE INC</v>
          </cell>
          <cell r="C90" t="str">
            <v>UTICA</v>
          </cell>
          <cell r="D90">
            <v>-1147.8599999999972</v>
          </cell>
        </row>
        <row r="91">
          <cell r="A91" t="str">
            <v>03350630</v>
          </cell>
          <cell r="B91" t="str">
            <v>ELDERWOOD ASSISTED LIVING AT HEATHWOOD</v>
          </cell>
          <cell r="C91" t="str">
            <v>ERIE</v>
          </cell>
          <cell r="D91">
            <v>-1143.1999999999684</v>
          </cell>
        </row>
        <row r="92">
          <cell r="A92" t="str">
            <v>03281849</v>
          </cell>
          <cell r="B92" t="str">
            <v>CRESTVIEW MANOR ALP</v>
          </cell>
          <cell r="C92" t="str">
            <v>WESTCHESTER</v>
          </cell>
          <cell r="D92">
            <v>-1128.8183139467938</v>
          </cell>
        </row>
        <row r="93">
          <cell r="A93" t="str">
            <v>02132525</v>
          </cell>
          <cell r="B93" t="str">
            <v>NORTHBROOK HEIGHTS ALP</v>
          </cell>
          <cell r="C93" t="str">
            <v>CENTRAL RURAL</v>
          </cell>
          <cell r="D93">
            <v>-1027.6340386808527</v>
          </cell>
        </row>
        <row r="94">
          <cell r="A94" t="str">
            <v>01877921</v>
          </cell>
          <cell r="B94" t="str">
            <v>ROSEWOOD VILLAGE ALP</v>
          </cell>
          <cell r="C94" t="str">
            <v>ERIE</v>
          </cell>
          <cell r="D94">
            <v>-973.80000000000405</v>
          </cell>
        </row>
        <row r="95">
          <cell r="A95" t="str">
            <v>04194749</v>
          </cell>
          <cell r="B95" t="str">
            <v>SHIRE AT CULVERTON ALP</v>
          </cell>
          <cell r="C95" t="str">
            <v>ROCHESTER</v>
          </cell>
          <cell r="D95">
            <v>-945.55999999991377</v>
          </cell>
        </row>
        <row r="96">
          <cell r="A96" t="str">
            <v>04338327</v>
          </cell>
          <cell r="B96" t="str">
            <v>THE MANSION AT SOUTH UNION</v>
          </cell>
          <cell r="C96" t="str">
            <v>GLENS FALLS</v>
          </cell>
          <cell r="D96">
            <v>-921.29999999998802</v>
          </cell>
        </row>
        <row r="97">
          <cell r="A97" t="str">
            <v>01908745</v>
          </cell>
          <cell r="B97" t="str">
            <v>ST LOUISE ALP</v>
          </cell>
          <cell r="C97" t="str">
            <v>BINGHAMTON</v>
          </cell>
          <cell r="D97">
            <v>-890.18288946692951</v>
          </cell>
        </row>
        <row r="98">
          <cell r="A98" t="str">
            <v>03370505</v>
          </cell>
          <cell r="B98" t="str">
            <v>ADIRONDACK MANOR ALP</v>
          </cell>
          <cell r="C98" t="str">
            <v>GLENS FALLS</v>
          </cell>
          <cell r="D98">
            <v>-881.09999999999991</v>
          </cell>
        </row>
        <row r="99">
          <cell r="A99" t="str">
            <v>03114312</v>
          </cell>
          <cell r="B99" t="str">
            <v>THE TERRACE AT WOODLAND</v>
          </cell>
          <cell r="C99" t="str">
            <v>UTICA</v>
          </cell>
          <cell r="D99">
            <v>-856.37999999999909</v>
          </cell>
        </row>
        <row r="100">
          <cell r="A100" t="str">
            <v>04650437</v>
          </cell>
          <cell r="B100" t="str">
            <v>FREWSBURG REST HOME</v>
          </cell>
          <cell r="C100" t="str">
            <v>ERIE</v>
          </cell>
          <cell r="D100">
            <v>-846.19999999998072</v>
          </cell>
        </row>
        <row r="101">
          <cell r="A101" t="str">
            <v>03139035</v>
          </cell>
          <cell r="B101" t="str">
            <v>SACHEM ADULT HOME ALP</v>
          </cell>
          <cell r="C101" t="str">
            <v>LONG ISLAND</v>
          </cell>
          <cell r="D101">
            <v>-836.87999999999579</v>
          </cell>
        </row>
        <row r="102">
          <cell r="A102" t="str">
            <v>03382152</v>
          </cell>
          <cell r="B102" t="str">
            <v>ELDERWOOD ASSISTED LIVING AT CRESTWOOD</v>
          </cell>
          <cell r="C102" t="str">
            <v>ERIE</v>
          </cell>
          <cell r="D102">
            <v>-773.50000000000921</v>
          </cell>
        </row>
        <row r="103">
          <cell r="A103" t="str">
            <v>03170165</v>
          </cell>
          <cell r="B103" t="str">
            <v xml:space="preserve">HOME SWEET HOME ON THE HUDSON </v>
          </cell>
          <cell r="C103" t="str">
            <v>ALBANY</v>
          </cell>
          <cell r="D103">
            <v>-744.22999999999115</v>
          </cell>
        </row>
        <row r="104">
          <cell r="A104" t="str">
            <v>01445330</v>
          </cell>
          <cell r="B104" t="str">
            <v>BUCKLEY LANDING ALP</v>
          </cell>
          <cell r="C104" t="str">
            <v>SYRACUSE</v>
          </cell>
          <cell r="D104">
            <v>-739.32000000011556</v>
          </cell>
        </row>
        <row r="105">
          <cell r="A105" t="str">
            <v>03884420</v>
          </cell>
          <cell r="B105" t="str">
            <v>JUDSON MEADOWS</v>
          </cell>
          <cell r="C105" t="str">
            <v>ALBANY</v>
          </cell>
          <cell r="D105">
            <v>-666.13999999999203</v>
          </cell>
        </row>
        <row r="106">
          <cell r="A106" t="str">
            <v>03421478</v>
          </cell>
          <cell r="B106" t="str">
            <v>WOMENS CHRISTIAN ASSOCIATION HOME</v>
          </cell>
          <cell r="C106" t="str">
            <v>ERIE</v>
          </cell>
          <cell r="D106">
            <v>-633.69999999999425</v>
          </cell>
        </row>
        <row r="107">
          <cell r="A107" t="str">
            <v>01432911</v>
          </cell>
          <cell r="B107" t="str">
            <v>HOME SWEET HOME OF ATHENS</v>
          </cell>
          <cell r="C107" t="str">
            <v>ALBANY</v>
          </cell>
          <cell r="D107">
            <v>-625.09999999999252</v>
          </cell>
        </row>
        <row r="108">
          <cell r="A108" t="str">
            <v>01441809</v>
          </cell>
          <cell r="B108" t="str">
            <v>HILLTOP ASSISTED LIVING PROGRAM</v>
          </cell>
          <cell r="C108" t="str">
            <v>BINGHAMTON</v>
          </cell>
          <cell r="D108">
            <v>-604.25149102926764</v>
          </cell>
        </row>
        <row r="109">
          <cell r="A109" t="str">
            <v>03369835</v>
          </cell>
          <cell r="B109" t="str">
            <v>MEMORY GARDEN</v>
          </cell>
          <cell r="C109" t="str">
            <v>ERIE</v>
          </cell>
          <cell r="D109">
            <v>-581.79999999997324</v>
          </cell>
        </row>
        <row r="110">
          <cell r="A110" t="str">
            <v>03225587</v>
          </cell>
          <cell r="B110" t="str">
            <v>ELDERWOOD ASSISTED LIVING AT PENFIELD</v>
          </cell>
          <cell r="C110" t="str">
            <v>ROCHESTER</v>
          </cell>
          <cell r="D110">
            <v>-523.73999999995658</v>
          </cell>
        </row>
        <row r="111">
          <cell r="A111" t="str">
            <v>02369744</v>
          </cell>
          <cell r="B111" t="str">
            <v xml:space="preserve">CATHERINE FIELD HOME DBA SEABURY </v>
          </cell>
          <cell r="C111" t="str">
            <v>WESTCHESTER</v>
          </cell>
          <cell r="D111">
            <v>-520.31999999999152</v>
          </cell>
        </row>
        <row r="112">
          <cell r="A112" t="str">
            <v>01441712</v>
          </cell>
          <cell r="B112" t="str">
            <v>MENORAH CAMPUS ADULT HOME/DOSBERG MANOR</v>
          </cell>
          <cell r="C112" t="str">
            <v>ERIE</v>
          </cell>
          <cell r="D112">
            <v>-510.09999999998075</v>
          </cell>
        </row>
        <row r="113">
          <cell r="A113" t="str">
            <v>03143097</v>
          </cell>
          <cell r="B113" t="str">
            <v>SCOTIA MANSION HOME FOR ADULTS</v>
          </cell>
          <cell r="C113" t="str">
            <v>ALBANY</v>
          </cell>
          <cell r="D113">
            <v>-494.75999999999408</v>
          </cell>
        </row>
        <row r="114">
          <cell r="A114" t="str">
            <v>03163040</v>
          </cell>
          <cell r="B114" t="str">
            <v xml:space="preserve">THE TERRACE AT NEWARK </v>
          </cell>
          <cell r="C114" t="str">
            <v>ROCHESTER</v>
          </cell>
          <cell r="D114">
            <v>-447.85999999995636</v>
          </cell>
        </row>
        <row r="115">
          <cell r="A115" t="str">
            <v>02382034</v>
          </cell>
          <cell r="B115" t="str">
            <v>ELDERWOOD VILLAGE AT WESTWOOD</v>
          </cell>
          <cell r="C115" t="str">
            <v>ERIE</v>
          </cell>
          <cell r="D115">
            <v>-388.60000000000548</v>
          </cell>
        </row>
        <row r="116">
          <cell r="A116" t="str">
            <v>04798972</v>
          </cell>
          <cell r="B116" t="str">
            <v>COBBS HILL MANOR INC</v>
          </cell>
          <cell r="C116" t="str">
            <v>ROCHESTER</v>
          </cell>
          <cell r="D116">
            <v>-372.88999999999618</v>
          </cell>
        </row>
        <row r="117">
          <cell r="A117" t="str">
            <v>01817936</v>
          </cell>
          <cell r="B117" t="str">
            <v>FAMILY SERVICES OF ROCHESTER ALP</v>
          </cell>
          <cell r="C117" t="str">
            <v>ROCHESTER</v>
          </cell>
          <cell r="D117">
            <v>-339.84999999997842</v>
          </cell>
        </row>
        <row r="118">
          <cell r="A118" t="str">
            <v>03563040</v>
          </cell>
          <cell r="B118" t="str">
            <v>MEADOWBROOK TERRACE ASSISTED LIVING FACILITY</v>
          </cell>
          <cell r="C118" t="str">
            <v>NORTHERN RURAL</v>
          </cell>
          <cell r="D118">
            <v>-312.76000000004717</v>
          </cell>
        </row>
        <row r="119">
          <cell r="A119" t="str">
            <v>04407618</v>
          </cell>
          <cell r="B119" t="str">
            <v>OAKWOOD SENIOR LIVING</v>
          </cell>
          <cell r="C119" t="str">
            <v>ERIE</v>
          </cell>
          <cell r="D119">
            <v>-302.99999999999375</v>
          </cell>
        </row>
        <row r="120">
          <cell r="A120" t="str">
            <v>01452042</v>
          </cell>
          <cell r="B120" t="str">
            <v>VASSAR WARNER HOME ALP</v>
          </cell>
          <cell r="C120" t="str">
            <v>POUGHKEEPSIE</v>
          </cell>
          <cell r="D120">
            <v>-292.50000000001108</v>
          </cell>
        </row>
        <row r="121">
          <cell r="A121" t="str">
            <v>04535920</v>
          </cell>
          <cell r="B121" t="str">
            <v>SENECA TERRACE ALP</v>
          </cell>
          <cell r="C121" t="str">
            <v>ROCHESTER</v>
          </cell>
          <cell r="D121">
            <v>-286.43999999997442</v>
          </cell>
        </row>
        <row r="122">
          <cell r="A122" t="str">
            <v>03101493</v>
          </cell>
          <cell r="B122" t="str">
            <v>MANILUS HOME FOR ADULTS</v>
          </cell>
          <cell r="C122" t="str">
            <v>SYRACUSE</v>
          </cell>
          <cell r="D122">
            <v>-260.36000000004009</v>
          </cell>
        </row>
        <row r="123">
          <cell r="A123" t="str">
            <v>04223901</v>
          </cell>
          <cell r="B123" t="str">
            <v>ALICE HYDE ASSISTED LIVING PROGRAM</v>
          </cell>
          <cell r="C123" t="str">
            <v>NORTHERN RURAL</v>
          </cell>
          <cell r="D123">
            <v>-198.42000000001963</v>
          </cell>
        </row>
        <row r="124">
          <cell r="A124" t="str">
            <v>03182914</v>
          </cell>
          <cell r="B124" t="str">
            <v>MAPLEWOOD ASSISTED LIVING</v>
          </cell>
          <cell r="C124" t="str">
            <v>NORTHERN RURAL</v>
          </cell>
          <cell r="D124">
            <v>-183.98000000002708</v>
          </cell>
        </row>
        <row r="125">
          <cell r="A125" t="str">
            <v>03264808</v>
          </cell>
          <cell r="B125" t="str">
            <v>ADIRONDACK MANOR HFA DBA MONTCALM MANOR</v>
          </cell>
          <cell r="C125" t="str">
            <v>NORTHERN RURAL</v>
          </cell>
          <cell r="D125">
            <v>-178.18000000002547</v>
          </cell>
        </row>
        <row r="126">
          <cell r="A126" t="str">
            <v>03272699</v>
          </cell>
          <cell r="B126" t="str">
            <v>ADIRONDACK MANOR HFA DBA VALEHAVEN HFA</v>
          </cell>
          <cell r="C126" t="str">
            <v>NORTHERN RURAL</v>
          </cell>
          <cell r="D126">
            <v>-165.24000000002385</v>
          </cell>
        </row>
        <row r="127">
          <cell r="A127" t="str">
            <v>04634988</v>
          </cell>
          <cell r="B127" t="str">
            <v>PARK TERRACE AT RADISSON</v>
          </cell>
          <cell r="C127" t="str">
            <v>SYRACUSE</v>
          </cell>
          <cell r="D127">
            <v>-149.6800000000234</v>
          </cell>
        </row>
        <row r="128">
          <cell r="A128" t="str">
            <v>01445252</v>
          </cell>
          <cell r="B128" t="str">
            <v>LORETTO EHP#5 - LORETTO VILLAGE</v>
          </cell>
          <cell r="C128" t="str">
            <v>SYRACUSE</v>
          </cell>
          <cell r="D128">
            <v>-147.48400909787134</v>
          </cell>
        </row>
        <row r="129">
          <cell r="A129" t="str">
            <v>04880920</v>
          </cell>
          <cell r="B129" t="str">
            <v>THE SENTINEL AT AMSTERDAM, LLC</v>
          </cell>
          <cell r="C129" t="str">
            <v>ALBANY</v>
          </cell>
          <cell r="D129">
            <v>-29.639999999999645</v>
          </cell>
        </row>
        <row r="130">
          <cell r="A130" t="str">
            <v>03196710</v>
          </cell>
          <cell r="B130" t="str">
            <v>FAIRPORT BAPTIST HOMES ADULT CARE FACILITY</v>
          </cell>
          <cell r="C130" t="str">
            <v>ROCHESTER</v>
          </cell>
          <cell r="D130">
            <v>-23.870000000000097</v>
          </cell>
        </row>
        <row r="131">
          <cell r="A131" t="str">
            <v>04912552</v>
          </cell>
          <cell r="B131" t="str">
            <v>BETHANY VILLAGE</v>
          </cell>
          <cell r="C131" t="str">
            <v>ELMIRA</v>
          </cell>
          <cell r="D131">
            <v>0</v>
          </cell>
        </row>
        <row r="132">
          <cell r="A132" t="str">
            <v>04344712</v>
          </cell>
          <cell r="B132" t="str">
            <v>FAWN RIDGE SENIOR LIVING</v>
          </cell>
          <cell r="C132" t="str">
            <v>ALBANY</v>
          </cell>
          <cell r="D132">
            <v>0</v>
          </cell>
        </row>
        <row r="133">
          <cell r="A133" t="str">
            <v>04472060</v>
          </cell>
          <cell r="B133" t="str">
            <v>LEROY MANOR</v>
          </cell>
          <cell r="C133" t="str">
            <v>WESTERN RURAL</v>
          </cell>
          <cell r="D133">
            <v>0</v>
          </cell>
        </row>
        <row r="134">
          <cell r="A134" t="str">
            <v>01441703</v>
          </cell>
          <cell r="B134" t="str">
            <v>MCAULEY LIVING SERVICES ALP</v>
          </cell>
          <cell r="C134" t="str">
            <v>ALBANY</v>
          </cell>
          <cell r="D134">
            <v>0</v>
          </cell>
        </row>
        <row r="135">
          <cell r="A135" t="str">
            <v>02842753</v>
          </cell>
          <cell r="B135" t="str">
            <v>MORNINGSIDE AT HOME INC</v>
          </cell>
          <cell r="C135" t="str">
            <v>NYC</v>
          </cell>
          <cell r="D135">
            <v>0</v>
          </cell>
        </row>
        <row r="136">
          <cell r="A136" t="str">
            <v>04967066</v>
          </cell>
          <cell r="B136" t="str">
            <v>PROMENADE AT TUXEDO PLACE</v>
          </cell>
          <cell r="C136" t="str">
            <v>ORANGE</v>
          </cell>
          <cell r="D136">
            <v>0</v>
          </cell>
        </row>
        <row r="137">
          <cell r="A137" t="str">
            <v>01432402</v>
          </cell>
          <cell r="B137" t="str">
            <v>THE FALLS ALP/THE NEW FALLS</v>
          </cell>
          <cell r="C137" t="str">
            <v>ELMIRA</v>
          </cell>
          <cell r="D137">
            <v>0</v>
          </cell>
        </row>
        <row r="138">
          <cell r="A138" t="str">
            <v>01728550</v>
          </cell>
          <cell r="B138" t="str">
            <v>SENECA HEIGHTS DBA SEDGEWICK ALP</v>
          </cell>
          <cell r="C138" t="str">
            <v>SYRACUSE</v>
          </cell>
          <cell r="D138">
            <v>803.66467535215463</v>
          </cell>
        </row>
        <row r="139">
          <cell r="A139" t="str">
            <v>01589353</v>
          </cell>
          <cell r="B139" t="str">
            <v>LORETTO UTICA</v>
          </cell>
          <cell r="C139" t="str">
            <v>UTICA</v>
          </cell>
          <cell r="D139">
            <v>815.70589189189946</v>
          </cell>
        </row>
        <row r="140">
          <cell r="A140" t="str">
            <v>03356636</v>
          </cell>
          <cell r="B140" t="str">
            <v>MARY AGNES MANOR</v>
          </cell>
          <cell r="C140" t="str">
            <v>ERIE</v>
          </cell>
          <cell r="D140">
            <v>1154.6894211496888</v>
          </cell>
        </row>
        <row r="141">
          <cell r="A141" t="str">
            <v>03527126</v>
          </cell>
          <cell r="B141" t="str">
            <v>ORCHARD GROVE RESIDENCES</v>
          </cell>
          <cell r="C141" t="str">
            <v>ERIE</v>
          </cell>
          <cell r="D141">
            <v>1647.3208305616927</v>
          </cell>
        </row>
        <row r="142">
          <cell r="A142" t="str">
            <v>02228980</v>
          </cell>
          <cell r="B142" t="str">
            <v>AMBER COURT</v>
          </cell>
          <cell r="C142" t="str">
            <v>LONG ISLAND</v>
          </cell>
          <cell r="D142">
            <v>1965.659035098156</v>
          </cell>
        </row>
        <row r="143">
          <cell r="A143" t="str">
            <v>03352536</v>
          </cell>
          <cell r="B143" t="str">
            <v>UNDERWOOD MANOR ALP</v>
          </cell>
          <cell r="C143" t="str">
            <v>ERIE</v>
          </cell>
          <cell r="D143">
            <v>2422.5574945064986</v>
          </cell>
        </row>
        <row r="144">
          <cell r="A144" t="str">
            <v>01452079</v>
          </cell>
          <cell r="B144" t="str">
            <v>AMBER COURT OF BROOKLYN</v>
          </cell>
          <cell r="C144" t="str">
            <v>NYC</v>
          </cell>
          <cell r="D144">
            <v>11253.346927076565</v>
          </cell>
        </row>
        <row r="145">
          <cell r="A145" t="str">
            <v>03832208</v>
          </cell>
          <cell r="B145" t="str">
            <v>OCEANVIEW MANOR HOME FOR ADULTS</v>
          </cell>
          <cell r="C145" t="str">
            <v>NYC</v>
          </cell>
          <cell r="D145">
            <v>14848.723797922072</v>
          </cell>
        </row>
        <row r="146">
          <cell r="A146" t="str">
            <v>01946698</v>
          </cell>
          <cell r="B146" t="str">
            <v>ASSISTED LIVING AT NORTHERN RIVERVIEW</v>
          </cell>
          <cell r="C146" t="str">
            <v>WESTCHESTER</v>
          </cell>
          <cell r="D146">
            <v>15470.958489996739</v>
          </cell>
        </row>
        <row r="147">
          <cell r="A147" t="str">
            <v>03432964</v>
          </cell>
          <cell r="B147" t="str">
            <v>AMBER COURT OF PELHAM GARDENS</v>
          </cell>
          <cell r="C147" t="str">
            <v>NYC</v>
          </cell>
          <cell r="D147">
            <v>38541.119009805188</v>
          </cell>
        </row>
      </sheetData>
      <sheetData sheetId="2">
        <row r="6">
          <cell r="A6" t="str">
            <v>02632451</v>
          </cell>
          <cell r="B6" t="str">
            <v>BOULEVARD ALP</v>
          </cell>
          <cell r="C6">
            <v>-180551.82986770043</v>
          </cell>
        </row>
        <row r="7">
          <cell r="A7" t="str">
            <v>04750607</v>
          </cell>
          <cell r="B7" t="str">
            <v>BROOKLYN BOULEVARD ALP</v>
          </cell>
          <cell r="C7">
            <v>-162403.05410890767</v>
          </cell>
        </row>
        <row r="8">
          <cell r="A8" t="str">
            <v>01903162</v>
          </cell>
          <cell r="B8" t="str">
            <v>BRONXWOOD ALP</v>
          </cell>
          <cell r="C8">
            <v>-161107.38000000006</v>
          </cell>
        </row>
        <row r="9">
          <cell r="A9" t="str">
            <v>02671176</v>
          </cell>
          <cell r="B9" t="str">
            <v>CASTLE SENIOR LIVING AT</v>
          </cell>
          <cell r="C9">
            <v>-144532.08000000002</v>
          </cell>
        </row>
        <row r="10">
          <cell r="A10" t="str">
            <v>03247610</v>
          </cell>
          <cell r="B10" t="str">
            <v xml:space="preserve">THE GLEN AT MAPLE POINTE </v>
          </cell>
          <cell r="C10">
            <v>-119346.66</v>
          </cell>
        </row>
        <row r="11">
          <cell r="A11" t="str">
            <v>01443489</v>
          </cell>
          <cell r="B11" t="str">
            <v>HARBOR TERRACE ADULT HOME AND ASSISTED LIVI</v>
          </cell>
          <cell r="C11">
            <v>-112117.50787597697</v>
          </cell>
        </row>
        <row r="12">
          <cell r="A12" t="str">
            <v>03110863</v>
          </cell>
          <cell r="B12" t="str">
            <v>THE VILLAGE AT 46TH AND TEN</v>
          </cell>
          <cell r="C12">
            <v>-102078.90000000002</v>
          </cell>
        </row>
        <row r="13">
          <cell r="A13" t="str">
            <v>02253001</v>
          </cell>
          <cell r="B13" t="str">
            <v>DEPAUL ADULT CARE COMMUNITY- WOODCREST ALP</v>
          </cell>
          <cell r="C13">
            <v>-96747.249999999898</v>
          </cell>
        </row>
        <row r="14">
          <cell r="A14" t="str">
            <v>02582025</v>
          </cell>
          <cell r="B14" t="str">
            <v>EGER HARBOR HOUSE ALP</v>
          </cell>
          <cell r="C14">
            <v>-96696.180000000037</v>
          </cell>
        </row>
        <row r="15">
          <cell r="A15" t="str">
            <v>03831849</v>
          </cell>
          <cell r="B15" t="str">
            <v>JEWISH HOME LIFECARE</v>
          </cell>
          <cell r="C15">
            <v>-87083.640000000014</v>
          </cell>
        </row>
        <row r="16">
          <cell r="A16" t="str">
            <v>01452359</v>
          </cell>
          <cell r="B16" t="str">
            <v>LONG ISLAND HEBREW LIVING CENTER ALP</v>
          </cell>
          <cell r="C16">
            <v>-85361.485782838296</v>
          </cell>
        </row>
        <row r="17">
          <cell r="A17" t="str">
            <v>02473825</v>
          </cell>
          <cell r="B17" t="str">
            <v>NORWEGIAN CHRISTIAN ALP</v>
          </cell>
          <cell r="C17">
            <v>-83602.915279687935</v>
          </cell>
        </row>
        <row r="18">
          <cell r="A18" t="str">
            <v>03267925</v>
          </cell>
          <cell r="B18" t="str">
            <v>QUEENS ADULT CARE CENTER</v>
          </cell>
          <cell r="C18">
            <v>-82201.579850444206</v>
          </cell>
        </row>
        <row r="19">
          <cell r="A19" t="str">
            <v>03248400</v>
          </cell>
          <cell r="B19" t="str">
            <v>LAKESIDE MANOR ALP</v>
          </cell>
          <cell r="C19">
            <v>-76877.640000000029</v>
          </cell>
        </row>
        <row r="20">
          <cell r="A20" t="str">
            <v>02073976</v>
          </cell>
          <cell r="B20" t="str">
            <v>DE SALES ASSISTED LIVING OPR CORP/LOTT</v>
          </cell>
          <cell r="C20">
            <v>-76067.656783273342</v>
          </cell>
        </row>
        <row r="21">
          <cell r="A21" t="str">
            <v>03547651</v>
          </cell>
          <cell r="B21" t="str">
            <v>ST. VINCENT DE PAUL RESIDENCE ASSISSTED LIVING PRO</v>
          </cell>
          <cell r="C21">
            <v>-72859.500000000029</v>
          </cell>
        </row>
        <row r="22">
          <cell r="A22" t="str">
            <v>04961648</v>
          </cell>
          <cell r="B22" t="str">
            <v>The W Assisted Living at Riverdale</v>
          </cell>
          <cell r="C22">
            <v>-71585.640000000029</v>
          </cell>
        </row>
        <row r="23">
          <cell r="A23" t="str">
            <v>03817094</v>
          </cell>
          <cell r="B23" t="str">
            <v>LONG BEACH ASSISTED LIVING</v>
          </cell>
          <cell r="C23">
            <v>-69270.590000000215</v>
          </cell>
        </row>
        <row r="24">
          <cell r="A24" t="str">
            <v>02933324</v>
          </cell>
          <cell r="B24" t="str">
            <v>MEDFORD HAMLET ASSISTED LIVING</v>
          </cell>
          <cell r="C24">
            <v>-69197.560000000231</v>
          </cell>
        </row>
        <row r="25">
          <cell r="A25" t="str">
            <v>02780610</v>
          </cell>
          <cell r="B25" t="str">
            <v>MADISON YORK ALP</v>
          </cell>
          <cell r="C25">
            <v>-64617.428442017423</v>
          </cell>
        </row>
        <row r="26">
          <cell r="A26" t="str">
            <v>01955357</v>
          </cell>
          <cell r="B26" t="str">
            <v>MERMAID MANOR ALP</v>
          </cell>
          <cell r="C26">
            <v>-64597.196319334806</v>
          </cell>
        </row>
        <row r="27">
          <cell r="A27" t="str">
            <v>03412695</v>
          </cell>
          <cell r="B27" t="str">
            <v>SURFSIDE MANOR HOME FOR ADULTS</v>
          </cell>
          <cell r="C27">
            <v>-62615.12618236299</v>
          </cell>
        </row>
        <row r="28">
          <cell r="A28" t="str">
            <v>04985815</v>
          </cell>
          <cell r="B28" t="str">
            <v>KINGS ADULT CARE CENTER</v>
          </cell>
          <cell r="C28">
            <v>-62419.140000000014</v>
          </cell>
        </row>
        <row r="29">
          <cell r="A29" t="str">
            <v>03397459</v>
          </cell>
          <cell r="B29" t="str">
            <v>WESTCHESTER CENTER FOR INDEPENDENT AND ASSIS</v>
          </cell>
          <cell r="C29">
            <v>-59777.638962909572</v>
          </cell>
        </row>
        <row r="30">
          <cell r="A30" t="str">
            <v>02362614</v>
          </cell>
          <cell r="B30" t="str">
            <v>WOODHAVEN HOME ADULT HOME LLC</v>
          </cell>
          <cell r="C30">
            <v>-54316.880000000172</v>
          </cell>
        </row>
        <row r="31">
          <cell r="A31" t="str">
            <v>04770687</v>
          </cell>
          <cell r="B31" t="str">
            <v>GARDEN OF EDEN ALP</v>
          </cell>
          <cell r="C31">
            <v>-52625.160000000011</v>
          </cell>
        </row>
        <row r="32">
          <cell r="A32" t="str">
            <v>04173020</v>
          </cell>
          <cell r="B32" t="str">
            <v>THE WATERFORD ON THE BAY</v>
          </cell>
          <cell r="C32">
            <v>-49487.760000000009</v>
          </cell>
        </row>
        <row r="33">
          <cell r="A33" t="str">
            <v>01448264</v>
          </cell>
          <cell r="B33" t="str">
            <v>MADISON YORK REGO PARK, LLC</v>
          </cell>
          <cell r="C33">
            <v>-48383.334194893454</v>
          </cell>
        </row>
        <row r="34">
          <cell r="A34" t="str">
            <v>03747000</v>
          </cell>
          <cell r="B34" t="str">
            <v>PROMENADE AT MIDDLETOWN</v>
          </cell>
          <cell r="C34">
            <v>-42518.700000000172</v>
          </cell>
        </row>
        <row r="35">
          <cell r="A35" t="str">
            <v>01891469</v>
          </cell>
          <cell r="B35" t="str">
            <v>BROOKDALE HOSPITAL ALP</v>
          </cell>
          <cell r="C35">
            <v>-41708.520000000011</v>
          </cell>
        </row>
        <row r="36">
          <cell r="A36" t="str">
            <v>03879792</v>
          </cell>
          <cell r="B36" t="str">
            <v>MORNINGSIDE AT HOME INC</v>
          </cell>
          <cell r="C36">
            <v>-37123.380000000005</v>
          </cell>
        </row>
        <row r="37">
          <cell r="A37" t="str">
            <v>03757384</v>
          </cell>
          <cell r="B37" t="str">
            <v>ISLAND ASSISTED LIVING</v>
          </cell>
          <cell r="C37">
            <v>-36342.643589732143</v>
          </cell>
        </row>
        <row r="38">
          <cell r="A38" t="str">
            <v>02277278</v>
          </cell>
          <cell r="B38" t="str">
            <v>FORDHAM ARMS HOME FOR ADULTS ALP</v>
          </cell>
          <cell r="C38">
            <v>-35849.520000000011</v>
          </cell>
        </row>
        <row r="39">
          <cell r="A39" t="str">
            <v>03586858</v>
          </cell>
          <cell r="B39" t="str">
            <v>THE TERRACE AT RIVERDALE</v>
          </cell>
          <cell r="C39">
            <v>-35112.420000000013</v>
          </cell>
        </row>
        <row r="40">
          <cell r="A40" t="str">
            <v>04197224</v>
          </cell>
          <cell r="B40" t="str">
            <v>BRAEMAR LIVING AT WALLKILL, LLC</v>
          </cell>
          <cell r="C40">
            <v>-34321.140000000138</v>
          </cell>
        </row>
        <row r="41">
          <cell r="A41" t="str">
            <v>02375253</v>
          </cell>
          <cell r="B41" t="str">
            <v>NEW BROADVIEW MANOR</v>
          </cell>
          <cell r="C41">
            <v>-33673.635644540642</v>
          </cell>
        </row>
        <row r="42">
          <cell r="A42" t="str">
            <v>03356645</v>
          </cell>
          <cell r="B42" t="str">
            <v>MOFFAT GARDENS</v>
          </cell>
          <cell r="C42">
            <v>-33619.320000000014</v>
          </cell>
        </row>
        <row r="43">
          <cell r="A43" t="str">
            <v>04480686</v>
          </cell>
          <cell r="B43" t="str">
            <v>SEAVIEW MANOR, LLC</v>
          </cell>
          <cell r="C43">
            <v>-33482.278794855862</v>
          </cell>
        </row>
        <row r="44">
          <cell r="A44" t="str">
            <v>05015307</v>
          </cell>
          <cell r="B44" t="str">
            <v>AMBER COURT OF SMITHTOWN</v>
          </cell>
          <cell r="C44">
            <v>-32560.480000000101</v>
          </cell>
        </row>
        <row r="45">
          <cell r="A45" t="str">
            <v>03547748</v>
          </cell>
          <cell r="B45" t="str">
            <v>THE PLAZA AT CLOVER LAKE</v>
          </cell>
          <cell r="C45">
            <v>-29263</v>
          </cell>
        </row>
        <row r="46">
          <cell r="A46" t="str">
            <v>04393477</v>
          </cell>
          <cell r="B46" t="str">
            <v>BROOKLYN ADULT CARE CENTER</v>
          </cell>
          <cell r="C46">
            <v>-28726.944722207561</v>
          </cell>
        </row>
        <row r="47">
          <cell r="A47" t="str">
            <v>03259029</v>
          </cell>
          <cell r="B47" t="str">
            <v>ASSISTED LIVING AT JENNINGS HALL</v>
          </cell>
          <cell r="C47">
            <v>-28179.900000000009</v>
          </cell>
        </row>
        <row r="48">
          <cell r="A48" t="str">
            <v>04338107</v>
          </cell>
          <cell r="B48" t="str">
            <v>THE GARDENS BY MORNINGSTAR</v>
          </cell>
          <cell r="C48">
            <v>-26072.779999999937</v>
          </cell>
        </row>
        <row r="49">
          <cell r="A49" t="str">
            <v>04338354</v>
          </cell>
          <cell r="B49" t="str">
            <v>EVERGREEN COURT HOME FOR ADULTS SP, LLC</v>
          </cell>
          <cell r="C49">
            <v>-24741</v>
          </cell>
        </row>
        <row r="50">
          <cell r="A50" t="str">
            <v>03572832</v>
          </cell>
          <cell r="B50" t="str">
            <v>SAMARITAN SUMMIT VILLAGE</v>
          </cell>
          <cell r="C50">
            <v>-23913.102354467777</v>
          </cell>
        </row>
        <row r="51">
          <cell r="A51" t="str">
            <v>01453016</v>
          </cell>
          <cell r="B51" t="str">
            <v>VALLEY VISTA ALP</v>
          </cell>
          <cell r="C51">
            <v>-22691.340000000091</v>
          </cell>
        </row>
        <row r="52">
          <cell r="A52" t="str">
            <v>04338125</v>
          </cell>
          <cell r="B52" t="str">
            <v>THE NEW GOLDEN ACRES SP LLC</v>
          </cell>
          <cell r="C52">
            <v>-22269</v>
          </cell>
        </row>
        <row r="53">
          <cell r="A53" t="str">
            <v>03334521</v>
          </cell>
          <cell r="B53" t="str">
            <v>THE ELIOT AT ERIE STATION</v>
          </cell>
          <cell r="C53">
            <v>-20086.236857514519</v>
          </cell>
        </row>
        <row r="54">
          <cell r="A54" t="str">
            <v>04117277</v>
          </cell>
          <cell r="B54" t="str">
            <v>DAUGHTERS OF JACOB NURSING HOME COMPANY INC</v>
          </cell>
          <cell r="C54">
            <v>-18787.623495870579</v>
          </cell>
        </row>
        <row r="55">
          <cell r="A55" t="str">
            <v>01728550</v>
          </cell>
          <cell r="B55" t="str">
            <v>SENECA HEIGHTS DBA SEDGEWICK ALP</v>
          </cell>
          <cell r="C55">
            <v>-18043.000409884509</v>
          </cell>
        </row>
        <row r="56">
          <cell r="A56" t="str">
            <v>04338198</v>
          </cell>
          <cell r="B56" t="str">
            <v>THE NEW VILLAGE VIEW SP LLC</v>
          </cell>
          <cell r="C56">
            <v>-17458.56000000007</v>
          </cell>
        </row>
        <row r="57">
          <cell r="A57" t="str">
            <v>04570738</v>
          </cell>
          <cell r="B57" t="str">
            <v>THE PAVILLION AT PINE VALLEY</v>
          </cell>
          <cell r="C57">
            <v>-16365</v>
          </cell>
        </row>
        <row r="58">
          <cell r="A58" t="str">
            <v>01445192</v>
          </cell>
          <cell r="B58" t="str">
            <v xml:space="preserve">LORETTO EHP#1 - THE BERNADINE APTS </v>
          </cell>
          <cell r="C58">
            <v>-16198.920000000033</v>
          </cell>
        </row>
        <row r="59">
          <cell r="A59" t="str">
            <v>03826473</v>
          </cell>
          <cell r="B59" t="str">
            <v>ST FRANCIS COMMONS</v>
          </cell>
          <cell r="C59">
            <v>-15332.339999999962</v>
          </cell>
        </row>
        <row r="60">
          <cell r="A60" t="str">
            <v>01614539</v>
          </cell>
          <cell r="B60" t="str">
            <v>HILTON EAST RESID HM ALP</v>
          </cell>
          <cell r="C60">
            <v>-15197.339999999844</v>
          </cell>
        </row>
        <row r="61">
          <cell r="A61" t="str">
            <v>01879583</v>
          </cell>
          <cell r="B61" t="str">
            <v>TANGLEWOOD MANOR ALP</v>
          </cell>
          <cell r="C61">
            <v>-14810.879999999914</v>
          </cell>
        </row>
        <row r="62">
          <cell r="A62" t="str">
            <v>03143088</v>
          </cell>
          <cell r="B62" t="str">
            <v>WILLOW PARK HOME FOR ADULTS</v>
          </cell>
          <cell r="C62">
            <v>-14565.299999999965</v>
          </cell>
        </row>
        <row r="63">
          <cell r="A63" t="str">
            <v>04245841</v>
          </cell>
          <cell r="B63" t="str">
            <v>MOUNT VIEW ASSISTED LIVING</v>
          </cell>
          <cell r="C63">
            <v>-13917.500000000056</v>
          </cell>
        </row>
        <row r="64">
          <cell r="A64" t="str">
            <v>02066571</v>
          </cell>
          <cell r="B64" t="str">
            <v>HEARTWOOD TERRACE ALP</v>
          </cell>
          <cell r="C64">
            <v>-13654.39000000003</v>
          </cell>
        </row>
        <row r="65">
          <cell r="A65" t="str">
            <v>01687269</v>
          </cell>
          <cell r="B65" t="str">
            <v>MT ALVERNO ALP</v>
          </cell>
          <cell r="C65">
            <v>-13342.139999999985</v>
          </cell>
        </row>
        <row r="66">
          <cell r="A66" t="str">
            <v>01445312</v>
          </cell>
          <cell r="B66" t="str">
            <v>PRESBYTERIAN RESID COMMUNITY ALP</v>
          </cell>
          <cell r="C66">
            <v>-12442.77999999997</v>
          </cell>
        </row>
        <row r="67">
          <cell r="A67" t="str">
            <v>01439207</v>
          </cell>
          <cell r="B67" t="str">
            <v>ROBYNWOOD ADULT HOME ALP</v>
          </cell>
          <cell r="C67">
            <v>-12319.02000000005</v>
          </cell>
        </row>
        <row r="68">
          <cell r="A68" t="str">
            <v>01441854</v>
          </cell>
          <cell r="B68" t="str">
            <v>BRIARWOOD MANOR ALP</v>
          </cell>
          <cell r="C68">
            <v>-11920.980000000018</v>
          </cell>
        </row>
        <row r="69">
          <cell r="A69" t="str">
            <v>04798972</v>
          </cell>
          <cell r="B69" t="str">
            <v>COBBS HILL MANOR INC</v>
          </cell>
          <cell r="C69">
            <v>-11867.399999999987</v>
          </cell>
        </row>
        <row r="70">
          <cell r="A70" t="str">
            <v>03186110</v>
          </cell>
          <cell r="B70" t="str">
            <v>HEDGEWOOD HOME FOR ADULTS</v>
          </cell>
          <cell r="C70">
            <v>-11712.738489372454</v>
          </cell>
        </row>
        <row r="71">
          <cell r="A71" t="str">
            <v>04196383</v>
          </cell>
          <cell r="B71" t="str">
            <v>VALLEY RESIDENTIAL SERVICES, INC</v>
          </cell>
          <cell r="C71">
            <v>-10687.495385419279</v>
          </cell>
        </row>
        <row r="72">
          <cell r="A72" t="str">
            <v>01445330</v>
          </cell>
          <cell r="B72" t="str">
            <v>BUCKLEY LANDING ALP</v>
          </cell>
          <cell r="C72">
            <v>-10387.470000000021</v>
          </cell>
        </row>
        <row r="73">
          <cell r="A73" t="str">
            <v>01589353</v>
          </cell>
          <cell r="B73" t="str">
            <v>LORETTO UTICA</v>
          </cell>
          <cell r="C73">
            <v>-10237.428270069238</v>
          </cell>
        </row>
        <row r="74">
          <cell r="A74" t="str">
            <v>03435458</v>
          </cell>
          <cell r="B74" t="str">
            <v>ROBINSON TERRACE SENIOR LIVING</v>
          </cell>
          <cell r="C74">
            <v>-10028.340000000042</v>
          </cell>
        </row>
        <row r="75">
          <cell r="A75" t="str">
            <v>03281849</v>
          </cell>
          <cell r="B75" t="str">
            <v>CRESTVIEW MANOR ALP</v>
          </cell>
          <cell r="C75">
            <v>-9828.2795003921383</v>
          </cell>
        </row>
        <row r="76">
          <cell r="A76" t="str">
            <v>04912552</v>
          </cell>
          <cell r="B76" t="str">
            <v>BETHANY VILLAGE</v>
          </cell>
          <cell r="C76">
            <v>-9364.4099999999635</v>
          </cell>
        </row>
        <row r="77">
          <cell r="A77" t="str">
            <v>03572552</v>
          </cell>
          <cell r="B77" t="str">
            <v>HERITAGE MANOR OF RANSOMVILLE</v>
          </cell>
          <cell r="C77">
            <v>-9298.5999999999694</v>
          </cell>
        </row>
        <row r="78">
          <cell r="A78" t="str">
            <v>02066773</v>
          </cell>
          <cell r="B78" t="str">
            <v>PINEVIEW COMMONS ALP</v>
          </cell>
          <cell r="C78">
            <v>-8639.0000000000182</v>
          </cell>
        </row>
        <row r="79">
          <cell r="A79" t="str">
            <v>02228980</v>
          </cell>
          <cell r="B79" t="str">
            <v>AMBER COURT</v>
          </cell>
          <cell r="C79">
            <v>-8394.8389405336202</v>
          </cell>
        </row>
        <row r="80">
          <cell r="A80" t="str">
            <v>03139026</v>
          </cell>
          <cell r="B80" t="str">
            <v>SOUTH BAY ADULT HOME</v>
          </cell>
          <cell r="C80">
            <v>-8250.2100000000264</v>
          </cell>
        </row>
        <row r="81">
          <cell r="A81" t="str">
            <v>04345800</v>
          </cell>
          <cell r="B81" t="str">
            <v>THE PAVILLION AT VESTAL LLC</v>
          </cell>
          <cell r="C81">
            <v>-8163.3599999999869</v>
          </cell>
        </row>
        <row r="82">
          <cell r="A82" t="str">
            <v>04194749</v>
          </cell>
          <cell r="B82" t="str">
            <v>SHIRE AT CULVERTON ALP</v>
          </cell>
          <cell r="C82">
            <v>-8080.8799999999164</v>
          </cell>
        </row>
        <row r="83">
          <cell r="A83" t="str">
            <v>02798227</v>
          </cell>
          <cell r="B83" t="str">
            <v>HULTQUIST PLACE</v>
          </cell>
          <cell r="C83">
            <v>-7271.631899904839</v>
          </cell>
        </row>
        <row r="84">
          <cell r="A84" t="str">
            <v>04337913</v>
          </cell>
          <cell r="B84" t="str">
            <v>THE ELLIOT AT CATSKILL LLC</v>
          </cell>
          <cell r="C84">
            <v>-7146.520000000015</v>
          </cell>
        </row>
        <row r="85">
          <cell r="A85" t="str">
            <v>01434555</v>
          </cell>
          <cell r="B85" t="str">
            <v>HILLCREST SPRING RESIDENCE AC ALP</v>
          </cell>
          <cell r="C85">
            <v>-6957.8400000000156</v>
          </cell>
        </row>
        <row r="86">
          <cell r="A86" t="str">
            <v>04880920</v>
          </cell>
          <cell r="B86" t="str">
            <v>THE SENTINEL AT AMSTERDAM, LLC</v>
          </cell>
          <cell r="C86">
            <v>-6797.2500000000136</v>
          </cell>
        </row>
        <row r="87">
          <cell r="A87" t="str">
            <v>03424788</v>
          </cell>
          <cell r="B87" t="str">
            <v>HUDSON VALLEY ASSISTED LIVING PROGRAM</v>
          </cell>
          <cell r="C87">
            <v>-6632.4911254937415</v>
          </cell>
        </row>
        <row r="88">
          <cell r="A88" t="str">
            <v>01439234</v>
          </cell>
          <cell r="B88" t="str">
            <v>DUTCHESS CARE ALP</v>
          </cell>
          <cell r="C88">
            <v>-6337.44639906667</v>
          </cell>
        </row>
        <row r="89">
          <cell r="A89" t="str">
            <v>01945399</v>
          </cell>
          <cell r="B89" t="str">
            <v>IDEAL LIVING ALP</v>
          </cell>
          <cell r="C89">
            <v>-6315.8399999999901</v>
          </cell>
        </row>
        <row r="90">
          <cell r="A90" t="str">
            <v>03037661</v>
          </cell>
          <cell r="B90" t="str">
            <v>GOOD SHEPHERD FAIRVIEW HOME  ALP</v>
          </cell>
          <cell r="C90">
            <v>-6094.0799999999908</v>
          </cell>
        </row>
        <row r="91">
          <cell r="A91" t="str">
            <v>03563040</v>
          </cell>
          <cell r="B91" t="str">
            <v>MEADOWBROOK TERRACE ASSISTED LIVING FACILITY</v>
          </cell>
          <cell r="C91">
            <v>-5750.6400000000995</v>
          </cell>
        </row>
        <row r="92">
          <cell r="A92" t="str">
            <v>04675756</v>
          </cell>
          <cell r="B92" t="str">
            <v>HYDE PARK ASSISTED LIVING FACILITY, INC</v>
          </cell>
          <cell r="C92">
            <v>-5701.0800000001445</v>
          </cell>
        </row>
        <row r="93">
          <cell r="A93" t="str">
            <v>03370505</v>
          </cell>
          <cell r="B93" t="str">
            <v>ADIRONDACK MANOR ALP</v>
          </cell>
          <cell r="C93">
            <v>-5236.1699999999619</v>
          </cell>
        </row>
        <row r="94">
          <cell r="A94" t="str">
            <v>01437278</v>
          </cell>
          <cell r="B94" t="str">
            <v>DANFORTH ADULT CARE CENTER ALP</v>
          </cell>
          <cell r="C94">
            <v>-5208.3100000000113</v>
          </cell>
        </row>
        <row r="95">
          <cell r="A95" t="str">
            <v>03065249</v>
          </cell>
          <cell r="B95" t="str">
            <v>CEDARBROOK VILLAGE INC</v>
          </cell>
          <cell r="C95">
            <v>-5159.6599999999871</v>
          </cell>
        </row>
        <row r="96">
          <cell r="A96" t="str">
            <v>03139035</v>
          </cell>
          <cell r="B96" t="str">
            <v>SACHEM ADULT HOME ALP</v>
          </cell>
          <cell r="C96">
            <v>-5073.9500000000153</v>
          </cell>
        </row>
        <row r="97">
          <cell r="A97" t="str">
            <v>04338327</v>
          </cell>
          <cell r="B97" t="str">
            <v>THE MANSION AT SOUTH UNION</v>
          </cell>
          <cell r="C97">
            <v>-4909.7699999999486</v>
          </cell>
        </row>
        <row r="98">
          <cell r="A98" t="str">
            <v>02085803</v>
          </cell>
          <cell r="B98" t="str">
            <v>WHITTIER PLACE/GREEN MANOR</v>
          </cell>
          <cell r="C98">
            <v>-4670.3600000000106</v>
          </cell>
        </row>
        <row r="99">
          <cell r="A99" t="str">
            <v>04650437</v>
          </cell>
          <cell r="B99" t="str">
            <v>FREWSBURG REST HOME</v>
          </cell>
          <cell r="C99">
            <v>-4528.8399999999792</v>
          </cell>
        </row>
        <row r="100">
          <cell r="A100" t="str">
            <v>01681149</v>
          </cell>
          <cell r="B100" t="str">
            <v>ELDERWOOD VILLAGE /MAPLEWOOD</v>
          </cell>
          <cell r="C100">
            <v>-4457.0200000000168</v>
          </cell>
        </row>
        <row r="101">
          <cell r="A101" t="str">
            <v>03114312</v>
          </cell>
          <cell r="B101" t="str">
            <v>THE TERRACE AT WOODLAND</v>
          </cell>
          <cell r="C101">
            <v>-4436.7999999999893</v>
          </cell>
        </row>
        <row r="102">
          <cell r="A102" t="str">
            <v>03170174</v>
          </cell>
          <cell r="B102" t="str">
            <v>TONAWANDA MANOR ASSISTED LIVING PROGRAM</v>
          </cell>
          <cell r="C102">
            <v>-4429.6600000000199</v>
          </cell>
        </row>
        <row r="103">
          <cell r="A103" t="str">
            <v>03225587</v>
          </cell>
          <cell r="B103" t="str">
            <v>ELDERWOOD ASSISTED LIVING AT PENFIELD</v>
          </cell>
          <cell r="C103">
            <v>-4249.9199999999582</v>
          </cell>
        </row>
        <row r="104">
          <cell r="A104" t="str">
            <v>01445252</v>
          </cell>
          <cell r="B104" t="str">
            <v>LORETTO EHP#5 - LORETTO VILLAGE</v>
          </cell>
          <cell r="C104">
            <v>-4236.3043223143359</v>
          </cell>
        </row>
        <row r="105">
          <cell r="A105" t="str">
            <v>02113362</v>
          </cell>
          <cell r="B105" t="str">
            <v>THE AVALON ASSISTED LIVING AND WELLNESS</v>
          </cell>
          <cell r="C105">
            <v>-3891.3517256138775</v>
          </cell>
        </row>
        <row r="106">
          <cell r="A106" t="str">
            <v>03264808</v>
          </cell>
          <cell r="B106" t="str">
            <v>ADIRONDACK MANOR HFA DBA MONTCALM MANOR</v>
          </cell>
          <cell r="C106">
            <v>-3747.6000000000645</v>
          </cell>
        </row>
        <row r="107">
          <cell r="A107" t="str">
            <v>01441809</v>
          </cell>
          <cell r="B107" t="str">
            <v>HILLTOP ASSISTED LIVING PROGRAM</v>
          </cell>
          <cell r="C107">
            <v>-3747.573421556569</v>
          </cell>
        </row>
        <row r="108">
          <cell r="A108" t="str">
            <v>03350630</v>
          </cell>
          <cell r="B108" t="str">
            <v>ELDERWOOD ASSISTED LIVING AT HEATHWOOD</v>
          </cell>
          <cell r="C108">
            <v>-3747.5599999999831</v>
          </cell>
        </row>
        <row r="109">
          <cell r="A109" t="str">
            <v>03182914</v>
          </cell>
          <cell r="B109" t="str">
            <v>MAPLEWOOD ASSISTED LIVING</v>
          </cell>
          <cell r="C109">
            <v>-3704.7600000000671</v>
          </cell>
        </row>
        <row r="110">
          <cell r="A110" t="str">
            <v>01877921</v>
          </cell>
          <cell r="B110" t="str">
            <v>ROSEWOOD VILLAGE ALP</v>
          </cell>
          <cell r="C110">
            <v>-3656.688137752943</v>
          </cell>
        </row>
        <row r="111">
          <cell r="A111" t="str">
            <v>03163040</v>
          </cell>
          <cell r="B111" t="str">
            <v xml:space="preserve">THE TERRACE AT NEWARK </v>
          </cell>
          <cell r="C111">
            <v>-3380.6699999999614</v>
          </cell>
        </row>
        <row r="112">
          <cell r="A112" t="str">
            <v>03272699</v>
          </cell>
          <cell r="B112" t="str">
            <v>ADIRONDACK MANOR HFA DBA VALEHAVEN HFA</v>
          </cell>
          <cell r="C112">
            <v>-3328.5600000000559</v>
          </cell>
        </row>
        <row r="113">
          <cell r="A113" t="str">
            <v>01439225</v>
          </cell>
          <cell r="B113" t="str">
            <v xml:space="preserve">ELDERWOOD/TIOGA HEALTH CARE FACILITY </v>
          </cell>
          <cell r="C113">
            <v>-3247.1999999999948</v>
          </cell>
        </row>
        <row r="114">
          <cell r="A114" t="str">
            <v>03411992</v>
          </cell>
          <cell r="B114" t="str">
            <v>CAMPHILL GHENT, INC</v>
          </cell>
          <cell r="C114">
            <v>-3238.3000000000061</v>
          </cell>
        </row>
        <row r="115">
          <cell r="A115" t="str">
            <v>03101493</v>
          </cell>
          <cell r="B115" t="str">
            <v>MANILUS HOME FOR ADULTS</v>
          </cell>
          <cell r="C115">
            <v>-3235.6500000000069</v>
          </cell>
        </row>
        <row r="116">
          <cell r="A116" t="str">
            <v>04223901</v>
          </cell>
          <cell r="B116" t="str">
            <v>ALICE HYDE ASSISTED LIVING PROGRAM</v>
          </cell>
          <cell r="C116">
            <v>-3148.9200000000492</v>
          </cell>
        </row>
        <row r="117">
          <cell r="A117" t="str">
            <v>01817936</v>
          </cell>
          <cell r="B117" t="str">
            <v>FAMILY SERVICES OF ROCHESTER ALP</v>
          </cell>
          <cell r="C117">
            <v>-3134.9999999999727</v>
          </cell>
        </row>
        <row r="118">
          <cell r="A118" t="str">
            <v>03382152</v>
          </cell>
          <cell r="B118" t="str">
            <v>ELDERWOOD ASSISTED LIVING AT CRESTWOOD</v>
          </cell>
          <cell r="C118">
            <v>-3040.7600000000184</v>
          </cell>
        </row>
        <row r="119">
          <cell r="A119" t="str">
            <v>03369835</v>
          </cell>
          <cell r="B119" t="str">
            <v>MEMORY GARDEN</v>
          </cell>
          <cell r="C119">
            <v>-2888.759999999977</v>
          </cell>
        </row>
        <row r="120">
          <cell r="A120" t="str">
            <v>02369744</v>
          </cell>
          <cell r="B120" t="str">
            <v xml:space="preserve">CATHERINE FIELD HOME DBA SEABURY </v>
          </cell>
          <cell r="C120">
            <v>-2630.0000000000009</v>
          </cell>
        </row>
        <row r="121">
          <cell r="A121" t="str">
            <v>01908745</v>
          </cell>
          <cell r="B121" t="str">
            <v>ST LOUISE ALP</v>
          </cell>
          <cell r="C121">
            <v>-2506.5421364191766</v>
          </cell>
        </row>
        <row r="122">
          <cell r="A122" t="str">
            <v>03143097</v>
          </cell>
          <cell r="B122" t="str">
            <v>SCOTIA MANSION HOME FOR ADULTS</v>
          </cell>
          <cell r="C122">
            <v>-2156.040000000005</v>
          </cell>
        </row>
        <row r="123">
          <cell r="A123" t="str">
            <v>03421478</v>
          </cell>
          <cell r="B123" t="str">
            <v>WOMENS CHRISTIAN ASSOCIATION HOME</v>
          </cell>
          <cell r="C123">
            <v>-2123.6237325726756</v>
          </cell>
        </row>
        <row r="124">
          <cell r="A124" t="str">
            <v>01432911</v>
          </cell>
          <cell r="B124" t="str">
            <v>HOME SWEET HOME OF ATHENS</v>
          </cell>
          <cell r="C124">
            <v>-2098.2700000000045</v>
          </cell>
        </row>
        <row r="125">
          <cell r="A125" t="str">
            <v>01441712</v>
          </cell>
          <cell r="B125" t="str">
            <v>MENORAH CAMPUS ADULT HOME/DOSBERG MANOR</v>
          </cell>
          <cell r="C125">
            <v>-1938.7599999999834</v>
          </cell>
        </row>
        <row r="126">
          <cell r="A126" t="str">
            <v>04407618</v>
          </cell>
          <cell r="B126" t="str">
            <v>OAKWOOD SENIOR LIVING</v>
          </cell>
          <cell r="C126">
            <v>-1774.2199999999932</v>
          </cell>
        </row>
        <row r="127">
          <cell r="A127" t="str">
            <v>02382034</v>
          </cell>
          <cell r="B127" t="str">
            <v>ELDERWOOD VILLAGE AT WESTWOOD</v>
          </cell>
          <cell r="C127">
            <v>-1732.0400000000118</v>
          </cell>
        </row>
        <row r="128">
          <cell r="A128" t="str">
            <v>03170165</v>
          </cell>
          <cell r="B128" t="str">
            <v xml:space="preserve">HOME SWEET HOME ON THE HUDSON </v>
          </cell>
          <cell r="C128">
            <v>-1686.9900000000036</v>
          </cell>
        </row>
        <row r="129">
          <cell r="A129" t="str">
            <v>03884420</v>
          </cell>
          <cell r="B129" t="str">
            <v>JUDSON MEADOWS</v>
          </cell>
          <cell r="C129">
            <v>-1558.2000000000035</v>
          </cell>
        </row>
        <row r="130">
          <cell r="A130" t="str">
            <v>04967066</v>
          </cell>
          <cell r="B130" t="str">
            <v>PROMENADE AT TUXEDO PLACE</v>
          </cell>
          <cell r="C130">
            <v>-1359.5400000000056</v>
          </cell>
        </row>
        <row r="131">
          <cell r="A131" t="str">
            <v>04634988</v>
          </cell>
          <cell r="B131" t="str">
            <v>PARK TERRACE AT RADISSON</v>
          </cell>
          <cell r="C131">
            <v>-1194.0900000000026</v>
          </cell>
        </row>
        <row r="132">
          <cell r="A132" t="str">
            <v>03356636</v>
          </cell>
          <cell r="B132" t="str">
            <v>MARY AGNES MANOR</v>
          </cell>
          <cell r="C132">
            <v>-1145.8172546536748</v>
          </cell>
        </row>
        <row r="133">
          <cell r="A133" t="str">
            <v>01452042</v>
          </cell>
          <cell r="B133" t="str">
            <v>VASSAR WARNER HOME ALP</v>
          </cell>
          <cell r="C133">
            <v>-495.05228811404015</v>
          </cell>
        </row>
        <row r="134">
          <cell r="A134" t="str">
            <v>05215545</v>
          </cell>
          <cell r="B134" t="str">
            <v>ARGYLE CENTER FOR INDEPENDENT LIVING</v>
          </cell>
          <cell r="C134">
            <v>-285.59999999999889</v>
          </cell>
        </row>
        <row r="135">
          <cell r="A135" t="str">
            <v>03196710</v>
          </cell>
          <cell r="B135" t="str">
            <v>FAIRPORT BAPTIST HOMES ADULT CARE FACILITY</v>
          </cell>
          <cell r="C135">
            <v>-34.770000000000017</v>
          </cell>
        </row>
        <row r="136">
          <cell r="A136" t="str">
            <v>04344712</v>
          </cell>
          <cell r="B136" t="str">
            <v>FAWN RIDGE SENIOR LIVING</v>
          </cell>
          <cell r="C136">
            <v>0</v>
          </cell>
        </row>
        <row r="137">
          <cell r="A137" t="str">
            <v>04472060</v>
          </cell>
          <cell r="B137" t="str">
            <v>LEROY MANOR</v>
          </cell>
          <cell r="C137">
            <v>0</v>
          </cell>
        </row>
        <row r="138">
          <cell r="A138" t="str">
            <v>01441703</v>
          </cell>
          <cell r="B138" t="str">
            <v>MCAULEY LIVING SERVICES ALP</v>
          </cell>
          <cell r="C138">
            <v>0</v>
          </cell>
        </row>
        <row r="139">
          <cell r="A139" t="str">
            <v>02842753</v>
          </cell>
          <cell r="B139" t="str">
            <v>MORNINGSIDE AT HOME INC</v>
          </cell>
          <cell r="C139">
            <v>0</v>
          </cell>
        </row>
        <row r="140">
          <cell r="A140" t="str">
            <v>04535920</v>
          </cell>
          <cell r="B140" t="str">
            <v>SENECA LAKE TERRACE</v>
          </cell>
          <cell r="C140">
            <v>0</v>
          </cell>
        </row>
        <row r="141">
          <cell r="A141" t="str">
            <v>01432402</v>
          </cell>
          <cell r="B141" t="str">
            <v>THE FALLS ALP/THE NEW FALLS</v>
          </cell>
          <cell r="C141">
            <v>0</v>
          </cell>
        </row>
        <row r="142">
          <cell r="A142" t="str">
            <v>05285378</v>
          </cell>
          <cell r="B142" t="str">
            <v>The Springs at Fountainview</v>
          </cell>
          <cell r="C142">
            <v>0</v>
          </cell>
        </row>
        <row r="143">
          <cell r="A143" t="str">
            <v>02132525</v>
          </cell>
          <cell r="B143" t="str">
            <v>NORTHBROOK HEIGHTS ALP</v>
          </cell>
          <cell r="C143">
            <v>1156.3928034871305</v>
          </cell>
        </row>
        <row r="144">
          <cell r="A144" t="str">
            <v>03527126</v>
          </cell>
          <cell r="B144" t="str">
            <v>ORCHARD GROVE RESIDENCES</v>
          </cell>
          <cell r="C144">
            <v>1313.7946030632731</v>
          </cell>
        </row>
        <row r="145">
          <cell r="A145" t="str">
            <v>03352536</v>
          </cell>
          <cell r="B145" t="str">
            <v>UNDERWOOD MANOR ALP</v>
          </cell>
          <cell r="C145">
            <v>5854.8157399764386</v>
          </cell>
        </row>
        <row r="146">
          <cell r="A146" t="str">
            <v>02071061</v>
          </cell>
          <cell r="B146" t="str">
            <v>MARCHAND MANOR ALP</v>
          </cell>
          <cell r="C146">
            <v>9421.6239411383704</v>
          </cell>
        </row>
        <row r="147">
          <cell r="A147" t="str">
            <v>01448273</v>
          </cell>
          <cell r="B147" t="str">
            <v xml:space="preserve">ELM YORK LLC </v>
          </cell>
          <cell r="C147">
            <v>10984.32252057639</v>
          </cell>
        </row>
        <row r="148">
          <cell r="A148" t="str">
            <v>03832208</v>
          </cell>
          <cell r="B148" t="str">
            <v>OCEANVIEW MANOR HOME FOR ADULTS</v>
          </cell>
          <cell r="C148">
            <v>11333.677561979021</v>
          </cell>
        </row>
        <row r="149">
          <cell r="A149" t="str">
            <v>01946698</v>
          </cell>
          <cell r="B149" t="str">
            <v>ASSISTED LIVING AT NORTHERN RIVERVIEW</v>
          </cell>
          <cell r="C149">
            <v>16141.699172987113</v>
          </cell>
        </row>
        <row r="150">
          <cell r="A150" t="str">
            <v>01452079</v>
          </cell>
          <cell r="B150" t="str">
            <v>AMBER COURT OF BROOKLYN</v>
          </cell>
          <cell r="C150">
            <v>28623.830798183044</v>
          </cell>
        </row>
        <row r="151">
          <cell r="A151" t="str">
            <v>01447396</v>
          </cell>
          <cell r="B151" t="str">
            <v>CENTRAL ASSISTED LIVING, LLC  (prev:  NEW CENTRAL MANOR ALP)</v>
          </cell>
          <cell r="C151">
            <v>46434.091886568349</v>
          </cell>
        </row>
        <row r="152">
          <cell r="A152" t="str">
            <v>03432964</v>
          </cell>
          <cell r="B152" t="str">
            <v>AMBER COURT OF PELHAM GARDENS</v>
          </cell>
          <cell r="C152">
            <v>62492.951754675822</v>
          </cell>
        </row>
      </sheetData>
      <sheetData sheetId="3">
        <row r="6">
          <cell r="A6" t="str">
            <v>04770687</v>
          </cell>
          <cell r="B6" t="str">
            <v>GARDEN OF EDEN HOME LLC</v>
          </cell>
          <cell r="C6">
            <v>-415967.11761300825</v>
          </cell>
        </row>
        <row r="7">
          <cell r="A7" t="str">
            <v>01448264</v>
          </cell>
          <cell r="B7" t="str">
            <v>MADISON YORK REGO PARK, LLC</v>
          </cell>
          <cell r="C7">
            <v>-383162.17670346686</v>
          </cell>
        </row>
        <row r="8">
          <cell r="A8" t="str">
            <v>03267925</v>
          </cell>
          <cell r="B8" t="str">
            <v>Queens Adult Care Center</v>
          </cell>
          <cell r="C8">
            <v>-335069.8151119696</v>
          </cell>
        </row>
        <row r="9">
          <cell r="A9" t="str">
            <v>03248400</v>
          </cell>
          <cell r="B9" t="str">
            <v>LAKESIDE MANOR HOME FOR ADULTS, INC</v>
          </cell>
          <cell r="C9">
            <v>-318513.96547253366</v>
          </cell>
        </row>
        <row r="10">
          <cell r="A10" t="str">
            <v>02780610</v>
          </cell>
          <cell r="B10" t="str">
            <v>MADISON YORK ALP</v>
          </cell>
          <cell r="C10">
            <v>-274916.78580811352</v>
          </cell>
        </row>
        <row r="11">
          <cell r="A11" t="str">
            <v>01903162</v>
          </cell>
          <cell r="B11" t="str">
            <v>Bronxwood Home for the Aged, Inc.</v>
          </cell>
          <cell r="C11">
            <v>-273640.92257084994</v>
          </cell>
        </row>
        <row r="12">
          <cell r="A12" t="str">
            <v>04393477</v>
          </cell>
          <cell r="B12" t="str">
            <v>Brooklyn Adult Care Center</v>
          </cell>
          <cell r="C12">
            <v>-249417.43268898455</v>
          </cell>
        </row>
        <row r="13">
          <cell r="A13" t="str">
            <v>04985815</v>
          </cell>
          <cell r="B13" t="str">
            <v>KINGS ADULT CARE CENTER</v>
          </cell>
          <cell r="C13">
            <v>-245701.271412726</v>
          </cell>
        </row>
        <row r="14">
          <cell r="A14" t="str">
            <v>01443489</v>
          </cell>
          <cell r="B14" t="str">
            <v>Baywood LLC</v>
          </cell>
          <cell r="C14">
            <v>-239460.89561942843</v>
          </cell>
        </row>
        <row r="15">
          <cell r="A15" t="str">
            <v>05015307</v>
          </cell>
          <cell r="B15" t="str">
            <v>Amber Court @ Suffolk County</v>
          </cell>
          <cell r="C15">
            <v>-207023.00309149077</v>
          </cell>
        </row>
        <row r="16">
          <cell r="A16" t="str">
            <v>01955357</v>
          </cell>
          <cell r="B16" t="str">
            <v>MERMAID MANOR HOME FOR ADULTS</v>
          </cell>
          <cell r="C16">
            <v>-201562.95987979037</v>
          </cell>
        </row>
        <row r="17">
          <cell r="A17" t="str">
            <v>03412695</v>
          </cell>
          <cell r="B17" t="str">
            <v>Surfside Manor Home for Adults LLC- 1947L001</v>
          </cell>
          <cell r="C17">
            <v>-198381.22217946599</v>
          </cell>
        </row>
        <row r="18">
          <cell r="A18" t="str">
            <v>04961648</v>
          </cell>
          <cell r="B18" t="str">
            <v>Riverdale Manor Home For Adults</v>
          </cell>
          <cell r="C18">
            <v>-195172.88082947786</v>
          </cell>
        </row>
        <row r="19">
          <cell r="A19" t="str">
            <v>02582025</v>
          </cell>
          <cell r="B19" t="str">
            <v>Eger Harbor House Inc</v>
          </cell>
          <cell r="C19">
            <v>-188604.75007616536</v>
          </cell>
        </row>
        <row r="20">
          <cell r="A20" t="str">
            <v>04480686</v>
          </cell>
          <cell r="B20" t="str">
            <v>Seaview Manor LLC</v>
          </cell>
          <cell r="C20">
            <v>-174339.79636054122</v>
          </cell>
        </row>
        <row r="21">
          <cell r="A21" t="str">
            <v>03110863</v>
          </cell>
          <cell r="B21" t="str">
            <v>Village Housing Development Fund Corp.</v>
          </cell>
          <cell r="C21">
            <v>-163891.31623420058</v>
          </cell>
        </row>
        <row r="22">
          <cell r="A22" t="str">
            <v>01448273</v>
          </cell>
          <cell r="B22" t="str">
            <v>ELM YORK LLC</v>
          </cell>
          <cell r="C22">
            <v>-163873.1361434093</v>
          </cell>
        </row>
        <row r="23">
          <cell r="A23" t="str">
            <v>03757384</v>
          </cell>
          <cell r="B23" t="str">
            <v>Island Assisted Living</v>
          </cell>
          <cell r="C23">
            <v>-150109.24145081665</v>
          </cell>
        </row>
        <row r="24">
          <cell r="A24" t="str">
            <v>02073976</v>
          </cell>
          <cell r="B24" t="str">
            <v>Lott Assisted Living Residence</v>
          </cell>
          <cell r="C24">
            <v>-149737.75118603124</v>
          </cell>
        </row>
        <row r="25">
          <cell r="A25" t="str">
            <v>03832208</v>
          </cell>
          <cell r="B25" t="str">
            <v>Oceanview Manor Home for Adults, Inc</v>
          </cell>
          <cell r="C25">
            <v>-147771.13356511638</v>
          </cell>
        </row>
        <row r="26">
          <cell r="A26" t="str">
            <v>03817094</v>
          </cell>
          <cell r="B26" t="str">
            <v>Hempstead ALP LLC</v>
          </cell>
          <cell r="C26">
            <v>-130190.05931499413</v>
          </cell>
        </row>
        <row r="27">
          <cell r="A27" t="str">
            <v>02671176</v>
          </cell>
          <cell r="B27" t="str">
            <v>Midway Al LLC DBA Castle Senior Living</v>
          </cell>
          <cell r="C27">
            <v>-118127.52348113059</v>
          </cell>
        </row>
        <row r="28">
          <cell r="A28" t="str">
            <v>01452079</v>
          </cell>
          <cell r="B28" t="str">
            <v>AMBER COURT OF BROOKLYN</v>
          </cell>
          <cell r="C28">
            <v>-116517.87737504629</v>
          </cell>
        </row>
        <row r="29">
          <cell r="A29" t="str">
            <v>01452359</v>
          </cell>
          <cell r="B29" t="str">
            <v>LONG ISLAND LIVING CENTER</v>
          </cell>
          <cell r="C29">
            <v>-104225.94442250005</v>
          </cell>
        </row>
        <row r="30">
          <cell r="A30" t="str">
            <v>02375253</v>
          </cell>
          <cell r="B30" t="str">
            <v>The W Group at New Broadview</v>
          </cell>
          <cell r="C30">
            <v>-97638.137164199012</v>
          </cell>
        </row>
        <row r="31">
          <cell r="A31" t="str">
            <v>02632451</v>
          </cell>
          <cell r="B31" t="str">
            <v>BOULEVARD ALP</v>
          </cell>
          <cell r="C31">
            <v>-96468.937737528016</v>
          </cell>
        </row>
        <row r="32">
          <cell r="A32" t="str">
            <v>03831849</v>
          </cell>
          <cell r="B32" t="str">
            <v>JEWISH HOME LIFECARE</v>
          </cell>
          <cell r="C32">
            <v>-88811.100000000035</v>
          </cell>
        </row>
        <row r="33">
          <cell r="A33" t="str">
            <v>03397459</v>
          </cell>
          <cell r="B33" t="str">
            <v>Westchester Center for Independent &amp; Assisted Living</v>
          </cell>
          <cell r="C33">
            <v>-85409.015687969426</v>
          </cell>
        </row>
        <row r="34">
          <cell r="A34" t="str">
            <v>04750607</v>
          </cell>
          <cell r="B34" t="str">
            <v>BROOKLYN BOULEVARD ALP</v>
          </cell>
          <cell r="C34">
            <v>-84720.812005087966</v>
          </cell>
        </row>
        <row r="35">
          <cell r="A35" t="str">
            <v>03879792</v>
          </cell>
          <cell r="B35" t="str">
            <v>Morningside At Home Inc</v>
          </cell>
          <cell r="C35">
            <v>-84466.00994409858</v>
          </cell>
        </row>
        <row r="36">
          <cell r="A36" t="str">
            <v>03547651</v>
          </cell>
          <cell r="B36" t="str">
            <v>St. Vincent's de Paul - Asissted Living Program</v>
          </cell>
          <cell r="C36">
            <v>-84326.310087945851</v>
          </cell>
        </row>
        <row r="37">
          <cell r="A37" t="str">
            <v>02277278</v>
          </cell>
          <cell r="B37" t="str">
            <v>New Fordham Arms Assisted Living</v>
          </cell>
          <cell r="C37">
            <v>-81386.744755532229</v>
          </cell>
        </row>
        <row r="38">
          <cell r="A38" t="str">
            <v>02473825</v>
          </cell>
          <cell r="B38" t="str">
            <v>Norwegian Christian Home and Health Center</v>
          </cell>
          <cell r="C38">
            <v>-71890.455362763969</v>
          </cell>
        </row>
        <row r="39">
          <cell r="A39" t="str">
            <v>02933324</v>
          </cell>
          <cell r="B39" t="str">
            <v>MEDFORD HAMLET ASSISTED LIVING</v>
          </cell>
          <cell r="C39">
            <v>-69466.790000000212</v>
          </cell>
        </row>
        <row r="40">
          <cell r="A40" t="str">
            <v>03356645</v>
          </cell>
          <cell r="B40" t="str">
            <v>Moffat Gardens ALP</v>
          </cell>
          <cell r="C40">
            <v>-64866.523160347082</v>
          </cell>
        </row>
        <row r="41">
          <cell r="A41" t="str">
            <v>02228980</v>
          </cell>
          <cell r="B41" t="str">
            <v>Amber Court Alp</v>
          </cell>
          <cell r="C41">
            <v>-60220.410557484924</v>
          </cell>
        </row>
        <row r="42">
          <cell r="A42" t="str">
            <v>03259029</v>
          </cell>
          <cell r="B42" t="str">
            <v>ASSISTED LIVING AT JENNINGS HALL</v>
          </cell>
          <cell r="C42">
            <v>-59059.870588695914</v>
          </cell>
        </row>
        <row r="43">
          <cell r="A43" t="str">
            <v>01614539</v>
          </cell>
          <cell r="B43" t="str">
            <v>Hilton East Assisted Living</v>
          </cell>
          <cell r="C43">
            <v>-57393.79351363991</v>
          </cell>
        </row>
        <row r="44">
          <cell r="A44" t="str">
            <v>04338107</v>
          </cell>
          <cell r="B44" t="str">
            <v>The Garden's by Morningstar</v>
          </cell>
          <cell r="C44">
            <v>-56466.432177757699</v>
          </cell>
        </row>
        <row r="45">
          <cell r="A45" t="str">
            <v>02362614</v>
          </cell>
          <cell r="B45" t="str">
            <v>WOODHAVEN HOME ADULT HOME LLC</v>
          </cell>
          <cell r="C45">
            <v>-56034.720000000176</v>
          </cell>
        </row>
        <row r="46">
          <cell r="A46" t="str">
            <v>04173020</v>
          </cell>
          <cell r="B46" t="str">
            <v>THE WATERFORD ON THE BAY</v>
          </cell>
          <cell r="C46">
            <v>-54454.679999999986</v>
          </cell>
        </row>
        <row r="47">
          <cell r="A47" t="str">
            <v>03747000</v>
          </cell>
          <cell r="B47" t="str">
            <v>PROMENADE AT MIDDLETOWN</v>
          </cell>
          <cell r="C47">
            <v>-46404.077351226355</v>
          </cell>
        </row>
        <row r="48">
          <cell r="A48" t="str">
            <v>03186110</v>
          </cell>
          <cell r="B48" t="str">
            <v>Hedgewood Home for Adults ALP</v>
          </cell>
          <cell r="C48">
            <v>-42812.812445777701</v>
          </cell>
        </row>
        <row r="49">
          <cell r="A49" t="str">
            <v>01891469</v>
          </cell>
          <cell r="B49" t="str">
            <v>BROOKDALE HOSPITAL ALP</v>
          </cell>
          <cell r="C49">
            <v>-38839.500000000015</v>
          </cell>
        </row>
        <row r="50">
          <cell r="A50" t="str">
            <v>01439207</v>
          </cell>
          <cell r="B50" t="str">
            <v>Robynwood, LLC</v>
          </cell>
          <cell r="C50">
            <v>-37432.317893963154</v>
          </cell>
        </row>
        <row r="51">
          <cell r="A51" t="str">
            <v>04570738</v>
          </cell>
          <cell r="B51" t="str">
            <v>Pavilion at Pine Valley Center for Rehabilitation and Nursing</v>
          </cell>
          <cell r="C51">
            <v>-36379.288383707601</v>
          </cell>
        </row>
        <row r="52">
          <cell r="A52" t="str">
            <v>03586858</v>
          </cell>
          <cell r="B52" t="str">
            <v>THE TERRACE AT RIVERDALE</v>
          </cell>
          <cell r="C52">
            <v>-35879.760000000002</v>
          </cell>
        </row>
        <row r="53">
          <cell r="A53" t="str">
            <v>03547748</v>
          </cell>
          <cell r="B53" t="str">
            <v>THE PLAZA AT CLOVER LAKE</v>
          </cell>
          <cell r="C53">
            <v>-34739</v>
          </cell>
        </row>
        <row r="54">
          <cell r="A54" t="str">
            <v>04197224</v>
          </cell>
          <cell r="B54" t="str">
            <v>BRAEMAR LIVING AT WALLKILL, LLC</v>
          </cell>
          <cell r="C54">
            <v>-33969.600000000137</v>
          </cell>
        </row>
        <row r="55">
          <cell r="A55" t="str">
            <v>04338354</v>
          </cell>
          <cell r="B55" t="str">
            <v>EVERGREEN COURT HOME FOR ADULTS SP, LLC</v>
          </cell>
          <cell r="C55">
            <v>-31533</v>
          </cell>
        </row>
        <row r="56">
          <cell r="A56" t="str">
            <v>03037661</v>
          </cell>
          <cell r="B56" t="str">
            <v>GOOD SHEPHERD FAIRVIEW HOME ALP</v>
          </cell>
          <cell r="C56">
            <v>-30589.528983729062</v>
          </cell>
        </row>
        <row r="57">
          <cell r="A57" t="str">
            <v>01439234</v>
          </cell>
          <cell r="B57" t="str">
            <v>Dutchess Care</v>
          </cell>
          <cell r="C57">
            <v>-28853.003618342431</v>
          </cell>
        </row>
        <row r="58">
          <cell r="A58" t="str">
            <v>04675756</v>
          </cell>
          <cell r="B58" t="str">
            <v>Hyde Park Assisted Living</v>
          </cell>
          <cell r="C58">
            <v>-28505.535230655805</v>
          </cell>
        </row>
        <row r="59">
          <cell r="A59" t="str">
            <v>04912552</v>
          </cell>
          <cell r="B59" t="str">
            <v>Bethany Retirement Home, Inc.</v>
          </cell>
          <cell r="C59">
            <v>-27007.793274761738</v>
          </cell>
        </row>
        <row r="60">
          <cell r="A60" t="str">
            <v>01445312</v>
          </cell>
          <cell r="B60" t="str">
            <v>PRESBYTERIAN RESIDENTIAL COMMUNITY</v>
          </cell>
          <cell r="C60">
            <v>-26809.639833733676</v>
          </cell>
        </row>
        <row r="61">
          <cell r="A61" t="str">
            <v>02113362</v>
          </cell>
          <cell r="B61" t="str">
            <v>Avalon Assisted Living and Wellness Center</v>
          </cell>
          <cell r="C61">
            <v>-26520.099161619579</v>
          </cell>
        </row>
        <row r="62">
          <cell r="A62" t="str">
            <v>02066571</v>
          </cell>
          <cell r="B62" t="str">
            <v>Troy Crossings LLC</v>
          </cell>
          <cell r="C62">
            <v>-24835.224126035228</v>
          </cell>
        </row>
        <row r="63">
          <cell r="A63" t="str">
            <v>03143088</v>
          </cell>
          <cell r="B63" t="str">
            <v>Willow Park ALF</v>
          </cell>
          <cell r="C63">
            <v>-24332.653626178992</v>
          </cell>
        </row>
        <row r="64">
          <cell r="A64" t="str">
            <v>01453016</v>
          </cell>
          <cell r="B64" t="str">
            <v>VALLEY VISTA ALP</v>
          </cell>
          <cell r="C64">
            <v>-23146.200000000092</v>
          </cell>
        </row>
        <row r="65">
          <cell r="A65" t="str">
            <v>03334521</v>
          </cell>
          <cell r="B65" t="str">
            <v>The ElIOT AT ERIE LLC</v>
          </cell>
          <cell r="C65">
            <v>-22541.028248632847</v>
          </cell>
        </row>
        <row r="66">
          <cell r="A66" t="str">
            <v>04338125</v>
          </cell>
          <cell r="B66" t="str">
            <v>THE NEW GOLDEN ACRES SP LLC</v>
          </cell>
          <cell r="C66">
            <v>-22355</v>
          </cell>
        </row>
        <row r="67">
          <cell r="A67" t="str">
            <v>03281849</v>
          </cell>
          <cell r="B67" t="str">
            <v>crestview manor alp</v>
          </cell>
          <cell r="C67">
            <v>-19364.419515249752</v>
          </cell>
        </row>
        <row r="68">
          <cell r="A68" t="str">
            <v>03826473</v>
          </cell>
          <cell r="B68" t="str">
            <v>St. Francis Commons</v>
          </cell>
          <cell r="C68">
            <v>-19261.887306508666</v>
          </cell>
        </row>
        <row r="69">
          <cell r="A69" t="str">
            <v>01445192</v>
          </cell>
          <cell r="B69" t="str">
            <v>Loretto Adult Community - Bernardine Enriched</v>
          </cell>
          <cell r="C69">
            <v>-19241.40073905815</v>
          </cell>
        </row>
        <row r="70">
          <cell r="A70" t="str">
            <v>03572552</v>
          </cell>
          <cell r="B70" t="str">
            <v>HERITAGE MANOR OF RANSOMVILLE</v>
          </cell>
          <cell r="C70">
            <v>-18315.207943027086</v>
          </cell>
        </row>
        <row r="71">
          <cell r="A71" t="str">
            <v>04880920</v>
          </cell>
          <cell r="B71" t="str">
            <v>THE SENTINEL AT AMSTERDAM, LLC</v>
          </cell>
          <cell r="C71">
            <v>-17955.34000000004</v>
          </cell>
        </row>
        <row r="72">
          <cell r="A72" t="str">
            <v>04338198</v>
          </cell>
          <cell r="B72" t="str">
            <v>THE NEW VILLAGE VIEW SP LLC</v>
          </cell>
          <cell r="C72">
            <v>-17466.120000000068</v>
          </cell>
        </row>
        <row r="73">
          <cell r="A73" t="str">
            <v>01945399</v>
          </cell>
          <cell r="B73" t="str">
            <v>Ideal Living ALP</v>
          </cell>
          <cell r="C73">
            <v>-17420.838316597441</v>
          </cell>
        </row>
        <row r="74">
          <cell r="A74" t="str">
            <v>04196383</v>
          </cell>
          <cell r="B74" t="str">
            <v>Valley Residential Services, Inc.</v>
          </cell>
          <cell r="C74">
            <v>-17193.784821016401</v>
          </cell>
        </row>
        <row r="75">
          <cell r="A75" t="str">
            <v>03432964</v>
          </cell>
          <cell r="B75" t="str">
            <v>Amber Court of Pelham Gardens</v>
          </cell>
          <cell r="C75">
            <v>-16492.62570491642</v>
          </cell>
        </row>
        <row r="76">
          <cell r="A76" t="str">
            <v>01879583</v>
          </cell>
          <cell r="B76" t="str">
            <v>TANGLEWOOD MANOR ALP</v>
          </cell>
          <cell r="C76">
            <v>-14084.319999999912</v>
          </cell>
        </row>
        <row r="77">
          <cell r="A77" t="str">
            <v>01687269</v>
          </cell>
          <cell r="B77" t="str">
            <v>MT ALVERNO ALP</v>
          </cell>
          <cell r="C77">
            <v>-13987.259999999982</v>
          </cell>
        </row>
        <row r="78">
          <cell r="A78" t="str">
            <v>04798972</v>
          </cell>
          <cell r="B78" t="str">
            <v>COBBS HILL MANOR INC</v>
          </cell>
          <cell r="C78">
            <v>-13966.139999999992</v>
          </cell>
        </row>
        <row r="79">
          <cell r="A79" t="str">
            <v>03272699</v>
          </cell>
          <cell r="B79" t="str">
            <v>Valhaven HFA</v>
          </cell>
          <cell r="C79">
            <v>-13814.437577282597</v>
          </cell>
        </row>
        <row r="80">
          <cell r="A80" t="str">
            <v>01728550</v>
          </cell>
          <cell r="B80" t="str">
            <v>Loretto Segwick Heights</v>
          </cell>
          <cell r="C80">
            <v>-13608.90717428348</v>
          </cell>
        </row>
        <row r="81">
          <cell r="A81" t="str">
            <v>04245841</v>
          </cell>
          <cell r="B81" t="str">
            <v>MOUNT VIEW ASSISTED LIVING</v>
          </cell>
          <cell r="C81">
            <v>-13312.540000000035</v>
          </cell>
        </row>
        <row r="82">
          <cell r="A82" t="str">
            <v>02798227</v>
          </cell>
          <cell r="B82" t="str">
            <v>Hultquist Place</v>
          </cell>
          <cell r="C82">
            <v>-12859.586123835841</v>
          </cell>
        </row>
        <row r="83">
          <cell r="A83" t="str">
            <v>03225587</v>
          </cell>
          <cell r="B83" t="str">
            <v>Elderwood Assisted Living at Penfield</v>
          </cell>
          <cell r="C83">
            <v>-12757.881305340772</v>
          </cell>
        </row>
        <row r="84">
          <cell r="A84" t="str">
            <v>01445330</v>
          </cell>
          <cell r="B84" t="str">
            <v>Loretto Buckley Landing Corporation</v>
          </cell>
          <cell r="C84">
            <v>-12584.73967261759</v>
          </cell>
        </row>
        <row r="85">
          <cell r="A85" t="str">
            <v>03065249</v>
          </cell>
          <cell r="B85" t="str">
            <v>Cedarbrook Village</v>
          </cell>
          <cell r="C85">
            <v>-12137.883393340644</v>
          </cell>
        </row>
        <row r="86">
          <cell r="A86" t="str">
            <v>01441854</v>
          </cell>
          <cell r="B86" t="str">
            <v>BRIARWOOD MANOR ALP</v>
          </cell>
          <cell r="C86">
            <v>-11939.980000000014</v>
          </cell>
        </row>
        <row r="87">
          <cell r="A87" t="str">
            <v>02066773</v>
          </cell>
          <cell r="B87" t="str">
            <v>PINEVIEW COMMONS ALP LLC</v>
          </cell>
          <cell r="C87">
            <v>-11879.041253072657</v>
          </cell>
        </row>
        <row r="88">
          <cell r="A88" t="str">
            <v>03182914</v>
          </cell>
          <cell r="B88" t="str">
            <v>United Helpers Canton Nursing Home, Inc. DBA Maplewood Assisted Living</v>
          </cell>
          <cell r="C88">
            <v>-11410.111906642538</v>
          </cell>
        </row>
        <row r="89">
          <cell r="A89" t="str">
            <v>03572832</v>
          </cell>
          <cell r="B89" t="str">
            <v>Samaritan Senior Village, Inc</v>
          </cell>
          <cell r="C89">
            <v>-10860.961283915403</v>
          </cell>
        </row>
        <row r="90">
          <cell r="A90" t="str">
            <v>03370505</v>
          </cell>
          <cell r="B90" t="str">
            <v>Adirondack Manor HFA</v>
          </cell>
          <cell r="C90">
            <v>-10336.122538236237</v>
          </cell>
        </row>
        <row r="91">
          <cell r="A91" t="str">
            <v>03421478</v>
          </cell>
          <cell r="B91" t="str">
            <v>The Women's Christian Association</v>
          </cell>
          <cell r="C91">
            <v>-10037.322340734132</v>
          </cell>
        </row>
        <row r="92">
          <cell r="A92" t="str">
            <v>01441809</v>
          </cell>
          <cell r="B92" t="str">
            <v>HILLTOP ASSISTED LIVING PROGRAM</v>
          </cell>
          <cell r="C92">
            <v>-9873.7575096029195</v>
          </cell>
        </row>
        <row r="93">
          <cell r="A93" t="str">
            <v>01437278</v>
          </cell>
          <cell r="B93" t="str">
            <v>The Danforth Adult Care Center</v>
          </cell>
          <cell r="C93">
            <v>-9861.1705260021627</v>
          </cell>
        </row>
        <row r="94">
          <cell r="A94" t="str">
            <v>03435458</v>
          </cell>
          <cell r="B94" t="str">
            <v>ROBINSON TERRACE SENIOR LIVING</v>
          </cell>
          <cell r="C94">
            <v>-9014.0400000000354</v>
          </cell>
        </row>
        <row r="95">
          <cell r="A95" t="str">
            <v>04337913</v>
          </cell>
          <cell r="B95" t="str">
            <v>THE ELLIOT AT CATSKILL LLC</v>
          </cell>
          <cell r="C95">
            <v>-8943.75000000002</v>
          </cell>
        </row>
        <row r="96">
          <cell r="A96" t="str">
            <v>04345800</v>
          </cell>
          <cell r="B96" t="str">
            <v>Pavilion at Vestal park Rehab and Nursing</v>
          </cell>
          <cell r="C96">
            <v>-8881.5654049180102</v>
          </cell>
        </row>
        <row r="97">
          <cell r="A97" t="str">
            <v>03139026</v>
          </cell>
          <cell r="B97" t="str">
            <v>SOUTH BAY ADULT HOME</v>
          </cell>
          <cell r="C97">
            <v>-8705.8300000000272</v>
          </cell>
        </row>
        <row r="98">
          <cell r="A98" t="str">
            <v>01589353</v>
          </cell>
          <cell r="B98" t="str">
            <v>LORETTO UTICA</v>
          </cell>
          <cell r="C98">
            <v>-8368.7986080753617</v>
          </cell>
        </row>
        <row r="99">
          <cell r="A99" t="str">
            <v>04194749</v>
          </cell>
          <cell r="B99" t="str">
            <v>SHIRE AT CULVERTON ALP</v>
          </cell>
          <cell r="C99">
            <v>-7450.4699999999293</v>
          </cell>
        </row>
        <row r="100">
          <cell r="A100" t="str">
            <v>02253001</v>
          </cell>
          <cell r="B100" t="str">
            <v>DEPAUL ADULT CARE COMMUNITY- WOODCREST ALP</v>
          </cell>
          <cell r="C100">
            <v>-108414.00999999986</v>
          </cell>
        </row>
        <row r="101">
          <cell r="A101" t="str">
            <v>02085803</v>
          </cell>
          <cell r="B101" t="str">
            <v>Whittier Place</v>
          </cell>
          <cell r="C101">
            <v>-7023.3080910452181</v>
          </cell>
        </row>
        <row r="102">
          <cell r="A102" t="str">
            <v>03424788</v>
          </cell>
          <cell r="B102" t="str">
            <v>Hudson Valley Senior Residence</v>
          </cell>
          <cell r="C102">
            <v>-6776.8958369129268</v>
          </cell>
        </row>
        <row r="103">
          <cell r="A103" t="str">
            <v>04472060</v>
          </cell>
          <cell r="B103" t="str">
            <v>LEROY MANOR ALP</v>
          </cell>
          <cell r="C103">
            <v>-6550.3445680394234</v>
          </cell>
        </row>
        <row r="104">
          <cell r="A104" t="str">
            <v>01877921</v>
          </cell>
          <cell r="B104" t="str">
            <v>Elderwood Assisted Living @ Hamburg</v>
          </cell>
          <cell r="C104">
            <v>-6357.3061588295341</v>
          </cell>
        </row>
        <row r="105">
          <cell r="A105" t="str">
            <v>01434555</v>
          </cell>
          <cell r="B105" t="str">
            <v>HILLCREST SPRING RESIDENCE AC ALP</v>
          </cell>
          <cell r="C105">
            <v>-6195.7000000000144</v>
          </cell>
        </row>
        <row r="106">
          <cell r="A106" t="str">
            <v>04650437</v>
          </cell>
          <cell r="B106" t="str">
            <v>FREWSBURG REST HOME</v>
          </cell>
          <cell r="C106">
            <v>-6065.9399999999659</v>
          </cell>
        </row>
        <row r="107">
          <cell r="A107" t="str">
            <v>01908745</v>
          </cell>
          <cell r="B107" t="str">
            <v>ST LOUISE MANOR</v>
          </cell>
          <cell r="C107">
            <v>-5971.8043995518437</v>
          </cell>
        </row>
        <row r="108">
          <cell r="A108" t="str">
            <v>03170174</v>
          </cell>
          <cell r="B108" t="str">
            <v>TONAWANDA MANOR ASSISTED LIVING PROGRAM</v>
          </cell>
          <cell r="C108">
            <v>-5912.0400000000254</v>
          </cell>
        </row>
        <row r="109">
          <cell r="A109" t="str">
            <v>04223901</v>
          </cell>
          <cell r="B109" t="str">
            <v>The Alice Center</v>
          </cell>
          <cell r="C109">
            <v>-5576.812524947135</v>
          </cell>
        </row>
        <row r="110">
          <cell r="A110" t="str">
            <v>03356636</v>
          </cell>
          <cell r="B110" t="str">
            <v>MARY AGNES MANOR</v>
          </cell>
          <cell r="C110">
            <v>-5448.4697852943373</v>
          </cell>
        </row>
        <row r="111">
          <cell r="A111" t="str">
            <v>03563040</v>
          </cell>
          <cell r="B111" t="str">
            <v>MEADOWBROOK TERRACE ASSISTED LIVING FACILITY</v>
          </cell>
          <cell r="C111">
            <v>-5335.2000000000926</v>
          </cell>
        </row>
        <row r="112">
          <cell r="A112" t="str">
            <v>04338327</v>
          </cell>
          <cell r="B112" t="str">
            <v>The Mansion at South Union</v>
          </cell>
          <cell r="C112">
            <v>-5046.4681458236428</v>
          </cell>
        </row>
        <row r="113">
          <cell r="A113" t="str">
            <v>03350630</v>
          </cell>
          <cell r="B113" t="str">
            <v>Elderwood Assisted Living at Heathwood</v>
          </cell>
          <cell r="C113">
            <v>-4546.6994447445759</v>
          </cell>
        </row>
        <row r="114">
          <cell r="A114" t="str">
            <v>01817936</v>
          </cell>
          <cell r="B114" t="str">
            <v>FAMILY SERVICES OF ROCHESTER ALP</v>
          </cell>
          <cell r="C114">
            <v>-4457.3999999999542</v>
          </cell>
        </row>
        <row r="115">
          <cell r="A115" t="str">
            <v>01681149</v>
          </cell>
          <cell r="B115" t="str">
            <v>Elderwood Assisted Living @ Cheektowaga</v>
          </cell>
          <cell r="C115">
            <v>-4418.5187326673095</v>
          </cell>
        </row>
        <row r="116">
          <cell r="A116" t="str">
            <v>03139035</v>
          </cell>
          <cell r="B116" t="str">
            <v>SACHEM ADULT HOME AND ALP, LLC</v>
          </cell>
          <cell r="C116">
            <v>-4297.7712536782265</v>
          </cell>
        </row>
        <row r="117">
          <cell r="A117" t="str">
            <v>03114312</v>
          </cell>
          <cell r="B117" t="str">
            <v>THE TERRACE AT WOODLAND</v>
          </cell>
          <cell r="C117">
            <v>-4089.9399999999901</v>
          </cell>
        </row>
        <row r="118">
          <cell r="A118" t="str">
            <v>04344712</v>
          </cell>
          <cell r="B118" t="str">
            <v>FAWN RIDGE SENIOR LIVING</v>
          </cell>
          <cell r="C118">
            <v>-3924.6500000000087</v>
          </cell>
        </row>
        <row r="119">
          <cell r="A119" t="str">
            <v>03101493</v>
          </cell>
          <cell r="B119" t="str">
            <v>MANILUS HOME FOR ADULTS</v>
          </cell>
          <cell r="C119">
            <v>-3579.0900000000079</v>
          </cell>
        </row>
        <row r="120">
          <cell r="A120" t="str">
            <v>03163040</v>
          </cell>
          <cell r="B120" t="str">
            <v xml:space="preserve">THE TERRACE AT NEWARK </v>
          </cell>
          <cell r="C120">
            <v>-3481.5599999999595</v>
          </cell>
        </row>
        <row r="121">
          <cell r="A121" t="str">
            <v>02382034</v>
          </cell>
          <cell r="B121" t="str">
            <v>Elderwood Assisted Living @ West Seneca</v>
          </cell>
          <cell r="C121">
            <v>-3406.9091696860569</v>
          </cell>
        </row>
        <row r="122">
          <cell r="A122" t="str">
            <v>03382152</v>
          </cell>
          <cell r="B122" t="str">
            <v>Elderwood Assisted Living @ Wheatfield</v>
          </cell>
          <cell r="C122">
            <v>-3305.0392262908977</v>
          </cell>
        </row>
        <row r="123">
          <cell r="A123" t="str">
            <v>03411992</v>
          </cell>
          <cell r="B123" t="str">
            <v>CAMPHILL GHENT, INC</v>
          </cell>
          <cell r="C123">
            <v>-3287.5900000000074</v>
          </cell>
        </row>
        <row r="124">
          <cell r="A124" t="str">
            <v>02369744</v>
          </cell>
          <cell r="B124" t="str">
            <v xml:space="preserve">CATHERINE FIELD HOME DBA SEABURY </v>
          </cell>
          <cell r="C124">
            <v>-2890</v>
          </cell>
        </row>
        <row r="125">
          <cell r="A125" t="str">
            <v>01445252</v>
          </cell>
          <cell r="B125" t="str">
            <v>Churchill Manor, Inc.</v>
          </cell>
          <cell r="C125">
            <v>-2867.688762924101</v>
          </cell>
        </row>
        <row r="126">
          <cell r="A126" t="str">
            <v>04967066</v>
          </cell>
          <cell r="B126" t="str">
            <v>PROMENADE AT TUXEDO</v>
          </cell>
          <cell r="C126">
            <v>-2847.6838439121234</v>
          </cell>
        </row>
        <row r="127">
          <cell r="A127" t="str">
            <v>01452042</v>
          </cell>
          <cell r="B127" t="str">
            <v>VASSAR WARNER HOME ALP</v>
          </cell>
          <cell r="C127">
            <v>-2715.8698095262803</v>
          </cell>
        </row>
        <row r="128">
          <cell r="A128" t="str">
            <v>01432911</v>
          </cell>
          <cell r="B128" t="str">
            <v>HOME SWEET HOME OF ATHENS</v>
          </cell>
          <cell r="C128">
            <v>-2630.3900000000058</v>
          </cell>
        </row>
        <row r="129">
          <cell r="A129" t="str">
            <v>03143097</v>
          </cell>
          <cell r="B129" t="str">
            <v>Scotia Mansion HFA</v>
          </cell>
          <cell r="C129">
            <v>-2557.1037988824837</v>
          </cell>
        </row>
        <row r="130">
          <cell r="A130" t="str">
            <v>05215545</v>
          </cell>
          <cell r="B130" t="str">
            <v>ARGYLE CENTER FOR INDEPENDENT LIVING</v>
          </cell>
          <cell r="C130">
            <v>-2253.1799999999885</v>
          </cell>
        </row>
        <row r="131">
          <cell r="A131" t="str">
            <v>01439225</v>
          </cell>
          <cell r="B131" t="str">
            <v>Elderwood Assisted Living at Waverly</v>
          </cell>
          <cell r="C131">
            <v>-2067.3873938520483</v>
          </cell>
        </row>
        <row r="132">
          <cell r="A132" t="str">
            <v>03170165</v>
          </cell>
          <cell r="B132" t="str">
            <v xml:space="preserve">HOME SWEET HOME ON THE HUDSON </v>
          </cell>
          <cell r="C132">
            <v>-1857.6500000000037</v>
          </cell>
        </row>
        <row r="133">
          <cell r="A133" t="str">
            <v>03884420</v>
          </cell>
          <cell r="B133" t="str">
            <v>Baptist Health Enriched Housing Program</v>
          </cell>
          <cell r="C133">
            <v>-1747.5623608214466</v>
          </cell>
        </row>
        <row r="134">
          <cell r="A134" t="str">
            <v>03369835</v>
          </cell>
          <cell r="B134" t="str">
            <v>MEMORY GARDEN</v>
          </cell>
          <cell r="C134">
            <v>-1481.2399999999889</v>
          </cell>
        </row>
        <row r="135">
          <cell r="A135" t="str">
            <v>04407618</v>
          </cell>
          <cell r="B135" t="str">
            <v>OAKWOOD SENIOR LIVING</v>
          </cell>
          <cell r="C135">
            <v>-684.37999999999715</v>
          </cell>
        </row>
        <row r="136">
          <cell r="A136" t="str">
            <v>01441712</v>
          </cell>
          <cell r="B136" t="str">
            <v>MENORAH CAMPUS ADULT HOME/DOSBERG MANOR</v>
          </cell>
          <cell r="C136">
            <v>-580.68857273288722</v>
          </cell>
        </row>
        <row r="137">
          <cell r="A137" t="str">
            <v>03196710</v>
          </cell>
          <cell r="B137" t="str">
            <v>FAIRPORT BAPTIST HOMES ADULT CARE FACILITY</v>
          </cell>
          <cell r="C137">
            <v>-208.0500000000001</v>
          </cell>
        </row>
        <row r="138">
          <cell r="A138" t="str">
            <v>04634988</v>
          </cell>
          <cell r="B138" t="str">
            <v>PARK TERRACE AT RADISSON</v>
          </cell>
          <cell r="C138">
            <v>-139.9200000000003</v>
          </cell>
        </row>
        <row r="139">
          <cell r="A139" t="str">
            <v>01441703</v>
          </cell>
          <cell r="B139" t="str">
            <v>MCAULEY LIVING SERVICES ALP</v>
          </cell>
          <cell r="C139">
            <v>0</v>
          </cell>
        </row>
        <row r="140">
          <cell r="A140" t="str">
            <v>02842753</v>
          </cell>
          <cell r="B140" t="str">
            <v>MORNINGSIDE AT HOME INC</v>
          </cell>
          <cell r="C140">
            <v>0</v>
          </cell>
        </row>
        <row r="141">
          <cell r="A141" t="str">
            <v>04535920</v>
          </cell>
          <cell r="B141" t="str">
            <v>SENECA LAKE TERRACE</v>
          </cell>
          <cell r="C141">
            <v>0</v>
          </cell>
        </row>
        <row r="142">
          <cell r="A142" t="str">
            <v>01432402</v>
          </cell>
          <cell r="B142" t="str">
            <v>The Falls Home</v>
          </cell>
          <cell r="C142">
            <v>0</v>
          </cell>
        </row>
        <row r="143">
          <cell r="A143" t="str">
            <v>03527126</v>
          </cell>
          <cell r="B143" t="str">
            <v>Orchard Grove Residences</v>
          </cell>
          <cell r="C143">
            <v>1153.810306350982</v>
          </cell>
        </row>
        <row r="144">
          <cell r="A144" t="str">
            <v>03264808</v>
          </cell>
          <cell r="B144" t="str">
            <v>Elderwood Assisted Living at Ticonderoga</v>
          </cell>
          <cell r="C144">
            <v>1798.7274010180422</v>
          </cell>
        </row>
        <row r="145">
          <cell r="A145" t="str">
            <v>05285378</v>
          </cell>
          <cell r="B145" t="str">
            <v>The Springs at Fountainview</v>
          </cell>
          <cell r="C145">
            <v>2127.0500000000034</v>
          </cell>
        </row>
        <row r="146">
          <cell r="A146" t="str">
            <v>02132525</v>
          </cell>
          <cell r="B146" t="str">
            <v>NORTHBROOK HEIGHTS ALP</v>
          </cell>
          <cell r="C146">
            <v>2956.8066342688421</v>
          </cell>
        </row>
        <row r="147">
          <cell r="A147" t="str">
            <v>03352536</v>
          </cell>
          <cell r="B147" t="str">
            <v>Underwood Manor</v>
          </cell>
          <cell r="C147">
            <v>3103.3626982381056</v>
          </cell>
        </row>
        <row r="148">
          <cell r="A148" t="str">
            <v>02071061</v>
          </cell>
          <cell r="B148" t="str">
            <v>Marchand Manor</v>
          </cell>
          <cell r="C148">
            <v>8110.5044293769251</v>
          </cell>
        </row>
        <row r="149">
          <cell r="A149" t="str">
            <v>03247610</v>
          </cell>
          <cell r="B149" t="str">
            <v xml:space="preserve">THE GLEN AT MAPLE POINTE </v>
          </cell>
          <cell r="C149">
            <v>14829.260000000007</v>
          </cell>
        </row>
        <row r="150">
          <cell r="A150" t="str">
            <v>04117277</v>
          </cell>
          <cell r="B150" t="str">
            <v>DAUGHTERS OF JACOB NURSING HOME COMPANY INC</v>
          </cell>
          <cell r="C150">
            <v>20091.191163148105</v>
          </cell>
        </row>
        <row r="151">
          <cell r="A151" t="str">
            <v>01447396</v>
          </cell>
          <cell r="B151" t="str">
            <v>Central Assisted Living, LLC</v>
          </cell>
          <cell r="C151">
            <v>21749.213670628102</v>
          </cell>
        </row>
        <row r="152">
          <cell r="A152" t="str">
            <v>01946698</v>
          </cell>
          <cell r="B152" t="str">
            <v>assisted living at northern riverview</v>
          </cell>
          <cell r="C152">
            <v>35222.664594409704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D2481-77B6-43BA-AC15-8E37D69C9F1E}">
  <dimension ref="A1:N2278"/>
  <sheetViews>
    <sheetView zoomScale="60" zoomScaleNormal="60" workbookViewId="0">
      <pane ySplit="6" topLeftCell="A7" activePane="bottomLeft" state="frozen"/>
      <selection activeCell="C1" sqref="C1"/>
      <selection pane="bottomLeft"/>
    </sheetView>
  </sheetViews>
  <sheetFormatPr defaultRowHeight="12" x14ac:dyDescent="0.2"/>
  <cols>
    <col min="1" max="1" width="10.85546875" customWidth="1"/>
    <col min="2" max="2" width="34.140625" customWidth="1"/>
    <col min="3" max="3" width="12.42578125" bestFit="1" customWidth="1"/>
    <col min="4" max="4" width="16.5703125" customWidth="1"/>
    <col min="5" max="5" width="26.28515625" customWidth="1"/>
    <col min="6" max="6" width="11.5703125" customWidth="1"/>
    <col min="7" max="7" width="14.140625" style="79" customWidth="1"/>
    <col min="8" max="8" width="14.7109375" style="79" customWidth="1"/>
    <col min="9" max="9" width="15.28515625" style="79" customWidth="1"/>
    <col min="10" max="10" width="12" style="89" bestFit="1" customWidth="1"/>
    <col min="11" max="11" width="13" style="63" bestFit="1" customWidth="1"/>
    <col min="12" max="12" width="9.5703125" style="63" bestFit="1" customWidth="1"/>
    <col min="13" max="14" width="15.7109375" style="63" bestFit="1" customWidth="1"/>
  </cols>
  <sheetData>
    <row r="1" spans="1:14" ht="12.75" thickBot="1" x14ac:dyDescent="0.25"/>
    <row r="2" spans="1:14" ht="16.5" thickBot="1" x14ac:dyDescent="0.3">
      <c r="D2" s="1" t="s">
        <v>331</v>
      </c>
      <c r="F2" s="2"/>
      <c r="G2" s="83"/>
      <c r="H2" s="83"/>
      <c r="L2" s="3" t="s">
        <v>329</v>
      </c>
      <c r="M2" s="65">
        <f>SUM(M7:M2278)</f>
        <v>-1602732.4505571504</v>
      </c>
      <c r="N2" s="66">
        <f>SUM(N7:N2278)</f>
        <v>-1602732.4505571511</v>
      </c>
    </row>
    <row r="4" spans="1:14" ht="12.75" x14ac:dyDescent="0.2">
      <c r="G4" s="84" t="s">
        <v>0</v>
      </c>
      <c r="H4" s="84" t="s">
        <v>467</v>
      </c>
      <c r="I4" s="84"/>
    </row>
    <row r="5" spans="1:14" ht="12.75" x14ac:dyDescent="0.2">
      <c r="A5" s="5" t="s">
        <v>1</v>
      </c>
      <c r="B5" s="5"/>
      <c r="C5" s="5"/>
      <c r="D5" s="6" t="s">
        <v>2</v>
      </c>
      <c r="E5" s="7"/>
      <c r="F5" s="7"/>
      <c r="G5" s="84" t="s">
        <v>3</v>
      </c>
      <c r="H5" s="84" t="s">
        <v>4</v>
      </c>
      <c r="I5" s="84" t="s">
        <v>5</v>
      </c>
      <c r="J5" s="90" t="s">
        <v>6</v>
      </c>
      <c r="K5" s="59">
        <v>2017</v>
      </c>
    </row>
    <row r="6" spans="1:14" ht="13.5" thickBot="1" x14ac:dyDescent="0.25">
      <c r="A6" s="8" t="s">
        <v>7</v>
      </c>
      <c r="B6" s="8" t="s">
        <v>8</v>
      </c>
      <c r="C6" s="8" t="s">
        <v>9</v>
      </c>
      <c r="D6" s="9" t="s">
        <v>10</v>
      </c>
      <c r="E6" s="10" t="s">
        <v>11</v>
      </c>
      <c r="F6" s="11" t="s">
        <v>12</v>
      </c>
      <c r="G6" s="85" t="s">
        <v>13</v>
      </c>
      <c r="H6" s="82" t="s">
        <v>13</v>
      </c>
      <c r="I6" s="82" t="s">
        <v>328</v>
      </c>
      <c r="J6" s="91" t="s">
        <v>14</v>
      </c>
      <c r="K6" s="67" t="s">
        <v>15</v>
      </c>
      <c r="L6" s="67" t="s">
        <v>16</v>
      </c>
      <c r="M6" s="67" t="s">
        <v>17</v>
      </c>
      <c r="N6" s="68" t="s">
        <v>465</v>
      </c>
    </row>
    <row r="7" spans="1:14" x14ac:dyDescent="0.2">
      <c r="A7" s="20" t="s">
        <v>192</v>
      </c>
      <c r="B7" s="21" t="s">
        <v>193</v>
      </c>
      <c r="C7" s="12" t="s">
        <v>194</v>
      </c>
      <c r="D7" s="13" t="s">
        <v>21</v>
      </c>
      <c r="E7" s="14" t="s">
        <v>22</v>
      </c>
      <c r="F7" s="15">
        <v>3301</v>
      </c>
      <c r="G7" s="86">
        <v>85.95</v>
      </c>
      <c r="H7" s="87">
        <v>86.05</v>
      </c>
      <c r="I7" s="87">
        <v>0</v>
      </c>
      <c r="J7" s="92">
        <v>0</v>
      </c>
      <c r="K7" s="69">
        <f t="shared" ref="K7:K70" si="0">+G7+I7</f>
        <v>85.95</v>
      </c>
      <c r="L7" s="69">
        <f t="shared" ref="L7:L70" si="1">+K7-H7</f>
        <v>-9.9999999999994316E-2</v>
      </c>
      <c r="M7" s="69">
        <f t="shared" ref="M7:M70" si="2">+L7*J7</f>
        <v>0</v>
      </c>
      <c r="N7" s="70">
        <f>SUM(M7:M22)</f>
        <v>-881.09999999999991</v>
      </c>
    </row>
    <row r="8" spans="1:14" x14ac:dyDescent="0.2">
      <c r="A8" s="20" t="s">
        <v>192</v>
      </c>
      <c r="B8" s="21" t="s">
        <v>193</v>
      </c>
      <c r="C8" s="12" t="s">
        <v>194</v>
      </c>
      <c r="D8" s="13" t="s">
        <v>23</v>
      </c>
      <c r="E8" s="14" t="s">
        <v>24</v>
      </c>
      <c r="F8" s="15">
        <v>3303</v>
      </c>
      <c r="G8" s="86">
        <v>93.32</v>
      </c>
      <c r="H8" s="87">
        <v>93.419999999999987</v>
      </c>
      <c r="I8" s="87">
        <v>0</v>
      </c>
      <c r="J8" s="92">
        <v>0</v>
      </c>
      <c r="K8" s="69">
        <f t="shared" si="0"/>
        <v>93.32</v>
      </c>
      <c r="L8" s="69">
        <f t="shared" si="1"/>
        <v>-9.9999999999994316E-2</v>
      </c>
      <c r="M8" s="69">
        <f t="shared" si="2"/>
        <v>0</v>
      </c>
    </row>
    <row r="9" spans="1:14" x14ac:dyDescent="0.2">
      <c r="A9" s="20" t="s">
        <v>192</v>
      </c>
      <c r="B9" s="21" t="s">
        <v>193</v>
      </c>
      <c r="C9" s="12" t="s">
        <v>194</v>
      </c>
      <c r="D9" s="13" t="s">
        <v>25</v>
      </c>
      <c r="E9" s="14" t="s">
        <v>26</v>
      </c>
      <c r="F9" s="15">
        <v>3305</v>
      </c>
      <c r="G9" s="86">
        <v>84.01</v>
      </c>
      <c r="H9" s="87">
        <v>84.11</v>
      </c>
      <c r="I9" s="87">
        <v>0</v>
      </c>
      <c r="J9" s="92">
        <v>0</v>
      </c>
      <c r="K9" s="69">
        <f t="shared" si="0"/>
        <v>84.01</v>
      </c>
      <c r="L9" s="69">
        <f t="shared" si="1"/>
        <v>-9.9999999999994316E-2</v>
      </c>
      <c r="M9" s="69">
        <f t="shared" si="2"/>
        <v>0</v>
      </c>
    </row>
    <row r="10" spans="1:14" x14ac:dyDescent="0.2">
      <c r="A10" s="20" t="s">
        <v>192</v>
      </c>
      <c r="B10" s="21" t="s">
        <v>193</v>
      </c>
      <c r="C10" s="12" t="s">
        <v>194</v>
      </c>
      <c r="D10" s="13" t="s">
        <v>27</v>
      </c>
      <c r="E10" s="14" t="s">
        <v>28</v>
      </c>
      <c r="F10" s="15">
        <v>3307</v>
      </c>
      <c r="G10" s="86">
        <v>91.78</v>
      </c>
      <c r="H10" s="87">
        <v>91.88</v>
      </c>
      <c r="I10" s="87">
        <v>0</v>
      </c>
      <c r="J10" s="92">
        <v>0</v>
      </c>
      <c r="K10" s="69">
        <f t="shared" si="0"/>
        <v>91.78</v>
      </c>
      <c r="L10" s="69">
        <f t="shared" si="1"/>
        <v>-9.9999999999994316E-2</v>
      </c>
      <c r="M10" s="69">
        <f t="shared" si="2"/>
        <v>0</v>
      </c>
    </row>
    <row r="11" spans="1:14" x14ac:dyDescent="0.2">
      <c r="A11" s="20" t="s">
        <v>192</v>
      </c>
      <c r="B11" s="21" t="s">
        <v>193</v>
      </c>
      <c r="C11" s="12" t="s">
        <v>194</v>
      </c>
      <c r="D11" s="13" t="s">
        <v>29</v>
      </c>
      <c r="E11" s="14" t="s">
        <v>30</v>
      </c>
      <c r="F11" s="15">
        <v>3309</v>
      </c>
      <c r="G11" s="86">
        <v>56.96</v>
      </c>
      <c r="H11" s="87">
        <v>57.06</v>
      </c>
      <c r="I11" s="87">
        <v>0</v>
      </c>
      <c r="J11" s="92">
        <v>1297</v>
      </c>
      <c r="K11" s="69">
        <f t="shared" si="0"/>
        <v>56.96</v>
      </c>
      <c r="L11" s="69">
        <f t="shared" si="1"/>
        <v>-0.10000000000000142</v>
      </c>
      <c r="M11" s="69">
        <f t="shared" si="2"/>
        <v>-129.70000000000184</v>
      </c>
    </row>
    <row r="12" spans="1:14" x14ac:dyDescent="0.2">
      <c r="A12" s="20" t="s">
        <v>192</v>
      </c>
      <c r="B12" s="21" t="s">
        <v>193</v>
      </c>
      <c r="C12" s="12" t="s">
        <v>194</v>
      </c>
      <c r="D12" s="13" t="s">
        <v>31</v>
      </c>
      <c r="E12" s="14" t="s">
        <v>32</v>
      </c>
      <c r="F12" s="15">
        <v>3311</v>
      </c>
      <c r="G12" s="86">
        <v>72.95</v>
      </c>
      <c r="H12" s="87">
        <v>73.05</v>
      </c>
      <c r="I12" s="87">
        <v>0</v>
      </c>
      <c r="J12" s="92">
        <v>326</v>
      </c>
      <c r="K12" s="69">
        <f t="shared" si="0"/>
        <v>72.95</v>
      </c>
      <c r="L12" s="69">
        <f t="shared" si="1"/>
        <v>-9.9999999999994316E-2</v>
      </c>
      <c r="M12" s="69">
        <f t="shared" si="2"/>
        <v>-32.599999999998147</v>
      </c>
    </row>
    <row r="13" spans="1:14" x14ac:dyDescent="0.2">
      <c r="A13" s="20" t="s">
        <v>192</v>
      </c>
      <c r="B13" s="21" t="s">
        <v>193</v>
      </c>
      <c r="C13" s="12" t="s">
        <v>194</v>
      </c>
      <c r="D13" s="13" t="s">
        <v>33</v>
      </c>
      <c r="E13" s="14" t="s">
        <v>34</v>
      </c>
      <c r="F13" s="15">
        <v>3313</v>
      </c>
      <c r="G13" s="86">
        <v>77.59</v>
      </c>
      <c r="H13" s="87">
        <v>77.69</v>
      </c>
      <c r="I13" s="87">
        <v>0</v>
      </c>
      <c r="J13" s="92">
        <v>0</v>
      </c>
      <c r="K13" s="69">
        <f t="shared" si="0"/>
        <v>77.59</v>
      </c>
      <c r="L13" s="69">
        <f t="shared" si="1"/>
        <v>-9.9999999999994316E-2</v>
      </c>
      <c r="M13" s="69">
        <f t="shared" si="2"/>
        <v>0</v>
      </c>
    </row>
    <row r="14" spans="1:14" x14ac:dyDescent="0.2">
      <c r="A14" s="20" t="s">
        <v>192</v>
      </c>
      <c r="B14" s="21" t="s">
        <v>193</v>
      </c>
      <c r="C14" s="12" t="s">
        <v>194</v>
      </c>
      <c r="D14" s="13" t="s">
        <v>35</v>
      </c>
      <c r="E14" s="14" t="s">
        <v>36</v>
      </c>
      <c r="F14" s="15">
        <v>3315</v>
      </c>
      <c r="G14" s="86">
        <v>88.31</v>
      </c>
      <c r="H14" s="87">
        <v>88.41</v>
      </c>
      <c r="I14" s="87">
        <v>0</v>
      </c>
      <c r="J14" s="92">
        <v>0</v>
      </c>
      <c r="K14" s="69">
        <f t="shared" si="0"/>
        <v>88.31</v>
      </c>
      <c r="L14" s="69">
        <f t="shared" si="1"/>
        <v>-9.9999999999994316E-2</v>
      </c>
      <c r="M14" s="69">
        <f t="shared" si="2"/>
        <v>0</v>
      </c>
    </row>
    <row r="15" spans="1:14" x14ac:dyDescent="0.2">
      <c r="A15" s="20" t="s">
        <v>192</v>
      </c>
      <c r="B15" s="21" t="s">
        <v>193</v>
      </c>
      <c r="C15" s="12" t="s">
        <v>194</v>
      </c>
      <c r="D15" s="13" t="s">
        <v>37</v>
      </c>
      <c r="E15" s="14" t="s">
        <v>38</v>
      </c>
      <c r="F15" s="15">
        <v>3317</v>
      </c>
      <c r="G15" s="86">
        <v>56.59</v>
      </c>
      <c r="H15" s="87">
        <v>56.690000000000005</v>
      </c>
      <c r="I15" s="87">
        <v>0</v>
      </c>
      <c r="J15" s="92">
        <v>0</v>
      </c>
      <c r="K15" s="69">
        <f t="shared" si="0"/>
        <v>56.59</v>
      </c>
      <c r="L15" s="69">
        <f t="shared" si="1"/>
        <v>-0.10000000000000142</v>
      </c>
      <c r="M15" s="69">
        <f t="shared" si="2"/>
        <v>0</v>
      </c>
    </row>
    <row r="16" spans="1:14" x14ac:dyDescent="0.2">
      <c r="A16" s="20" t="s">
        <v>192</v>
      </c>
      <c r="B16" s="21" t="s">
        <v>193</v>
      </c>
      <c r="C16" s="12" t="s">
        <v>194</v>
      </c>
      <c r="D16" s="13" t="s">
        <v>39</v>
      </c>
      <c r="E16" s="14" t="s">
        <v>40</v>
      </c>
      <c r="F16" s="15">
        <v>3319</v>
      </c>
      <c r="G16" s="86">
        <v>67.89</v>
      </c>
      <c r="H16" s="87">
        <v>67.989999999999995</v>
      </c>
      <c r="I16" s="87">
        <v>0</v>
      </c>
      <c r="J16" s="92">
        <v>1137</v>
      </c>
      <c r="K16" s="69">
        <f t="shared" si="0"/>
        <v>67.89</v>
      </c>
      <c r="L16" s="69">
        <f t="shared" si="1"/>
        <v>-9.9999999999994316E-2</v>
      </c>
      <c r="M16" s="69">
        <f t="shared" si="2"/>
        <v>-113.69999999999354</v>
      </c>
    </row>
    <row r="17" spans="1:14" x14ac:dyDescent="0.2">
      <c r="A17" s="20" t="s">
        <v>192</v>
      </c>
      <c r="B17" s="21" t="s">
        <v>193</v>
      </c>
      <c r="C17" s="12" t="s">
        <v>194</v>
      </c>
      <c r="D17" s="13" t="s">
        <v>41</v>
      </c>
      <c r="E17" s="14" t="s">
        <v>42</v>
      </c>
      <c r="F17" s="15">
        <v>3321</v>
      </c>
      <c r="G17" s="86">
        <v>75.25</v>
      </c>
      <c r="H17" s="87">
        <v>75.349999999999994</v>
      </c>
      <c r="I17" s="87">
        <v>0</v>
      </c>
      <c r="J17" s="92">
        <v>326</v>
      </c>
      <c r="K17" s="69">
        <f t="shared" si="0"/>
        <v>75.25</v>
      </c>
      <c r="L17" s="69">
        <f t="shared" si="1"/>
        <v>-9.9999999999994316E-2</v>
      </c>
      <c r="M17" s="69">
        <f t="shared" si="2"/>
        <v>-32.599999999998147</v>
      </c>
    </row>
    <row r="18" spans="1:14" x14ac:dyDescent="0.2">
      <c r="A18" s="20" t="s">
        <v>192</v>
      </c>
      <c r="B18" s="21" t="s">
        <v>193</v>
      </c>
      <c r="C18" s="12" t="s">
        <v>194</v>
      </c>
      <c r="D18" s="13" t="s">
        <v>43</v>
      </c>
      <c r="E18" s="14" t="s">
        <v>44</v>
      </c>
      <c r="F18" s="15">
        <v>3323</v>
      </c>
      <c r="G18" s="86">
        <v>48.35</v>
      </c>
      <c r="H18" s="87">
        <v>48.45</v>
      </c>
      <c r="I18" s="87">
        <v>0</v>
      </c>
      <c r="J18" s="92">
        <v>0</v>
      </c>
      <c r="K18" s="69">
        <f t="shared" si="0"/>
        <v>48.35</v>
      </c>
      <c r="L18" s="69">
        <f t="shared" si="1"/>
        <v>-0.10000000000000142</v>
      </c>
      <c r="M18" s="69">
        <f t="shared" si="2"/>
        <v>0</v>
      </c>
    </row>
    <row r="19" spans="1:14" x14ac:dyDescent="0.2">
      <c r="A19" s="20" t="s">
        <v>192</v>
      </c>
      <c r="B19" s="21" t="s">
        <v>193</v>
      </c>
      <c r="C19" s="12" t="s">
        <v>194</v>
      </c>
      <c r="D19" s="13" t="s">
        <v>45</v>
      </c>
      <c r="E19" s="14" t="s">
        <v>46</v>
      </c>
      <c r="F19" s="15">
        <v>3325</v>
      </c>
      <c r="G19" s="86">
        <v>61.25</v>
      </c>
      <c r="H19" s="87">
        <v>61.35</v>
      </c>
      <c r="I19" s="87">
        <v>0</v>
      </c>
      <c r="J19" s="92">
        <v>5725</v>
      </c>
      <c r="K19" s="69">
        <f t="shared" si="0"/>
        <v>61.25</v>
      </c>
      <c r="L19" s="69">
        <f t="shared" si="1"/>
        <v>-0.10000000000000142</v>
      </c>
      <c r="M19" s="69">
        <f t="shared" si="2"/>
        <v>-572.50000000000819</v>
      </c>
    </row>
    <row r="20" spans="1:14" x14ac:dyDescent="0.2">
      <c r="A20" s="20" t="s">
        <v>192</v>
      </c>
      <c r="B20" s="21" t="s">
        <v>193</v>
      </c>
      <c r="C20" s="12" t="s">
        <v>194</v>
      </c>
      <c r="D20" s="13" t="s">
        <v>47</v>
      </c>
      <c r="E20" s="14" t="s">
        <v>48</v>
      </c>
      <c r="F20" s="15">
        <v>3327</v>
      </c>
      <c r="G20" s="86">
        <v>67.89</v>
      </c>
      <c r="H20" s="87">
        <v>67.989999999999995</v>
      </c>
      <c r="I20" s="87">
        <v>0</v>
      </c>
      <c r="J20" s="92">
        <v>0</v>
      </c>
      <c r="K20" s="69">
        <f t="shared" si="0"/>
        <v>67.89</v>
      </c>
      <c r="L20" s="69">
        <f t="shared" si="1"/>
        <v>-9.9999999999994316E-2</v>
      </c>
      <c r="M20" s="69">
        <f t="shared" si="2"/>
        <v>0</v>
      </c>
    </row>
    <row r="21" spans="1:14" x14ac:dyDescent="0.2">
      <c r="A21" s="20" t="s">
        <v>192</v>
      </c>
      <c r="B21" s="21" t="s">
        <v>193</v>
      </c>
      <c r="C21" s="12" t="s">
        <v>194</v>
      </c>
      <c r="D21" s="13" t="s">
        <v>49</v>
      </c>
      <c r="E21" s="14" t="s">
        <v>50</v>
      </c>
      <c r="F21" s="15">
        <v>3329</v>
      </c>
      <c r="G21" s="86">
        <v>72.58</v>
      </c>
      <c r="H21" s="87">
        <v>72.679999999999993</v>
      </c>
      <c r="I21" s="87">
        <v>0</v>
      </c>
      <c r="J21" s="92">
        <v>0</v>
      </c>
      <c r="K21" s="69">
        <f t="shared" si="0"/>
        <v>72.58</v>
      </c>
      <c r="L21" s="69">
        <f t="shared" si="1"/>
        <v>-9.9999999999994316E-2</v>
      </c>
      <c r="M21" s="69">
        <f t="shared" si="2"/>
        <v>0</v>
      </c>
    </row>
    <row r="22" spans="1:14" x14ac:dyDescent="0.2">
      <c r="A22" s="20" t="s">
        <v>192</v>
      </c>
      <c r="B22" s="21" t="s">
        <v>193</v>
      </c>
      <c r="C22" s="12" t="s">
        <v>194</v>
      </c>
      <c r="D22" s="16" t="s">
        <v>51</v>
      </c>
      <c r="E22" s="17" t="s">
        <v>52</v>
      </c>
      <c r="F22" s="15">
        <v>3331</v>
      </c>
      <c r="G22" s="86">
        <v>80.599999999999994</v>
      </c>
      <c r="H22" s="87">
        <v>80.699999999999989</v>
      </c>
      <c r="I22" s="87">
        <v>0</v>
      </c>
      <c r="J22" s="92">
        <v>0</v>
      </c>
      <c r="K22" s="69">
        <f t="shared" si="0"/>
        <v>80.599999999999994</v>
      </c>
      <c r="L22" s="69">
        <f t="shared" si="1"/>
        <v>-9.9999999999994316E-2</v>
      </c>
      <c r="M22" s="69">
        <f t="shared" si="2"/>
        <v>0</v>
      </c>
    </row>
    <row r="23" spans="1:14" x14ac:dyDescent="0.2">
      <c r="A23" s="20" t="s">
        <v>211</v>
      </c>
      <c r="B23" s="21" t="s">
        <v>212</v>
      </c>
      <c r="C23" s="12" t="s">
        <v>213</v>
      </c>
      <c r="D23" s="13" t="s">
        <v>21</v>
      </c>
      <c r="E23" s="14" t="s">
        <v>22</v>
      </c>
      <c r="F23" s="15">
        <v>3301</v>
      </c>
      <c r="G23" s="86">
        <v>78.739999999999995</v>
      </c>
      <c r="H23" s="87">
        <v>78.759999999999991</v>
      </c>
      <c r="I23" s="87">
        <v>0</v>
      </c>
      <c r="J23" s="92">
        <v>0</v>
      </c>
      <c r="K23" s="69">
        <f t="shared" si="0"/>
        <v>78.739999999999995</v>
      </c>
      <c r="L23" s="69">
        <f t="shared" si="1"/>
        <v>-1.9999999999996021E-2</v>
      </c>
      <c r="M23" s="69">
        <f t="shared" si="2"/>
        <v>0</v>
      </c>
      <c r="N23" s="70">
        <f>SUM(M23:M38)</f>
        <v>-178.18000000002547</v>
      </c>
    </row>
    <row r="24" spans="1:14" x14ac:dyDescent="0.2">
      <c r="A24" s="20" t="s">
        <v>211</v>
      </c>
      <c r="B24" s="21" t="s">
        <v>212</v>
      </c>
      <c r="C24" s="12" t="s">
        <v>213</v>
      </c>
      <c r="D24" s="13" t="s">
        <v>23</v>
      </c>
      <c r="E24" s="14" t="s">
        <v>24</v>
      </c>
      <c r="F24" s="15">
        <v>3303</v>
      </c>
      <c r="G24" s="86">
        <v>85.4</v>
      </c>
      <c r="H24" s="87">
        <v>85.42</v>
      </c>
      <c r="I24" s="87">
        <v>0</v>
      </c>
      <c r="J24" s="92">
        <v>0</v>
      </c>
      <c r="K24" s="69">
        <f t="shared" si="0"/>
        <v>85.4</v>
      </c>
      <c r="L24" s="69">
        <f t="shared" si="1"/>
        <v>-1.9999999999996021E-2</v>
      </c>
      <c r="M24" s="69">
        <f t="shared" si="2"/>
        <v>0</v>
      </c>
    </row>
    <row r="25" spans="1:14" x14ac:dyDescent="0.2">
      <c r="A25" s="20" t="s">
        <v>211</v>
      </c>
      <c r="B25" s="21" t="s">
        <v>212</v>
      </c>
      <c r="C25" s="12" t="s">
        <v>213</v>
      </c>
      <c r="D25" s="13" t="s">
        <v>25</v>
      </c>
      <c r="E25" s="14" t="s">
        <v>26</v>
      </c>
      <c r="F25" s="15">
        <v>3305</v>
      </c>
      <c r="G25" s="86">
        <v>76.819999999999993</v>
      </c>
      <c r="H25" s="87">
        <v>76.839999999999989</v>
      </c>
      <c r="I25" s="87">
        <v>0</v>
      </c>
      <c r="J25" s="92">
        <v>0</v>
      </c>
      <c r="K25" s="69">
        <f t="shared" si="0"/>
        <v>76.819999999999993</v>
      </c>
      <c r="L25" s="69">
        <f t="shared" si="1"/>
        <v>-1.9999999999996021E-2</v>
      </c>
      <c r="M25" s="69">
        <f t="shared" si="2"/>
        <v>0</v>
      </c>
    </row>
    <row r="26" spans="1:14" x14ac:dyDescent="0.2">
      <c r="A26" s="20" t="s">
        <v>211</v>
      </c>
      <c r="B26" s="21" t="s">
        <v>212</v>
      </c>
      <c r="C26" s="12" t="s">
        <v>213</v>
      </c>
      <c r="D26" s="13" t="s">
        <v>27</v>
      </c>
      <c r="E26" s="14" t="s">
        <v>28</v>
      </c>
      <c r="F26" s="15">
        <v>3307</v>
      </c>
      <c r="G26" s="86">
        <v>84.06</v>
      </c>
      <c r="H26" s="87">
        <v>84.08</v>
      </c>
      <c r="I26" s="87">
        <v>0</v>
      </c>
      <c r="J26" s="92">
        <v>0</v>
      </c>
      <c r="K26" s="69">
        <f t="shared" si="0"/>
        <v>84.06</v>
      </c>
      <c r="L26" s="69">
        <f t="shared" si="1"/>
        <v>-1.9999999999996021E-2</v>
      </c>
      <c r="M26" s="69">
        <f t="shared" si="2"/>
        <v>0</v>
      </c>
    </row>
    <row r="27" spans="1:14" x14ac:dyDescent="0.2">
      <c r="A27" s="20" t="s">
        <v>211</v>
      </c>
      <c r="B27" s="21" t="s">
        <v>212</v>
      </c>
      <c r="C27" s="12" t="s">
        <v>213</v>
      </c>
      <c r="D27" s="13" t="s">
        <v>29</v>
      </c>
      <c r="E27" s="14" t="s">
        <v>30</v>
      </c>
      <c r="F27" s="15">
        <v>3309</v>
      </c>
      <c r="G27" s="86">
        <v>52.01</v>
      </c>
      <c r="H27" s="87">
        <v>52.03</v>
      </c>
      <c r="I27" s="87">
        <v>0</v>
      </c>
      <c r="J27" s="92">
        <v>624</v>
      </c>
      <c r="K27" s="69">
        <f t="shared" si="0"/>
        <v>52.01</v>
      </c>
      <c r="L27" s="69">
        <f t="shared" si="1"/>
        <v>-2.0000000000003126E-2</v>
      </c>
      <c r="M27" s="69">
        <f t="shared" si="2"/>
        <v>-12.480000000001951</v>
      </c>
    </row>
    <row r="28" spans="1:14" x14ac:dyDescent="0.2">
      <c r="A28" s="20" t="s">
        <v>211</v>
      </c>
      <c r="B28" s="21" t="s">
        <v>212</v>
      </c>
      <c r="C28" s="12" t="s">
        <v>213</v>
      </c>
      <c r="D28" s="13" t="s">
        <v>31</v>
      </c>
      <c r="E28" s="14" t="s">
        <v>32</v>
      </c>
      <c r="F28" s="15">
        <v>3311</v>
      </c>
      <c r="G28" s="86">
        <v>66.64</v>
      </c>
      <c r="H28" s="87">
        <v>66.66</v>
      </c>
      <c r="I28" s="87">
        <v>0</v>
      </c>
      <c r="J28" s="92">
        <v>0</v>
      </c>
      <c r="K28" s="69">
        <f t="shared" si="0"/>
        <v>66.64</v>
      </c>
      <c r="L28" s="69">
        <f t="shared" si="1"/>
        <v>-1.9999999999996021E-2</v>
      </c>
      <c r="M28" s="69">
        <f t="shared" si="2"/>
        <v>0</v>
      </c>
    </row>
    <row r="29" spans="1:14" x14ac:dyDescent="0.2">
      <c r="A29" s="20" t="s">
        <v>211</v>
      </c>
      <c r="B29" s="21" t="s">
        <v>212</v>
      </c>
      <c r="C29" s="12" t="s">
        <v>213</v>
      </c>
      <c r="D29" s="13" t="s">
        <v>33</v>
      </c>
      <c r="E29" s="14" t="s">
        <v>34</v>
      </c>
      <c r="F29" s="15">
        <v>3313</v>
      </c>
      <c r="G29" s="86">
        <v>70.98</v>
      </c>
      <c r="H29" s="87">
        <v>71</v>
      </c>
      <c r="I29" s="87">
        <v>0</v>
      </c>
      <c r="J29" s="92">
        <v>0</v>
      </c>
      <c r="K29" s="69">
        <f t="shared" si="0"/>
        <v>70.98</v>
      </c>
      <c r="L29" s="69">
        <f t="shared" si="1"/>
        <v>-1.9999999999996021E-2</v>
      </c>
      <c r="M29" s="69">
        <f t="shared" si="2"/>
        <v>0</v>
      </c>
    </row>
    <row r="30" spans="1:14" x14ac:dyDescent="0.2">
      <c r="A30" s="20" t="s">
        <v>211</v>
      </c>
      <c r="B30" s="21" t="s">
        <v>212</v>
      </c>
      <c r="C30" s="12" t="s">
        <v>213</v>
      </c>
      <c r="D30" s="13" t="s">
        <v>35</v>
      </c>
      <c r="E30" s="14" t="s">
        <v>36</v>
      </c>
      <c r="F30" s="15">
        <v>3315</v>
      </c>
      <c r="G30" s="86">
        <v>80.8</v>
      </c>
      <c r="H30" s="87">
        <v>80.819999999999993</v>
      </c>
      <c r="I30" s="87">
        <v>0</v>
      </c>
      <c r="J30" s="92">
        <v>0</v>
      </c>
      <c r="K30" s="69">
        <f t="shared" si="0"/>
        <v>80.8</v>
      </c>
      <c r="L30" s="69">
        <f t="shared" si="1"/>
        <v>-1.9999999999996021E-2</v>
      </c>
      <c r="M30" s="69">
        <f t="shared" si="2"/>
        <v>0</v>
      </c>
    </row>
    <row r="31" spans="1:14" x14ac:dyDescent="0.2">
      <c r="A31" s="20" t="s">
        <v>211</v>
      </c>
      <c r="B31" s="21" t="s">
        <v>212</v>
      </c>
      <c r="C31" s="12" t="s">
        <v>213</v>
      </c>
      <c r="D31" s="13" t="s">
        <v>37</v>
      </c>
      <c r="E31" s="14" t="s">
        <v>38</v>
      </c>
      <c r="F31" s="15">
        <v>3317</v>
      </c>
      <c r="G31" s="86">
        <v>51.7</v>
      </c>
      <c r="H31" s="87">
        <v>51.720000000000006</v>
      </c>
      <c r="I31" s="87">
        <v>0</v>
      </c>
      <c r="J31" s="92">
        <v>0</v>
      </c>
      <c r="K31" s="69">
        <f t="shared" si="0"/>
        <v>51.7</v>
      </c>
      <c r="L31" s="69">
        <f t="shared" si="1"/>
        <v>-2.0000000000003126E-2</v>
      </c>
      <c r="M31" s="69">
        <f t="shared" si="2"/>
        <v>0</v>
      </c>
    </row>
    <row r="32" spans="1:14" x14ac:dyDescent="0.2">
      <c r="A32" s="20" t="s">
        <v>211</v>
      </c>
      <c r="B32" s="21" t="s">
        <v>212</v>
      </c>
      <c r="C32" s="12" t="s">
        <v>213</v>
      </c>
      <c r="D32" s="13" t="s">
        <v>39</v>
      </c>
      <c r="E32" s="14" t="s">
        <v>40</v>
      </c>
      <c r="F32" s="15">
        <v>3319</v>
      </c>
      <c r="G32" s="86">
        <v>62.05</v>
      </c>
      <c r="H32" s="87">
        <v>62.07</v>
      </c>
      <c r="I32" s="87">
        <v>0</v>
      </c>
      <c r="J32" s="92">
        <v>2102</v>
      </c>
      <c r="K32" s="69">
        <f t="shared" si="0"/>
        <v>62.05</v>
      </c>
      <c r="L32" s="69">
        <f t="shared" si="1"/>
        <v>-2.0000000000003126E-2</v>
      </c>
      <c r="M32" s="69">
        <f t="shared" si="2"/>
        <v>-42.040000000006572</v>
      </c>
    </row>
    <row r="33" spans="1:14" x14ac:dyDescent="0.2">
      <c r="A33" s="20" t="s">
        <v>211</v>
      </c>
      <c r="B33" s="21" t="s">
        <v>212</v>
      </c>
      <c r="C33" s="12" t="s">
        <v>213</v>
      </c>
      <c r="D33" s="13" t="s">
        <v>41</v>
      </c>
      <c r="E33" s="14" t="s">
        <v>42</v>
      </c>
      <c r="F33" s="15">
        <v>3321</v>
      </c>
      <c r="G33" s="86">
        <v>68.739999999999995</v>
      </c>
      <c r="H33" s="87">
        <v>68.759999999999991</v>
      </c>
      <c r="I33" s="87">
        <v>0</v>
      </c>
      <c r="J33" s="92">
        <v>337</v>
      </c>
      <c r="K33" s="69">
        <f t="shared" si="0"/>
        <v>68.739999999999995</v>
      </c>
      <c r="L33" s="69">
        <f t="shared" si="1"/>
        <v>-1.9999999999996021E-2</v>
      </c>
      <c r="M33" s="69">
        <f t="shared" si="2"/>
        <v>-6.7399999999986591</v>
      </c>
    </row>
    <row r="34" spans="1:14" x14ac:dyDescent="0.2">
      <c r="A34" s="20" t="s">
        <v>211</v>
      </c>
      <c r="B34" s="21" t="s">
        <v>212</v>
      </c>
      <c r="C34" s="12" t="s">
        <v>213</v>
      </c>
      <c r="D34" s="13" t="s">
        <v>43</v>
      </c>
      <c r="E34" s="14" t="s">
        <v>44</v>
      </c>
      <c r="F34" s="15">
        <v>3323</v>
      </c>
      <c r="G34" s="86">
        <v>43.97</v>
      </c>
      <c r="H34" s="87">
        <v>43.99</v>
      </c>
      <c r="I34" s="87">
        <v>0</v>
      </c>
      <c r="J34" s="92">
        <v>0</v>
      </c>
      <c r="K34" s="69">
        <f t="shared" si="0"/>
        <v>43.97</v>
      </c>
      <c r="L34" s="69">
        <f t="shared" si="1"/>
        <v>-2.0000000000003126E-2</v>
      </c>
      <c r="M34" s="69">
        <f t="shared" si="2"/>
        <v>0</v>
      </c>
    </row>
    <row r="35" spans="1:14" x14ac:dyDescent="0.2">
      <c r="A35" s="20" t="s">
        <v>211</v>
      </c>
      <c r="B35" s="21" t="s">
        <v>212</v>
      </c>
      <c r="C35" s="12" t="s">
        <v>213</v>
      </c>
      <c r="D35" s="13" t="s">
        <v>45</v>
      </c>
      <c r="E35" s="14" t="s">
        <v>46</v>
      </c>
      <c r="F35" s="15">
        <v>3325</v>
      </c>
      <c r="G35" s="86">
        <v>55.93</v>
      </c>
      <c r="H35" s="87">
        <v>55.95</v>
      </c>
      <c r="I35" s="87">
        <v>0</v>
      </c>
      <c r="J35" s="92">
        <v>5582</v>
      </c>
      <c r="K35" s="69">
        <f t="shared" si="0"/>
        <v>55.93</v>
      </c>
      <c r="L35" s="69">
        <f t="shared" si="1"/>
        <v>-2.0000000000003126E-2</v>
      </c>
      <c r="M35" s="69">
        <f t="shared" si="2"/>
        <v>-111.64000000001745</v>
      </c>
    </row>
    <row r="36" spans="1:14" x14ac:dyDescent="0.2">
      <c r="A36" s="20" t="s">
        <v>211</v>
      </c>
      <c r="B36" s="21" t="s">
        <v>212</v>
      </c>
      <c r="C36" s="12" t="s">
        <v>213</v>
      </c>
      <c r="D36" s="13" t="s">
        <v>47</v>
      </c>
      <c r="E36" s="14" t="s">
        <v>48</v>
      </c>
      <c r="F36" s="15">
        <v>3327</v>
      </c>
      <c r="G36" s="86">
        <v>62.05</v>
      </c>
      <c r="H36" s="87">
        <v>62.07</v>
      </c>
      <c r="I36" s="87">
        <v>0</v>
      </c>
      <c r="J36" s="92">
        <v>264</v>
      </c>
      <c r="K36" s="69">
        <f t="shared" si="0"/>
        <v>62.05</v>
      </c>
      <c r="L36" s="69">
        <f t="shared" si="1"/>
        <v>-2.0000000000003126E-2</v>
      </c>
      <c r="M36" s="69">
        <f t="shared" si="2"/>
        <v>-5.2800000000008254</v>
      </c>
    </row>
    <row r="37" spans="1:14" x14ac:dyDescent="0.2">
      <c r="A37" s="20" t="s">
        <v>211</v>
      </c>
      <c r="B37" s="21" t="s">
        <v>212</v>
      </c>
      <c r="C37" s="12" t="s">
        <v>213</v>
      </c>
      <c r="D37" s="13" t="s">
        <v>49</v>
      </c>
      <c r="E37" s="14" t="s">
        <v>50</v>
      </c>
      <c r="F37" s="15">
        <v>3329</v>
      </c>
      <c r="G37" s="86">
        <v>66.33</v>
      </c>
      <c r="H37" s="87">
        <v>66.349999999999994</v>
      </c>
      <c r="I37" s="87">
        <v>0</v>
      </c>
      <c r="J37" s="92">
        <v>0</v>
      </c>
      <c r="K37" s="69">
        <f t="shared" si="0"/>
        <v>66.33</v>
      </c>
      <c r="L37" s="69">
        <f t="shared" si="1"/>
        <v>-1.9999999999996021E-2</v>
      </c>
      <c r="M37" s="69">
        <f t="shared" si="2"/>
        <v>0</v>
      </c>
    </row>
    <row r="38" spans="1:14" x14ac:dyDescent="0.2">
      <c r="A38" s="20" t="s">
        <v>211</v>
      </c>
      <c r="B38" s="21" t="s">
        <v>212</v>
      </c>
      <c r="C38" s="12" t="s">
        <v>213</v>
      </c>
      <c r="D38" s="16" t="s">
        <v>51</v>
      </c>
      <c r="E38" s="17" t="s">
        <v>52</v>
      </c>
      <c r="F38" s="15">
        <v>3331</v>
      </c>
      <c r="G38" s="86">
        <v>73.56</v>
      </c>
      <c r="H38" s="87">
        <v>73.58</v>
      </c>
      <c r="I38" s="87">
        <v>0</v>
      </c>
      <c r="J38" s="92">
        <v>0</v>
      </c>
      <c r="K38" s="69">
        <f t="shared" si="0"/>
        <v>73.56</v>
      </c>
      <c r="L38" s="69">
        <f t="shared" si="1"/>
        <v>-1.9999999999996021E-2</v>
      </c>
      <c r="M38" s="69">
        <f t="shared" si="2"/>
        <v>0</v>
      </c>
    </row>
    <row r="39" spans="1:14" x14ac:dyDescent="0.2">
      <c r="A39" s="20" t="s">
        <v>214</v>
      </c>
      <c r="B39" s="21" t="s">
        <v>215</v>
      </c>
      <c r="C39" s="12" t="s">
        <v>213</v>
      </c>
      <c r="D39" s="13" t="s">
        <v>21</v>
      </c>
      <c r="E39" s="14" t="s">
        <v>22</v>
      </c>
      <c r="F39" s="15">
        <v>3301</v>
      </c>
      <c r="G39" s="86">
        <v>78.739999999999995</v>
      </c>
      <c r="H39" s="87">
        <v>78.759999999999991</v>
      </c>
      <c r="I39" s="87">
        <v>0</v>
      </c>
      <c r="J39" s="92">
        <v>0</v>
      </c>
      <c r="K39" s="69">
        <f t="shared" si="0"/>
        <v>78.739999999999995</v>
      </c>
      <c r="L39" s="69">
        <f t="shared" si="1"/>
        <v>-1.9999999999996021E-2</v>
      </c>
      <c r="M39" s="69">
        <f t="shared" si="2"/>
        <v>0</v>
      </c>
      <c r="N39" s="70">
        <f>SUM(M39:M54)</f>
        <v>-165.24000000002385</v>
      </c>
    </row>
    <row r="40" spans="1:14" x14ac:dyDescent="0.2">
      <c r="A40" s="20" t="s">
        <v>214</v>
      </c>
      <c r="B40" s="21" t="s">
        <v>215</v>
      </c>
      <c r="C40" s="12" t="s">
        <v>213</v>
      </c>
      <c r="D40" s="13" t="s">
        <v>23</v>
      </c>
      <c r="E40" s="14" t="s">
        <v>24</v>
      </c>
      <c r="F40" s="15">
        <v>3303</v>
      </c>
      <c r="G40" s="86">
        <v>85.4</v>
      </c>
      <c r="H40" s="87">
        <v>85.42</v>
      </c>
      <c r="I40" s="87">
        <v>0</v>
      </c>
      <c r="J40" s="92">
        <v>0</v>
      </c>
      <c r="K40" s="69">
        <f t="shared" si="0"/>
        <v>85.4</v>
      </c>
      <c r="L40" s="69">
        <f t="shared" si="1"/>
        <v>-1.9999999999996021E-2</v>
      </c>
      <c r="M40" s="69">
        <f t="shared" si="2"/>
        <v>0</v>
      </c>
    </row>
    <row r="41" spans="1:14" x14ac:dyDescent="0.2">
      <c r="A41" s="20" t="s">
        <v>214</v>
      </c>
      <c r="B41" s="21" t="s">
        <v>215</v>
      </c>
      <c r="C41" s="12" t="s">
        <v>213</v>
      </c>
      <c r="D41" s="13" t="s">
        <v>25</v>
      </c>
      <c r="E41" s="14" t="s">
        <v>26</v>
      </c>
      <c r="F41" s="15">
        <v>3305</v>
      </c>
      <c r="G41" s="86">
        <v>76.819999999999993</v>
      </c>
      <c r="H41" s="87">
        <v>76.839999999999989</v>
      </c>
      <c r="I41" s="87">
        <v>0</v>
      </c>
      <c r="J41" s="92">
        <v>0</v>
      </c>
      <c r="K41" s="69">
        <f t="shared" si="0"/>
        <v>76.819999999999993</v>
      </c>
      <c r="L41" s="69">
        <f t="shared" si="1"/>
        <v>-1.9999999999996021E-2</v>
      </c>
      <c r="M41" s="69">
        <f t="shared" si="2"/>
        <v>0</v>
      </c>
    </row>
    <row r="42" spans="1:14" x14ac:dyDescent="0.2">
      <c r="A42" s="20" t="s">
        <v>214</v>
      </c>
      <c r="B42" s="21" t="s">
        <v>215</v>
      </c>
      <c r="C42" s="12" t="s">
        <v>213</v>
      </c>
      <c r="D42" s="13" t="s">
        <v>27</v>
      </c>
      <c r="E42" s="14" t="s">
        <v>28</v>
      </c>
      <c r="F42" s="15">
        <v>3307</v>
      </c>
      <c r="G42" s="86">
        <v>84.06</v>
      </c>
      <c r="H42" s="87">
        <v>84.08</v>
      </c>
      <c r="I42" s="87">
        <v>0</v>
      </c>
      <c r="J42" s="92">
        <v>0</v>
      </c>
      <c r="K42" s="69">
        <f t="shared" si="0"/>
        <v>84.06</v>
      </c>
      <c r="L42" s="69">
        <f t="shared" si="1"/>
        <v>-1.9999999999996021E-2</v>
      </c>
      <c r="M42" s="69">
        <f t="shared" si="2"/>
        <v>0</v>
      </c>
    </row>
    <row r="43" spans="1:14" x14ac:dyDescent="0.2">
      <c r="A43" s="20" t="s">
        <v>214</v>
      </c>
      <c r="B43" s="21" t="s">
        <v>215</v>
      </c>
      <c r="C43" s="12" t="s">
        <v>213</v>
      </c>
      <c r="D43" s="13" t="s">
        <v>29</v>
      </c>
      <c r="E43" s="14" t="s">
        <v>30</v>
      </c>
      <c r="F43" s="15">
        <v>3309</v>
      </c>
      <c r="G43" s="86">
        <v>52.01</v>
      </c>
      <c r="H43" s="87">
        <v>52.03</v>
      </c>
      <c r="I43" s="87">
        <v>0</v>
      </c>
      <c r="J43" s="92">
        <v>1875</v>
      </c>
      <c r="K43" s="69">
        <f t="shared" si="0"/>
        <v>52.01</v>
      </c>
      <c r="L43" s="69">
        <f t="shared" si="1"/>
        <v>-2.0000000000003126E-2</v>
      </c>
      <c r="M43" s="69">
        <f t="shared" si="2"/>
        <v>-37.500000000005862</v>
      </c>
    </row>
    <row r="44" spans="1:14" x14ac:dyDescent="0.2">
      <c r="A44" s="20" t="s">
        <v>214</v>
      </c>
      <c r="B44" s="21" t="s">
        <v>215</v>
      </c>
      <c r="C44" s="12" t="s">
        <v>213</v>
      </c>
      <c r="D44" s="13" t="s">
        <v>31</v>
      </c>
      <c r="E44" s="14" t="s">
        <v>32</v>
      </c>
      <c r="F44" s="15">
        <v>3311</v>
      </c>
      <c r="G44" s="86">
        <v>66.64</v>
      </c>
      <c r="H44" s="87">
        <v>66.66</v>
      </c>
      <c r="I44" s="87">
        <v>0</v>
      </c>
      <c r="J44" s="92">
        <v>98</v>
      </c>
      <c r="K44" s="69">
        <f t="shared" si="0"/>
        <v>66.64</v>
      </c>
      <c r="L44" s="69">
        <f t="shared" si="1"/>
        <v>-1.9999999999996021E-2</v>
      </c>
      <c r="M44" s="69">
        <f t="shared" si="2"/>
        <v>-1.9599999999996101</v>
      </c>
    </row>
    <row r="45" spans="1:14" x14ac:dyDescent="0.2">
      <c r="A45" s="20" t="s">
        <v>214</v>
      </c>
      <c r="B45" s="21" t="s">
        <v>215</v>
      </c>
      <c r="C45" s="12" t="s">
        <v>213</v>
      </c>
      <c r="D45" s="13" t="s">
        <v>33</v>
      </c>
      <c r="E45" s="14" t="s">
        <v>34</v>
      </c>
      <c r="F45" s="15">
        <v>3313</v>
      </c>
      <c r="G45" s="86">
        <v>70.98</v>
      </c>
      <c r="H45" s="87">
        <v>71</v>
      </c>
      <c r="I45" s="87">
        <v>0</v>
      </c>
      <c r="J45" s="92">
        <v>0</v>
      </c>
      <c r="K45" s="69">
        <f t="shared" si="0"/>
        <v>70.98</v>
      </c>
      <c r="L45" s="69">
        <f t="shared" si="1"/>
        <v>-1.9999999999996021E-2</v>
      </c>
      <c r="M45" s="69">
        <f t="shared" si="2"/>
        <v>0</v>
      </c>
    </row>
    <row r="46" spans="1:14" x14ac:dyDescent="0.2">
      <c r="A46" s="20" t="s">
        <v>214</v>
      </c>
      <c r="B46" s="21" t="s">
        <v>215</v>
      </c>
      <c r="C46" s="12" t="s">
        <v>213</v>
      </c>
      <c r="D46" s="13" t="s">
        <v>35</v>
      </c>
      <c r="E46" s="14" t="s">
        <v>36</v>
      </c>
      <c r="F46" s="15">
        <v>3315</v>
      </c>
      <c r="G46" s="86">
        <v>80.8</v>
      </c>
      <c r="H46" s="87">
        <v>80.819999999999993</v>
      </c>
      <c r="I46" s="87">
        <v>0</v>
      </c>
      <c r="J46" s="92">
        <v>0</v>
      </c>
      <c r="K46" s="69">
        <f t="shared" si="0"/>
        <v>80.8</v>
      </c>
      <c r="L46" s="69">
        <f t="shared" si="1"/>
        <v>-1.9999999999996021E-2</v>
      </c>
      <c r="M46" s="69">
        <f t="shared" si="2"/>
        <v>0</v>
      </c>
    </row>
    <row r="47" spans="1:14" x14ac:dyDescent="0.2">
      <c r="A47" s="20" t="s">
        <v>214</v>
      </c>
      <c r="B47" s="21" t="s">
        <v>215</v>
      </c>
      <c r="C47" s="12" t="s">
        <v>213</v>
      </c>
      <c r="D47" s="13" t="s">
        <v>37</v>
      </c>
      <c r="E47" s="14" t="s">
        <v>38</v>
      </c>
      <c r="F47" s="15">
        <v>3317</v>
      </c>
      <c r="G47" s="86">
        <v>51.7</v>
      </c>
      <c r="H47" s="87">
        <v>51.720000000000006</v>
      </c>
      <c r="I47" s="87">
        <v>0</v>
      </c>
      <c r="J47" s="92">
        <v>0</v>
      </c>
      <c r="K47" s="69">
        <f t="shared" si="0"/>
        <v>51.7</v>
      </c>
      <c r="L47" s="69">
        <f t="shared" si="1"/>
        <v>-2.0000000000003126E-2</v>
      </c>
      <c r="M47" s="69">
        <f t="shared" si="2"/>
        <v>0</v>
      </c>
    </row>
    <row r="48" spans="1:14" x14ac:dyDescent="0.2">
      <c r="A48" s="20" t="s">
        <v>214</v>
      </c>
      <c r="B48" s="21" t="s">
        <v>215</v>
      </c>
      <c r="C48" s="12" t="s">
        <v>213</v>
      </c>
      <c r="D48" s="13" t="s">
        <v>39</v>
      </c>
      <c r="E48" s="14" t="s">
        <v>40</v>
      </c>
      <c r="F48" s="15">
        <v>3319</v>
      </c>
      <c r="G48" s="86">
        <v>62.05</v>
      </c>
      <c r="H48" s="87">
        <v>62.07</v>
      </c>
      <c r="I48" s="87">
        <v>0</v>
      </c>
      <c r="J48" s="92">
        <v>1383</v>
      </c>
      <c r="K48" s="69">
        <f t="shared" si="0"/>
        <v>62.05</v>
      </c>
      <c r="L48" s="69">
        <f t="shared" si="1"/>
        <v>-2.0000000000003126E-2</v>
      </c>
      <c r="M48" s="69">
        <f t="shared" si="2"/>
        <v>-27.660000000004324</v>
      </c>
    </row>
    <row r="49" spans="1:14" x14ac:dyDescent="0.2">
      <c r="A49" s="20" t="s">
        <v>214</v>
      </c>
      <c r="B49" s="21" t="s">
        <v>215</v>
      </c>
      <c r="C49" s="12" t="s">
        <v>213</v>
      </c>
      <c r="D49" s="13" t="s">
        <v>41</v>
      </c>
      <c r="E49" s="14" t="s">
        <v>42</v>
      </c>
      <c r="F49" s="15">
        <v>3321</v>
      </c>
      <c r="G49" s="86">
        <v>68.739999999999995</v>
      </c>
      <c r="H49" s="87">
        <v>68.759999999999991</v>
      </c>
      <c r="I49" s="87">
        <v>0</v>
      </c>
      <c r="J49" s="92">
        <v>181</v>
      </c>
      <c r="K49" s="69">
        <f t="shared" si="0"/>
        <v>68.739999999999995</v>
      </c>
      <c r="L49" s="69">
        <f t="shared" si="1"/>
        <v>-1.9999999999996021E-2</v>
      </c>
      <c r="M49" s="69">
        <f t="shared" si="2"/>
        <v>-3.6199999999992798</v>
      </c>
    </row>
    <row r="50" spans="1:14" x14ac:dyDescent="0.2">
      <c r="A50" s="20" t="s">
        <v>214</v>
      </c>
      <c r="B50" s="21" t="s">
        <v>215</v>
      </c>
      <c r="C50" s="12" t="s">
        <v>213</v>
      </c>
      <c r="D50" s="13" t="s">
        <v>43</v>
      </c>
      <c r="E50" s="14" t="s">
        <v>44</v>
      </c>
      <c r="F50" s="15">
        <v>3323</v>
      </c>
      <c r="G50" s="86">
        <v>43.97</v>
      </c>
      <c r="H50" s="87">
        <v>43.99</v>
      </c>
      <c r="I50" s="87">
        <v>0</v>
      </c>
      <c r="J50" s="92">
        <v>0</v>
      </c>
      <c r="K50" s="69">
        <f t="shared" si="0"/>
        <v>43.97</v>
      </c>
      <c r="L50" s="69">
        <f t="shared" si="1"/>
        <v>-2.0000000000003126E-2</v>
      </c>
      <c r="M50" s="69">
        <f t="shared" si="2"/>
        <v>0</v>
      </c>
    </row>
    <row r="51" spans="1:14" x14ac:dyDescent="0.2">
      <c r="A51" s="20" t="s">
        <v>214</v>
      </c>
      <c r="B51" s="21" t="s">
        <v>215</v>
      </c>
      <c r="C51" s="12" t="s">
        <v>213</v>
      </c>
      <c r="D51" s="13" t="s">
        <v>45</v>
      </c>
      <c r="E51" s="14" t="s">
        <v>46</v>
      </c>
      <c r="F51" s="15">
        <v>3325</v>
      </c>
      <c r="G51" s="86">
        <v>55.93</v>
      </c>
      <c r="H51" s="87">
        <v>55.95</v>
      </c>
      <c r="I51" s="87">
        <v>0</v>
      </c>
      <c r="J51" s="92">
        <v>4504</v>
      </c>
      <c r="K51" s="69">
        <f t="shared" si="0"/>
        <v>55.93</v>
      </c>
      <c r="L51" s="69">
        <f t="shared" si="1"/>
        <v>-2.0000000000003126E-2</v>
      </c>
      <c r="M51" s="69">
        <f t="shared" si="2"/>
        <v>-90.080000000014081</v>
      </c>
    </row>
    <row r="52" spans="1:14" x14ac:dyDescent="0.2">
      <c r="A52" s="20" t="s">
        <v>214</v>
      </c>
      <c r="B52" s="21" t="s">
        <v>215</v>
      </c>
      <c r="C52" s="12" t="s">
        <v>213</v>
      </c>
      <c r="D52" s="13" t="s">
        <v>47</v>
      </c>
      <c r="E52" s="14" t="s">
        <v>48</v>
      </c>
      <c r="F52" s="15">
        <v>3327</v>
      </c>
      <c r="G52" s="86">
        <v>62.05</v>
      </c>
      <c r="H52" s="87">
        <v>62.07</v>
      </c>
      <c r="I52" s="87">
        <v>0</v>
      </c>
      <c r="J52" s="92">
        <v>221</v>
      </c>
      <c r="K52" s="69">
        <f t="shared" si="0"/>
        <v>62.05</v>
      </c>
      <c r="L52" s="69">
        <f t="shared" si="1"/>
        <v>-2.0000000000003126E-2</v>
      </c>
      <c r="M52" s="69">
        <f t="shared" si="2"/>
        <v>-4.4200000000006909</v>
      </c>
    </row>
    <row r="53" spans="1:14" x14ac:dyDescent="0.2">
      <c r="A53" s="20" t="s">
        <v>214</v>
      </c>
      <c r="B53" s="21" t="s">
        <v>215</v>
      </c>
      <c r="C53" s="12" t="s">
        <v>213</v>
      </c>
      <c r="D53" s="13" t="s">
        <v>49</v>
      </c>
      <c r="E53" s="14" t="s">
        <v>50</v>
      </c>
      <c r="F53" s="15">
        <v>3329</v>
      </c>
      <c r="G53" s="86">
        <v>66.33</v>
      </c>
      <c r="H53" s="87">
        <v>66.349999999999994</v>
      </c>
      <c r="I53" s="87">
        <v>0</v>
      </c>
      <c r="J53" s="92">
        <v>0</v>
      </c>
      <c r="K53" s="69">
        <f t="shared" si="0"/>
        <v>66.33</v>
      </c>
      <c r="L53" s="69">
        <f t="shared" si="1"/>
        <v>-1.9999999999996021E-2</v>
      </c>
      <c r="M53" s="69">
        <f t="shared" si="2"/>
        <v>0</v>
      </c>
    </row>
    <row r="54" spans="1:14" x14ac:dyDescent="0.2">
      <c r="A54" s="20" t="s">
        <v>214</v>
      </c>
      <c r="B54" s="21" t="s">
        <v>215</v>
      </c>
      <c r="C54" s="12" t="s">
        <v>213</v>
      </c>
      <c r="D54" s="16" t="s">
        <v>51</v>
      </c>
      <c r="E54" s="17" t="s">
        <v>52</v>
      </c>
      <c r="F54" s="15">
        <v>3331</v>
      </c>
      <c r="G54" s="86">
        <v>73.56</v>
      </c>
      <c r="H54" s="87">
        <v>73.58</v>
      </c>
      <c r="I54" s="87">
        <v>0</v>
      </c>
      <c r="J54" s="92">
        <v>0</v>
      </c>
      <c r="K54" s="69">
        <f t="shared" si="0"/>
        <v>73.56</v>
      </c>
      <c r="L54" s="69">
        <f t="shared" si="1"/>
        <v>-1.9999999999996021E-2</v>
      </c>
      <c r="M54" s="69">
        <f t="shared" si="2"/>
        <v>0</v>
      </c>
    </row>
    <row r="55" spans="1:14" x14ac:dyDescent="0.2">
      <c r="A55" s="20" t="s">
        <v>218</v>
      </c>
      <c r="B55" s="21" t="s">
        <v>219</v>
      </c>
      <c r="C55" s="12" t="s">
        <v>213</v>
      </c>
      <c r="D55" s="13" t="s">
        <v>21</v>
      </c>
      <c r="E55" s="14" t="s">
        <v>22</v>
      </c>
      <c r="F55" s="15">
        <v>3301</v>
      </c>
      <c r="G55" s="86">
        <v>78.739999999999995</v>
      </c>
      <c r="H55" s="87">
        <v>78.759999999999991</v>
      </c>
      <c r="I55" s="87">
        <v>0</v>
      </c>
      <c r="J55" s="92">
        <v>910</v>
      </c>
      <c r="K55" s="69">
        <f t="shared" si="0"/>
        <v>78.739999999999995</v>
      </c>
      <c r="L55" s="69">
        <f t="shared" si="1"/>
        <v>-1.9999999999996021E-2</v>
      </c>
      <c r="M55" s="69">
        <f t="shared" si="2"/>
        <v>-18.199999999996379</v>
      </c>
      <c r="N55" s="70">
        <f>SUM(M55:M70)</f>
        <v>-198.42000000001963</v>
      </c>
    </row>
    <row r="56" spans="1:14" x14ac:dyDescent="0.2">
      <c r="A56" s="20" t="s">
        <v>218</v>
      </c>
      <c r="B56" s="21" t="s">
        <v>219</v>
      </c>
      <c r="C56" s="12" t="s">
        <v>213</v>
      </c>
      <c r="D56" s="13" t="s">
        <v>23</v>
      </c>
      <c r="E56" s="14" t="s">
        <v>24</v>
      </c>
      <c r="F56" s="15">
        <v>3303</v>
      </c>
      <c r="G56" s="86">
        <v>85.4</v>
      </c>
      <c r="H56" s="87">
        <v>85.42</v>
      </c>
      <c r="I56" s="87">
        <v>0</v>
      </c>
      <c r="J56" s="92">
        <v>0</v>
      </c>
      <c r="K56" s="69">
        <f t="shared" si="0"/>
        <v>85.4</v>
      </c>
      <c r="L56" s="69">
        <f t="shared" si="1"/>
        <v>-1.9999999999996021E-2</v>
      </c>
      <c r="M56" s="69">
        <f t="shared" si="2"/>
        <v>0</v>
      </c>
    </row>
    <row r="57" spans="1:14" x14ac:dyDescent="0.2">
      <c r="A57" s="20" t="s">
        <v>218</v>
      </c>
      <c r="B57" s="21" t="s">
        <v>219</v>
      </c>
      <c r="C57" s="12" t="s">
        <v>213</v>
      </c>
      <c r="D57" s="13" t="s">
        <v>25</v>
      </c>
      <c r="E57" s="14" t="s">
        <v>26</v>
      </c>
      <c r="F57" s="15">
        <v>3305</v>
      </c>
      <c r="G57" s="86">
        <v>76.819999999999993</v>
      </c>
      <c r="H57" s="87">
        <v>76.839999999999989</v>
      </c>
      <c r="I57" s="87">
        <v>0</v>
      </c>
      <c r="J57" s="92">
        <v>0</v>
      </c>
      <c r="K57" s="69">
        <f t="shared" si="0"/>
        <v>76.819999999999993</v>
      </c>
      <c r="L57" s="69">
        <f t="shared" si="1"/>
        <v>-1.9999999999996021E-2</v>
      </c>
      <c r="M57" s="69">
        <f t="shared" si="2"/>
        <v>0</v>
      </c>
    </row>
    <row r="58" spans="1:14" x14ac:dyDescent="0.2">
      <c r="A58" s="20" t="s">
        <v>218</v>
      </c>
      <c r="B58" s="21" t="s">
        <v>219</v>
      </c>
      <c r="C58" s="12" t="s">
        <v>213</v>
      </c>
      <c r="D58" s="13" t="s">
        <v>27</v>
      </c>
      <c r="E58" s="14" t="s">
        <v>28</v>
      </c>
      <c r="F58" s="15">
        <v>3307</v>
      </c>
      <c r="G58" s="86">
        <v>84.06</v>
      </c>
      <c r="H58" s="87">
        <v>84.08</v>
      </c>
      <c r="I58" s="87">
        <v>0</v>
      </c>
      <c r="J58" s="92">
        <v>0</v>
      </c>
      <c r="K58" s="69">
        <f t="shared" si="0"/>
        <v>84.06</v>
      </c>
      <c r="L58" s="69">
        <f t="shared" si="1"/>
        <v>-1.9999999999996021E-2</v>
      </c>
      <c r="M58" s="69">
        <f t="shared" si="2"/>
        <v>0</v>
      </c>
    </row>
    <row r="59" spans="1:14" x14ac:dyDescent="0.2">
      <c r="A59" s="20" t="s">
        <v>218</v>
      </c>
      <c r="B59" s="21" t="s">
        <v>219</v>
      </c>
      <c r="C59" s="12" t="s">
        <v>213</v>
      </c>
      <c r="D59" s="13" t="s">
        <v>29</v>
      </c>
      <c r="E59" s="14" t="s">
        <v>30</v>
      </c>
      <c r="F59" s="15">
        <v>3309</v>
      </c>
      <c r="G59" s="86">
        <v>52.01</v>
      </c>
      <c r="H59" s="87">
        <v>52.03</v>
      </c>
      <c r="I59" s="87">
        <v>0</v>
      </c>
      <c r="J59" s="92">
        <v>1584</v>
      </c>
      <c r="K59" s="69">
        <f t="shared" si="0"/>
        <v>52.01</v>
      </c>
      <c r="L59" s="69">
        <f t="shared" si="1"/>
        <v>-2.0000000000003126E-2</v>
      </c>
      <c r="M59" s="69">
        <f t="shared" si="2"/>
        <v>-31.680000000004952</v>
      </c>
    </row>
    <row r="60" spans="1:14" x14ac:dyDescent="0.2">
      <c r="A60" s="20" t="s">
        <v>218</v>
      </c>
      <c r="B60" s="21" t="s">
        <v>219</v>
      </c>
      <c r="C60" s="12" t="s">
        <v>213</v>
      </c>
      <c r="D60" s="13" t="s">
        <v>31</v>
      </c>
      <c r="E60" s="14" t="s">
        <v>32</v>
      </c>
      <c r="F60" s="15">
        <v>3311</v>
      </c>
      <c r="G60" s="86">
        <v>66.64</v>
      </c>
      <c r="H60" s="87">
        <v>66.66</v>
      </c>
      <c r="I60" s="87">
        <v>0</v>
      </c>
      <c r="J60" s="92">
        <v>97</v>
      </c>
      <c r="K60" s="69">
        <f t="shared" si="0"/>
        <v>66.64</v>
      </c>
      <c r="L60" s="69">
        <f t="shared" si="1"/>
        <v>-1.9999999999996021E-2</v>
      </c>
      <c r="M60" s="69">
        <f t="shared" si="2"/>
        <v>-1.939999999999614</v>
      </c>
    </row>
    <row r="61" spans="1:14" x14ac:dyDescent="0.2">
      <c r="A61" s="20" t="s">
        <v>218</v>
      </c>
      <c r="B61" s="21" t="s">
        <v>219</v>
      </c>
      <c r="C61" s="12" t="s">
        <v>213</v>
      </c>
      <c r="D61" s="13" t="s">
        <v>33</v>
      </c>
      <c r="E61" s="14" t="s">
        <v>34</v>
      </c>
      <c r="F61" s="15">
        <v>3313</v>
      </c>
      <c r="G61" s="86">
        <v>70.98</v>
      </c>
      <c r="H61" s="87">
        <v>71</v>
      </c>
      <c r="I61" s="87">
        <v>0</v>
      </c>
      <c r="J61" s="92">
        <v>0</v>
      </c>
      <c r="K61" s="69">
        <f t="shared" si="0"/>
        <v>70.98</v>
      </c>
      <c r="L61" s="69">
        <f t="shared" si="1"/>
        <v>-1.9999999999996021E-2</v>
      </c>
      <c r="M61" s="69">
        <f t="shared" si="2"/>
        <v>0</v>
      </c>
    </row>
    <row r="62" spans="1:14" x14ac:dyDescent="0.2">
      <c r="A62" s="20" t="s">
        <v>218</v>
      </c>
      <c r="B62" s="21" t="s">
        <v>219</v>
      </c>
      <c r="C62" s="12" t="s">
        <v>213</v>
      </c>
      <c r="D62" s="13" t="s">
        <v>35</v>
      </c>
      <c r="E62" s="14" t="s">
        <v>36</v>
      </c>
      <c r="F62" s="15">
        <v>3315</v>
      </c>
      <c r="G62" s="86">
        <v>80.8</v>
      </c>
      <c r="H62" s="87">
        <v>80.819999999999993</v>
      </c>
      <c r="I62" s="87">
        <v>0</v>
      </c>
      <c r="J62" s="92">
        <v>0</v>
      </c>
      <c r="K62" s="69">
        <f t="shared" si="0"/>
        <v>80.8</v>
      </c>
      <c r="L62" s="69">
        <f t="shared" si="1"/>
        <v>-1.9999999999996021E-2</v>
      </c>
      <c r="M62" s="69">
        <f t="shared" si="2"/>
        <v>0</v>
      </c>
    </row>
    <row r="63" spans="1:14" x14ac:dyDescent="0.2">
      <c r="A63" s="20" t="s">
        <v>218</v>
      </c>
      <c r="B63" s="21" t="s">
        <v>219</v>
      </c>
      <c r="C63" s="12" t="s">
        <v>213</v>
      </c>
      <c r="D63" s="13" t="s">
        <v>37</v>
      </c>
      <c r="E63" s="14" t="s">
        <v>38</v>
      </c>
      <c r="F63" s="15">
        <v>3317</v>
      </c>
      <c r="G63" s="86">
        <v>51.7</v>
      </c>
      <c r="H63" s="87">
        <v>51.720000000000006</v>
      </c>
      <c r="I63" s="87">
        <v>0</v>
      </c>
      <c r="J63" s="92">
        <v>95</v>
      </c>
      <c r="K63" s="69">
        <f t="shared" si="0"/>
        <v>51.7</v>
      </c>
      <c r="L63" s="69">
        <f t="shared" si="1"/>
        <v>-2.0000000000003126E-2</v>
      </c>
      <c r="M63" s="69">
        <f t="shared" si="2"/>
        <v>-1.900000000000297</v>
      </c>
    </row>
    <row r="64" spans="1:14" x14ac:dyDescent="0.2">
      <c r="A64" s="20" t="s">
        <v>218</v>
      </c>
      <c r="B64" s="21" t="s">
        <v>219</v>
      </c>
      <c r="C64" s="12" t="s">
        <v>213</v>
      </c>
      <c r="D64" s="13" t="s">
        <v>39</v>
      </c>
      <c r="E64" s="14" t="s">
        <v>40</v>
      </c>
      <c r="F64" s="15">
        <v>3319</v>
      </c>
      <c r="G64" s="86">
        <v>62.05</v>
      </c>
      <c r="H64" s="87">
        <v>62.07</v>
      </c>
      <c r="I64" s="87">
        <v>0</v>
      </c>
      <c r="J64" s="92">
        <v>1310</v>
      </c>
      <c r="K64" s="69">
        <f t="shared" si="0"/>
        <v>62.05</v>
      </c>
      <c r="L64" s="69">
        <f t="shared" si="1"/>
        <v>-2.0000000000003126E-2</v>
      </c>
      <c r="M64" s="69">
        <f t="shared" si="2"/>
        <v>-26.200000000004096</v>
      </c>
    </row>
    <row r="65" spans="1:14" x14ac:dyDescent="0.2">
      <c r="A65" s="20" t="s">
        <v>218</v>
      </c>
      <c r="B65" s="21" t="s">
        <v>219</v>
      </c>
      <c r="C65" s="12" t="s">
        <v>213</v>
      </c>
      <c r="D65" s="13" t="s">
        <v>41</v>
      </c>
      <c r="E65" s="14" t="s">
        <v>42</v>
      </c>
      <c r="F65" s="15">
        <v>3321</v>
      </c>
      <c r="G65" s="86">
        <v>68.739999999999995</v>
      </c>
      <c r="H65" s="87">
        <v>68.759999999999991</v>
      </c>
      <c r="I65" s="87">
        <v>0</v>
      </c>
      <c r="J65" s="92">
        <v>598</v>
      </c>
      <c r="K65" s="69">
        <f t="shared" si="0"/>
        <v>68.739999999999995</v>
      </c>
      <c r="L65" s="69">
        <f t="shared" si="1"/>
        <v>-1.9999999999996021E-2</v>
      </c>
      <c r="M65" s="69">
        <f t="shared" si="2"/>
        <v>-11.959999999997621</v>
      </c>
    </row>
    <row r="66" spans="1:14" x14ac:dyDescent="0.2">
      <c r="A66" s="20" t="s">
        <v>218</v>
      </c>
      <c r="B66" s="21" t="s">
        <v>219</v>
      </c>
      <c r="C66" s="12" t="s">
        <v>213</v>
      </c>
      <c r="D66" s="13" t="s">
        <v>43</v>
      </c>
      <c r="E66" s="14" t="s">
        <v>44</v>
      </c>
      <c r="F66" s="15">
        <v>3323</v>
      </c>
      <c r="G66" s="86">
        <v>43.97</v>
      </c>
      <c r="H66" s="87">
        <v>43.99</v>
      </c>
      <c r="I66" s="87">
        <v>0</v>
      </c>
      <c r="J66" s="92">
        <v>1157</v>
      </c>
      <c r="K66" s="69">
        <f t="shared" si="0"/>
        <v>43.97</v>
      </c>
      <c r="L66" s="69">
        <f t="shared" si="1"/>
        <v>-2.0000000000003126E-2</v>
      </c>
      <c r="M66" s="69">
        <f t="shared" si="2"/>
        <v>-23.140000000003617</v>
      </c>
    </row>
    <row r="67" spans="1:14" x14ac:dyDescent="0.2">
      <c r="A67" s="20" t="s">
        <v>218</v>
      </c>
      <c r="B67" s="21" t="s">
        <v>219</v>
      </c>
      <c r="C67" s="12" t="s">
        <v>213</v>
      </c>
      <c r="D67" s="13" t="s">
        <v>45</v>
      </c>
      <c r="E67" s="14" t="s">
        <v>46</v>
      </c>
      <c r="F67" s="15">
        <v>3325</v>
      </c>
      <c r="G67" s="86">
        <v>55.93</v>
      </c>
      <c r="H67" s="87">
        <v>55.95</v>
      </c>
      <c r="I67" s="87">
        <v>0</v>
      </c>
      <c r="J67" s="92">
        <v>3633</v>
      </c>
      <c r="K67" s="69">
        <f t="shared" si="0"/>
        <v>55.93</v>
      </c>
      <c r="L67" s="69">
        <f t="shared" si="1"/>
        <v>-2.0000000000003126E-2</v>
      </c>
      <c r="M67" s="69">
        <f t="shared" si="2"/>
        <v>-72.660000000011365</v>
      </c>
    </row>
    <row r="68" spans="1:14" x14ac:dyDescent="0.2">
      <c r="A68" s="20" t="s">
        <v>218</v>
      </c>
      <c r="B68" s="21" t="s">
        <v>219</v>
      </c>
      <c r="C68" s="12" t="s">
        <v>213</v>
      </c>
      <c r="D68" s="13" t="s">
        <v>47</v>
      </c>
      <c r="E68" s="14" t="s">
        <v>48</v>
      </c>
      <c r="F68" s="15">
        <v>3327</v>
      </c>
      <c r="G68" s="86">
        <v>62.05</v>
      </c>
      <c r="H68" s="87">
        <v>62.07</v>
      </c>
      <c r="I68" s="87">
        <v>0</v>
      </c>
      <c r="J68" s="92">
        <v>537</v>
      </c>
      <c r="K68" s="69">
        <f t="shared" si="0"/>
        <v>62.05</v>
      </c>
      <c r="L68" s="69">
        <f t="shared" si="1"/>
        <v>-2.0000000000003126E-2</v>
      </c>
      <c r="M68" s="69">
        <f t="shared" si="2"/>
        <v>-10.740000000001679</v>
      </c>
    </row>
    <row r="69" spans="1:14" x14ac:dyDescent="0.2">
      <c r="A69" s="20" t="s">
        <v>218</v>
      </c>
      <c r="B69" s="21" t="s">
        <v>219</v>
      </c>
      <c r="C69" s="12" t="s">
        <v>213</v>
      </c>
      <c r="D69" s="13" t="s">
        <v>49</v>
      </c>
      <c r="E69" s="14" t="s">
        <v>50</v>
      </c>
      <c r="F69" s="15">
        <v>3329</v>
      </c>
      <c r="G69" s="86">
        <v>66.33</v>
      </c>
      <c r="H69" s="87">
        <v>66.349999999999994</v>
      </c>
      <c r="I69" s="87">
        <v>0</v>
      </c>
      <c r="J69" s="92">
        <v>0</v>
      </c>
      <c r="K69" s="69">
        <f t="shared" si="0"/>
        <v>66.33</v>
      </c>
      <c r="L69" s="69">
        <f t="shared" si="1"/>
        <v>-1.9999999999996021E-2</v>
      </c>
      <c r="M69" s="69">
        <f t="shared" si="2"/>
        <v>0</v>
      </c>
    </row>
    <row r="70" spans="1:14" x14ac:dyDescent="0.2">
      <c r="A70" s="20" t="s">
        <v>218</v>
      </c>
      <c r="B70" s="21" t="s">
        <v>219</v>
      </c>
      <c r="C70" s="12" t="s">
        <v>213</v>
      </c>
      <c r="D70" s="16" t="s">
        <v>51</v>
      </c>
      <c r="E70" s="17" t="s">
        <v>52</v>
      </c>
      <c r="F70" s="15">
        <v>3331</v>
      </c>
      <c r="G70" s="86">
        <v>73.56</v>
      </c>
      <c r="H70" s="87">
        <v>73.58</v>
      </c>
      <c r="I70" s="87">
        <v>0</v>
      </c>
      <c r="J70" s="92">
        <v>0</v>
      </c>
      <c r="K70" s="69">
        <f t="shared" si="0"/>
        <v>73.56</v>
      </c>
      <c r="L70" s="69">
        <f t="shared" si="1"/>
        <v>-1.9999999999996021E-2</v>
      </c>
      <c r="M70" s="69">
        <f t="shared" si="2"/>
        <v>0</v>
      </c>
    </row>
    <row r="71" spans="1:14" x14ac:dyDescent="0.2">
      <c r="A71" s="12" t="s">
        <v>89</v>
      </c>
      <c r="B71" s="21" t="s">
        <v>90</v>
      </c>
      <c r="C71" s="12" t="s">
        <v>91</v>
      </c>
      <c r="D71" s="13" t="s">
        <v>21</v>
      </c>
      <c r="E71" s="14" t="s">
        <v>22</v>
      </c>
      <c r="F71" s="15">
        <v>3301</v>
      </c>
      <c r="G71" s="86">
        <v>126.2</v>
      </c>
      <c r="H71" s="87">
        <v>126.42</v>
      </c>
      <c r="I71" s="87">
        <v>0.25444355140440889</v>
      </c>
      <c r="J71" s="92">
        <v>0</v>
      </c>
      <c r="K71" s="69">
        <f t="shared" ref="K71:K134" si="3">+G71+I71</f>
        <v>126.45444355140441</v>
      </c>
      <c r="L71" s="69">
        <f t="shared" ref="L71:L134" si="4">+K71-H71</f>
        <v>3.4443551404407913E-2</v>
      </c>
      <c r="M71" s="69">
        <f t="shared" ref="M71:M134" si="5">+L71*J71</f>
        <v>0</v>
      </c>
      <c r="N71" s="70">
        <f>SUM(M71:M86)</f>
        <v>1965.659035098156</v>
      </c>
    </row>
    <row r="72" spans="1:14" x14ac:dyDescent="0.2">
      <c r="A72" s="12" t="s">
        <v>89</v>
      </c>
      <c r="B72" s="21" t="s">
        <v>90</v>
      </c>
      <c r="C72" s="12" t="s">
        <v>91</v>
      </c>
      <c r="D72" s="13" t="s">
        <v>23</v>
      </c>
      <c r="E72" s="14" t="s">
        <v>24</v>
      </c>
      <c r="F72" s="15">
        <v>3303</v>
      </c>
      <c r="G72" s="86">
        <v>137.99</v>
      </c>
      <c r="H72" s="87">
        <v>138.21</v>
      </c>
      <c r="I72" s="87">
        <v>0.25444355140440889</v>
      </c>
      <c r="J72" s="92">
        <v>0</v>
      </c>
      <c r="K72" s="69">
        <f t="shared" si="3"/>
        <v>138.24444355140443</v>
      </c>
      <c r="L72" s="69">
        <f t="shared" si="4"/>
        <v>3.4443551404422124E-2</v>
      </c>
      <c r="M72" s="69">
        <f t="shared" si="5"/>
        <v>0</v>
      </c>
    </row>
    <row r="73" spans="1:14" x14ac:dyDescent="0.2">
      <c r="A73" s="12" t="s">
        <v>89</v>
      </c>
      <c r="B73" s="21" t="s">
        <v>90</v>
      </c>
      <c r="C73" s="12" t="s">
        <v>91</v>
      </c>
      <c r="D73" s="13" t="s">
        <v>25</v>
      </c>
      <c r="E73" s="14" t="s">
        <v>26</v>
      </c>
      <c r="F73" s="15">
        <v>3305</v>
      </c>
      <c r="G73" s="86">
        <v>123.13</v>
      </c>
      <c r="H73" s="87">
        <v>123.35</v>
      </c>
      <c r="I73" s="87">
        <v>0.25444355140440889</v>
      </c>
      <c r="J73" s="92">
        <v>0</v>
      </c>
      <c r="K73" s="69">
        <f t="shared" si="3"/>
        <v>123.3844435514044</v>
      </c>
      <c r="L73" s="69">
        <f t="shared" si="4"/>
        <v>3.4443551404407913E-2</v>
      </c>
      <c r="M73" s="69">
        <f t="shared" si="5"/>
        <v>0</v>
      </c>
    </row>
    <row r="74" spans="1:14" x14ac:dyDescent="0.2">
      <c r="A74" s="12" t="s">
        <v>89</v>
      </c>
      <c r="B74" s="21" t="s">
        <v>90</v>
      </c>
      <c r="C74" s="12" t="s">
        <v>91</v>
      </c>
      <c r="D74" s="13" t="s">
        <v>27</v>
      </c>
      <c r="E74" s="14" t="s">
        <v>28</v>
      </c>
      <c r="F74" s="15">
        <v>3307</v>
      </c>
      <c r="G74" s="86">
        <v>134.91999999999999</v>
      </c>
      <c r="H74" s="87">
        <v>135.13999999999999</v>
      </c>
      <c r="I74" s="87">
        <v>0.25444355140440889</v>
      </c>
      <c r="J74" s="92">
        <v>0</v>
      </c>
      <c r="K74" s="69">
        <f t="shared" si="3"/>
        <v>135.17444355140441</v>
      </c>
      <c r="L74" s="69">
        <f t="shared" si="4"/>
        <v>3.4443551404422124E-2</v>
      </c>
      <c r="M74" s="69">
        <f t="shared" si="5"/>
        <v>0</v>
      </c>
    </row>
    <row r="75" spans="1:14" x14ac:dyDescent="0.2">
      <c r="A75" s="12" t="s">
        <v>89</v>
      </c>
      <c r="B75" s="21" t="s">
        <v>90</v>
      </c>
      <c r="C75" s="12" t="s">
        <v>91</v>
      </c>
      <c r="D75" s="13" t="s">
        <v>29</v>
      </c>
      <c r="E75" s="14" t="s">
        <v>30</v>
      </c>
      <c r="F75" s="15">
        <v>3309</v>
      </c>
      <c r="G75" s="86">
        <v>80.239999999999995</v>
      </c>
      <c r="H75" s="87">
        <v>80.459999999999994</v>
      </c>
      <c r="I75" s="87">
        <v>0.25444355140440889</v>
      </c>
      <c r="J75" s="92">
        <v>572</v>
      </c>
      <c r="K75" s="69">
        <f t="shared" si="3"/>
        <v>80.494443551404402</v>
      </c>
      <c r="L75" s="69">
        <f t="shared" si="4"/>
        <v>3.4443551404407913E-2</v>
      </c>
      <c r="M75" s="69">
        <f t="shared" si="5"/>
        <v>19.701711403321326</v>
      </c>
    </row>
    <row r="76" spans="1:14" x14ac:dyDescent="0.2">
      <c r="A76" s="12" t="s">
        <v>89</v>
      </c>
      <c r="B76" s="21" t="s">
        <v>90</v>
      </c>
      <c r="C76" s="12" t="s">
        <v>91</v>
      </c>
      <c r="D76" s="13" t="s">
        <v>31</v>
      </c>
      <c r="E76" s="14" t="s">
        <v>32</v>
      </c>
      <c r="F76" s="15">
        <v>3311</v>
      </c>
      <c r="G76" s="86">
        <v>105.81</v>
      </c>
      <c r="H76" s="87">
        <v>106.03</v>
      </c>
      <c r="I76" s="87">
        <v>0.25444355140440889</v>
      </c>
      <c r="J76" s="92">
        <v>371</v>
      </c>
      <c r="K76" s="69">
        <f t="shared" si="3"/>
        <v>106.06444355140441</v>
      </c>
      <c r="L76" s="69">
        <f t="shared" si="4"/>
        <v>3.4443551404407913E-2</v>
      </c>
      <c r="M76" s="69">
        <f t="shared" si="5"/>
        <v>12.778557571035336</v>
      </c>
    </row>
    <row r="77" spans="1:14" x14ac:dyDescent="0.2">
      <c r="A77" s="12" t="s">
        <v>89</v>
      </c>
      <c r="B77" s="21" t="s">
        <v>90</v>
      </c>
      <c r="C77" s="12" t="s">
        <v>91</v>
      </c>
      <c r="D77" s="13" t="s">
        <v>33</v>
      </c>
      <c r="E77" s="14" t="s">
        <v>34</v>
      </c>
      <c r="F77" s="15">
        <v>3313</v>
      </c>
      <c r="G77" s="86">
        <v>113.18</v>
      </c>
      <c r="H77" s="87">
        <v>113.4</v>
      </c>
      <c r="I77" s="87">
        <v>0.25444355140440889</v>
      </c>
      <c r="J77" s="92">
        <v>0</v>
      </c>
      <c r="K77" s="69">
        <f t="shared" si="3"/>
        <v>113.43444355140441</v>
      </c>
      <c r="L77" s="69">
        <f t="shared" si="4"/>
        <v>3.4443551404407913E-2</v>
      </c>
      <c r="M77" s="69">
        <f t="shared" si="5"/>
        <v>0</v>
      </c>
    </row>
    <row r="78" spans="1:14" x14ac:dyDescent="0.2">
      <c r="A78" s="12" t="s">
        <v>89</v>
      </c>
      <c r="B78" s="21" t="s">
        <v>90</v>
      </c>
      <c r="C78" s="12" t="s">
        <v>91</v>
      </c>
      <c r="D78" s="13" t="s">
        <v>35</v>
      </c>
      <c r="E78" s="14" t="s">
        <v>36</v>
      </c>
      <c r="F78" s="15">
        <v>3315</v>
      </c>
      <c r="G78" s="86">
        <v>130.07</v>
      </c>
      <c r="H78" s="87">
        <v>130.29</v>
      </c>
      <c r="I78" s="87">
        <v>0.25444355140440889</v>
      </c>
      <c r="J78" s="92">
        <v>60</v>
      </c>
      <c r="K78" s="69">
        <f t="shared" si="3"/>
        <v>130.32444355140441</v>
      </c>
      <c r="L78" s="69">
        <f t="shared" si="4"/>
        <v>3.4443551404422124E-2</v>
      </c>
      <c r="M78" s="69">
        <f t="shared" si="5"/>
        <v>2.0666130842653274</v>
      </c>
    </row>
    <row r="79" spans="1:14" x14ac:dyDescent="0.2">
      <c r="A79" s="12" t="s">
        <v>89</v>
      </c>
      <c r="B79" s="21" t="s">
        <v>90</v>
      </c>
      <c r="C79" s="12" t="s">
        <v>91</v>
      </c>
      <c r="D79" s="13" t="s">
        <v>37</v>
      </c>
      <c r="E79" s="14" t="s">
        <v>38</v>
      </c>
      <c r="F79" s="15">
        <v>3317</v>
      </c>
      <c r="G79" s="86">
        <v>79.73</v>
      </c>
      <c r="H79" s="87">
        <v>79.95</v>
      </c>
      <c r="I79" s="87">
        <v>0.25444355140440889</v>
      </c>
      <c r="J79" s="92">
        <v>0</v>
      </c>
      <c r="K79" s="69">
        <f t="shared" si="3"/>
        <v>79.984443551404411</v>
      </c>
      <c r="L79" s="69">
        <f t="shared" si="4"/>
        <v>3.4443551404407913E-2</v>
      </c>
      <c r="M79" s="69">
        <f t="shared" si="5"/>
        <v>0</v>
      </c>
    </row>
    <row r="80" spans="1:14" x14ac:dyDescent="0.2">
      <c r="A80" s="12" t="s">
        <v>89</v>
      </c>
      <c r="B80" s="21" t="s">
        <v>90</v>
      </c>
      <c r="C80" s="12" t="s">
        <v>91</v>
      </c>
      <c r="D80" s="13" t="s">
        <v>39</v>
      </c>
      <c r="E80" s="14" t="s">
        <v>40</v>
      </c>
      <c r="F80" s="15">
        <v>3319</v>
      </c>
      <c r="G80" s="86">
        <v>97.89</v>
      </c>
      <c r="H80" s="87">
        <v>98.11</v>
      </c>
      <c r="I80" s="87">
        <v>0.25444355140440889</v>
      </c>
      <c r="J80" s="92">
        <v>839</v>
      </c>
      <c r="K80" s="69">
        <f t="shared" si="3"/>
        <v>98.144443551404407</v>
      </c>
      <c r="L80" s="69">
        <f t="shared" si="4"/>
        <v>3.4443551404407913E-2</v>
      </c>
      <c r="M80" s="69">
        <f t="shared" si="5"/>
        <v>28.898139628298239</v>
      </c>
    </row>
    <row r="81" spans="1:14" x14ac:dyDescent="0.2">
      <c r="A81" s="12" t="s">
        <v>89</v>
      </c>
      <c r="B81" s="21" t="s">
        <v>90</v>
      </c>
      <c r="C81" s="12" t="s">
        <v>91</v>
      </c>
      <c r="D81" s="13" t="s">
        <v>41</v>
      </c>
      <c r="E81" s="14" t="s">
        <v>42</v>
      </c>
      <c r="F81" s="15">
        <v>3321</v>
      </c>
      <c r="G81" s="86">
        <v>109.63</v>
      </c>
      <c r="H81" s="87">
        <v>109.85</v>
      </c>
      <c r="I81" s="87">
        <v>0.25444355140440889</v>
      </c>
      <c r="J81" s="92">
        <v>964</v>
      </c>
      <c r="K81" s="69">
        <f t="shared" si="3"/>
        <v>109.8844435514044</v>
      </c>
      <c r="L81" s="69">
        <f t="shared" si="4"/>
        <v>3.4443551404407913E-2</v>
      </c>
      <c r="M81" s="69">
        <f t="shared" si="5"/>
        <v>33.203583553849228</v>
      </c>
    </row>
    <row r="82" spans="1:14" x14ac:dyDescent="0.2">
      <c r="A82" s="12" t="s">
        <v>89</v>
      </c>
      <c r="B82" s="21" t="s">
        <v>90</v>
      </c>
      <c r="C82" s="12" t="s">
        <v>91</v>
      </c>
      <c r="D82" s="13" t="s">
        <v>43</v>
      </c>
      <c r="E82" s="14" t="s">
        <v>44</v>
      </c>
      <c r="F82" s="15">
        <v>3323</v>
      </c>
      <c r="G82" s="86">
        <v>66.73</v>
      </c>
      <c r="H82" s="87">
        <v>66.95</v>
      </c>
      <c r="I82" s="87">
        <v>0.25444355140440889</v>
      </c>
      <c r="J82" s="92">
        <v>4</v>
      </c>
      <c r="K82" s="69">
        <f t="shared" si="3"/>
        <v>66.984443551404411</v>
      </c>
      <c r="L82" s="69">
        <f t="shared" si="4"/>
        <v>3.4443551404407913E-2</v>
      </c>
      <c r="M82" s="69">
        <f t="shared" si="5"/>
        <v>0.13777420561763165</v>
      </c>
    </row>
    <row r="83" spans="1:14" x14ac:dyDescent="0.2">
      <c r="A83" s="12" t="s">
        <v>89</v>
      </c>
      <c r="B83" s="21" t="s">
        <v>90</v>
      </c>
      <c r="C83" s="12" t="s">
        <v>91</v>
      </c>
      <c r="D83" s="13" t="s">
        <v>45</v>
      </c>
      <c r="E83" s="14" t="s">
        <v>46</v>
      </c>
      <c r="F83" s="15">
        <v>3325</v>
      </c>
      <c r="G83" s="86">
        <v>87.25</v>
      </c>
      <c r="H83" s="87">
        <v>87.47</v>
      </c>
      <c r="I83" s="87">
        <v>0.25444355140440889</v>
      </c>
      <c r="J83" s="92">
        <v>21640</v>
      </c>
      <c r="K83" s="69">
        <f t="shared" si="3"/>
        <v>87.504443551404407</v>
      </c>
      <c r="L83" s="69">
        <f t="shared" si="4"/>
        <v>3.4443551404407913E-2</v>
      </c>
      <c r="M83" s="69">
        <f t="shared" si="5"/>
        <v>745.35845239138723</v>
      </c>
    </row>
    <row r="84" spans="1:14" x14ac:dyDescent="0.2">
      <c r="A84" s="12" t="s">
        <v>89</v>
      </c>
      <c r="B84" s="21" t="s">
        <v>90</v>
      </c>
      <c r="C84" s="12" t="s">
        <v>91</v>
      </c>
      <c r="D84" s="13" t="s">
        <v>47</v>
      </c>
      <c r="E84" s="14" t="s">
        <v>48</v>
      </c>
      <c r="F84" s="15">
        <v>3327</v>
      </c>
      <c r="G84" s="86">
        <v>97.89</v>
      </c>
      <c r="H84" s="87">
        <v>98.11</v>
      </c>
      <c r="I84" s="87">
        <v>0.25444355140440889</v>
      </c>
      <c r="J84" s="92">
        <v>28299</v>
      </c>
      <c r="K84" s="69">
        <f t="shared" si="3"/>
        <v>98.144443551404407</v>
      </c>
      <c r="L84" s="69">
        <f t="shared" si="4"/>
        <v>3.4443551404407913E-2</v>
      </c>
      <c r="M84" s="69">
        <f t="shared" si="5"/>
        <v>974.71806119333951</v>
      </c>
    </row>
    <row r="85" spans="1:14" x14ac:dyDescent="0.2">
      <c r="A85" s="12" t="s">
        <v>89</v>
      </c>
      <c r="B85" s="21" t="s">
        <v>90</v>
      </c>
      <c r="C85" s="12" t="s">
        <v>91</v>
      </c>
      <c r="D85" s="13" t="s">
        <v>49</v>
      </c>
      <c r="E85" s="14" t="s">
        <v>50</v>
      </c>
      <c r="F85" s="15">
        <v>3329</v>
      </c>
      <c r="G85" s="86">
        <v>105.33</v>
      </c>
      <c r="H85" s="87">
        <v>105.55</v>
      </c>
      <c r="I85" s="87">
        <v>0.25444355140440889</v>
      </c>
      <c r="J85" s="92">
        <v>3903</v>
      </c>
      <c r="K85" s="69">
        <f t="shared" si="3"/>
        <v>105.58444355140441</v>
      </c>
      <c r="L85" s="69">
        <f t="shared" si="4"/>
        <v>3.4443551404407913E-2</v>
      </c>
      <c r="M85" s="69">
        <f t="shared" si="5"/>
        <v>134.43318113140407</v>
      </c>
    </row>
    <row r="86" spans="1:14" x14ac:dyDescent="0.2">
      <c r="A86" s="12" t="s">
        <v>89</v>
      </c>
      <c r="B86" s="21" t="s">
        <v>90</v>
      </c>
      <c r="C86" s="12" t="s">
        <v>91</v>
      </c>
      <c r="D86" s="16" t="s">
        <v>51</v>
      </c>
      <c r="E86" s="17" t="s">
        <v>52</v>
      </c>
      <c r="F86" s="15">
        <v>3331</v>
      </c>
      <c r="G86" s="86">
        <v>118.24</v>
      </c>
      <c r="H86" s="87">
        <v>118.46</v>
      </c>
      <c r="I86" s="87">
        <v>0.25444355140440889</v>
      </c>
      <c r="J86" s="92">
        <v>417</v>
      </c>
      <c r="K86" s="69">
        <f t="shared" si="3"/>
        <v>118.4944435514044</v>
      </c>
      <c r="L86" s="69">
        <f t="shared" si="4"/>
        <v>3.4443551404407913E-2</v>
      </c>
      <c r="M86" s="69">
        <f t="shared" si="5"/>
        <v>14.3629609356381</v>
      </c>
    </row>
    <row r="87" spans="1:14" x14ac:dyDescent="0.2">
      <c r="A87" s="12" t="s">
        <v>66</v>
      </c>
      <c r="B87" s="21" t="s">
        <v>67</v>
      </c>
      <c r="C87" s="12" t="s">
        <v>55</v>
      </c>
      <c r="D87" s="13" t="s">
        <v>21</v>
      </c>
      <c r="E87" s="14" t="s">
        <v>22</v>
      </c>
      <c r="F87" s="15">
        <v>3301</v>
      </c>
      <c r="G87" s="86">
        <v>135.51</v>
      </c>
      <c r="H87" s="87">
        <v>137.19</v>
      </c>
      <c r="I87" s="87">
        <v>1.9639029952842411</v>
      </c>
      <c r="J87" s="92">
        <v>1081</v>
      </c>
      <c r="K87" s="69">
        <f t="shared" si="3"/>
        <v>137.47390299528422</v>
      </c>
      <c r="L87" s="69">
        <f t="shared" si="4"/>
        <v>0.28390299528422247</v>
      </c>
      <c r="M87" s="69">
        <f t="shared" si="5"/>
        <v>306.89913790224449</v>
      </c>
      <c r="N87" s="70">
        <f>SUM(M87:M102)</f>
        <v>11253.346927076565</v>
      </c>
    </row>
    <row r="88" spans="1:14" x14ac:dyDescent="0.2">
      <c r="A88" s="12" t="s">
        <v>66</v>
      </c>
      <c r="B88" s="21" t="s">
        <v>67</v>
      </c>
      <c r="C88" s="12" t="s">
        <v>55</v>
      </c>
      <c r="D88" s="13" t="s">
        <v>23</v>
      </c>
      <c r="E88" s="14" t="s">
        <v>24</v>
      </c>
      <c r="F88" s="15">
        <v>3303</v>
      </c>
      <c r="G88" s="86">
        <v>148.09</v>
      </c>
      <c r="H88" s="87">
        <v>149.77000000000001</v>
      </c>
      <c r="I88" s="87">
        <v>1.9639029952842411</v>
      </c>
      <c r="J88" s="92">
        <v>122</v>
      </c>
      <c r="K88" s="69">
        <f t="shared" si="3"/>
        <v>150.05390299528423</v>
      </c>
      <c r="L88" s="69">
        <f t="shared" si="4"/>
        <v>0.28390299528422247</v>
      </c>
      <c r="M88" s="69">
        <f t="shared" si="5"/>
        <v>34.636165424675141</v>
      </c>
    </row>
    <row r="89" spans="1:14" x14ac:dyDescent="0.2">
      <c r="A89" s="12" t="s">
        <v>66</v>
      </c>
      <c r="B89" s="21" t="s">
        <v>67</v>
      </c>
      <c r="C89" s="12" t="s">
        <v>55</v>
      </c>
      <c r="D89" s="13" t="s">
        <v>25</v>
      </c>
      <c r="E89" s="14" t="s">
        <v>26</v>
      </c>
      <c r="F89" s="15">
        <v>3305</v>
      </c>
      <c r="G89" s="86">
        <v>132.25</v>
      </c>
      <c r="H89" s="87">
        <v>133.93</v>
      </c>
      <c r="I89" s="87">
        <v>1.9639029952842411</v>
      </c>
      <c r="J89" s="92">
        <v>51</v>
      </c>
      <c r="K89" s="69">
        <f t="shared" si="3"/>
        <v>134.21390299528423</v>
      </c>
      <c r="L89" s="69">
        <f t="shared" si="4"/>
        <v>0.28390299528422247</v>
      </c>
      <c r="M89" s="69">
        <f t="shared" si="5"/>
        <v>14.479052759495346</v>
      </c>
    </row>
    <row r="90" spans="1:14" x14ac:dyDescent="0.2">
      <c r="A90" s="12" t="s">
        <v>66</v>
      </c>
      <c r="B90" s="21" t="s">
        <v>67</v>
      </c>
      <c r="C90" s="12" t="s">
        <v>55</v>
      </c>
      <c r="D90" s="13" t="s">
        <v>27</v>
      </c>
      <c r="E90" s="14" t="s">
        <v>28</v>
      </c>
      <c r="F90" s="15">
        <v>3307</v>
      </c>
      <c r="G90" s="86">
        <v>144.82</v>
      </c>
      <c r="H90" s="87">
        <v>146.5</v>
      </c>
      <c r="I90" s="87">
        <v>1.9639029952842411</v>
      </c>
      <c r="J90" s="92">
        <v>0</v>
      </c>
      <c r="K90" s="69">
        <f t="shared" si="3"/>
        <v>146.78390299528422</v>
      </c>
      <c r="L90" s="69">
        <f t="shared" si="4"/>
        <v>0.28390299528422247</v>
      </c>
      <c r="M90" s="69">
        <f t="shared" si="5"/>
        <v>0</v>
      </c>
    </row>
    <row r="91" spans="1:14" x14ac:dyDescent="0.2">
      <c r="A91" s="12" t="s">
        <v>66</v>
      </c>
      <c r="B91" s="21" t="s">
        <v>67</v>
      </c>
      <c r="C91" s="12" t="s">
        <v>55</v>
      </c>
      <c r="D91" s="13" t="s">
        <v>29</v>
      </c>
      <c r="E91" s="14" t="s">
        <v>30</v>
      </c>
      <c r="F91" s="15">
        <v>3309</v>
      </c>
      <c r="G91" s="86">
        <v>86.48</v>
      </c>
      <c r="H91" s="87">
        <v>88.160000000000011</v>
      </c>
      <c r="I91" s="87">
        <v>1.9639029952842411</v>
      </c>
      <c r="J91" s="92">
        <v>2837</v>
      </c>
      <c r="K91" s="69">
        <f t="shared" si="3"/>
        <v>88.443902995284247</v>
      </c>
      <c r="L91" s="69">
        <f t="shared" si="4"/>
        <v>0.28390299528423668</v>
      </c>
      <c r="M91" s="69">
        <f t="shared" si="5"/>
        <v>805.43279762137945</v>
      </c>
    </row>
    <row r="92" spans="1:14" x14ac:dyDescent="0.2">
      <c r="A92" s="12" t="s">
        <v>66</v>
      </c>
      <c r="B92" s="21" t="s">
        <v>67</v>
      </c>
      <c r="C92" s="12" t="s">
        <v>55</v>
      </c>
      <c r="D92" s="13" t="s">
        <v>31</v>
      </c>
      <c r="E92" s="14" t="s">
        <v>32</v>
      </c>
      <c r="F92" s="15">
        <v>3311</v>
      </c>
      <c r="G92" s="86">
        <v>113.76</v>
      </c>
      <c r="H92" s="87">
        <v>115.44000000000001</v>
      </c>
      <c r="I92" s="87">
        <v>1.9639029952842411</v>
      </c>
      <c r="J92" s="92">
        <v>3868</v>
      </c>
      <c r="K92" s="69">
        <f t="shared" si="3"/>
        <v>115.72390299528425</v>
      </c>
      <c r="L92" s="69">
        <f t="shared" si="4"/>
        <v>0.28390299528423668</v>
      </c>
      <c r="M92" s="69">
        <f t="shared" si="5"/>
        <v>1098.1367857594275</v>
      </c>
    </row>
    <row r="93" spans="1:14" x14ac:dyDescent="0.2">
      <c r="A93" s="12" t="s">
        <v>66</v>
      </c>
      <c r="B93" s="21" t="s">
        <v>67</v>
      </c>
      <c r="C93" s="12" t="s">
        <v>55</v>
      </c>
      <c r="D93" s="13" t="s">
        <v>33</v>
      </c>
      <c r="E93" s="14" t="s">
        <v>34</v>
      </c>
      <c r="F93" s="15">
        <v>3313</v>
      </c>
      <c r="G93" s="86">
        <v>121.61</v>
      </c>
      <c r="H93" s="87">
        <v>123.29</v>
      </c>
      <c r="I93" s="87">
        <v>1.9639029952842411</v>
      </c>
      <c r="J93" s="92">
        <v>492</v>
      </c>
      <c r="K93" s="69">
        <f t="shared" si="3"/>
        <v>123.57390299528424</v>
      </c>
      <c r="L93" s="69">
        <f t="shared" si="4"/>
        <v>0.28390299528423668</v>
      </c>
      <c r="M93" s="69">
        <f t="shared" si="5"/>
        <v>139.68027367984445</v>
      </c>
    </row>
    <row r="94" spans="1:14" x14ac:dyDescent="0.2">
      <c r="A94" s="12" t="s">
        <v>66</v>
      </c>
      <c r="B94" s="21" t="s">
        <v>67</v>
      </c>
      <c r="C94" s="12" t="s">
        <v>55</v>
      </c>
      <c r="D94" s="13" t="s">
        <v>35</v>
      </c>
      <c r="E94" s="14" t="s">
        <v>36</v>
      </c>
      <c r="F94" s="15">
        <v>3315</v>
      </c>
      <c r="G94" s="86">
        <v>139.63</v>
      </c>
      <c r="H94" s="87">
        <v>141.31</v>
      </c>
      <c r="I94" s="87">
        <v>1.9639029952842411</v>
      </c>
      <c r="J94" s="92">
        <v>663</v>
      </c>
      <c r="K94" s="69">
        <f t="shared" si="3"/>
        <v>141.59390299528422</v>
      </c>
      <c r="L94" s="69">
        <f t="shared" si="4"/>
        <v>0.28390299528422247</v>
      </c>
      <c r="M94" s="69">
        <f t="shared" si="5"/>
        <v>188.2276858734395</v>
      </c>
    </row>
    <row r="95" spans="1:14" x14ac:dyDescent="0.2">
      <c r="A95" s="12" t="s">
        <v>66</v>
      </c>
      <c r="B95" s="21" t="s">
        <v>67</v>
      </c>
      <c r="C95" s="12" t="s">
        <v>55</v>
      </c>
      <c r="D95" s="13" t="s">
        <v>37</v>
      </c>
      <c r="E95" s="14" t="s">
        <v>38</v>
      </c>
      <c r="F95" s="15">
        <v>3317</v>
      </c>
      <c r="G95" s="86">
        <v>85.94</v>
      </c>
      <c r="H95" s="87">
        <v>87.62</v>
      </c>
      <c r="I95" s="87">
        <v>1.9639029952842411</v>
      </c>
      <c r="J95" s="92">
        <v>0</v>
      </c>
      <c r="K95" s="69">
        <f t="shared" si="3"/>
        <v>87.903902995284241</v>
      </c>
      <c r="L95" s="69">
        <f t="shared" si="4"/>
        <v>0.28390299528423668</v>
      </c>
      <c r="M95" s="69">
        <f t="shared" si="5"/>
        <v>0</v>
      </c>
    </row>
    <row r="96" spans="1:14" x14ac:dyDescent="0.2">
      <c r="A96" s="12" t="s">
        <v>66</v>
      </c>
      <c r="B96" s="21" t="s">
        <v>67</v>
      </c>
      <c r="C96" s="12" t="s">
        <v>55</v>
      </c>
      <c r="D96" s="13" t="s">
        <v>39</v>
      </c>
      <c r="E96" s="14" t="s">
        <v>40</v>
      </c>
      <c r="F96" s="15">
        <v>3319</v>
      </c>
      <c r="G96" s="86">
        <v>105.3</v>
      </c>
      <c r="H96" s="87">
        <v>106.98</v>
      </c>
      <c r="I96" s="87">
        <v>1.9639029952842411</v>
      </c>
      <c r="J96" s="92">
        <v>3435</v>
      </c>
      <c r="K96" s="69">
        <f t="shared" si="3"/>
        <v>107.26390299528424</v>
      </c>
      <c r="L96" s="69">
        <f t="shared" si="4"/>
        <v>0.28390299528423668</v>
      </c>
      <c r="M96" s="69">
        <f t="shared" si="5"/>
        <v>975.20678880135301</v>
      </c>
    </row>
    <row r="97" spans="1:14" x14ac:dyDescent="0.2">
      <c r="A97" s="12" t="s">
        <v>66</v>
      </c>
      <c r="B97" s="21" t="s">
        <v>67</v>
      </c>
      <c r="C97" s="12" t="s">
        <v>55</v>
      </c>
      <c r="D97" s="13" t="s">
        <v>41</v>
      </c>
      <c r="E97" s="14" t="s">
        <v>42</v>
      </c>
      <c r="F97" s="15">
        <v>3321</v>
      </c>
      <c r="G97" s="86">
        <v>117.82</v>
      </c>
      <c r="H97" s="87">
        <v>119.5</v>
      </c>
      <c r="I97" s="87">
        <v>1.9639029952842411</v>
      </c>
      <c r="J97" s="92">
        <v>4328</v>
      </c>
      <c r="K97" s="69">
        <f t="shared" si="3"/>
        <v>119.78390299528424</v>
      </c>
      <c r="L97" s="69">
        <f t="shared" si="4"/>
        <v>0.28390299528423668</v>
      </c>
      <c r="M97" s="69">
        <f t="shared" si="5"/>
        <v>1228.7321635901762</v>
      </c>
    </row>
    <row r="98" spans="1:14" x14ac:dyDescent="0.2">
      <c r="A98" s="12" t="s">
        <v>66</v>
      </c>
      <c r="B98" s="21" t="s">
        <v>67</v>
      </c>
      <c r="C98" s="12" t="s">
        <v>55</v>
      </c>
      <c r="D98" s="13" t="s">
        <v>43</v>
      </c>
      <c r="E98" s="14" t="s">
        <v>44</v>
      </c>
      <c r="F98" s="15">
        <v>3323</v>
      </c>
      <c r="G98" s="86">
        <v>72.069999999999993</v>
      </c>
      <c r="H98" s="87">
        <v>73.75</v>
      </c>
      <c r="I98" s="87">
        <v>1.9639029952842411</v>
      </c>
      <c r="J98" s="92">
        <v>471</v>
      </c>
      <c r="K98" s="69">
        <f t="shared" si="3"/>
        <v>74.033902995284237</v>
      </c>
      <c r="L98" s="69">
        <f t="shared" si="4"/>
        <v>0.28390299528423668</v>
      </c>
      <c r="M98" s="69">
        <f t="shared" si="5"/>
        <v>133.71831077887549</v>
      </c>
    </row>
    <row r="99" spans="1:14" x14ac:dyDescent="0.2">
      <c r="A99" s="12" t="s">
        <v>66</v>
      </c>
      <c r="B99" s="21" t="s">
        <v>67</v>
      </c>
      <c r="C99" s="12" t="s">
        <v>55</v>
      </c>
      <c r="D99" s="13" t="s">
        <v>45</v>
      </c>
      <c r="E99" s="14" t="s">
        <v>46</v>
      </c>
      <c r="F99" s="15">
        <v>3325</v>
      </c>
      <c r="G99" s="86">
        <v>93.96</v>
      </c>
      <c r="H99" s="87">
        <v>95.64</v>
      </c>
      <c r="I99" s="87">
        <v>1.9639029952842411</v>
      </c>
      <c r="J99" s="92">
        <v>11587</v>
      </c>
      <c r="K99" s="69">
        <f t="shared" si="3"/>
        <v>95.923902995284237</v>
      </c>
      <c r="L99" s="69">
        <f t="shared" si="4"/>
        <v>0.28390299528423668</v>
      </c>
      <c r="M99" s="69">
        <f t="shared" si="5"/>
        <v>3289.5840063584506</v>
      </c>
    </row>
    <row r="100" spans="1:14" x14ac:dyDescent="0.2">
      <c r="A100" s="12" t="s">
        <v>66</v>
      </c>
      <c r="B100" s="21" t="s">
        <v>67</v>
      </c>
      <c r="C100" s="12" t="s">
        <v>55</v>
      </c>
      <c r="D100" s="13" t="s">
        <v>47</v>
      </c>
      <c r="E100" s="14" t="s">
        <v>48</v>
      </c>
      <c r="F100" s="15">
        <v>3327</v>
      </c>
      <c r="G100" s="86">
        <v>105.3</v>
      </c>
      <c r="H100" s="87">
        <v>106.98</v>
      </c>
      <c r="I100" s="87">
        <v>1.9639029952842411</v>
      </c>
      <c r="J100" s="92">
        <v>7125</v>
      </c>
      <c r="K100" s="69">
        <f t="shared" si="3"/>
        <v>107.26390299528424</v>
      </c>
      <c r="L100" s="69">
        <f t="shared" si="4"/>
        <v>0.28390299528423668</v>
      </c>
      <c r="M100" s="69">
        <f t="shared" si="5"/>
        <v>2022.8088414001863</v>
      </c>
    </row>
    <row r="101" spans="1:14" x14ac:dyDescent="0.2">
      <c r="A101" s="12" t="s">
        <v>66</v>
      </c>
      <c r="B101" s="21" t="s">
        <v>67</v>
      </c>
      <c r="C101" s="12" t="s">
        <v>55</v>
      </c>
      <c r="D101" s="13" t="s">
        <v>49</v>
      </c>
      <c r="E101" s="14" t="s">
        <v>50</v>
      </c>
      <c r="F101" s="15">
        <v>3329</v>
      </c>
      <c r="G101" s="86">
        <v>113.24</v>
      </c>
      <c r="H101" s="87">
        <v>114.92</v>
      </c>
      <c r="I101" s="87">
        <v>1.9639029952842411</v>
      </c>
      <c r="J101" s="92">
        <v>2259</v>
      </c>
      <c r="K101" s="69">
        <f t="shared" si="3"/>
        <v>115.20390299528424</v>
      </c>
      <c r="L101" s="69">
        <f t="shared" si="4"/>
        <v>0.28390299528423668</v>
      </c>
      <c r="M101" s="69">
        <f t="shared" si="5"/>
        <v>641.33686634709068</v>
      </c>
    </row>
    <row r="102" spans="1:14" x14ac:dyDescent="0.2">
      <c r="A102" s="12" t="s">
        <v>66</v>
      </c>
      <c r="B102" s="21" t="s">
        <v>67</v>
      </c>
      <c r="C102" s="12" t="s">
        <v>55</v>
      </c>
      <c r="D102" s="16" t="s">
        <v>51</v>
      </c>
      <c r="E102" s="17" t="s">
        <v>52</v>
      </c>
      <c r="F102" s="15">
        <v>3331</v>
      </c>
      <c r="G102" s="86">
        <v>127.01</v>
      </c>
      <c r="H102" s="87">
        <v>128.69</v>
      </c>
      <c r="I102" s="87">
        <v>1.9639029952842411</v>
      </c>
      <c r="J102" s="92">
        <v>1319</v>
      </c>
      <c r="K102" s="69">
        <f t="shared" si="3"/>
        <v>128.97390299528425</v>
      </c>
      <c r="L102" s="69">
        <f t="shared" si="4"/>
        <v>0.28390299528425089</v>
      </c>
      <c r="M102" s="69">
        <f t="shared" si="5"/>
        <v>374.4680507799269</v>
      </c>
    </row>
    <row r="103" spans="1:14" x14ac:dyDescent="0.2">
      <c r="A103" s="20" t="s">
        <v>58</v>
      </c>
      <c r="B103" s="21" t="s">
        <v>59</v>
      </c>
      <c r="C103" s="12" t="s">
        <v>55</v>
      </c>
      <c r="D103" s="13" t="s">
        <v>21</v>
      </c>
      <c r="E103" s="14" t="s">
        <v>22</v>
      </c>
      <c r="F103" s="15">
        <v>3301</v>
      </c>
      <c r="G103" s="86">
        <v>135.51</v>
      </c>
      <c r="H103" s="87">
        <v>137.19</v>
      </c>
      <c r="I103" s="87">
        <v>2.3762410399921587</v>
      </c>
      <c r="J103" s="92">
        <v>1200</v>
      </c>
      <c r="K103" s="69">
        <f t="shared" si="3"/>
        <v>137.88624103999214</v>
      </c>
      <c r="L103" s="69">
        <f t="shared" si="4"/>
        <v>0.69624103999214526</v>
      </c>
      <c r="M103" s="69">
        <f t="shared" si="5"/>
        <v>835.48924799057431</v>
      </c>
      <c r="N103" s="70">
        <f>SUM(M103:M118)</f>
        <v>38541.119009805188</v>
      </c>
    </row>
    <row r="104" spans="1:14" x14ac:dyDescent="0.2">
      <c r="A104" s="20" t="s">
        <v>58</v>
      </c>
      <c r="B104" s="21" t="s">
        <v>59</v>
      </c>
      <c r="C104" s="12" t="s">
        <v>55</v>
      </c>
      <c r="D104" s="13" t="s">
        <v>23</v>
      </c>
      <c r="E104" s="14" t="s">
        <v>24</v>
      </c>
      <c r="F104" s="15">
        <v>3303</v>
      </c>
      <c r="G104" s="86">
        <v>148.09</v>
      </c>
      <c r="H104" s="87">
        <v>149.77000000000001</v>
      </c>
      <c r="I104" s="87">
        <v>2.3762410399921587</v>
      </c>
      <c r="J104" s="92">
        <v>0</v>
      </c>
      <c r="K104" s="69">
        <f t="shared" si="3"/>
        <v>150.46624103999216</v>
      </c>
      <c r="L104" s="69">
        <f t="shared" si="4"/>
        <v>0.69624103999214526</v>
      </c>
      <c r="M104" s="69">
        <f t="shared" si="5"/>
        <v>0</v>
      </c>
    </row>
    <row r="105" spans="1:14" x14ac:dyDescent="0.2">
      <c r="A105" s="20" t="s">
        <v>58</v>
      </c>
      <c r="B105" s="21" t="s">
        <v>59</v>
      </c>
      <c r="C105" s="12" t="s">
        <v>55</v>
      </c>
      <c r="D105" s="13" t="s">
        <v>25</v>
      </c>
      <c r="E105" s="14" t="s">
        <v>26</v>
      </c>
      <c r="F105" s="15">
        <v>3305</v>
      </c>
      <c r="G105" s="86">
        <v>132.25</v>
      </c>
      <c r="H105" s="87">
        <v>133.93</v>
      </c>
      <c r="I105" s="87">
        <v>2.3762410399921587</v>
      </c>
      <c r="J105" s="92">
        <v>0</v>
      </c>
      <c r="K105" s="69">
        <f t="shared" si="3"/>
        <v>134.62624103999215</v>
      </c>
      <c r="L105" s="69">
        <f t="shared" si="4"/>
        <v>0.69624103999214526</v>
      </c>
      <c r="M105" s="69">
        <f t="shared" si="5"/>
        <v>0</v>
      </c>
    </row>
    <row r="106" spans="1:14" x14ac:dyDescent="0.2">
      <c r="A106" s="20" t="s">
        <v>58</v>
      </c>
      <c r="B106" s="21" t="s">
        <v>59</v>
      </c>
      <c r="C106" s="12" t="s">
        <v>55</v>
      </c>
      <c r="D106" s="13" t="s">
        <v>27</v>
      </c>
      <c r="E106" s="14" t="s">
        <v>28</v>
      </c>
      <c r="F106" s="15">
        <v>3307</v>
      </c>
      <c r="G106" s="86">
        <v>144.82</v>
      </c>
      <c r="H106" s="87">
        <v>146.5</v>
      </c>
      <c r="I106" s="87">
        <v>2.3762410399921587</v>
      </c>
      <c r="J106" s="92">
        <v>0</v>
      </c>
      <c r="K106" s="69">
        <f t="shared" si="3"/>
        <v>147.19624103999215</v>
      </c>
      <c r="L106" s="69">
        <f t="shared" si="4"/>
        <v>0.69624103999214526</v>
      </c>
      <c r="M106" s="69">
        <f t="shared" si="5"/>
        <v>0</v>
      </c>
    </row>
    <row r="107" spans="1:14" x14ac:dyDescent="0.2">
      <c r="A107" s="20" t="s">
        <v>58</v>
      </c>
      <c r="B107" s="21" t="s">
        <v>59</v>
      </c>
      <c r="C107" s="12" t="s">
        <v>55</v>
      </c>
      <c r="D107" s="13" t="s">
        <v>29</v>
      </c>
      <c r="E107" s="14" t="s">
        <v>30</v>
      </c>
      <c r="F107" s="15">
        <v>3309</v>
      </c>
      <c r="G107" s="86">
        <v>86.48</v>
      </c>
      <c r="H107" s="87">
        <v>88.160000000000011</v>
      </c>
      <c r="I107" s="87">
        <v>2.3762410399921587</v>
      </c>
      <c r="J107" s="92">
        <v>851</v>
      </c>
      <c r="K107" s="69">
        <f t="shared" si="3"/>
        <v>88.856241039992156</v>
      </c>
      <c r="L107" s="69">
        <f t="shared" si="4"/>
        <v>0.69624103999214526</v>
      </c>
      <c r="M107" s="69">
        <f t="shared" si="5"/>
        <v>592.50112503331559</v>
      </c>
    </row>
    <row r="108" spans="1:14" x14ac:dyDescent="0.2">
      <c r="A108" s="20" t="s">
        <v>58</v>
      </c>
      <c r="B108" s="21" t="s">
        <v>59</v>
      </c>
      <c r="C108" s="12" t="s">
        <v>55</v>
      </c>
      <c r="D108" s="13" t="s">
        <v>31</v>
      </c>
      <c r="E108" s="14" t="s">
        <v>32</v>
      </c>
      <c r="F108" s="15">
        <v>3311</v>
      </c>
      <c r="G108" s="86">
        <v>113.76</v>
      </c>
      <c r="H108" s="87">
        <v>115.44000000000001</v>
      </c>
      <c r="I108" s="87">
        <v>2.3762410399921587</v>
      </c>
      <c r="J108" s="92">
        <v>706</v>
      </c>
      <c r="K108" s="69">
        <f t="shared" si="3"/>
        <v>116.13624103999216</v>
      </c>
      <c r="L108" s="69">
        <f t="shared" si="4"/>
        <v>0.69624103999214526</v>
      </c>
      <c r="M108" s="69">
        <f t="shared" si="5"/>
        <v>491.54617423445455</v>
      </c>
    </row>
    <row r="109" spans="1:14" x14ac:dyDescent="0.2">
      <c r="A109" s="20" t="s">
        <v>58</v>
      </c>
      <c r="B109" s="21" t="s">
        <v>59</v>
      </c>
      <c r="C109" s="12" t="s">
        <v>55</v>
      </c>
      <c r="D109" s="13" t="s">
        <v>33</v>
      </c>
      <c r="E109" s="14" t="s">
        <v>34</v>
      </c>
      <c r="F109" s="15">
        <v>3313</v>
      </c>
      <c r="G109" s="86">
        <v>121.61</v>
      </c>
      <c r="H109" s="87">
        <v>123.29</v>
      </c>
      <c r="I109" s="87">
        <v>2.3762410399921587</v>
      </c>
      <c r="J109" s="92">
        <v>189</v>
      </c>
      <c r="K109" s="69">
        <f t="shared" si="3"/>
        <v>123.98624103999215</v>
      </c>
      <c r="L109" s="69">
        <f t="shared" si="4"/>
        <v>0.69624103999214526</v>
      </c>
      <c r="M109" s="69">
        <f t="shared" si="5"/>
        <v>131.58955655851545</v>
      </c>
    </row>
    <row r="110" spans="1:14" x14ac:dyDescent="0.2">
      <c r="A110" s="20" t="s">
        <v>58</v>
      </c>
      <c r="B110" s="21" t="s">
        <v>59</v>
      </c>
      <c r="C110" s="12" t="s">
        <v>55</v>
      </c>
      <c r="D110" s="13" t="s">
        <v>35</v>
      </c>
      <c r="E110" s="14" t="s">
        <v>36</v>
      </c>
      <c r="F110" s="15">
        <v>3315</v>
      </c>
      <c r="G110" s="86">
        <v>139.63</v>
      </c>
      <c r="H110" s="87">
        <v>141.31</v>
      </c>
      <c r="I110" s="87">
        <v>2.3762410399921587</v>
      </c>
      <c r="J110" s="92">
        <v>0</v>
      </c>
      <c r="K110" s="69">
        <f t="shared" si="3"/>
        <v>142.00624103999215</v>
      </c>
      <c r="L110" s="69">
        <f t="shared" si="4"/>
        <v>0.69624103999214526</v>
      </c>
      <c r="M110" s="69">
        <f t="shared" si="5"/>
        <v>0</v>
      </c>
    </row>
    <row r="111" spans="1:14" x14ac:dyDescent="0.2">
      <c r="A111" s="20" t="s">
        <v>58</v>
      </c>
      <c r="B111" s="21" t="s">
        <v>59</v>
      </c>
      <c r="C111" s="12" t="s">
        <v>55</v>
      </c>
      <c r="D111" s="13" t="s">
        <v>37</v>
      </c>
      <c r="E111" s="14" t="s">
        <v>38</v>
      </c>
      <c r="F111" s="15">
        <v>3317</v>
      </c>
      <c r="G111" s="86">
        <v>85.94</v>
      </c>
      <c r="H111" s="87">
        <v>87.62</v>
      </c>
      <c r="I111" s="87">
        <v>2.3762410399921587</v>
      </c>
      <c r="J111" s="92">
        <v>0</v>
      </c>
      <c r="K111" s="69">
        <f t="shared" si="3"/>
        <v>88.31624103999215</v>
      </c>
      <c r="L111" s="69">
        <f t="shared" si="4"/>
        <v>0.69624103999214526</v>
      </c>
      <c r="M111" s="69">
        <f t="shared" si="5"/>
        <v>0</v>
      </c>
    </row>
    <row r="112" spans="1:14" x14ac:dyDescent="0.2">
      <c r="A112" s="20" t="s">
        <v>58</v>
      </c>
      <c r="B112" s="21" t="s">
        <v>59</v>
      </c>
      <c r="C112" s="12" t="s">
        <v>55</v>
      </c>
      <c r="D112" s="13" t="s">
        <v>39</v>
      </c>
      <c r="E112" s="14" t="s">
        <v>40</v>
      </c>
      <c r="F112" s="15">
        <v>3319</v>
      </c>
      <c r="G112" s="86">
        <v>105.3</v>
      </c>
      <c r="H112" s="87">
        <v>106.98</v>
      </c>
      <c r="I112" s="87">
        <v>2.3762410399921587</v>
      </c>
      <c r="J112" s="92">
        <v>10330</v>
      </c>
      <c r="K112" s="69">
        <f t="shared" si="3"/>
        <v>107.67624103999215</v>
      </c>
      <c r="L112" s="69">
        <f t="shared" si="4"/>
        <v>0.69624103999214526</v>
      </c>
      <c r="M112" s="69">
        <f t="shared" si="5"/>
        <v>7192.1699431188608</v>
      </c>
    </row>
    <row r="113" spans="1:14" x14ac:dyDescent="0.2">
      <c r="A113" s="20" t="s">
        <v>58</v>
      </c>
      <c r="B113" s="21" t="s">
        <v>59</v>
      </c>
      <c r="C113" s="12" t="s">
        <v>55</v>
      </c>
      <c r="D113" s="13" t="s">
        <v>41</v>
      </c>
      <c r="E113" s="14" t="s">
        <v>42</v>
      </c>
      <c r="F113" s="15">
        <v>3321</v>
      </c>
      <c r="G113" s="86">
        <v>117.82</v>
      </c>
      <c r="H113" s="87">
        <v>119.5</v>
      </c>
      <c r="I113" s="87">
        <v>2.3762410399921587</v>
      </c>
      <c r="J113" s="92">
        <v>8594</v>
      </c>
      <c r="K113" s="69">
        <f t="shared" si="3"/>
        <v>120.19624103999215</v>
      </c>
      <c r="L113" s="69">
        <f t="shared" si="4"/>
        <v>0.69624103999214526</v>
      </c>
      <c r="M113" s="69">
        <f t="shared" si="5"/>
        <v>5983.4954976924964</v>
      </c>
    </row>
    <row r="114" spans="1:14" x14ac:dyDescent="0.2">
      <c r="A114" s="20" t="s">
        <v>58</v>
      </c>
      <c r="B114" s="21" t="s">
        <v>59</v>
      </c>
      <c r="C114" s="12" t="s">
        <v>55</v>
      </c>
      <c r="D114" s="13" t="s">
        <v>43</v>
      </c>
      <c r="E114" s="14" t="s">
        <v>44</v>
      </c>
      <c r="F114" s="15">
        <v>3323</v>
      </c>
      <c r="G114" s="86">
        <v>72.069999999999993</v>
      </c>
      <c r="H114" s="87">
        <v>73.75</v>
      </c>
      <c r="I114" s="87">
        <v>2.3762410399921587</v>
      </c>
      <c r="J114" s="92">
        <v>0</v>
      </c>
      <c r="K114" s="69">
        <f t="shared" si="3"/>
        <v>74.446241039992145</v>
      </c>
      <c r="L114" s="69">
        <f t="shared" si="4"/>
        <v>0.69624103999214526</v>
      </c>
      <c r="M114" s="69">
        <f t="shared" si="5"/>
        <v>0</v>
      </c>
    </row>
    <row r="115" spans="1:14" x14ac:dyDescent="0.2">
      <c r="A115" s="20" t="s">
        <v>58</v>
      </c>
      <c r="B115" s="21" t="s">
        <v>59</v>
      </c>
      <c r="C115" s="12" t="s">
        <v>55</v>
      </c>
      <c r="D115" s="13" t="s">
        <v>45</v>
      </c>
      <c r="E115" s="14" t="s">
        <v>46</v>
      </c>
      <c r="F115" s="15">
        <v>3325</v>
      </c>
      <c r="G115" s="86">
        <v>93.96</v>
      </c>
      <c r="H115" s="87">
        <v>95.64</v>
      </c>
      <c r="I115" s="87">
        <v>2.3762410399921587</v>
      </c>
      <c r="J115" s="92">
        <v>25996</v>
      </c>
      <c r="K115" s="69">
        <f t="shared" si="3"/>
        <v>96.336241039992146</v>
      </c>
      <c r="L115" s="69">
        <f t="shared" si="4"/>
        <v>0.69624103999214526</v>
      </c>
      <c r="M115" s="69">
        <f t="shared" si="5"/>
        <v>18099.482075635809</v>
      </c>
    </row>
    <row r="116" spans="1:14" x14ac:dyDescent="0.2">
      <c r="A116" s="20" t="s">
        <v>58</v>
      </c>
      <c r="B116" s="21" t="s">
        <v>59</v>
      </c>
      <c r="C116" s="12" t="s">
        <v>55</v>
      </c>
      <c r="D116" s="13" t="s">
        <v>47</v>
      </c>
      <c r="E116" s="14" t="s">
        <v>48</v>
      </c>
      <c r="F116" s="15">
        <v>3327</v>
      </c>
      <c r="G116" s="86">
        <v>105.3</v>
      </c>
      <c r="H116" s="87">
        <v>106.98</v>
      </c>
      <c r="I116" s="87">
        <v>2.3762410399921587</v>
      </c>
      <c r="J116" s="92">
        <v>7490</v>
      </c>
      <c r="K116" s="69">
        <f t="shared" si="3"/>
        <v>107.67624103999215</v>
      </c>
      <c r="L116" s="69">
        <f t="shared" si="4"/>
        <v>0.69624103999214526</v>
      </c>
      <c r="M116" s="69">
        <f t="shared" si="5"/>
        <v>5214.8453895411676</v>
      </c>
    </row>
    <row r="117" spans="1:14" x14ac:dyDescent="0.2">
      <c r="A117" s="20" t="s">
        <v>58</v>
      </c>
      <c r="B117" s="21" t="s">
        <v>59</v>
      </c>
      <c r="C117" s="12" t="s">
        <v>55</v>
      </c>
      <c r="D117" s="13" t="s">
        <v>49</v>
      </c>
      <c r="E117" s="14" t="s">
        <v>50</v>
      </c>
      <c r="F117" s="15">
        <v>3329</v>
      </c>
      <c r="G117" s="86">
        <v>113.24</v>
      </c>
      <c r="H117" s="87">
        <v>114.92</v>
      </c>
      <c r="I117" s="87">
        <v>2.3762410399921587</v>
      </c>
      <c r="J117" s="92">
        <v>0</v>
      </c>
      <c r="K117" s="69">
        <f t="shared" si="3"/>
        <v>115.61624103999215</v>
      </c>
      <c r="L117" s="69">
        <f t="shared" si="4"/>
        <v>0.69624103999214526</v>
      </c>
      <c r="M117" s="69">
        <f t="shared" si="5"/>
        <v>0</v>
      </c>
    </row>
    <row r="118" spans="1:14" x14ac:dyDescent="0.2">
      <c r="A118" s="20" t="s">
        <v>58</v>
      </c>
      <c r="B118" s="21" t="s">
        <v>59</v>
      </c>
      <c r="C118" s="12" t="s">
        <v>55</v>
      </c>
      <c r="D118" s="16" t="s">
        <v>51</v>
      </c>
      <c r="E118" s="17" t="s">
        <v>52</v>
      </c>
      <c r="F118" s="15">
        <v>3331</v>
      </c>
      <c r="G118" s="86">
        <v>127.01</v>
      </c>
      <c r="H118" s="87">
        <v>128.69</v>
      </c>
      <c r="I118" s="87">
        <v>2.3762410399921587</v>
      </c>
      <c r="J118" s="92">
        <v>0</v>
      </c>
      <c r="K118" s="69">
        <f t="shared" si="3"/>
        <v>129.38624103999217</v>
      </c>
      <c r="L118" s="69">
        <f t="shared" si="4"/>
        <v>0.69624103999217368</v>
      </c>
      <c r="M118" s="69">
        <f t="shared" si="5"/>
        <v>0</v>
      </c>
    </row>
    <row r="119" spans="1:14" x14ac:dyDescent="0.2">
      <c r="A119" s="12" t="s">
        <v>232</v>
      </c>
      <c r="B119" s="23" t="s">
        <v>233</v>
      </c>
      <c r="C119" s="12" t="s">
        <v>55</v>
      </c>
      <c r="D119" s="13" t="s">
        <v>21</v>
      </c>
      <c r="E119" s="14" t="s">
        <v>22</v>
      </c>
      <c r="F119" s="15">
        <v>3301</v>
      </c>
      <c r="G119" s="86">
        <v>135.51</v>
      </c>
      <c r="H119" s="87">
        <v>137.19</v>
      </c>
      <c r="I119" s="87">
        <v>0</v>
      </c>
      <c r="J119" s="92">
        <v>0</v>
      </c>
      <c r="K119" s="69">
        <f t="shared" si="3"/>
        <v>135.51</v>
      </c>
      <c r="L119" s="69">
        <f t="shared" si="4"/>
        <v>-1.6800000000000068</v>
      </c>
      <c r="M119" s="69">
        <f t="shared" si="5"/>
        <v>0</v>
      </c>
      <c r="N119" s="70">
        <f>SUM(M119:M134)</f>
        <v>-10641.120000000043</v>
      </c>
    </row>
    <row r="120" spans="1:14" x14ac:dyDescent="0.2">
      <c r="A120" s="12" t="s">
        <v>232</v>
      </c>
      <c r="B120" s="23" t="s">
        <v>233</v>
      </c>
      <c r="C120" s="12" t="s">
        <v>55</v>
      </c>
      <c r="D120" s="13" t="s">
        <v>23</v>
      </c>
      <c r="E120" s="14" t="s">
        <v>24</v>
      </c>
      <c r="F120" s="15">
        <v>3303</v>
      </c>
      <c r="G120" s="86">
        <v>148.09</v>
      </c>
      <c r="H120" s="87">
        <v>149.77000000000001</v>
      </c>
      <c r="I120" s="87">
        <v>0</v>
      </c>
      <c r="J120" s="92">
        <v>0</v>
      </c>
      <c r="K120" s="69">
        <f t="shared" si="3"/>
        <v>148.09</v>
      </c>
      <c r="L120" s="69">
        <f t="shared" si="4"/>
        <v>-1.6800000000000068</v>
      </c>
      <c r="M120" s="69">
        <f t="shared" si="5"/>
        <v>0</v>
      </c>
    </row>
    <row r="121" spans="1:14" x14ac:dyDescent="0.2">
      <c r="A121" s="12" t="s">
        <v>232</v>
      </c>
      <c r="B121" s="23" t="s">
        <v>233</v>
      </c>
      <c r="C121" s="12" t="s">
        <v>55</v>
      </c>
      <c r="D121" s="13" t="s">
        <v>25</v>
      </c>
      <c r="E121" s="14" t="s">
        <v>26</v>
      </c>
      <c r="F121" s="15">
        <v>3305</v>
      </c>
      <c r="G121" s="86">
        <v>132.25</v>
      </c>
      <c r="H121" s="87">
        <v>133.93</v>
      </c>
      <c r="I121" s="87">
        <v>0</v>
      </c>
      <c r="J121" s="92">
        <v>0</v>
      </c>
      <c r="K121" s="69">
        <f t="shared" si="3"/>
        <v>132.25</v>
      </c>
      <c r="L121" s="69">
        <f t="shared" si="4"/>
        <v>-1.6800000000000068</v>
      </c>
      <c r="M121" s="69">
        <f t="shared" si="5"/>
        <v>0</v>
      </c>
    </row>
    <row r="122" spans="1:14" x14ac:dyDescent="0.2">
      <c r="A122" s="12" t="s">
        <v>232</v>
      </c>
      <c r="B122" s="23" t="s">
        <v>233</v>
      </c>
      <c r="C122" s="12" t="s">
        <v>55</v>
      </c>
      <c r="D122" s="13" t="s">
        <v>27</v>
      </c>
      <c r="E122" s="14" t="s">
        <v>28</v>
      </c>
      <c r="F122" s="15">
        <v>3307</v>
      </c>
      <c r="G122" s="86">
        <v>144.82</v>
      </c>
      <c r="H122" s="87">
        <v>146.5</v>
      </c>
      <c r="I122" s="87">
        <v>0</v>
      </c>
      <c r="J122" s="92">
        <v>0</v>
      </c>
      <c r="K122" s="69">
        <f t="shared" si="3"/>
        <v>144.82</v>
      </c>
      <c r="L122" s="69">
        <f t="shared" si="4"/>
        <v>-1.6800000000000068</v>
      </c>
      <c r="M122" s="69">
        <f t="shared" si="5"/>
        <v>0</v>
      </c>
    </row>
    <row r="123" spans="1:14" x14ac:dyDescent="0.2">
      <c r="A123" s="12" t="s">
        <v>232</v>
      </c>
      <c r="B123" s="23" t="s">
        <v>233</v>
      </c>
      <c r="C123" s="12" t="s">
        <v>55</v>
      </c>
      <c r="D123" s="13" t="s">
        <v>29</v>
      </c>
      <c r="E123" s="14" t="s">
        <v>30</v>
      </c>
      <c r="F123" s="15">
        <v>3309</v>
      </c>
      <c r="G123" s="86">
        <v>86.48</v>
      </c>
      <c r="H123" s="87">
        <v>88.160000000000011</v>
      </c>
      <c r="I123" s="87">
        <v>0</v>
      </c>
      <c r="J123" s="92">
        <v>726</v>
      </c>
      <c r="K123" s="69">
        <f t="shared" si="3"/>
        <v>86.48</v>
      </c>
      <c r="L123" s="69">
        <f t="shared" si="4"/>
        <v>-1.6800000000000068</v>
      </c>
      <c r="M123" s="69">
        <f t="shared" si="5"/>
        <v>-1219.6800000000048</v>
      </c>
    </row>
    <row r="124" spans="1:14" x14ac:dyDescent="0.2">
      <c r="A124" s="12" t="s">
        <v>232</v>
      </c>
      <c r="B124" s="23" t="s">
        <v>233</v>
      </c>
      <c r="C124" s="12" t="s">
        <v>55</v>
      </c>
      <c r="D124" s="13" t="s">
        <v>31</v>
      </c>
      <c r="E124" s="14" t="s">
        <v>32</v>
      </c>
      <c r="F124" s="15">
        <v>3311</v>
      </c>
      <c r="G124" s="86">
        <v>113.76</v>
      </c>
      <c r="H124" s="87">
        <v>115.44000000000001</v>
      </c>
      <c r="I124" s="87">
        <v>0</v>
      </c>
      <c r="J124" s="92">
        <v>0</v>
      </c>
      <c r="K124" s="69">
        <f t="shared" si="3"/>
        <v>113.76</v>
      </c>
      <c r="L124" s="69">
        <f t="shared" si="4"/>
        <v>-1.6800000000000068</v>
      </c>
      <c r="M124" s="69">
        <f t="shared" si="5"/>
        <v>0</v>
      </c>
    </row>
    <row r="125" spans="1:14" x14ac:dyDescent="0.2">
      <c r="A125" s="12" t="s">
        <v>232</v>
      </c>
      <c r="B125" s="23" t="s">
        <v>233</v>
      </c>
      <c r="C125" s="12" t="s">
        <v>55</v>
      </c>
      <c r="D125" s="13" t="s">
        <v>33</v>
      </c>
      <c r="E125" s="14" t="s">
        <v>34</v>
      </c>
      <c r="F125" s="15">
        <v>3313</v>
      </c>
      <c r="G125" s="86">
        <v>121.61</v>
      </c>
      <c r="H125" s="87">
        <v>123.29</v>
      </c>
      <c r="I125" s="87">
        <v>0</v>
      </c>
      <c r="J125" s="92">
        <v>0</v>
      </c>
      <c r="K125" s="69">
        <f t="shared" si="3"/>
        <v>121.61</v>
      </c>
      <c r="L125" s="69">
        <f t="shared" si="4"/>
        <v>-1.6800000000000068</v>
      </c>
      <c r="M125" s="69">
        <f t="shared" si="5"/>
        <v>0</v>
      </c>
    </row>
    <row r="126" spans="1:14" x14ac:dyDescent="0.2">
      <c r="A126" s="12" t="s">
        <v>232</v>
      </c>
      <c r="B126" s="23" t="s">
        <v>233</v>
      </c>
      <c r="C126" s="12" t="s">
        <v>55</v>
      </c>
      <c r="D126" s="13" t="s">
        <v>35</v>
      </c>
      <c r="E126" s="14" t="s">
        <v>36</v>
      </c>
      <c r="F126" s="15">
        <v>3315</v>
      </c>
      <c r="G126" s="86">
        <v>139.63</v>
      </c>
      <c r="H126" s="87">
        <v>141.31</v>
      </c>
      <c r="I126" s="87">
        <v>0</v>
      </c>
      <c r="J126" s="92">
        <v>0</v>
      </c>
      <c r="K126" s="69">
        <f t="shared" si="3"/>
        <v>139.63</v>
      </c>
      <c r="L126" s="69">
        <f t="shared" si="4"/>
        <v>-1.6800000000000068</v>
      </c>
      <c r="M126" s="69">
        <f t="shared" si="5"/>
        <v>0</v>
      </c>
    </row>
    <row r="127" spans="1:14" x14ac:dyDescent="0.2">
      <c r="A127" s="12" t="s">
        <v>232</v>
      </c>
      <c r="B127" s="23" t="s">
        <v>233</v>
      </c>
      <c r="C127" s="12" t="s">
        <v>55</v>
      </c>
      <c r="D127" s="13" t="s">
        <v>37</v>
      </c>
      <c r="E127" s="14" t="s">
        <v>38</v>
      </c>
      <c r="F127" s="15">
        <v>3317</v>
      </c>
      <c r="G127" s="86">
        <v>85.94</v>
      </c>
      <c r="H127" s="87">
        <v>87.62</v>
      </c>
      <c r="I127" s="87">
        <v>0</v>
      </c>
      <c r="J127" s="92">
        <v>0</v>
      </c>
      <c r="K127" s="69">
        <f t="shared" si="3"/>
        <v>85.94</v>
      </c>
      <c r="L127" s="69">
        <f t="shared" si="4"/>
        <v>-1.6800000000000068</v>
      </c>
      <c r="M127" s="69">
        <f t="shared" si="5"/>
        <v>0</v>
      </c>
    </row>
    <row r="128" spans="1:14" x14ac:dyDescent="0.2">
      <c r="A128" s="12" t="s">
        <v>232</v>
      </c>
      <c r="B128" s="23" t="s">
        <v>233</v>
      </c>
      <c r="C128" s="12" t="s">
        <v>55</v>
      </c>
      <c r="D128" s="13" t="s">
        <v>39</v>
      </c>
      <c r="E128" s="14" t="s">
        <v>40</v>
      </c>
      <c r="F128" s="15">
        <v>3319</v>
      </c>
      <c r="G128" s="86">
        <v>105.3</v>
      </c>
      <c r="H128" s="87">
        <v>106.98</v>
      </c>
      <c r="I128" s="87">
        <v>0</v>
      </c>
      <c r="J128" s="92">
        <v>0</v>
      </c>
      <c r="K128" s="69">
        <f t="shared" si="3"/>
        <v>105.3</v>
      </c>
      <c r="L128" s="69">
        <f t="shared" si="4"/>
        <v>-1.6800000000000068</v>
      </c>
      <c r="M128" s="69">
        <f t="shared" si="5"/>
        <v>0</v>
      </c>
    </row>
    <row r="129" spans="1:14" x14ac:dyDescent="0.2">
      <c r="A129" s="12" t="s">
        <v>232</v>
      </c>
      <c r="B129" s="23" t="s">
        <v>233</v>
      </c>
      <c r="C129" s="12" t="s">
        <v>55</v>
      </c>
      <c r="D129" s="13" t="s">
        <v>41</v>
      </c>
      <c r="E129" s="14" t="s">
        <v>42</v>
      </c>
      <c r="F129" s="15">
        <v>3321</v>
      </c>
      <c r="G129" s="86">
        <v>117.82</v>
      </c>
      <c r="H129" s="87">
        <v>119.5</v>
      </c>
      <c r="I129" s="87">
        <v>0</v>
      </c>
      <c r="J129" s="92">
        <v>0</v>
      </c>
      <c r="K129" s="69">
        <f t="shared" si="3"/>
        <v>117.82</v>
      </c>
      <c r="L129" s="69">
        <f t="shared" si="4"/>
        <v>-1.6800000000000068</v>
      </c>
      <c r="M129" s="69">
        <f t="shared" si="5"/>
        <v>0</v>
      </c>
    </row>
    <row r="130" spans="1:14" x14ac:dyDescent="0.2">
      <c r="A130" s="12" t="s">
        <v>232</v>
      </c>
      <c r="B130" s="23" t="s">
        <v>233</v>
      </c>
      <c r="C130" s="12" t="s">
        <v>55</v>
      </c>
      <c r="D130" s="13" t="s">
        <v>43</v>
      </c>
      <c r="E130" s="14" t="s">
        <v>44</v>
      </c>
      <c r="F130" s="15">
        <v>3323</v>
      </c>
      <c r="G130" s="86">
        <v>72.069999999999993</v>
      </c>
      <c r="H130" s="87">
        <v>73.75</v>
      </c>
      <c r="I130" s="87">
        <v>0</v>
      </c>
      <c r="J130" s="92">
        <v>5608</v>
      </c>
      <c r="K130" s="69">
        <f t="shared" si="3"/>
        <v>72.069999999999993</v>
      </c>
      <c r="L130" s="69">
        <f t="shared" si="4"/>
        <v>-1.6800000000000068</v>
      </c>
      <c r="M130" s="69">
        <f t="shared" si="5"/>
        <v>-9421.4400000000387</v>
      </c>
    </row>
    <row r="131" spans="1:14" x14ac:dyDescent="0.2">
      <c r="A131" s="12" t="s">
        <v>232</v>
      </c>
      <c r="B131" s="23" t="s">
        <v>233</v>
      </c>
      <c r="C131" s="12" t="s">
        <v>55</v>
      </c>
      <c r="D131" s="13" t="s">
        <v>45</v>
      </c>
      <c r="E131" s="14" t="s">
        <v>46</v>
      </c>
      <c r="F131" s="15">
        <v>3325</v>
      </c>
      <c r="G131" s="86">
        <v>93.96</v>
      </c>
      <c r="H131" s="87">
        <v>95.64</v>
      </c>
      <c r="I131" s="87">
        <v>0</v>
      </c>
      <c r="J131" s="92">
        <v>0</v>
      </c>
      <c r="K131" s="69">
        <f t="shared" si="3"/>
        <v>93.96</v>
      </c>
      <c r="L131" s="69">
        <f t="shared" si="4"/>
        <v>-1.6800000000000068</v>
      </c>
      <c r="M131" s="69">
        <f t="shared" si="5"/>
        <v>0</v>
      </c>
    </row>
    <row r="132" spans="1:14" x14ac:dyDescent="0.2">
      <c r="A132" s="12" t="s">
        <v>232</v>
      </c>
      <c r="B132" s="23" t="s">
        <v>233</v>
      </c>
      <c r="C132" s="12" t="s">
        <v>55</v>
      </c>
      <c r="D132" s="13" t="s">
        <v>47</v>
      </c>
      <c r="E132" s="14" t="s">
        <v>48</v>
      </c>
      <c r="F132" s="15">
        <v>3327</v>
      </c>
      <c r="G132" s="86">
        <v>105.3</v>
      </c>
      <c r="H132" s="87">
        <v>106.98</v>
      </c>
      <c r="I132" s="87">
        <v>0</v>
      </c>
      <c r="J132" s="92">
        <v>0</v>
      </c>
      <c r="K132" s="69">
        <f t="shared" si="3"/>
        <v>105.3</v>
      </c>
      <c r="L132" s="69">
        <f t="shared" si="4"/>
        <v>-1.6800000000000068</v>
      </c>
      <c r="M132" s="69">
        <f t="shared" si="5"/>
        <v>0</v>
      </c>
    </row>
    <row r="133" spans="1:14" x14ac:dyDescent="0.2">
      <c r="A133" s="12" t="s">
        <v>232</v>
      </c>
      <c r="B133" s="23" t="s">
        <v>233</v>
      </c>
      <c r="C133" s="12" t="s">
        <v>55</v>
      </c>
      <c r="D133" s="13" t="s">
        <v>49</v>
      </c>
      <c r="E133" s="14" t="s">
        <v>50</v>
      </c>
      <c r="F133" s="15">
        <v>3329</v>
      </c>
      <c r="G133" s="86">
        <v>113.24</v>
      </c>
      <c r="H133" s="87">
        <v>114.92</v>
      </c>
      <c r="I133" s="87">
        <v>0</v>
      </c>
      <c r="J133" s="92">
        <v>0</v>
      </c>
      <c r="K133" s="69">
        <f t="shared" si="3"/>
        <v>113.24</v>
      </c>
      <c r="L133" s="69">
        <f t="shared" si="4"/>
        <v>-1.6800000000000068</v>
      </c>
      <c r="M133" s="69">
        <f t="shared" si="5"/>
        <v>0</v>
      </c>
    </row>
    <row r="134" spans="1:14" x14ac:dyDescent="0.2">
      <c r="A134" s="12" t="s">
        <v>232</v>
      </c>
      <c r="B134" s="23" t="s">
        <v>233</v>
      </c>
      <c r="C134" s="12" t="s">
        <v>55</v>
      </c>
      <c r="D134" s="16" t="s">
        <v>51</v>
      </c>
      <c r="E134" s="17" t="s">
        <v>52</v>
      </c>
      <c r="F134" s="15">
        <v>3331</v>
      </c>
      <c r="G134" s="86">
        <v>127.01</v>
      </c>
      <c r="H134" s="87">
        <v>128.69</v>
      </c>
      <c r="I134" s="87">
        <v>0</v>
      </c>
      <c r="J134" s="92">
        <v>0</v>
      </c>
      <c r="K134" s="69">
        <f t="shared" si="3"/>
        <v>127.01</v>
      </c>
      <c r="L134" s="69">
        <f t="shared" si="4"/>
        <v>-1.6799999999999926</v>
      </c>
      <c r="M134" s="69">
        <f t="shared" si="5"/>
        <v>0</v>
      </c>
    </row>
    <row r="135" spans="1:14" x14ac:dyDescent="0.2">
      <c r="A135" s="12" t="s">
        <v>86</v>
      </c>
      <c r="B135" s="21" t="s">
        <v>87</v>
      </c>
      <c r="C135" s="12" t="s">
        <v>88</v>
      </c>
      <c r="D135" s="13" t="s">
        <v>21</v>
      </c>
      <c r="E135" s="14" t="s">
        <v>22</v>
      </c>
      <c r="F135" s="15">
        <v>3301</v>
      </c>
      <c r="G135" s="86">
        <f>116.14+8.81</f>
        <v>124.95</v>
      </c>
      <c r="H135" s="87">
        <v>125.19</v>
      </c>
      <c r="I135" s="87">
        <v>0.70379945708536862</v>
      </c>
      <c r="J135" s="92">
        <v>0</v>
      </c>
      <c r="K135" s="69">
        <f t="shared" ref="K135:K198" si="6">+G135+I135</f>
        <v>125.65379945708537</v>
      </c>
      <c r="L135" s="69">
        <f t="shared" ref="L135:L198" si="7">+K135-H135</f>
        <v>0.46379945708537207</v>
      </c>
      <c r="M135" s="69">
        <f t="shared" ref="M135:M198" si="8">+L135*J135</f>
        <v>0</v>
      </c>
      <c r="N135" s="70">
        <f>SUM(M135:M150)</f>
        <v>15470.958489996739</v>
      </c>
    </row>
    <row r="136" spans="1:14" x14ac:dyDescent="0.2">
      <c r="A136" s="12" t="s">
        <v>86</v>
      </c>
      <c r="B136" s="21" t="s">
        <v>87</v>
      </c>
      <c r="C136" s="12" t="s">
        <v>88</v>
      </c>
      <c r="D136" s="13" t="s">
        <v>23</v>
      </c>
      <c r="E136" s="14" t="s">
        <v>24</v>
      </c>
      <c r="F136" s="15">
        <v>3303</v>
      </c>
      <c r="G136" s="86">
        <f>126.51+8.81</f>
        <v>135.32</v>
      </c>
      <c r="H136" s="87">
        <v>135.56</v>
      </c>
      <c r="I136" s="87">
        <v>0.70379945708536862</v>
      </c>
      <c r="J136" s="92">
        <v>0</v>
      </c>
      <c r="K136" s="69">
        <f t="shared" si="6"/>
        <v>136.02379945708537</v>
      </c>
      <c r="L136" s="69">
        <f t="shared" si="7"/>
        <v>0.46379945708537207</v>
      </c>
      <c r="M136" s="69">
        <f t="shared" si="8"/>
        <v>0</v>
      </c>
    </row>
    <row r="137" spans="1:14" x14ac:dyDescent="0.2">
      <c r="A137" s="12" t="s">
        <v>86</v>
      </c>
      <c r="B137" s="21" t="s">
        <v>87</v>
      </c>
      <c r="C137" s="12" t="s">
        <v>88</v>
      </c>
      <c r="D137" s="13" t="s">
        <v>25</v>
      </c>
      <c r="E137" s="14" t="s">
        <v>26</v>
      </c>
      <c r="F137" s="15">
        <v>3305</v>
      </c>
      <c r="G137" s="86">
        <f>113.51+8.81</f>
        <v>122.32000000000001</v>
      </c>
      <c r="H137" s="87">
        <v>122.56</v>
      </c>
      <c r="I137" s="87">
        <v>0.70379945708536862</v>
      </c>
      <c r="J137" s="92">
        <v>0</v>
      </c>
      <c r="K137" s="69">
        <f t="shared" si="6"/>
        <v>123.02379945708537</v>
      </c>
      <c r="L137" s="69">
        <f t="shared" si="7"/>
        <v>0.46379945708537207</v>
      </c>
      <c r="M137" s="69">
        <f t="shared" si="8"/>
        <v>0</v>
      </c>
    </row>
    <row r="138" spans="1:14" x14ac:dyDescent="0.2">
      <c r="A138" s="12" t="s">
        <v>86</v>
      </c>
      <c r="B138" s="21" t="s">
        <v>87</v>
      </c>
      <c r="C138" s="12" t="s">
        <v>88</v>
      </c>
      <c r="D138" s="13" t="s">
        <v>27</v>
      </c>
      <c r="E138" s="14" t="s">
        <v>28</v>
      </c>
      <c r="F138" s="15">
        <v>3307</v>
      </c>
      <c r="G138" s="86">
        <f>124.52+8.81</f>
        <v>133.32999999999998</v>
      </c>
      <c r="H138" s="87">
        <v>133.57</v>
      </c>
      <c r="I138" s="87">
        <v>0.70379945708536862</v>
      </c>
      <c r="J138" s="92">
        <v>0</v>
      </c>
      <c r="K138" s="69">
        <f t="shared" si="6"/>
        <v>134.03379945708537</v>
      </c>
      <c r="L138" s="69">
        <f t="shared" si="7"/>
        <v>0.46379945708537207</v>
      </c>
      <c r="M138" s="69">
        <f t="shared" si="8"/>
        <v>0</v>
      </c>
    </row>
    <row r="139" spans="1:14" x14ac:dyDescent="0.2">
      <c r="A139" s="12" t="s">
        <v>86</v>
      </c>
      <c r="B139" s="21" t="s">
        <v>87</v>
      </c>
      <c r="C139" s="12" t="s">
        <v>88</v>
      </c>
      <c r="D139" s="13" t="s">
        <v>29</v>
      </c>
      <c r="E139" s="14" t="s">
        <v>30</v>
      </c>
      <c r="F139" s="15">
        <v>3309</v>
      </c>
      <c r="G139" s="86">
        <f>75.55+8.81</f>
        <v>84.36</v>
      </c>
      <c r="H139" s="87">
        <v>84.6</v>
      </c>
      <c r="I139" s="87">
        <v>0.70379945708536862</v>
      </c>
      <c r="J139" s="92">
        <v>5818</v>
      </c>
      <c r="K139" s="69">
        <f t="shared" si="6"/>
        <v>85.063799457085366</v>
      </c>
      <c r="L139" s="69">
        <f t="shared" si="7"/>
        <v>0.46379945708537207</v>
      </c>
      <c r="M139" s="69">
        <f t="shared" si="8"/>
        <v>2698.3852413226946</v>
      </c>
    </row>
    <row r="140" spans="1:14" x14ac:dyDescent="0.2">
      <c r="A140" s="12" t="s">
        <v>86</v>
      </c>
      <c r="B140" s="21" t="s">
        <v>87</v>
      </c>
      <c r="C140" s="12" t="s">
        <v>88</v>
      </c>
      <c r="D140" s="13" t="s">
        <v>31</v>
      </c>
      <c r="E140" s="14" t="s">
        <v>32</v>
      </c>
      <c r="F140" s="15">
        <v>3311</v>
      </c>
      <c r="G140" s="86">
        <f>97.93+8.81</f>
        <v>106.74000000000001</v>
      </c>
      <c r="H140" s="87">
        <v>106.98</v>
      </c>
      <c r="I140" s="87">
        <v>0.70379945708536862</v>
      </c>
      <c r="J140" s="92">
        <v>0</v>
      </c>
      <c r="K140" s="69">
        <f t="shared" si="6"/>
        <v>107.44379945708538</v>
      </c>
      <c r="L140" s="69">
        <f t="shared" si="7"/>
        <v>0.46379945708537207</v>
      </c>
      <c r="M140" s="69">
        <f t="shared" si="8"/>
        <v>0</v>
      </c>
    </row>
    <row r="141" spans="1:14" x14ac:dyDescent="0.2">
      <c r="A141" s="12" t="s">
        <v>86</v>
      </c>
      <c r="B141" s="21" t="s">
        <v>87</v>
      </c>
      <c r="C141" s="12" t="s">
        <v>88</v>
      </c>
      <c r="D141" s="13" t="s">
        <v>33</v>
      </c>
      <c r="E141" s="14" t="s">
        <v>34</v>
      </c>
      <c r="F141" s="15">
        <v>3313</v>
      </c>
      <c r="G141" s="86">
        <f>104.39+8.81</f>
        <v>113.2</v>
      </c>
      <c r="H141" s="87">
        <v>113.44</v>
      </c>
      <c r="I141" s="87">
        <v>0.70379945708536862</v>
      </c>
      <c r="J141" s="92">
        <v>569</v>
      </c>
      <c r="K141" s="69">
        <f t="shared" si="6"/>
        <v>113.90379945708537</v>
      </c>
      <c r="L141" s="69">
        <f t="shared" si="7"/>
        <v>0.46379945708537207</v>
      </c>
      <c r="M141" s="69">
        <f t="shared" si="8"/>
        <v>263.90189108157671</v>
      </c>
    </row>
    <row r="142" spans="1:14" x14ac:dyDescent="0.2">
      <c r="A142" s="12" t="s">
        <v>86</v>
      </c>
      <c r="B142" s="21" t="s">
        <v>87</v>
      </c>
      <c r="C142" s="12" t="s">
        <v>88</v>
      </c>
      <c r="D142" s="13" t="s">
        <v>35</v>
      </c>
      <c r="E142" s="14" t="s">
        <v>36</v>
      </c>
      <c r="F142" s="15">
        <v>3315</v>
      </c>
      <c r="G142" s="86">
        <f>119.51+8.81</f>
        <v>128.32</v>
      </c>
      <c r="H142" s="87">
        <v>128.56</v>
      </c>
      <c r="I142" s="87">
        <v>0.70379945708536862</v>
      </c>
      <c r="J142" s="92">
        <v>0</v>
      </c>
      <c r="K142" s="69">
        <f t="shared" si="6"/>
        <v>129.02379945708537</v>
      </c>
      <c r="L142" s="69">
        <f t="shared" si="7"/>
        <v>0.46379945708537207</v>
      </c>
      <c r="M142" s="69">
        <f t="shared" si="8"/>
        <v>0</v>
      </c>
    </row>
    <row r="143" spans="1:14" x14ac:dyDescent="0.2">
      <c r="A143" s="12" t="s">
        <v>86</v>
      </c>
      <c r="B143" s="21" t="s">
        <v>87</v>
      </c>
      <c r="C143" s="12" t="s">
        <v>88</v>
      </c>
      <c r="D143" s="13" t="s">
        <v>37</v>
      </c>
      <c r="E143" s="14" t="s">
        <v>38</v>
      </c>
      <c r="F143" s="15">
        <v>3317</v>
      </c>
      <c r="G143" s="86">
        <f>74.96+8.81</f>
        <v>83.77</v>
      </c>
      <c r="H143" s="87">
        <v>84.009999999999991</v>
      </c>
      <c r="I143" s="87">
        <v>0.70379945708536862</v>
      </c>
      <c r="J143" s="92">
        <v>77</v>
      </c>
      <c r="K143" s="69">
        <f t="shared" si="6"/>
        <v>84.473799457085363</v>
      </c>
      <c r="L143" s="69">
        <f t="shared" si="7"/>
        <v>0.46379945708537207</v>
      </c>
      <c r="M143" s="69">
        <f t="shared" si="8"/>
        <v>35.712558195573649</v>
      </c>
    </row>
    <row r="144" spans="1:14" x14ac:dyDescent="0.2">
      <c r="A144" s="12" t="s">
        <v>86</v>
      </c>
      <c r="B144" s="21" t="s">
        <v>87</v>
      </c>
      <c r="C144" s="12" t="s">
        <v>88</v>
      </c>
      <c r="D144" s="13" t="s">
        <v>39</v>
      </c>
      <c r="E144" s="14" t="s">
        <v>40</v>
      </c>
      <c r="F144" s="15">
        <v>3319</v>
      </c>
      <c r="G144" s="86">
        <f>90.77+8.81</f>
        <v>99.58</v>
      </c>
      <c r="H144" s="87">
        <v>99.82</v>
      </c>
      <c r="I144" s="87">
        <v>0.70379945708536862</v>
      </c>
      <c r="J144" s="92">
        <v>9825</v>
      </c>
      <c r="K144" s="69">
        <f t="shared" si="6"/>
        <v>100.28379945708537</v>
      </c>
      <c r="L144" s="69">
        <f t="shared" si="7"/>
        <v>0.46379945708537207</v>
      </c>
      <c r="M144" s="69">
        <f t="shared" si="8"/>
        <v>4556.829665863781</v>
      </c>
    </row>
    <row r="145" spans="1:14" x14ac:dyDescent="0.2">
      <c r="A145" s="12" t="s">
        <v>86</v>
      </c>
      <c r="B145" s="21" t="s">
        <v>87</v>
      </c>
      <c r="C145" s="12" t="s">
        <v>88</v>
      </c>
      <c r="D145" s="13" t="s">
        <v>41</v>
      </c>
      <c r="E145" s="14" t="s">
        <v>42</v>
      </c>
      <c r="F145" s="15">
        <v>3321</v>
      </c>
      <c r="G145" s="86">
        <f>101.15+8.81</f>
        <v>109.96000000000001</v>
      </c>
      <c r="H145" s="87">
        <v>110.2</v>
      </c>
      <c r="I145" s="87">
        <v>0.70379945708536862</v>
      </c>
      <c r="J145" s="92">
        <v>357</v>
      </c>
      <c r="K145" s="69">
        <f t="shared" si="6"/>
        <v>110.66379945708537</v>
      </c>
      <c r="L145" s="69">
        <f t="shared" si="7"/>
        <v>0.46379945708537207</v>
      </c>
      <c r="M145" s="69">
        <f t="shared" si="8"/>
        <v>165.57640617947783</v>
      </c>
    </row>
    <row r="146" spans="1:14" x14ac:dyDescent="0.2">
      <c r="A146" s="12" t="s">
        <v>86</v>
      </c>
      <c r="B146" s="21" t="s">
        <v>87</v>
      </c>
      <c r="C146" s="12" t="s">
        <v>88</v>
      </c>
      <c r="D146" s="13" t="s">
        <v>43</v>
      </c>
      <c r="E146" s="14" t="s">
        <v>44</v>
      </c>
      <c r="F146" s="15">
        <v>3323</v>
      </c>
      <c r="G146" s="86">
        <f>63.48+8.81</f>
        <v>72.289999999999992</v>
      </c>
      <c r="H146" s="87">
        <v>72.53</v>
      </c>
      <c r="I146" s="87">
        <v>0.70379945708536862</v>
      </c>
      <c r="J146" s="92">
        <v>1182</v>
      </c>
      <c r="K146" s="69">
        <f t="shared" si="6"/>
        <v>72.993799457085359</v>
      </c>
      <c r="L146" s="69">
        <f t="shared" si="7"/>
        <v>0.46379945708535786</v>
      </c>
      <c r="M146" s="69">
        <f t="shared" si="8"/>
        <v>548.21095827489296</v>
      </c>
    </row>
    <row r="147" spans="1:14" x14ac:dyDescent="0.2">
      <c r="A147" s="12" t="s">
        <v>86</v>
      </c>
      <c r="B147" s="21" t="s">
        <v>87</v>
      </c>
      <c r="C147" s="12" t="s">
        <v>88</v>
      </c>
      <c r="D147" s="13" t="s">
        <v>45</v>
      </c>
      <c r="E147" s="14" t="s">
        <v>46</v>
      </c>
      <c r="F147" s="15">
        <v>3325</v>
      </c>
      <c r="G147" s="86">
        <f>81.5+8.81</f>
        <v>90.31</v>
      </c>
      <c r="H147" s="87">
        <v>90.55</v>
      </c>
      <c r="I147" s="87">
        <v>0.70379945708536862</v>
      </c>
      <c r="J147" s="92">
        <v>15529</v>
      </c>
      <c r="K147" s="69">
        <f t="shared" si="6"/>
        <v>91.013799457085369</v>
      </c>
      <c r="L147" s="69">
        <f t="shared" si="7"/>
        <v>0.46379945708537207</v>
      </c>
      <c r="M147" s="69">
        <f t="shared" si="8"/>
        <v>7202.3417690787428</v>
      </c>
    </row>
    <row r="148" spans="1:14" x14ac:dyDescent="0.2">
      <c r="A148" s="12" t="s">
        <v>86</v>
      </c>
      <c r="B148" s="21" t="s">
        <v>87</v>
      </c>
      <c r="C148" s="12" t="s">
        <v>88</v>
      </c>
      <c r="D148" s="13" t="s">
        <v>47</v>
      </c>
      <c r="E148" s="14" t="s">
        <v>48</v>
      </c>
      <c r="F148" s="15">
        <v>3327</v>
      </c>
      <c r="G148" s="86">
        <f>90.77+8.81</f>
        <v>99.58</v>
      </c>
      <c r="H148" s="87">
        <v>99.82</v>
      </c>
      <c r="I148" s="87">
        <v>0.70379945708536862</v>
      </c>
      <c r="J148" s="92">
        <v>0</v>
      </c>
      <c r="K148" s="69">
        <f t="shared" si="6"/>
        <v>100.28379945708537</v>
      </c>
      <c r="L148" s="69">
        <f t="shared" si="7"/>
        <v>0.46379945708537207</v>
      </c>
      <c r="M148" s="69">
        <f t="shared" si="8"/>
        <v>0</v>
      </c>
    </row>
    <row r="149" spans="1:14" x14ac:dyDescent="0.2">
      <c r="A149" s="12" t="s">
        <v>86</v>
      </c>
      <c r="B149" s="21" t="s">
        <v>87</v>
      </c>
      <c r="C149" s="12" t="s">
        <v>88</v>
      </c>
      <c r="D149" s="13" t="s">
        <v>49</v>
      </c>
      <c r="E149" s="14" t="s">
        <v>50</v>
      </c>
      <c r="F149" s="15">
        <v>3329</v>
      </c>
      <c r="G149" s="86">
        <f>97.35+8.81</f>
        <v>106.16</v>
      </c>
      <c r="H149" s="87">
        <v>106.39999999999999</v>
      </c>
      <c r="I149" s="87">
        <v>0.70379945708536862</v>
      </c>
      <c r="J149" s="92">
        <v>0</v>
      </c>
      <c r="K149" s="69">
        <f t="shared" si="6"/>
        <v>106.86379945708536</v>
      </c>
      <c r="L149" s="69">
        <f t="shared" si="7"/>
        <v>0.46379945708537207</v>
      </c>
      <c r="M149" s="69">
        <f t="shared" si="8"/>
        <v>0</v>
      </c>
    </row>
    <row r="150" spans="1:14" x14ac:dyDescent="0.2">
      <c r="A150" s="12" t="s">
        <v>86</v>
      </c>
      <c r="B150" s="21" t="s">
        <v>87</v>
      </c>
      <c r="C150" s="12" t="s">
        <v>88</v>
      </c>
      <c r="D150" s="16" t="s">
        <v>51</v>
      </c>
      <c r="E150" s="17" t="s">
        <v>52</v>
      </c>
      <c r="F150" s="15">
        <v>3331</v>
      </c>
      <c r="G150" s="86">
        <f>108.66+8.81</f>
        <v>117.47</v>
      </c>
      <c r="H150" s="87">
        <v>117.71</v>
      </c>
      <c r="I150" s="87">
        <v>0.70379945708536862</v>
      </c>
      <c r="J150" s="92">
        <v>0</v>
      </c>
      <c r="K150" s="69">
        <f t="shared" si="6"/>
        <v>118.17379945708537</v>
      </c>
      <c r="L150" s="69">
        <f t="shared" si="7"/>
        <v>0.46379945708537207</v>
      </c>
      <c r="M150" s="69">
        <f t="shared" si="8"/>
        <v>0</v>
      </c>
    </row>
    <row r="151" spans="1:14" x14ac:dyDescent="0.2">
      <c r="A151" s="20" t="s">
        <v>332</v>
      </c>
      <c r="B151" s="21" t="s">
        <v>333</v>
      </c>
      <c r="C151" s="12" t="s">
        <v>161</v>
      </c>
      <c r="D151" s="13" t="s">
        <v>21</v>
      </c>
      <c r="E151" s="14" t="s">
        <v>22</v>
      </c>
      <c r="F151" s="15">
        <v>3301</v>
      </c>
      <c r="G151" s="86">
        <v>90.99</v>
      </c>
      <c r="H151" s="87">
        <v>91.38</v>
      </c>
      <c r="I151" s="87">
        <v>0</v>
      </c>
      <c r="J151" s="92">
        <v>0</v>
      </c>
      <c r="K151" s="69">
        <f t="shared" si="6"/>
        <v>90.99</v>
      </c>
      <c r="L151" s="69">
        <f t="shared" si="7"/>
        <v>-0.39000000000000057</v>
      </c>
      <c r="M151" s="69">
        <f t="shared" si="8"/>
        <v>0</v>
      </c>
      <c r="N151" s="70">
        <f>SUM(M151:M166)</f>
        <v>0</v>
      </c>
    </row>
    <row r="152" spans="1:14" x14ac:dyDescent="0.2">
      <c r="A152" s="20" t="s">
        <v>332</v>
      </c>
      <c r="B152" s="21" t="s">
        <v>333</v>
      </c>
      <c r="C152" s="12" t="s">
        <v>161</v>
      </c>
      <c r="D152" s="13" t="s">
        <v>23</v>
      </c>
      <c r="E152" s="14" t="s">
        <v>24</v>
      </c>
      <c r="F152" s="15">
        <v>3303</v>
      </c>
      <c r="G152" s="86">
        <v>98.56</v>
      </c>
      <c r="H152" s="87">
        <v>98.95</v>
      </c>
      <c r="I152" s="87">
        <v>0</v>
      </c>
      <c r="J152" s="92">
        <v>0</v>
      </c>
      <c r="K152" s="69">
        <f t="shared" si="6"/>
        <v>98.56</v>
      </c>
      <c r="L152" s="69">
        <f t="shared" si="7"/>
        <v>-0.39000000000000057</v>
      </c>
      <c r="M152" s="69">
        <f t="shared" si="8"/>
        <v>0</v>
      </c>
    </row>
    <row r="153" spans="1:14" x14ac:dyDescent="0.2">
      <c r="A153" s="20" t="s">
        <v>332</v>
      </c>
      <c r="B153" s="21" t="s">
        <v>333</v>
      </c>
      <c r="C153" s="12" t="s">
        <v>161</v>
      </c>
      <c r="D153" s="13" t="s">
        <v>25</v>
      </c>
      <c r="E153" s="14" t="s">
        <v>26</v>
      </c>
      <c r="F153" s="15">
        <v>3305</v>
      </c>
      <c r="G153" s="86">
        <v>88.77</v>
      </c>
      <c r="H153" s="87">
        <v>89.16</v>
      </c>
      <c r="I153" s="87">
        <v>0</v>
      </c>
      <c r="J153" s="92">
        <v>0</v>
      </c>
      <c r="K153" s="69">
        <f t="shared" si="6"/>
        <v>88.77</v>
      </c>
      <c r="L153" s="69">
        <f t="shared" si="7"/>
        <v>-0.39000000000000057</v>
      </c>
      <c r="M153" s="69">
        <f t="shared" si="8"/>
        <v>0</v>
      </c>
    </row>
    <row r="154" spans="1:14" x14ac:dyDescent="0.2">
      <c r="A154" s="20" t="s">
        <v>332</v>
      </c>
      <c r="B154" s="21" t="s">
        <v>333</v>
      </c>
      <c r="C154" s="12" t="s">
        <v>161</v>
      </c>
      <c r="D154" s="13" t="s">
        <v>27</v>
      </c>
      <c r="E154" s="14" t="s">
        <v>28</v>
      </c>
      <c r="F154" s="15">
        <v>3307</v>
      </c>
      <c r="G154" s="86">
        <v>97.05</v>
      </c>
      <c r="H154" s="87">
        <v>97.44</v>
      </c>
      <c r="I154" s="87">
        <v>0</v>
      </c>
      <c r="J154" s="92">
        <v>0</v>
      </c>
      <c r="K154" s="69">
        <f t="shared" si="6"/>
        <v>97.05</v>
      </c>
      <c r="L154" s="69">
        <f t="shared" si="7"/>
        <v>-0.39000000000000057</v>
      </c>
      <c r="M154" s="69">
        <f t="shared" si="8"/>
        <v>0</v>
      </c>
    </row>
    <row r="155" spans="1:14" x14ac:dyDescent="0.2">
      <c r="A155" s="20" t="s">
        <v>332</v>
      </c>
      <c r="B155" s="21" t="s">
        <v>333</v>
      </c>
      <c r="C155" s="12" t="s">
        <v>161</v>
      </c>
      <c r="D155" s="13" t="s">
        <v>29</v>
      </c>
      <c r="E155" s="14" t="s">
        <v>30</v>
      </c>
      <c r="F155" s="15">
        <v>3309</v>
      </c>
      <c r="G155" s="86">
        <v>60.41</v>
      </c>
      <c r="H155" s="87">
        <v>60.8</v>
      </c>
      <c r="I155" s="87">
        <v>0</v>
      </c>
      <c r="J155" s="92">
        <v>0</v>
      </c>
      <c r="K155" s="69">
        <f t="shared" si="6"/>
        <v>60.41</v>
      </c>
      <c r="L155" s="69">
        <f t="shared" si="7"/>
        <v>-0.39000000000000057</v>
      </c>
      <c r="M155" s="69">
        <f t="shared" si="8"/>
        <v>0</v>
      </c>
    </row>
    <row r="156" spans="1:14" x14ac:dyDescent="0.2">
      <c r="A156" s="20" t="s">
        <v>332</v>
      </c>
      <c r="B156" s="21" t="s">
        <v>333</v>
      </c>
      <c r="C156" s="12" t="s">
        <v>161</v>
      </c>
      <c r="D156" s="13" t="s">
        <v>31</v>
      </c>
      <c r="E156" s="14" t="s">
        <v>32</v>
      </c>
      <c r="F156" s="15">
        <v>3311</v>
      </c>
      <c r="G156" s="86">
        <v>77.12</v>
      </c>
      <c r="H156" s="87">
        <v>77.510000000000005</v>
      </c>
      <c r="I156" s="87">
        <v>0</v>
      </c>
      <c r="J156" s="92">
        <v>0</v>
      </c>
      <c r="K156" s="69">
        <f t="shared" si="6"/>
        <v>77.12</v>
      </c>
      <c r="L156" s="69">
        <f t="shared" si="7"/>
        <v>-0.39000000000000057</v>
      </c>
      <c r="M156" s="69">
        <f t="shared" si="8"/>
        <v>0</v>
      </c>
    </row>
    <row r="157" spans="1:14" x14ac:dyDescent="0.2">
      <c r="A157" s="20" t="s">
        <v>332</v>
      </c>
      <c r="B157" s="21" t="s">
        <v>333</v>
      </c>
      <c r="C157" s="12" t="s">
        <v>161</v>
      </c>
      <c r="D157" s="13" t="s">
        <v>33</v>
      </c>
      <c r="E157" s="14" t="s">
        <v>34</v>
      </c>
      <c r="F157" s="15">
        <v>3313</v>
      </c>
      <c r="G157" s="86">
        <v>82.09</v>
      </c>
      <c r="H157" s="87">
        <v>82.48</v>
      </c>
      <c r="I157" s="87">
        <v>0</v>
      </c>
      <c r="J157" s="92">
        <v>0</v>
      </c>
      <c r="K157" s="69">
        <f t="shared" si="6"/>
        <v>82.09</v>
      </c>
      <c r="L157" s="69">
        <f t="shared" si="7"/>
        <v>-0.39000000000000057</v>
      </c>
      <c r="M157" s="69">
        <f t="shared" si="8"/>
        <v>0</v>
      </c>
    </row>
    <row r="158" spans="1:14" x14ac:dyDescent="0.2">
      <c r="A158" s="20" t="s">
        <v>332</v>
      </c>
      <c r="B158" s="21" t="s">
        <v>333</v>
      </c>
      <c r="C158" s="12" t="s">
        <v>161</v>
      </c>
      <c r="D158" s="13" t="s">
        <v>35</v>
      </c>
      <c r="E158" s="14" t="s">
        <v>36</v>
      </c>
      <c r="F158" s="15">
        <v>3315</v>
      </c>
      <c r="G158" s="86">
        <v>93.3</v>
      </c>
      <c r="H158" s="87">
        <v>93.69</v>
      </c>
      <c r="I158" s="87">
        <v>0</v>
      </c>
      <c r="J158" s="92">
        <v>0</v>
      </c>
      <c r="K158" s="69">
        <f t="shared" si="6"/>
        <v>93.3</v>
      </c>
      <c r="L158" s="69">
        <f t="shared" si="7"/>
        <v>-0.39000000000000057</v>
      </c>
      <c r="M158" s="69">
        <f t="shared" si="8"/>
        <v>0</v>
      </c>
    </row>
    <row r="159" spans="1:14" x14ac:dyDescent="0.2">
      <c r="A159" s="20" t="s">
        <v>332</v>
      </c>
      <c r="B159" s="21" t="s">
        <v>333</v>
      </c>
      <c r="C159" s="12" t="s">
        <v>161</v>
      </c>
      <c r="D159" s="13" t="s">
        <v>37</v>
      </c>
      <c r="E159" s="14" t="s">
        <v>38</v>
      </c>
      <c r="F159" s="15">
        <v>3317</v>
      </c>
      <c r="G159" s="86">
        <v>60.08</v>
      </c>
      <c r="H159" s="87">
        <v>60.47</v>
      </c>
      <c r="I159" s="87">
        <v>0</v>
      </c>
      <c r="J159" s="92">
        <v>0</v>
      </c>
      <c r="K159" s="69">
        <f t="shared" si="6"/>
        <v>60.08</v>
      </c>
      <c r="L159" s="69">
        <f t="shared" si="7"/>
        <v>-0.39000000000000057</v>
      </c>
      <c r="M159" s="69">
        <f t="shared" si="8"/>
        <v>0</v>
      </c>
    </row>
    <row r="160" spans="1:14" x14ac:dyDescent="0.2">
      <c r="A160" s="20" t="s">
        <v>332</v>
      </c>
      <c r="B160" s="21" t="s">
        <v>333</v>
      </c>
      <c r="C160" s="12" t="s">
        <v>161</v>
      </c>
      <c r="D160" s="13" t="s">
        <v>39</v>
      </c>
      <c r="E160" s="14" t="s">
        <v>40</v>
      </c>
      <c r="F160" s="15">
        <v>3319</v>
      </c>
      <c r="G160" s="86">
        <v>71.89</v>
      </c>
      <c r="H160" s="87">
        <v>72.28</v>
      </c>
      <c r="I160" s="87">
        <v>0</v>
      </c>
      <c r="J160" s="92">
        <v>0</v>
      </c>
      <c r="K160" s="69">
        <f t="shared" si="6"/>
        <v>71.89</v>
      </c>
      <c r="L160" s="69">
        <f t="shared" si="7"/>
        <v>-0.39000000000000057</v>
      </c>
      <c r="M160" s="69">
        <f t="shared" si="8"/>
        <v>0</v>
      </c>
    </row>
    <row r="161" spans="1:14" x14ac:dyDescent="0.2">
      <c r="A161" s="20" t="s">
        <v>332</v>
      </c>
      <c r="B161" s="21" t="s">
        <v>333</v>
      </c>
      <c r="C161" s="12" t="s">
        <v>161</v>
      </c>
      <c r="D161" s="13" t="s">
        <v>41</v>
      </c>
      <c r="E161" s="14" t="s">
        <v>42</v>
      </c>
      <c r="F161" s="15">
        <v>3321</v>
      </c>
      <c r="G161" s="86">
        <v>79.510000000000005</v>
      </c>
      <c r="H161" s="87">
        <v>79.900000000000006</v>
      </c>
      <c r="I161" s="87">
        <v>0</v>
      </c>
      <c r="J161" s="92">
        <v>0</v>
      </c>
      <c r="K161" s="69">
        <f t="shared" si="6"/>
        <v>79.510000000000005</v>
      </c>
      <c r="L161" s="69">
        <f t="shared" si="7"/>
        <v>-0.39000000000000057</v>
      </c>
      <c r="M161" s="69">
        <f t="shared" si="8"/>
        <v>0</v>
      </c>
    </row>
    <row r="162" spans="1:14" x14ac:dyDescent="0.2">
      <c r="A162" s="20" t="s">
        <v>332</v>
      </c>
      <c r="B162" s="21" t="s">
        <v>333</v>
      </c>
      <c r="C162" s="12" t="s">
        <v>161</v>
      </c>
      <c r="D162" s="13" t="s">
        <v>43</v>
      </c>
      <c r="E162" s="14" t="s">
        <v>44</v>
      </c>
      <c r="F162" s="15">
        <v>3323</v>
      </c>
      <c r="G162" s="86">
        <v>51.21</v>
      </c>
      <c r="H162" s="87">
        <v>51.6</v>
      </c>
      <c r="I162" s="87">
        <v>0</v>
      </c>
      <c r="J162" s="92">
        <v>0</v>
      </c>
      <c r="K162" s="69">
        <f t="shared" si="6"/>
        <v>51.21</v>
      </c>
      <c r="L162" s="69">
        <f t="shared" si="7"/>
        <v>-0.39000000000000057</v>
      </c>
      <c r="M162" s="69">
        <f t="shared" si="8"/>
        <v>0</v>
      </c>
    </row>
    <row r="163" spans="1:14" x14ac:dyDescent="0.2">
      <c r="A163" s="20" t="s">
        <v>332</v>
      </c>
      <c r="B163" s="21" t="s">
        <v>333</v>
      </c>
      <c r="C163" s="12" t="s">
        <v>161</v>
      </c>
      <c r="D163" s="13" t="s">
        <v>45</v>
      </c>
      <c r="E163" s="14" t="s">
        <v>46</v>
      </c>
      <c r="F163" s="15">
        <v>3325</v>
      </c>
      <c r="G163" s="86">
        <v>64.89</v>
      </c>
      <c r="H163" s="87">
        <v>65.28</v>
      </c>
      <c r="I163" s="87">
        <v>0</v>
      </c>
      <c r="J163" s="92">
        <v>0</v>
      </c>
      <c r="K163" s="69">
        <f t="shared" si="6"/>
        <v>64.89</v>
      </c>
      <c r="L163" s="69">
        <f t="shared" si="7"/>
        <v>-0.39000000000000057</v>
      </c>
      <c r="M163" s="69">
        <f t="shared" si="8"/>
        <v>0</v>
      </c>
    </row>
    <row r="164" spans="1:14" x14ac:dyDescent="0.2">
      <c r="A164" s="20" t="s">
        <v>332</v>
      </c>
      <c r="B164" s="21" t="s">
        <v>333</v>
      </c>
      <c r="C164" s="12" t="s">
        <v>161</v>
      </c>
      <c r="D164" s="13" t="s">
        <v>47</v>
      </c>
      <c r="E164" s="14" t="s">
        <v>48</v>
      </c>
      <c r="F164" s="15">
        <v>3327</v>
      </c>
      <c r="G164" s="86">
        <v>71.89</v>
      </c>
      <c r="H164" s="87">
        <v>72.28</v>
      </c>
      <c r="I164" s="87">
        <v>0</v>
      </c>
      <c r="J164" s="92">
        <v>0</v>
      </c>
      <c r="K164" s="69">
        <f t="shared" si="6"/>
        <v>71.89</v>
      </c>
      <c r="L164" s="69">
        <f t="shared" si="7"/>
        <v>-0.39000000000000057</v>
      </c>
      <c r="M164" s="69">
        <f t="shared" si="8"/>
        <v>0</v>
      </c>
    </row>
    <row r="165" spans="1:14" x14ac:dyDescent="0.2">
      <c r="A165" s="20" t="s">
        <v>332</v>
      </c>
      <c r="B165" s="21" t="s">
        <v>333</v>
      </c>
      <c r="C165" s="12" t="s">
        <v>161</v>
      </c>
      <c r="D165" s="13" t="s">
        <v>49</v>
      </c>
      <c r="E165" s="14" t="s">
        <v>50</v>
      </c>
      <c r="F165" s="15">
        <v>3329</v>
      </c>
      <c r="G165" s="86">
        <v>76.760000000000005</v>
      </c>
      <c r="H165" s="87">
        <v>77.150000000000006</v>
      </c>
      <c r="I165" s="87">
        <v>0</v>
      </c>
      <c r="J165" s="92">
        <v>0</v>
      </c>
      <c r="K165" s="69">
        <f t="shared" si="6"/>
        <v>76.760000000000005</v>
      </c>
      <c r="L165" s="69">
        <f t="shared" si="7"/>
        <v>-0.39000000000000057</v>
      </c>
      <c r="M165" s="69">
        <f t="shared" si="8"/>
        <v>0</v>
      </c>
    </row>
    <row r="166" spans="1:14" x14ac:dyDescent="0.2">
      <c r="A166" s="20" t="s">
        <v>332</v>
      </c>
      <c r="B166" s="21" t="s">
        <v>333</v>
      </c>
      <c r="C166" s="12" t="s">
        <v>161</v>
      </c>
      <c r="D166" s="16" t="s">
        <v>51</v>
      </c>
      <c r="E166" s="17" t="s">
        <v>52</v>
      </c>
      <c r="F166" s="15">
        <v>3331</v>
      </c>
      <c r="G166" s="86">
        <v>85</v>
      </c>
      <c r="H166" s="87">
        <v>85.39</v>
      </c>
      <c r="I166" s="87">
        <v>0</v>
      </c>
      <c r="J166" s="92">
        <v>0</v>
      </c>
      <c r="K166" s="69">
        <f t="shared" si="6"/>
        <v>85</v>
      </c>
      <c r="L166" s="69">
        <f t="shared" si="7"/>
        <v>-0.39000000000000057</v>
      </c>
      <c r="M166" s="69">
        <f t="shared" si="8"/>
        <v>0</v>
      </c>
    </row>
    <row r="167" spans="1:14" x14ac:dyDescent="0.2">
      <c r="A167" s="12" t="s">
        <v>234</v>
      </c>
      <c r="B167" s="21" t="s">
        <v>235</v>
      </c>
      <c r="C167" s="12" t="s">
        <v>55</v>
      </c>
      <c r="D167" s="13" t="s">
        <v>21</v>
      </c>
      <c r="E167" s="14" t="s">
        <v>22</v>
      </c>
      <c r="F167" s="15">
        <v>3301</v>
      </c>
      <c r="G167" s="86">
        <v>135.51</v>
      </c>
      <c r="H167" s="87">
        <v>137.19</v>
      </c>
      <c r="I167" s="87">
        <v>0.24928495741973383</v>
      </c>
      <c r="J167" s="92">
        <v>1319</v>
      </c>
      <c r="K167" s="69">
        <f t="shared" si="6"/>
        <v>135.75928495741974</v>
      </c>
      <c r="L167" s="69">
        <f t="shared" si="7"/>
        <v>-1.4307150425802604</v>
      </c>
      <c r="M167" s="69">
        <f t="shared" si="8"/>
        <v>-1887.1131411633635</v>
      </c>
      <c r="N167" s="70">
        <f>SUM(M167:M182)</f>
        <v>-91375.477624474341</v>
      </c>
    </row>
    <row r="168" spans="1:14" x14ac:dyDescent="0.2">
      <c r="A168" s="12" t="s">
        <v>234</v>
      </c>
      <c r="B168" s="21" t="s">
        <v>235</v>
      </c>
      <c r="C168" s="12" t="s">
        <v>55</v>
      </c>
      <c r="D168" s="13" t="s">
        <v>23</v>
      </c>
      <c r="E168" s="14" t="s">
        <v>24</v>
      </c>
      <c r="F168" s="15">
        <v>3303</v>
      </c>
      <c r="G168" s="86">
        <v>148.09</v>
      </c>
      <c r="H168" s="87">
        <v>149.77000000000001</v>
      </c>
      <c r="I168" s="87">
        <v>0.24928495741973383</v>
      </c>
      <c r="J168" s="92">
        <v>172</v>
      </c>
      <c r="K168" s="69">
        <f t="shared" si="6"/>
        <v>148.33928495741975</v>
      </c>
      <c r="L168" s="69">
        <f t="shared" si="7"/>
        <v>-1.4307150425802604</v>
      </c>
      <c r="M168" s="69">
        <f t="shared" si="8"/>
        <v>-246.08298732380479</v>
      </c>
    </row>
    <row r="169" spans="1:14" x14ac:dyDescent="0.2">
      <c r="A169" s="12" t="s">
        <v>234</v>
      </c>
      <c r="B169" s="21" t="s">
        <v>235</v>
      </c>
      <c r="C169" s="12" t="s">
        <v>55</v>
      </c>
      <c r="D169" s="13" t="s">
        <v>25</v>
      </c>
      <c r="E169" s="14" t="s">
        <v>26</v>
      </c>
      <c r="F169" s="15">
        <v>3305</v>
      </c>
      <c r="G169" s="86">
        <v>132.25</v>
      </c>
      <c r="H169" s="87">
        <v>133.93</v>
      </c>
      <c r="I169" s="87">
        <v>0.24928495741973383</v>
      </c>
      <c r="J169" s="92">
        <v>0</v>
      </c>
      <c r="K169" s="69">
        <f t="shared" si="6"/>
        <v>132.49928495741975</v>
      </c>
      <c r="L169" s="69">
        <f t="shared" si="7"/>
        <v>-1.4307150425802604</v>
      </c>
      <c r="M169" s="69">
        <f t="shared" si="8"/>
        <v>0</v>
      </c>
    </row>
    <row r="170" spans="1:14" x14ac:dyDescent="0.2">
      <c r="A170" s="12" t="s">
        <v>234</v>
      </c>
      <c r="B170" s="21" t="s">
        <v>235</v>
      </c>
      <c r="C170" s="12" t="s">
        <v>55</v>
      </c>
      <c r="D170" s="13" t="s">
        <v>27</v>
      </c>
      <c r="E170" s="14" t="s">
        <v>28</v>
      </c>
      <c r="F170" s="15">
        <v>3307</v>
      </c>
      <c r="G170" s="86">
        <v>144.82</v>
      </c>
      <c r="H170" s="87">
        <v>146.5</v>
      </c>
      <c r="I170" s="87">
        <v>0.24928495741973383</v>
      </c>
      <c r="J170" s="92">
        <v>0</v>
      </c>
      <c r="K170" s="69">
        <f t="shared" si="6"/>
        <v>145.06928495741974</v>
      </c>
      <c r="L170" s="69">
        <f t="shared" si="7"/>
        <v>-1.4307150425802604</v>
      </c>
      <c r="M170" s="69">
        <f t="shared" si="8"/>
        <v>0</v>
      </c>
    </row>
    <row r="171" spans="1:14" x14ac:dyDescent="0.2">
      <c r="A171" s="12" t="s">
        <v>234</v>
      </c>
      <c r="B171" s="21" t="s">
        <v>235</v>
      </c>
      <c r="C171" s="12" t="s">
        <v>55</v>
      </c>
      <c r="D171" s="13" t="s">
        <v>29</v>
      </c>
      <c r="E171" s="14" t="s">
        <v>30</v>
      </c>
      <c r="F171" s="15">
        <v>3309</v>
      </c>
      <c r="G171" s="86">
        <v>86.48</v>
      </c>
      <c r="H171" s="87">
        <v>88.160000000000011</v>
      </c>
      <c r="I171" s="87">
        <v>0.24928495741973383</v>
      </c>
      <c r="J171" s="92">
        <v>4845</v>
      </c>
      <c r="K171" s="69">
        <f t="shared" si="6"/>
        <v>86.729284957419736</v>
      </c>
      <c r="L171" s="69">
        <f t="shared" si="7"/>
        <v>-1.4307150425802746</v>
      </c>
      <c r="M171" s="69">
        <f t="shared" si="8"/>
        <v>-6931.8143813014303</v>
      </c>
    </row>
    <row r="172" spans="1:14" x14ac:dyDescent="0.2">
      <c r="A172" s="12" t="s">
        <v>234</v>
      </c>
      <c r="B172" s="21" t="s">
        <v>235</v>
      </c>
      <c r="C172" s="12" t="s">
        <v>55</v>
      </c>
      <c r="D172" s="13" t="s">
        <v>31</v>
      </c>
      <c r="E172" s="14" t="s">
        <v>32</v>
      </c>
      <c r="F172" s="15">
        <v>3311</v>
      </c>
      <c r="G172" s="86">
        <v>113.76</v>
      </c>
      <c r="H172" s="87">
        <v>115.44000000000001</v>
      </c>
      <c r="I172" s="87">
        <v>0.24928495741973383</v>
      </c>
      <c r="J172" s="92">
        <v>1597</v>
      </c>
      <c r="K172" s="69">
        <f t="shared" si="6"/>
        <v>114.00928495741974</v>
      </c>
      <c r="L172" s="69">
        <f t="shared" si="7"/>
        <v>-1.4307150425802746</v>
      </c>
      <c r="M172" s="69">
        <f t="shared" si="8"/>
        <v>-2284.8519230006987</v>
      </c>
    </row>
    <row r="173" spans="1:14" x14ac:dyDescent="0.2">
      <c r="A173" s="12" t="s">
        <v>234</v>
      </c>
      <c r="B173" s="21" t="s">
        <v>235</v>
      </c>
      <c r="C173" s="12" t="s">
        <v>55</v>
      </c>
      <c r="D173" s="13" t="s">
        <v>33</v>
      </c>
      <c r="E173" s="14" t="s">
        <v>34</v>
      </c>
      <c r="F173" s="15">
        <v>3313</v>
      </c>
      <c r="G173" s="86">
        <v>121.61</v>
      </c>
      <c r="H173" s="87">
        <v>123.29</v>
      </c>
      <c r="I173" s="87">
        <v>0.24928495741973383</v>
      </c>
      <c r="J173" s="92">
        <v>199</v>
      </c>
      <c r="K173" s="69">
        <f t="shared" si="6"/>
        <v>121.85928495741973</v>
      </c>
      <c r="L173" s="69">
        <f t="shared" si="7"/>
        <v>-1.4307150425802746</v>
      </c>
      <c r="M173" s="69">
        <f t="shared" si="8"/>
        <v>-284.71229347347463</v>
      </c>
    </row>
    <row r="174" spans="1:14" x14ac:dyDescent="0.2">
      <c r="A174" s="12" t="s">
        <v>234</v>
      </c>
      <c r="B174" s="21" t="s">
        <v>235</v>
      </c>
      <c r="C174" s="12" t="s">
        <v>55</v>
      </c>
      <c r="D174" s="13" t="s">
        <v>35</v>
      </c>
      <c r="E174" s="14" t="s">
        <v>36</v>
      </c>
      <c r="F174" s="15">
        <v>3315</v>
      </c>
      <c r="G174" s="86">
        <v>139.63</v>
      </c>
      <c r="H174" s="87">
        <v>141.31</v>
      </c>
      <c r="I174" s="87">
        <v>0.24928495741973383</v>
      </c>
      <c r="J174" s="92">
        <v>67</v>
      </c>
      <c r="K174" s="69">
        <f t="shared" si="6"/>
        <v>139.87928495741974</v>
      </c>
      <c r="L174" s="69">
        <f t="shared" si="7"/>
        <v>-1.4307150425802604</v>
      </c>
      <c r="M174" s="69">
        <f t="shared" si="8"/>
        <v>-95.857907852877446</v>
      </c>
    </row>
    <row r="175" spans="1:14" x14ac:dyDescent="0.2">
      <c r="A175" s="12" t="s">
        <v>234</v>
      </c>
      <c r="B175" s="21" t="s">
        <v>235</v>
      </c>
      <c r="C175" s="12" t="s">
        <v>55</v>
      </c>
      <c r="D175" s="13" t="s">
        <v>37</v>
      </c>
      <c r="E175" s="14" t="s">
        <v>38</v>
      </c>
      <c r="F175" s="15">
        <v>3317</v>
      </c>
      <c r="G175" s="86">
        <v>85.94</v>
      </c>
      <c r="H175" s="87">
        <v>87.62</v>
      </c>
      <c r="I175" s="87">
        <v>0.24928495741973383</v>
      </c>
      <c r="J175" s="92">
        <v>0</v>
      </c>
      <c r="K175" s="69">
        <f t="shared" si="6"/>
        <v>86.18928495741973</v>
      </c>
      <c r="L175" s="69">
        <f t="shared" si="7"/>
        <v>-1.4307150425802746</v>
      </c>
      <c r="M175" s="69">
        <f t="shared" si="8"/>
        <v>0</v>
      </c>
    </row>
    <row r="176" spans="1:14" x14ac:dyDescent="0.2">
      <c r="A176" s="12" t="s">
        <v>234</v>
      </c>
      <c r="B176" s="21" t="s">
        <v>235</v>
      </c>
      <c r="C176" s="12" t="s">
        <v>55</v>
      </c>
      <c r="D176" s="13" t="s">
        <v>39</v>
      </c>
      <c r="E176" s="14" t="s">
        <v>40</v>
      </c>
      <c r="F176" s="15">
        <v>3319</v>
      </c>
      <c r="G176" s="86">
        <v>105.3</v>
      </c>
      <c r="H176" s="87">
        <v>106.98</v>
      </c>
      <c r="I176" s="87">
        <v>0.24928495741973383</v>
      </c>
      <c r="J176" s="92">
        <v>1160</v>
      </c>
      <c r="K176" s="69">
        <f t="shared" si="6"/>
        <v>105.54928495741973</v>
      </c>
      <c r="L176" s="69">
        <f t="shared" si="7"/>
        <v>-1.4307150425802746</v>
      </c>
      <c r="M176" s="69">
        <f t="shared" si="8"/>
        <v>-1659.6294493931186</v>
      </c>
    </row>
    <row r="177" spans="1:14" x14ac:dyDescent="0.2">
      <c r="A177" s="12" t="s">
        <v>234</v>
      </c>
      <c r="B177" s="21" t="s">
        <v>235</v>
      </c>
      <c r="C177" s="12" t="s">
        <v>55</v>
      </c>
      <c r="D177" s="13" t="s">
        <v>41</v>
      </c>
      <c r="E177" s="14" t="s">
        <v>42</v>
      </c>
      <c r="F177" s="15">
        <v>3321</v>
      </c>
      <c r="G177" s="86">
        <v>117.82</v>
      </c>
      <c r="H177" s="87">
        <v>119.5</v>
      </c>
      <c r="I177" s="87">
        <v>0.24928495741973383</v>
      </c>
      <c r="J177" s="92">
        <v>2175</v>
      </c>
      <c r="K177" s="69">
        <f t="shared" si="6"/>
        <v>118.06928495741973</v>
      </c>
      <c r="L177" s="69">
        <f t="shared" si="7"/>
        <v>-1.4307150425802746</v>
      </c>
      <c r="M177" s="69">
        <f t="shared" si="8"/>
        <v>-3111.8052176120973</v>
      </c>
    </row>
    <row r="178" spans="1:14" x14ac:dyDescent="0.2">
      <c r="A178" s="12" t="s">
        <v>234</v>
      </c>
      <c r="B178" s="21" t="s">
        <v>235</v>
      </c>
      <c r="C178" s="12" t="s">
        <v>55</v>
      </c>
      <c r="D178" s="13" t="s">
        <v>43</v>
      </c>
      <c r="E178" s="14" t="s">
        <v>44</v>
      </c>
      <c r="F178" s="15">
        <v>3323</v>
      </c>
      <c r="G178" s="86">
        <v>72.069999999999993</v>
      </c>
      <c r="H178" s="87">
        <v>73.75</v>
      </c>
      <c r="I178" s="87">
        <v>0.24928495741973383</v>
      </c>
      <c r="J178" s="92">
        <v>0</v>
      </c>
      <c r="K178" s="69">
        <f t="shared" si="6"/>
        <v>72.319284957419725</v>
      </c>
      <c r="L178" s="69">
        <f t="shared" si="7"/>
        <v>-1.4307150425802746</v>
      </c>
      <c r="M178" s="69">
        <f t="shared" si="8"/>
        <v>0</v>
      </c>
    </row>
    <row r="179" spans="1:14" x14ac:dyDescent="0.2">
      <c r="A179" s="12" t="s">
        <v>234</v>
      </c>
      <c r="B179" s="21" t="s">
        <v>235</v>
      </c>
      <c r="C179" s="12" t="s">
        <v>55</v>
      </c>
      <c r="D179" s="13" t="s">
        <v>45</v>
      </c>
      <c r="E179" s="14" t="s">
        <v>46</v>
      </c>
      <c r="F179" s="15">
        <v>3325</v>
      </c>
      <c r="G179" s="86">
        <v>93.96</v>
      </c>
      <c r="H179" s="87">
        <v>95.64</v>
      </c>
      <c r="I179" s="87">
        <v>0.24928495741973383</v>
      </c>
      <c r="J179" s="92">
        <v>37231</v>
      </c>
      <c r="K179" s="69">
        <f t="shared" si="6"/>
        <v>94.209284957419726</v>
      </c>
      <c r="L179" s="69">
        <f t="shared" si="7"/>
        <v>-1.4307150425802746</v>
      </c>
      <c r="M179" s="69">
        <f t="shared" si="8"/>
        <v>-53266.951750306202</v>
      </c>
    </row>
    <row r="180" spans="1:14" x14ac:dyDescent="0.2">
      <c r="A180" s="12" t="s">
        <v>234</v>
      </c>
      <c r="B180" s="21" t="s">
        <v>235</v>
      </c>
      <c r="C180" s="12" t="s">
        <v>55</v>
      </c>
      <c r="D180" s="13" t="s">
        <v>47</v>
      </c>
      <c r="E180" s="14" t="s">
        <v>48</v>
      </c>
      <c r="F180" s="15">
        <v>3327</v>
      </c>
      <c r="G180" s="86">
        <v>105.3</v>
      </c>
      <c r="H180" s="87">
        <v>106.98</v>
      </c>
      <c r="I180" s="87">
        <v>0.24928495741973383</v>
      </c>
      <c r="J180" s="92">
        <v>11571</v>
      </c>
      <c r="K180" s="69">
        <f t="shared" si="6"/>
        <v>105.54928495741973</v>
      </c>
      <c r="L180" s="69">
        <f t="shared" si="7"/>
        <v>-1.4307150425802746</v>
      </c>
      <c r="M180" s="69">
        <f t="shared" si="8"/>
        <v>-16554.803757696358</v>
      </c>
    </row>
    <row r="181" spans="1:14" x14ac:dyDescent="0.2">
      <c r="A181" s="12" t="s">
        <v>234</v>
      </c>
      <c r="B181" s="21" t="s">
        <v>235</v>
      </c>
      <c r="C181" s="12" t="s">
        <v>55</v>
      </c>
      <c r="D181" s="13" t="s">
        <v>49</v>
      </c>
      <c r="E181" s="14" t="s">
        <v>50</v>
      </c>
      <c r="F181" s="15">
        <v>3329</v>
      </c>
      <c r="G181" s="86">
        <v>113.24</v>
      </c>
      <c r="H181" s="87">
        <v>114.92</v>
      </c>
      <c r="I181" s="87">
        <v>0.24928495741973383</v>
      </c>
      <c r="J181" s="92">
        <v>1032</v>
      </c>
      <c r="K181" s="69">
        <f t="shared" si="6"/>
        <v>113.48928495741973</v>
      </c>
      <c r="L181" s="69">
        <f t="shared" si="7"/>
        <v>-1.4307150425802746</v>
      </c>
      <c r="M181" s="69">
        <f t="shared" si="8"/>
        <v>-1476.4979239428435</v>
      </c>
    </row>
    <row r="182" spans="1:14" x14ac:dyDescent="0.2">
      <c r="A182" s="12" t="s">
        <v>234</v>
      </c>
      <c r="B182" s="21" t="s">
        <v>235</v>
      </c>
      <c r="C182" s="12" t="s">
        <v>55</v>
      </c>
      <c r="D182" s="16" t="s">
        <v>51</v>
      </c>
      <c r="E182" s="17" t="s">
        <v>52</v>
      </c>
      <c r="F182" s="15">
        <v>3331</v>
      </c>
      <c r="G182" s="86">
        <v>127.01</v>
      </c>
      <c r="H182" s="87">
        <v>128.69</v>
      </c>
      <c r="I182" s="87">
        <v>0.24928495741973383</v>
      </c>
      <c r="J182" s="92">
        <v>2499</v>
      </c>
      <c r="K182" s="69">
        <f t="shared" si="6"/>
        <v>127.25928495741974</v>
      </c>
      <c r="L182" s="69">
        <f t="shared" si="7"/>
        <v>-1.4307150425802604</v>
      </c>
      <c r="M182" s="69">
        <f t="shared" si="8"/>
        <v>-3575.3568914080706</v>
      </c>
    </row>
    <row r="183" spans="1:14" x14ac:dyDescent="0.2">
      <c r="A183" s="20" t="s">
        <v>263</v>
      </c>
      <c r="B183" s="21" t="s">
        <v>264</v>
      </c>
      <c r="C183" s="12" t="s">
        <v>121</v>
      </c>
      <c r="D183" s="13" t="s">
        <v>21</v>
      </c>
      <c r="E183" s="14" t="s">
        <v>22</v>
      </c>
      <c r="F183" s="15">
        <v>3301</v>
      </c>
      <c r="G183" s="86">
        <v>100.31</v>
      </c>
      <c r="H183" s="87">
        <v>100.68</v>
      </c>
      <c r="I183" s="87">
        <v>0</v>
      </c>
      <c r="J183" s="92">
        <v>0</v>
      </c>
      <c r="K183" s="69">
        <f t="shared" si="6"/>
        <v>100.31</v>
      </c>
      <c r="L183" s="69">
        <f t="shared" si="7"/>
        <v>-0.37000000000000455</v>
      </c>
      <c r="M183" s="69">
        <f t="shared" si="8"/>
        <v>0</v>
      </c>
      <c r="N183" s="70">
        <f>SUM(M183:M198)</f>
        <v>-10228.650000000125</v>
      </c>
    </row>
    <row r="184" spans="1:14" x14ac:dyDescent="0.2">
      <c r="A184" s="20" t="s">
        <v>263</v>
      </c>
      <c r="B184" s="21" t="s">
        <v>264</v>
      </c>
      <c r="C184" s="12" t="s">
        <v>121</v>
      </c>
      <c r="D184" s="13" t="s">
        <v>23</v>
      </c>
      <c r="E184" s="14" t="s">
        <v>24</v>
      </c>
      <c r="F184" s="15">
        <v>3303</v>
      </c>
      <c r="G184" s="86">
        <v>108.92</v>
      </c>
      <c r="H184" s="87">
        <v>109.29</v>
      </c>
      <c r="I184" s="87">
        <v>0</v>
      </c>
      <c r="J184" s="92">
        <v>0</v>
      </c>
      <c r="K184" s="69">
        <f t="shared" si="6"/>
        <v>108.92</v>
      </c>
      <c r="L184" s="69">
        <f t="shared" si="7"/>
        <v>-0.37000000000000455</v>
      </c>
      <c r="M184" s="69">
        <f t="shared" si="8"/>
        <v>0</v>
      </c>
    </row>
    <row r="185" spans="1:14" x14ac:dyDescent="0.2">
      <c r="A185" s="20" t="s">
        <v>263</v>
      </c>
      <c r="B185" s="21" t="s">
        <v>264</v>
      </c>
      <c r="C185" s="12" t="s">
        <v>121</v>
      </c>
      <c r="D185" s="13" t="s">
        <v>25</v>
      </c>
      <c r="E185" s="14" t="s">
        <v>26</v>
      </c>
      <c r="F185" s="15">
        <v>3305</v>
      </c>
      <c r="G185" s="86">
        <v>97.93</v>
      </c>
      <c r="H185" s="87">
        <v>98.300000000000011</v>
      </c>
      <c r="I185" s="87">
        <v>0</v>
      </c>
      <c r="J185" s="92">
        <v>0</v>
      </c>
      <c r="K185" s="69">
        <f t="shared" si="6"/>
        <v>97.93</v>
      </c>
      <c r="L185" s="69">
        <f t="shared" si="7"/>
        <v>-0.37000000000000455</v>
      </c>
      <c r="M185" s="69">
        <f t="shared" si="8"/>
        <v>0</v>
      </c>
    </row>
    <row r="186" spans="1:14" x14ac:dyDescent="0.2">
      <c r="A186" s="20" t="s">
        <v>263</v>
      </c>
      <c r="B186" s="21" t="s">
        <v>264</v>
      </c>
      <c r="C186" s="12" t="s">
        <v>121</v>
      </c>
      <c r="D186" s="13" t="s">
        <v>27</v>
      </c>
      <c r="E186" s="14" t="s">
        <v>28</v>
      </c>
      <c r="F186" s="15">
        <v>3307</v>
      </c>
      <c r="G186" s="86">
        <v>107.55</v>
      </c>
      <c r="H186" s="87">
        <v>107.92</v>
      </c>
      <c r="I186" s="87">
        <v>0</v>
      </c>
      <c r="J186" s="92">
        <v>0</v>
      </c>
      <c r="K186" s="69">
        <f t="shared" si="6"/>
        <v>107.55</v>
      </c>
      <c r="L186" s="69">
        <f t="shared" si="7"/>
        <v>-0.37000000000000455</v>
      </c>
      <c r="M186" s="69">
        <f t="shared" si="8"/>
        <v>0</v>
      </c>
    </row>
    <row r="187" spans="1:14" x14ac:dyDescent="0.2">
      <c r="A187" s="20" t="s">
        <v>263</v>
      </c>
      <c r="B187" s="21" t="s">
        <v>264</v>
      </c>
      <c r="C187" s="12" t="s">
        <v>121</v>
      </c>
      <c r="D187" s="13" t="s">
        <v>29</v>
      </c>
      <c r="E187" s="14" t="s">
        <v>30</v>
      </c>
      <c r="F187" s="15">
        <v>3309</v>
      </c>
      <c r="G187" s="86">
        <v>65.83</v>
      </c>
      <c r="H187" s="87">
        <v>66.2</v>
      </c>
      <c r="I187" s="87">
        <v>0</v>
      </c>
      <c r="J187" s="92">
        <v>4885</v>
      </c>
      <c r="K187" s="69">
        <f t="shared" si="6"/>
        <v>65.83</v>
      </c>
      <c r="L187" s="69">
        <f t="shared" si="7"/>
        <v>-0.37000000000000455</v>
      </c>
      <c r="M187" s="69">
        <f t="shared" si="8"/>
        <v>-1807.4500000000221</v>
      </c>
    </row>
    <row r="188" spans="1:14" x14ac:dyDescent="0.2">
      <c r="A188" s="20" t="s">
        <v>263</v>
      </c>
      <c r="B188" s="21" t="s">
        <v>264</v>
      </c>
      <c r="C188" s="12" t="s">
        <v>121</v>
      </c>
      <c r="D188" s="13" t="s">
        <v>31</v>
      </c>
      <c r="E188" s="14" t="s">
        <v>32</v>
      </c>
      <c r="F188" s="15">
        <v>3311</v>
      </c>
      <c r="G188" s="86">
        <v>84.63</v>
      </c>
      <c r="H188" s="87">
        <v>85</v>
      </c>
      <c r="I188" s="87">
        <v>0</v>
      </c>
      <c r="J188" s="92">
        <v>70</v>
      </c>
      <c r="K188" s="69">
        <f t="shared" si="6"/>
        <v>84.63</v>
      </c>
      <c r="L188" s="69">
        <f t="shared" si="7"/>
        <v>-0.37000000000000455</v>
      </c>
      <c r="M188" s="69">
        <f t="shared" si="8"/>
        <v>-25.900000000000318</v>
      </c>
    </row>
    <row r="189" spans="1:14" x14ac:dyDescent="0.2">
      <c r="A189" s="20" t="s">
        <v>263</v>
      </c>
      <c r="B189" s="21" t="s">
        <v>264</v>
      </c>
      <c r="C189" s="12" t="s">
        <v>121</v>
      </c>
      <c r="D189" s="13" t="s">
        <v>33</v>
      </c>
      <c r="E189" s="14" t="s">
        <v>34</v>
      </c>
      <c r="F189" s="15">
        <v>3313</v>
      </c>
      <c r="G189" s="86">
        <v>90.16</v>
      </c>
      <c r="H189" s="87">
        <v>90.53</v>
      </c>
      <c r="I189" s="87">
        <v>0</v>
      </c>
      <c r="J189" s="92">
        <v>716</v>
      </c>
      <c r="K189" s="69">
        <f t="shared" si="6"/>
        <v>90.16</v>
      </c>
      <c r="L189" s="69">
        <f t="shared" si="7"/>
        <v>-0.37000000000000455</v>
      </c>
      <c r="M189" s="69">
        <f t="shared" si="8"/>
        <v>-264.92000000000326</v>
      </c>
    </row>
    <row r="190" spans="1:14" x14ac:dyDescent="0.2">
      <c r="A190" s="20" t="s">
        <v>263</v>
      </c>
      <c r="B190" s="21" t="s">
        <v>264</v>
      </c>
      <c r="C190" s="12" t="s">
        <v>121</v>
      </c>
      <c r="D190" s="13" t="s">
        <v>35</v>
      </c>
      <c r="E190" s="14" t="s">
        <v>36</v>
      </c>
      <c r="F190" s="15">
        <v>3315</v>
      </c>
      <c r="G190" s="86">
        <v>102.98</v>
      </c>
      <c r="H190" s="87">
        <v>103.35000000000001</v>
      </c>
      <c r="I190" s="87">
        <v>0</v>
      </c>
      <c r="J190" s="92">
        <v>0</v>
      </c>
      <c r="K190" s="69">
        <f t="shared" si="6"/>
        <v>102.98</v>
      </c>
      <c r="L190" s="69">
        <f t="shared" si="7"/>
        <v>-0.37000000000000455</v>
      </c>
      <c r="M190" s="69">
        <f t="shared" si="8"/>
        <v>0</v>
      </c>
    </row>
    <row r="191" spans="1:14" x14ac:dyDescent="0.2">
      <c r="A191" s="20" t="s">
        <v>263</v>
      </c>
      <c r="B191" s="21" t="s">
        <v>264</v>
      </c>
      <c r="C191" s="12" t="s">
        <v>121</v>
      </c>
      <c r="D191" s="13" t="s">
        <v>37</v>
      </c>
      <c r="E191" s="14" t="s">
        <v>38</v>
      </c>
      <c r="F191" s="15">
        <v>3317</v>
      </c>
      <c r="G191" s="86">
        <v>65.34</v>
      </c>
      <c r="H191" s="87">
        <v>65.710000000000008</v>
      </c>
      <c r="I191" s="87">
        <v>0</v>
      </c>
      <c r="J191" s="92">
        <v>0</v>
      </c>
      <c r="K191" s="69">
        <f t="shared" si="6"/>
        <v>65.34</v>
      </c>
      <c r="L191" s="69">
        <f t="shared" si="7"/>
        <v>-0.37000000000000455</v>
      </c>
      <c r="M191" s="69">
        <f t="shared" si="8"/>
        <v>0</v>
      </c>
    </row>
    <row r="192" spans="1:14" x14ac:dyDescent="0.2">
      <c r="A192" s="20" t="s">
        <v>263</v>
      </c>
      <c r="B192" s="21" t="s">
        <v>264</v>
      </c>
      <c r="C192" s="12" t="s">
        <v>121</v>
      </c>
      <c r="D192" s="13" t="s">
        <v>39</v>
      </c>
      <c r="E192" s="14" t="s">
        <v>40</v>
      </c>
      <c r="F192" s="15">
        <v>3319</v>
      </c>
      <c r="G192" s="86">
        <v>78.59</v>
      </c>
      <c r="H192" s="87">
        <v>78.960000000000008</v>
      </c>
      <c r="I192" s="87">
        <v>0</v>
      </c>
      <c r="J192" s="92">
        <v>3663</v>
      </c>
      <c r="K192" s="69">
        <f t="shared" si="6"/>
        <v>78.59</v>
      </c>
      <c r="L192" s="69">
        <f t="shared" si="7"/>
        <v>-0.37000000000000455</v>
      </c>
      <c r="M192" s="69">
        <f t="shared" si="8"/>
        <v>-1355.3100000000168</v>
      </c>
    </row>
    <row r="193" spans="1:14" x14ac:dyDescent="0.2">
      <c r="A193" s="20" t="s">
        <v>263</v>
      </c>
      <c r="B193" s="21" t="s">
        <v>264</v>
      </c>
      <c r="C193" s="12" t="s">
        <v>121</v>
      </c>
      <c r="D193" s="13" t="s">
        <v>41</v>
      </c>
      <c r="E193" s="14" t="s">
        <v>42</v>
      </c>
      <c r="F193" s="15">
        <v>3321</v>
      </c>
      <c r="G193" s="86">
        <v>87.28</v>
      </c>
      <c r="H193" s="87">
        <v>87.65</v>
      </c>
      <c r="I193" s="87">
        <v>0</v>
      </c>
      <c r="J193" s="92">
        <v>354</v>
      </c>
      <c r="K193" s="69">
        <f t="shared" si="6"/>
        <v>87.28</v>
      </c>
      <c r="L193" s="69">
        <f t="shared" si="7"/>
        <v>-0.37000000000000455</v>
      </c>
      <c r="M193" s="69">
        <f t="shared" si="8"/>
        <v>-130.98000000000161</v>
      </c>
    </row>
    <row r="194" spans="1:14" x14ac:dyDescent="0.2">
      <c r="A194" s="20" t="s">
        <v>263</v>
      </c>
      <c r="B194" s="21" t="s">
        <v>264</v>
      </c>
      <c r="C194" s="12" t="s">
        <v>121</v>
      </c>
      <c r="D194" s="13" t="s">
        <v>43</v>
      </c>
      <c r="E194" s="14" t="s">
        <v>44</v>
      </c>
      <c r="F194" s="15">
        <v>3323</v>
      </c>
      <c r="G194" s="86">
        <v>55.43</v>
      </c>
      <c r="H194" s="87">
        <v>55.8</v>
      </c>
      <c r="I194" s="87">
        <v>0</v>
      </c>
      <c r="J194" s="92">
        <v>141</v>
      </c>
      <c r="K194" s="69">
        <f t="shared" si="6"/>
        <v>55.43</v>
      </c>
      <c r="L194" s="69">
        <f t="shared" si="7"/>
        <v>-0.36999999999999744</v>
      </c>
      <c r="M194" s="69">
        <f t="shared" si="8"/>
        <v>-52.169999999999639</v>
      </c>
    </row>
    <row r="195" spans="1:14" x14ac:dyDescent="0.2">
      <c r="A195" s="20" t="s">
        <v>263</v>
      </c>
      <c r="B195" s="21" t="s">
        <v>264</v>
      </c>
      <c r="C195" s="12" t="s">
        <v>121</v>
      </c>
      <c r="D195" s="13" t="s">
        <v>45</v>
      </c>
      <c r="E195" s="14" t="s">
        <v>46</v>
      </c>
      <c r="F195" s="15">
        <v>3325</v>
      </c>
      <c r="G195" s="86">
        <v>70.78</v>
      </c>
      <c r="H195" s="87">
        <v>71.150000000000006</v>
      </c>
      <c r="I195" s="87">
        <v>0</v>
      </c>
      <c r="J195" s="92">
        <v>17494</v>
      </c>
      <c r="K195" s="69">
        <f t="shared" si="6"/>
        <v>70.78</v>
      </c>
      <c r="L195" s="69">
        <f t="shared" si="7"/>
        <v>-0.37000000000000455</v>
      </c>
      <c r="M195" s="69">
        <f t="shared" si="8"/>
        <v>-6472.7800000000798</v>
      </c>
    </row>
    <row r="196" spans="1:14" x14ac:dyDescent="0.2">
      <c r="A196" s="20" t="s">
        <v>263</v>
      </c>
      <c r="B196" s="21" t="s">
        <v>264</v>
      </c>
      <c r="C196" s="12" t="s">
        <v>121</v>
      </c>
      <c r="D196" s="13" t="s">
        <v>47</v>
      </c>
      <c r="E196" s="14" t="s">
        <v>48</v>
      </c>
      <c r="F196" s="15">
        <v>3327</v>
      </c>
      <c r="G196" s="86">
        <v>78.59</v>
      </c>
      <c r="H196" s="87">
        <v>78.960000000000008</v>
      </c>
      <c r="I196" s="87">
        <v>0</v>
      </c>
      <c r="J196" s="92">
        <v>0</v>
      </c>
      <c r="K196" s="69">
        <f t="shared" si="6"/>
        <v>78.59</v>
      </c>
      <c r="L196" s="69">
        <f t="shared" si="7"/>
        <v>-0.37000000000000455</v>
      </c>
      <c r="M196" s="69">
        <f t="shared" si="8"/>
        <v>0</v>
      </c>
    </row>
    <row r="197" spans="1:14" x14ac:dyDescent="0.2">
      <c r="A197" s="20" t="s">
        <v>263</v>
      </c>
      <c r="B197" s="21" t="s">
        <v>264</v>
      </c>
      <c r="C197" s="12" t="s">
        <v>121</v>
      </c>
      <c r="D197" s="13" t="s">
        <v>49</v>
      </c>
      <c r="E197" s="14" t="s">
        <v>50</v>
      </c>
      <c r="F197" s="15">
        <v>3329</v>
      </c>
      <c r="G197" s="86">
        <v>84.13</v>
      </c>
      <c r="H197" s="87">
        <v>84.5</v>
      </c>
      <c r="I197" s="87">
        <v>0</v>
      </c>
      <c r="J197" s="92">
        <v>322</v>
      </c>
      <c r="K197" s="69">
        <f t="shared" si="6"/>
        <v>84.13</v>
      </c>
      <c r="L197" s="69">
        <f t="shared" si="7"/>
        <v>-0.37000000000000455</v>
      </c>
      <c r="M197" s="69">
        <f t="shared" si="8"/>
        <v>-119.14000000000146</v>
      </c>
    </row>
    <row r="198" spans="1:14" x14ac:dyDescent="0.2">
      <c r="A198" s="20" t="s">
        <v>263</v>
      </c>
      <c r="B198" s="21" t="s">
        <v>264</v>
      </c>
      <c r="C198" s="12" t="s">
        <v>121</v>
      </c>
      <c r="D198" s="16" t="s">
        <v>51</v>
      </c>
      <c r="E198" s="17" t="s">
        <v>52</v>
      </c>
      <c r="F198" s="15">
        <v>3331</v>
      </c>
      <c r="G198" s="86">
        <v>93.5</v>
      </c>
      <c r="H198" s="87">
        <v>93.87</v>
      </c>
      <c r="I198" s="87">
        <v>0</v>
      </c>
      <c r="J198" s="92">
        <v>0</v>
      </c>
      <c r="K198" s="69">
        <f t="shared" si="6"/>
        <v>93.5</v>
      </c>
      <c r="L198" s="69">
        <f t="shared" si="7"/>
        <v>-0.37000000000000455</v>
      </c>
      <c r="M198" s="69">
        <f t="shared" si="8"/>
        <v>0</v>
      </c>
    </row>
    <row r="199" spans="1:14" x14ac:dyDescent="0.2">
      <c r="A199" s="12" t="s">
        <v>178</v>
      </c>
      <c r="B199" s="21" t="s">
        <v>179</v>
      </c>
      <c r="C199" s="12" t="s">
        <v>100</v>
      </c>
      <c r="D199" s="13" t="s">
        <v>21</v>
      </c>
      <c r="E199" s="14" t="s">
        <v>22</v>
      </c>
      <c r="F199" s="15">
        <v>3301</v>
      </c>
      <c r="G199" s="86">
        <v>84.69</v>
      </c>
      <c r="H199" s="87">
        <v>84.789999999999992</v>
      </c>
      <c r="I199" s="87">
        <v>0</v>
      </c>
      <c r="J199" s="92">
        <v>946</v>
      </c>
      <c r="K199" s="69">
        <f t="shared" ref="K199:K262" si="9">+G199+I199</f>
        <v>84.69</v>
      </c>
      <c r="L199" s="69">
        <f t="shared" ref="L199:L262" si="10">+K199-H199</f>
        <v>-9.9999999999994316E-2</v>
      </c>
      <c r="M199" s="69">
        <f t="shared" ref="M199:M262" si="11">+L199*J199</f>
        <v>-94.599999999994623</v>
      </c>
      <c r="N199" s="70">
        <f>SUM(M199:M214)</f>
        <v>-2944.1999999999844</v>
      </c>
    </row>
    <row r="200" spans="1:14" x14ac:dyDescent="0.2">
      <c r="A200" s="12" t="s">
        <v>178</v>
      </c>
      <c r="B200" s="21" t="s">
        <v>179</v>
      </c>
      <c r="C200" s="12" t="s">
        <v>100</v>
      </c>
      <c r="D200" s="13" t="s">
        <v>23</v>
      </c>
      <c r="E200" s="14" t="s">
        <v>24</v>
      </c>
      <c r="F200" s="15">
        <v>3303</v>
      </c>
      <c r="G200" s="86">
        <v>91.77</v>
      </c>
      <c r="H200" s="87">
        <v>91.86999999999999</v>
      </c>
      <c r="I200" s="87">
        <v>0</v>
      </c>
      <c r="J200" s="92">
        <v>0</v>
      </c>
      <c r="K200" s="69">
        <f t="shared" si="9"/>
        <v>91.77</v>
      </c>
      <c r="L200" s="69">
        <f t="shared" si="10"/>
        <v>-9.9999999999994316E-2</v>
      </c>
      <c r="M200" s="69">
        <f t="shared" si="11"/>
        <v>0</v>
      </c>
    </row>
    <row r="201" spans="1:14" x14ac:dyDescent="0.2">
      <c r="A201" s="12" t="s">
        <v>178</v>
      </c>
      <c r="B201" s="21" t="s">
        <v>179</v>
      </c>
      <c r="C201" s="12" t="s">
        <v>100</v>
      </c>
      <c r="D201" s="13" t="s">
        <v>25</v>
      </c>
      <c r="E201" s="14" t="s">
        <v>26</v>
      </c>
      <c r="F201" s="15">
        <v>3305</v>
      </c>
      <c r="G201" s="86">
        <v>82.76</v>
      </c>
      <c r="H201" s="87">
        <v>82.86</v>
      </c>
      <c r="I201" s="87">
        <v>0</v>
      </c>
      <c r="J201" s="92">
        <v>0</v>
      </c>
      <c r="K201" s="69">
        <f t="shared" si="9"/>
        <v>82.76</v>
      </c>
      <c r="L201" s="69">
        <f t="shared" si="10"/>
        <v>-9.9999999999994316E-2</v>
      </c>
      <c r="M201" s="69">
        <f t="shared" si="11"/>
        <v>0</v>
      </c>
    </row>
    <row r="202" spans="1:14" x14ac:dyDescent="0.2">
      <c r="A202" s="12" t="s">
        <v>178</v>
      </c>
      <c r="B202" s="21" t="s">
        <v>179</v>
      </c>
      <c r="C202" s="12" t="s">
        <v>100</v>
      </c>
      <c r="D202" s="13" t="s">
        <v>27</v>
      </c>
      <c r="E202" s="14" t="s">
        <v>28</v>
      </c>
      <c r="F202" s="15">
        <v>3307</v>
      </c>
      <c r="G202" s="86">
        <v>90.7</v>
      </c>
      <c r="H202" s="87">
        <v>90.8</v>
      </c>
      <c r="I202" s="87">
        <v>0</v>
      </c>
      <c r="J202" s="92">
        <v>0</v>
      </c>
      <c r="K202" s="69">
        <f t="shared" si="9"/>
        <v>90.7</v>
      </c>
      <c r="L202" s="69">
        <f t="shared" si="10"/>
        <v>-9.9999999999994316E-2</v>
      </c>
      <c r="M202" s="69">
        <f t="shared" si="11"/>
        <v>0</v>
      </c>
    </row>
    <row r="203" spans="1:14" x14ac:dyDescent="0.2">
      <c r="A203" s="12" t="s">
        <v>178</v>
      </c>
      <c r="B203" s="21" t="s">
        <v>179</v>
      </c>
      <c r="C203" s="12" t="s">
        <v>100</v>
      </c>
      <c r="D203" s="13" t="s">
        <v>29</v>
      </c>
      <c r="E203" s="14" t="s">
        <v>30</v>
      </c>
      <c r="F203" s="15">
        <v>3309</v>
      </c>
      <c r="G203" s="86">
        <v>56.44</v>
      </c>
      <c r="H203" s="87">
        <v>56.54</v>
      </c>
      <c r="I203" s="87">
        <v>0</v>
      </c>
      <c r="J203" s="92">
        <v>6348</v>
      </c>
      <c r="K203" s="69">
        <f t="shared" si="9"/>
        <v>56.44</v>
      </c>
      <c r="L203" s="69">
        <f t="shared" si="10"/>
        <v>-0.10000000000000142</v>
      </c>
      <c r="M203" s="69">
        <f t="shared" si="11"/>
        <v>-634.80000000000905</v>
      </c>
    </row>
    <row r="204" spans="1:14" x14ac:dyDescent="0.2">
      <c r="A204" s="12" t="s">
        <v>178</v>
      </c>
      <c r="B204" s="21" t="s">
        <v>179</v>
      </c>
      <c r="C204" s="12" t="s">
        <v>100</v>
      </c>
      <c r="D204" s="13" t="s">
        <v>31</v>
      </c>
      <c r="E204" s="14" t="s">
        <v>32</v>
      </c>
      <c r="F204" s="15">
        <v>3311</v>
      </c>
      <c r="G204" s="86">
        <v>71.83</v>
      </c>
      <c r="H204" s="87">
        <v>71.929999999999993</v>
      </c>
      <c r="I204" s="87">
        <v>0</v>
      </c>
      <c r="J204" s="92">
        <v>718</v>
      </c>
      <c r="K204" s="69">
        <f t="shared" si="9"/>
        <v>71.83</v>
      </c>
      <c r="L204" s="69">
        <f t="shared" si="10"/>
        <v>-9.9999999999994316E-2</v>
      </c>
      <c r="M204" s="69">
        <f t="shared" si="11"/>
        <v>-71.799999999995919</v>
      </c>
    </row>
    <row r="205" spans="1:14" x14ac:dyDescent="0.2">
      <c r="A205" s="12" t="s">
        <v>178</v>
      </c>
      <c r="B205" s="21" t="s">
        <v>179</v>
      </c>
      <c r="C205" s="12" t="s">
        <v>100</v>
      </c>
      <c r="D205" s="13" t="s">
        <v>33</v>
      </c>
      <c r="E205" s="14" t="s">
        <v>34</v>
      </c>
      <c r="F205" s="15">
        <v>3313</v>
      </c>
      <c r="G205" s="86">
        <v>76.38</v>
      </c>
      <c r="H205" s="87">
        <v>76.47999999999999</v>
      </c>
      <c r="I205" s="87">
        <v>0</v>
      </c>
      <c r="J205" s="92">
        <v>310</v>
      </c>
      <c r="K205" s="69">
        <f t="shared" si="9"/>
        <v>76.38</v>
      </c>
      <c r="L205" s="69">
        <f t="shared" si="10"/>
        <v>-9.9999999999994316E-2</v>
      </c>
      <c r="M205" s="69">
        <f t="shared" si="11"/>
        <v>-30.999999999998238</v>
      </c>
    </row>
    <row r="206" spans="1:14" x14ac:dyDescent="0.2">
      <c r="A206" s="12" t="s">
        <v>178</v>
      </c>
      <c r="B206" s="21" t="s">
        <v>179</v>
      </c>
      <c r="C206" s="12" t="s">
        <v>100</v>
      </c>
      <c r="D206" s="13" t="s">
        <v>35</v>
      </c>
      <c r="E206" s="14" t="s">
        <v>36</v>
      </c>
      <c r="F206" s="15">
        <v>3315</v>
      </c>
      <c r="G206" s="86">
        <v>86.88</v>
      </c>
      <c r="H206" s="87">
        <v>86.97999999999999</v>
      </c>
      <c r="I206" s="87">
        <v>0</v>
      </c>
      <c r="J206" s="92">
        <v>0</v>
      </c>
      <c r="K206" s="69">
        <f t="shared" si="9"/>
        <v>86.88</v>
      </c>
      <c r="L206" s="69">
        <f t="shared" si="10"/>
        <v>-9.9999999999994316E-2</v>
      </c>
      <c r="M206" s="69">
        <f t="shared" si="11"/>
        <v>0</v>
      </c>
    </row>
    <row r="207" spans="1:14" x14ac:dyDescent="0.2">
      <c r="A207" s="12" t="s">
        <v>178</v>
      </c>
      <c r="B207" s="21" t="s">
        <v>179</v>
      </c>
      <c r="C207" s="12" t="s">
        <v>100</v>
      </c>
      <c r="D207" s="13" t="s">
        <v>37</v>
      </c>
      <c r="E207" s="14" t="s">
        <v>38</v>
      </c>
      <c r="F207" s="15">
        <v>3317</v>
      </c>
      <c r="G207" s="86">
        <v>56.01</v>
      </c>
      <c r="H207" s="87">
        <v>56.11</v>
      </c>
      <c r="I207" s="87">
        <v>0</v>
      </c>
      <c r="J207" s="92">
        <v>0</v>
      </c>
      <c r="K207" s="69">
        <f t="shared" si="9"/>
        <v>56.01</v>
      </c>
      <c r="L207" s="69">
        <f t="shared" si="10"/>
        <v>-0.10000000000000142</v>
      </c>
      <c r="M207" s="69">
        <f t="shared" si="11"/>
        <v>0</v>
      </c>
    </row>
    <row r="208" spans="1:14" x14ac:dyDescent="0.2">
      <c r="A208" s="12" t="s">
        <v>178</v>
      </c>
      <c r="B208" s="21" t="s">
        <v>179</v>
      </c>
      <c r="C208" s="12" t="s">
        <v>100</v>
      </c>
      <c r="D208" s="13" t="s">
        <v>39</v>
      </c>
      <c r="E208" s="14" t="s">
        <v>40</v>
      </c>
      <c r="F208" s="15">
        <v>3319</v>
      </c>
      <c r="G208" s="86">
        <v>66.87</v>
      </c>
      <c r="H208" s="87">
        <v>66.97</v>
      </c>
      <c r="I208" s="87">
        <v>0</v>
      </c>
      <c r="J208" s="92">
        <v>3466</v>
      </c>
      <c r="K208" s="69">
        <f t="shared" si="9"/>
        <v>66.87</v>
      </c>
      <c r="L208" s="69">
        <f t="shared" si="10"/>
        <v>-9.9999999999994316E-2</v>
      </c>
      <c r="M208" s="69">
        <f t="shared" si="11"/>
        <v>-346.5999999999803</v>
      </c>
    </row>
    <row r="209" spans="1:14" x14ac:dyDescent="0.2">
      <c r="A209" s="12" t="s">
        <v>178</v>
      </c>
      <c r="B209" s="21" t="s">
        <v>179</v>
      </c>
      <c r="C209" s="12" t="s">
        <v>100</v>
      </c>
      <c r="D209" s="13" t="s">
        <v>41</v>
      </c>
      <c r="E209" s="14" t="s">
        <v>42</v>
      </c>
      <c r="F209" s="15">
        <v>3321</v>
      </c>
      <c r="G209" s="86">
        <v>73.989999999999995</v>
      </c>
      <c r="H209" s="87">
        <v>74.089999999999989</v>
      </c>
      <c r="I209" s="87">
        <v>0</v>
      </c>
      <c r="J209" s="92">
        <v>1195</v>
      </c>
      <c r="K209" s="69">
        <f t="shared" si="9"/>
        <v>73.989999999999995</v>
      </c>
      <c r="L209" s="69">
        <f t="shared" si="10"/>
        <v>-9.9999999999994316E-2</v>
      </c>
      <c r="M209" s="69">
        <f t="shared" si="11"/>
        <v>-119.49999999999321</v>
      </c>
    </row>
    <row r="210" spans="1:14" x14ac:dyDescent="0.2">
      <c r="A210" s="12" t="s">
        <v>178</v>
      </c>
      <c r="B210" s="21" t="s">
        <v>179</v>
      </c>
      <c r="C210" s="12" t="s">
        <v>100</v>
      </c>
      <c r="D210" s="13" t="s">
        <v>43</v>
      </c>
      <c r="E210" s="14" t="s">
        <v>44</v>
      </c>
      <c r="F210" s="15">
        <v>3323</v>
      </c>
      <c r="G210" s="86">
        <v>47.89</v>
      </c>
      <c r="H210" s="87">
        <v>47.99</v>
      </c>
      <c r="I210" s="87">
        <v>0</v>
      </c>
      <c r="J210" s="92">
        <v>6</v>
      </c>
      <c r="K210" s="69">
        <f t="shared" si="9"/>
        <v>47.89</v>
      </c>
      <c r="L210" s="69">
        <f t="shared" si="10"/>
        <v>-0.10000000000000142</v>
      </c>
      <c r="M210" s="69">
        <f t="shared" si="11"/>
        <v>-0.60000000000000853</v>
      </c>
    </row>
    <row r="211" spans="1:14" x14ac:dyDescent="0.2">
      <c r="A211" s="12" t="s">
        <v>178</v>
      </c>
      <c r="B211" s="21" t="s">
        <v>179</v>
      </c>
      <c r="C211" s="12" t="s">
        <v>100</v>
      </c>
      <c r="D211" s="13" t="s">
        <v>45</v>
      </c>
      <c r="E211" s="14" t="s">
        <v>46</v>
      </c>
      <c r="F211" s="15">
        <v>3325</v>
      </c>
      <c r="G211" s="86">
        <v>60.47</v>
      </c>
      <c r="H211" s="87">
        <v>60.57</v>
      </c>
      <c r="I211" s="87">
        <v>0</v>
      </c>
      <c r="J211" s="92">
        <v>15011</v>
      </c>
      <c r="K211" s="69">
        <f t="shared" si="9"/>
        <v>60.47</v>
      </c>
      <c r="L211" s="69">
        <f t="shared" si="10"/>
        <v>-0.10000000000000142</v>
      </c>
      <c r="M211" s="69">
        <f t="shared" si="11"/>
        <v>-1501.1000000000213</v>
      </c>
    </row>
    <row r="212" spans="1:14" x14ac:dyDescent="0.2">
      <c r="A212" s="12" t="s">
        <v>178</v>
      </c>
      <c r="B212" s="21" t="s">
        <v>179</v>
      </c>
      <c r="C212" s="12" t="s">
        <v>100</v>
      </c>
      <c r="D212" s="13" t="s">
        <v>47</v>
      </c>
      <c r="E212" s="14" t="s">
        <v>48</v>
      </c>
      <c r="F212" s="15">
        <v>3327</v>
      </c>
      <c r="G212" s="86">
        <v>66.87</v>
      </c>
      <c r="H212" s="87">
        <v>66.97</v>
      </c>
      <c r="I212" s="87">
        <v>0</v>
      </c>
      <c r="J212" s="92">
        <v>1442</v>
      </c>
      <c r="K212" s="69">
        <f t="shared" si="9"/>
        <v>66.87</v>
      </c>
      <c r="L212" s="69">
        <f t="shared" si="10"/>
        <v>-9.9999999999994316E-2</v>
      </c>
      <c r="M212" s="69">
        <f t="shared" si="11"/>
        <v>-144.1999999999918</v>
      </c>
    </row>
    <row r="213" spans="1:14" x14ac:dyDescent="0.2">
      <c r="A213" s="12" t="s">
        <v>178</v>
      </c>
      <c r="B213" s="21" t="s">
        <v>179</v>
      </c>
      <c r="C213" s="12" t="s">
        <v>100</v>
      </c>
      <c r="D213" s="13" t="s">
        <v>49</v>
      </c>
      <c r="E213" s="14" t="s">
        <v>50</v>
      </c>
      <c r="F213" s="15">
        <v>3329</v>
      </c>
      <c r="G213" s="86">
        <v>71.41</v>
      </c>
      <c r="H213" s="87">
        <v>71.509999999999991</v>
      </c>
      <c r="I213" s="87">
        <v>0</v>
      </c>
      <c r="J213" s="92">
        <v>0</v>
      </c>
      <c r="K213" s="69">
        <f t="shared" si="9"/>
        <v>71.41</v>
      </c>
      <c r="L213" s="69">
        <f t="shared" si="10"/>
        <v>-9.9999999999994316E-2</v>
      </c>
      <c r="M213" s="69">
        <f t="shared" si="11"/>
        <v>0</v>
      </c>
    </row>
    <row r="214" spans="1:14" x14ac:dyDescent="0.2">
      <c r="A214" s="12" t="s">
        <v>178</v>
      </c>
      <c r="B214" s="21" t="s">
        <v>179</v>
      </c>
      <c r="C214" s="12" t="s">
        <v>100</v>
      </c>
      <c r="D214" s="16" t="s">
        <v>51</v>
      </c>
      <c r="E214" s="17" t="s">
        <v>52</v>
      </c>
      <c r="F214" s="15">
        <v>3331</v>
      </c>
      <c r="G214" s="86">
        <v>79.09</v>
      </c>
      <c r="H214" s="87">
        <v>79.19</v>
      </c>
      <c r="I214" s="87">
        <v>0</v>
      </c>
      <c r="J214" s="92">
        <v>0</v>
      </c>
      <c r="K214" s="69">
        <f t="shared" si="9"/>
        <v>79.09</v>
      </c>
      <c r="L214" s="69">
        <f t="shared" si="10"/>
        <v>-9.9999999999994316E-2</v>
      </c>
      <c r="M214" s="69">
        <f t="shared" si="11"/>
        <v>0</v>
      </c>
    </row>
    <row r="215" spans="1:14" x14ac:dyDescent="0.2">
      <c r="A215" s="12" t="s">
        <v>236</v>
      </c>
      <c r="B215" s="21" t="s">
        <v>237</v>
      </c>
      <c r="C215" s="12" t="s">
        <v>55</v>
      </c>
      <c r="D215" s="13" t="s">
        <v>21</v>
      </c>
      <c r="E215" s="14" t="s">
        <v>22</v>
      </c>
      <c r="F215" s="15">
        <v>3301</v>
      </c>
      <c r="G215" s="86">
        <v>135.51</v>
      </c>
      <c r="H215" s="87">
        <v>137.19</v>
      </c>
      <c r="I215" s="87">
        <v>0</v>
      </c>
      <c r="J215" s="92">
        <v>431</v>
      </c>
      <c r="K215" s="69">
        <f t="shared" si="9"/>
        <v>135.51</v>
      </c>
      <c r="L215" s="69">
        <f t="shared" si="10"/>
        <v>-1.6800000000000068</v>
      </c>
      <c r="M215" s="69">
        <f t="shared" si="11"/>
        <v>-724.08000000000288</v>
      </c>
      <c r="N215" s="70">
        <f>SUM(M215:M230)</f>
        <v>-84557.760000000359</v>
      </c>
    </row>
    <row r="216" spans="1:14" x14ac:dyDescent="0.2">
      <c r="A216" s="12" t="s">
        <v>236</v>
      </c>
      <c r="B216" s="21" t="s">
        <v>237</v>
      </c>
      <c r="C216" s="12" t="s">
        <v>55</v>
      </c>
      <c r="D216" s="13" t="s">
        <v>23</v>
      </c>
      <c r="E216" s="14" t="s">
        <v>24</v>
      </c>
      <c r="F216" s="15">
        <v>3303</v>
      </c>
      <c r="G216" s="86">
        <v>148.09</v>
      </c>
      <c r="H216" s="87">
        <v>149.77000000000001</v>
      </c>
      <c r="I216" s="87">
        <v>0</v>
      </c>
      <c r="J216" s="92">
        <v>0</v>
      </c>
      <c r="K216" s="69">
        <f t="shared" si="9"/>
        <v>148.09</v>
      </c>
      <c r="L216" s="69">
        <f t="shared" si="10"/>
        <v>-1.6800000000000068</v>
      </c>
      <c r="M216" s="69">
        <f t="shared" si="11"/>
        <v>0</v>
      </c>
    </row>
    <row r="217" spans="1:14" x14ac:dyDescent="0.2">
      <c r="A217" s="12" t="s">
        <v>236</v>
      </c>
      <c r="B217" s="21" t="s">
        <v>237</v>
      </c>
      <c r="C217" s="12" t="s">
        <v>55</v>
      </c>
      <c r="D217" s="13" t="s">
        <v>25</v>
      </c>
      <c r="E217" s="14" t="s">
        <v>26</v>
      </c>
      <c r="F217" s="15">
        <v>3305</v>
      </c>
      <c r="G217" s="86">
        <v>132.25</v>
      </c>
      <c r="H217" s="87">
        <v>133.93</v>
      </c>
      <c r="I217" s="87">
        <v>0</v>
      </c>
      <c r="J217" s="92">
        <v>0</v>
      </c>
      <c r="K217" s="69">
        <f t="shared" si="9"/>
        <v>132.25</v>
      </c>
      <c r="L217" s="69">
        <f t="shared" si="10"/>
        <v>-1.6800000000000068</v>
      </c>
      <c r="M217" s="69">
        <f t="shared" si="11"/>
        <v>0</v>
      </c>
    </row>
    <row r="218" spans="1:14" x14ac:dyDescent="0.2">
      <c r="A218" s="12" t="s">
        <v>236</v>
      </c>
      <c r="B218" s="21" t="s">
        <v>237</v>
      </c>
      <c r="C218" s="12" t="s">
        <v>55</v>
      </c>
      <c r="D218" s="13" t="s">
        <v>27</v>
      </c>
      <c r="E218" s="14" t="s">
        <v>28</v>
      </c>
      <c r="F218" s="15">
        <v>3307</v>
      </c>
      <c r="G218" s="86">
        <v>144.82</v>
      </c>
      <c r="H218" s="87">
        <v>146.5</v>
      </c>
      <c r="I218" s="87">
        <v>0</v>
      </c>
      <c r="J218" s="92">
        <v>0</v>
      </c>
      <c r="K218" s="69">
        <f t="shared" si="9"/>
        <v>144.82</v>
      </c>
      <c r="L218" s="69">
        <f t="shared" si="10"/>
        <v>-1.6800000000000068</v>
      </c>
      <c r="M218" s="69">
        <f t="shared" si="11"/>
        <v>0</v>
      </c>
    </row>
    <row r="219" spans="1:14" x14ac:dyDescent="0.2">
      <c r="A219" s="12" t="s">
        <v>236</v>
      </c>
      <c r="B219" s="21" t="s">
        <v>237</v>
      </c>
      <c r="C219" s="12" t="s">
        <v>55</v>
      </c>
      <c r="D219" s="13" t="s">
        <v>29</v>
      </c>
      <c r="E219" s="14" t="s">
        <v>30</v>
      </c>
      <c r="F219" s="15">
        <v>3309</v>
      </c>
      <c r="G219" s="86">
        <v>86.48</v>
      </c>
      <c r="H219" s="87">
        <v>88.160000000000011</v>
      </c>
      <c r="I219" s="87">
        <v>0</v>
      </c>
      <c r="J219" s="92">
        <v>2761</v>
      </c>
      <c r="K219" s="69">
        <f t="shared" si="9"/>
        <v>86.48</v>
      </c>
      <c r="L219" s="69">
        <f t="shared" si="10"/>
        <v>-1.6800000000000068</v>
      </c>
      <c r="M219" s="69">
        <f t="shared" si="11"/>
        <v>-4638.4800000000187</v>
      </c>
    </row>
    <row r="220" spans="1:14" x14ac:dyDescent="0.2">
      <c r="A220" s="12" t="s">
        <v>236</v>
      </c>
      <c r="B220" s="21" t="s">
        <v>237</v>
      </c>
      <c r="C220" s="12" t="s">
        <v>55</v>
      </c>
      <c r="D220" s="13" t="s">
        <v>31</v>
      </c>
      <c r="E220" s="14" t="s">
        <v>32</v>
      </c>
      <c r="F220" s="15">
        <v>3311</v>
      </c>
      <c r="G220" s="86">
        <v>113.76</v>
      </c>
      <c r="H220" s="87">
        <v>115.44000000000001</v>
      </c>
      <c r="I220" s="87">
        <v>0</v>
      </c>
      <c r="J220" s="92">
        <v>416</v>
      </c>
      <c r="K220" s="69">
        <f t="shared" si="9"/>
        <v>113.76</v>
      </c>
      <c r="L220" s="69">
        <f t="shared" si="10"/>
        <v>-1.6800000000000068</v>
      </c>
      <c r="M220" s="69">
        <f t="shared" si="11"/>
        <v>-698.88000000000284</v>
      </c>
    </row>
    <row r="221" spans="1:14" x14ac:dyDescent="0.2">
      <c r="A221" s="12" t="s">
        <v>236</v>
      </c>
      <c r="B221" s="21" t="s">
        <v>237</v>
      </c>
      <c r="C221" s="12" t="s">
        <v>55</v>
      </c>
      <c r="D221" s="13" t="s">
        <v>33</v>
      </c>
      <c r="E221" s="14" t="s">
        <v>34</v>
      </c>
      <c r="F221" s="15">
        <v>3313</v>
      </c>
      <c r="G221" s="86">
        <v>121.61</v>
      </c>
      <c r="H221" s="87">
        <v>123.29</v>
      </c>
      <c r="I221" s="87">
        <v>0</v>
      </c>
      <c r="J221" s="92">
        <v>0</v>
      </c>
      <c r="K221" s="69">
        <f t="shared" si="9"/>
        <v>121.61</v>
      </c>
      <c r="L221" s="69">
        <f t="shared" si="10"/>
        <v>-1.6800000000000068</v>
      </c>
      <c r="M221" s="69">
        <f t="shared" si="11"/>
        <v>0</v>
      </c>
    </row>
    <row r="222" spans="1:14" x14ac:dyDescent="0.2">
      <c r="A222" s="12" t="s">
        <v>236</v>
      </c>
      <c r="B222" s="21" t="s">
        <v>237</v>
      </c>
      <c r="C222" s="12" t="s">
        <v>55</v>
      </c>
      <c r="D222" s="13" t="s">
        <v>35</v>
      </c>
      <c r="E222" s="14" t="s">
        <v>36</v>
      </c>
      <c r="F222" s="15">
        <v>3315</v>
      </c>
      <c r="G222" s="86">
        <v>139.63</v>
      </c>
      <c r="H222" s="87">
        <v>141.31</v>
      </c>
      <c r="I222" s="87">
        <v>0</v>
      </c>
      <c r="J222" s="92">
        <v>0</v>
      </c>
      <c r="K222" s="69">
        <f t="shared" si="9"/>
        <v>139.63</v>
      </c>
      <c r="L222" s="69">
        <f t="shared" si="10"/>
        <v>-1.6800000000000068</v>
      </c>
      <c r="M222" s="69">
        <f t="shared" si="11"/>
        <v>0</v>
      </c>
    </row>
    <row r="223" spans="1:14" x14ac:dyDescent="0.2">
      <c r="A223" s="12" t="s">
        <v>236</v>
      </c>
      <c r="B223" s="21" t="s">
        <v>237</v>
      </c>
      <c r="C223" s="12" t="s">
        <v>55</v>
      </c>
      <c r="D223" s="13" t="s">
        <v>37</v>
      </c>
      <c r="E223" s="14" t="s">
        <v>38</v>
      </c>
      <c r="F223" s="15">
        <v>3317</v>
      </c>
      <c r="G223" s="86">
        <v>85.94</v>
      </c>
      <c r="H223" s="87">
        <v>87.62</v>
      </c>
      <c r="I223" s="87">
        <v>0</v>
      </c>
      <c r="J223" s="92">
        <v>0</v>
      </c>
      <c r="K223" s="69">
        <f t="shared" si="9"/>
        <v>85.94</v>
      </c>
      <c r="L223" s="69">
        <f t="shared" si="10"/>
        <v>-1.6800000000000068</v>
      </c>
      <c r="M223" s="69">
        <f t="shared" si="11"/>
        <v>0</v>
      </c>
    </row>
    <row r="224" spans="1:14" x14ac:dyDescent="0.2">
      <c r="A224" s="12" t="s">
        <v>236</v>
      </c>
      <c r="B224" s="21" t="s">
        <v>237</v>
      </c>
      <c r="C224" s="12" t="s">
        <v>55</v>
      </c>
      <c r="D224" s="13" t="s">
        <v>39</v>
      </c>
      <c r="E224" s="14" t="s">
        <v>40</v>
      </c>
      <c r="F224" s="15">
        <v>3319</v>
      </c>
      <c r="G224" s="86">
        <v>105.3</v>
      </c>
      <c r="H224" s="87">
        <v>106.98</v>
      </c>
      <c r="I224" s="87">
        <v>0</v>
      </c>
      <c r="J224" s="92">
        <v>3709</v>
      </c>
      <c r="K224" s="69">
        <f t="shared" si="9"/>
        <v>105.3</v>
      </c>
      <c r="L224" s="69">
        <f t="shared" si="10"/>
        <v>-1.6800000000000068</v>
      </c>
      <c r="M224" s="69">
        <f t="shared" si="11"/>
        <v>-6231.1200000000254</v>
      </c>
    </row>
    <row r="225" spans="1:14" x14ac:dyDescent="0.2">
      <c r="A225" s="12" t="s">
        <v>236</v>
      </c>
      <c r="B225" s="21" t="s">
        <v>237</v>
      </c>
      <c r="C225" s="12" t="s">
        <v>55</v>
      </c>
      <c r="D225" s="13" t="s">
        <v>41</v>
      </c>
      <c r="E225" s="14" t="s">
        <v>42</v>
      </c>
      <c r="F225" s="15">
        <v>3321</v>
      </c>
      <c r="G225" s="86">
        <v>117.82</v>
      </c>
      <c r="H225" s="87">
        <v>119.5</v>
      </c>
      <c r="I225" s="87">
        <v>0</v>
      </c>
      <c r="J225" s="92">
        <v>1752</v>
      </c>
      <c r="K225" s="69">
        <f t="shared" si="9"/>
        <v>117.82</v>
      </c>
      <c r="L225" s="69">
        <f t="shared" si="10"/>
        <v>-1.6800000000000068</v>
      </c>
      <c r="M225" s="69">
        <f t="shared" si="11"/>
        <v>-2943.360000000012</v>
      </c>
    </row>
    <row r="226" spans="1:14" x14ac:dyDescent="0.2">
      <c r="A226" s="12" t="s">
        <v>236</v>
      </c>
      <c r="B226" s="21" t="s">
        <v>237</v>
      </c>
      <c r="C226" s="12" t="s">
        <v>55</v>
      </c>
      <c r="D226" s="13" t="s">
        <v>43</v>
      </c>
      <c r="E226" s="14" t="s">
        <v>44</v>
      </c>
      <c r="F226" s="15">
        <v>3323</v>
      </c>
      <c r="G226" s="86">
        <v>72.069999999999993</v>
      </c>
      <c r="H226" s="87">
        <v>73.75</v>
      </c>
      <c r="I226" s="87">
        <v>0</v>
      </c>
      <c r="J226" s="92">
        <v>167</v>
      </c>
      <c r="K226" s="69">
        <f t="shared" si="9"/>
        <v>72.069999999999993</v>
      </c>
      <c r="L226" s="69">
        <f t="shared" si="10"/>
        <v>-1.6800000000000068</v>
      </c>
      <c r="M226" s="69">
        <f t="shared" si="11"/>
        <v>-280.56000000000114</v>
      </c>
    </row>
    <row r="227" spans="1:14" x14ac:dyDescent="0.2">
      <c r="A227" s="12" t="s">
        <v>236</v>
      </c>
      <c r="B227" s="21" t="s">
        <v>237</v>
      </c>
      <c r="C227" s="12" t="s">
        <v>55</v>
      </c>
      <c r="D227" s="13" t="s">
        <v>45</v>
      </c>
      <c r="E227" s="14" t="s">
        <v>46</v>
      </c>
      <c r="F227" s="15">
        <v>3325</v>
      </c>
      <c r="G227" s="86">
        <v>93.96</v>
      </c>
      <c r="H227" s="87">
        <v>95.64</v>
      </c>
      <c r="I227" s="87">
        <v>0</v>
      </c>
      <c r="J227" s="92">
        <v>34433</v>
      </c>
      <c r="K227" s="69">
        <f t="shared" si="9"/>
        <v>93.96</v>
      </c>
      <c r="L227" s="69">
        <f t="shared" si="10"/>
        <v>-1.6800000000000068</v>
      </c>
      <c r="M227" s="69">
        <f t="shared" si="11"/>
        <v>-57847.440000000235</v>
      </c>
    </row>
    <row r="228" spans="1:14" x14ac:dyDescent="0.2">
      <c r="A228" s="12" t="s">
        <v>236</v>
      </c>
      <c r="B228" s="21" t="s">
        <v>237</v>
      </c>
      <c r="C228" s="12" t="s">
        <v>55</v>
      </c>
      <c r="D228" s="13" t="s">
        <v>47</v>
      </c>
      <c r="E228" s="14" t="s">
        <v>48</v>
      </c>
      <c r="F228" s="15">
        <v>3327</v>
      </c>
      <c r="G228" s="86">
        <v>105.3</v>
      </c>
      <c r="H228" s="87">
        <v>106.98</v>
      </c>
      <c r="I228" s="87">
        <v>0</v>
      </c>
      <c r="J228" s="92">
        <v>6599</v>
      </c>
      <c r="K228" s="69">
        <f t="shared" si="9"/>
        <v>105.3</v>
      </c>
      <c r="L228" s="69">
        <f t="shared" si="10"/>
        <v>-1.6800000000000068</v>
      </c>
      <c r="M228" s="69">
        <f t="shared" si="11"/>
        <v>-11086.320000000045</v>
      </c>
    </row>
    <row r="229" spans="1:14" x14ac:dyDescent="0.2">
      <c r="A229" s="12" t="s">
        <v>236</v>
      </c>
      <c r="B229" s="21" t="s">
        <v>237</v>
      </c>
      <c r="C229" s="12" t="s">
        <v>55</v>
      </c>
      <c r="D229" s="13" t="s">
        <v>49</v>
      </c>
      <c r="E229" s="14" t="s">
        <v>50</v>
      </c>
      <c r="F229" s="15">
        <v>3329</v>
      </c>
      <c r="G229" s="86">
        <v>113.24</v>
      </c>
      <c r="H229" s="87">
        <v>114.92</v>
      </c>
      <c r="I229" s="87">
        <v>0</v>
      </c>
      <c r="J229" s="92">
        <v>64</v>
      </c>
      <c r="K229" s="69">
        <f t="shared" si="9"/>
        <v>113.24</v>
      </c>
      <c r="L229" s="69">
        <f t="shared" si="10"/>
        <v>-1.6800000000000068</v>
      </c>
      <c r="M229" s="69">
        <f t="shared" si="11"/>
        <v>-107.52000000000044</v>
      </c>
    </row>
    <row r="230" spans="1:14" x14ac:dyDescent="0.2">
      <c r="A230" s="12" t="s">
        <v>236</v>
      </c>
      <c r="B230" s="21" t="s">
        <v>237</v>
      </c>
      <c r="C230" s="12" t="s">
        <v>55</v>
      </c>
      <c r="D230" s="16" t="s">
        <v>51</v>
      </c>
      <c r="E230" s="17" t="s">
        <v>52</v>
      </c>
      <c r="F230" s="15">
        <v>3331</v>
      </c>
      <c r="G230" s="86">
        <v>127.01</v>
      </c>
      <c r="H230" s="87">
        <v>128.69</v>
      </c>
      <c r="I230" s="87">
        <v>0</v>
      </c>
      <c r="J230" s="92">
        <v>0</v>
      </c>
      <c r="K230" s="69">
        <f t="shared" si="9"/>
        <v>127.01</v>
      </c>
      <c r="L230" s="69">
        <f t="shared" si="10"/>
        <v>-1.6799999999999926</v>
      </c>
      <c r="M230" s="69">
        <f t="shared" si="11"/>
        <v>0</v>
      </c>
    </row>
    <row r="231" spans="1:14" x14ac:dyDescent="0.2">
      <c r="A231" s="12" t="s">
        <v>238</v>
      </c>
      <c r="B231" s="21" t="s">
        <v>239</v>
      </c>
      <c r="C231" s="12" t="s">
        <v>55</v>
      </c>
      <c r="D231" s="13" t="s">
        <v>21</v>
      </c>
      <c r="E231" s="14" t="s">
        <v>22</v>
      </c>
      <c r="F231" s="15">
        <v>3301</v>
      </c>
      <c r="G231" s="86">
        <v>135.51</v>
      </c>
      <c r="H231" s="87">
        <v>137.19</v>
      </c>
      <c r="I231" s="87">
        <v>0</v>
      </c>
      <c r="J231" s="92">
        <v>0</v>
      </c>
      <c r="K231" s="69">
        <f t="shared" si="9"/>
        <v>135.51</v>
      </c>
      <c r="L231" s="69">
        <f t="shared" si="10"/>
        <v>-1.6800000000000068</v>
      </c>
      <c r="M231" s="69">
        <f t="shared" si="11"/>
        <v>0</v>
      </c>
      <c r="N231" s="70">
        <f>SUM(M231:M246)</f>
        <v>-19034.400000000078</v>
      </c>
    </row>
    <row r="232" spans="1:14" x14ac:dyDescent="0.2">
      <c r="A232" s="12" t="s">
        <v>238</v>
      </c>
      <c r="B232" s="21" t="s">
        <v>239</v>
      </c>
      <c r="C232" s="12" t="s">
        <v>55</v>
      </c>
      <c r="D232" s="13" t="s">
        <v>23</v>
      </c>
      <c r="E232" s="14" t="s">
        <v>24</v>
      </c>
      <c r="F232" s="15">
        <v>3303</v>
      </c>
      <c r="G232" s="86">
        <v>148.09</v>
      </c>
      <c r="H232" s="87">
        <v>149.77000000000001</v>
      </c>
      <c r="I232" s="87">
        <v>0</v>
      </c>
      <c r="J232" s="92">
        <v>0</v>
      </c>
      <c r="K232" s="69">
        <f t="shared" si="9"/>
        <v>148.09</v>
      </c>
      <c r="L232" s="69">
        <f t="shared" si="10"/>
        <v>-1.6800000000000068</v>
      </c>
      <c r="M232" s="69">
        <f t="shared" si="11"/>
        <v>0</v>
      </c>
    </row>
    <row r="233" spans="1:14" x14ac:dyDescent="0.2">
      <c r="A233" s="12" t="s">
        <v>238</v>
      </c>
      <c r="B233" s="21" t="s">
        <v>239</v>
      </c>
      <c r="C233" s="12" t="s">
        <v>55</v>
      </c>
      <c r="D233" s="13" t="s">
        <v>25</v>
      </c>
      <c r="E233" s="14" t="s">
        <v>26</v>
      </c>
      <c r="F233" s="15">
        <v>3305</v>
      </c>
      <c r="G233" s="86">
        <v>132.25</v>
      </c>
      <c r="H233" s="87">
        <v>133.93</v>
      </c>
      <c r="I233" s="87">
        <v>0</v>
      </c>
      <c r="J233" s="92">
        <v>306</v>
      </c>
      <c r="K233" s="69">
        <f t="shared" si="9"/>
        <v>132.25</v>
      </c>
      <c r="L233" s="69">
        <f t="shared" si="10"/>
        <v>-1.6800000000000068</v>
      </c>
      <c r="M233" s="69">
        <f t="shared" si="11"/>
        <v>-514.08000000000209</v>
      </c>
    </row>
    <row r="234" spans="1:14" x14ac:dyDescent="0.2">
      <c r="A234" s="12" t="s">
        <v>238</v>
      </c>
      <c r="B234" s="21" t="s">
        <v>239</v>
      </c>
      <c r="C234" s="12" t="s">
        <v>55</v>
      </c>
      <c r="D234" s="13" t="s">
        <v>27</v>
      </c>
      <c r="E234" s="14" t="s">
        <v>28</v>
      </c>
      <c r="F234" s="15">
        <v>3307</v>
      </c>
      <c r="G234" s="86">
        <v>144.82</v>
      </c>
      <c r="H234" s="87">
        <v>146.5</v>
      </c>
      <c r="I234" s="87">
        <v>0</v>
      </c>
      <c r="J234" s="92">
        <v>0</v>
      </c>
      <c r="K234" s="69">
        <f t="shared" si="9"/>
        <v>144.82</v>
      </c>
      <c r="L234" s="69">
        <f t="shared" si="10"/>
        <v>-1.6800000000000068</v>
      </c>
      <c r="M234" s="69">
        <f t="shared" si="11"/>
        <v>0</v>
      </c>
    </row>
    <row r="235" spans="1:14" x14ac:dyDescent="0.2">
      <c r="A235" s="12" t="s">
        <v>238</v>
      </c>
      <c r="B235" s="21" t="s">
        <v>239</v>
      </c>
      <c r="C235" s="12" t="s">
        <v>55</v>
      </c>
      <c r="D235" s="13" t="s">
        <v>29</v>
      </c>
      <c r="E235" s="14" t="s">
        <v>30</v>
      </c>
      <c r="F235" s="15">
        <v>3309</v>
      </c>
      <c r="G235" s="86">
        <v>86.48</v>
      </c>
      <c r="H235" s="87">
        <v>88.160000000000011</v>
      </c>
      <c r="I235" s="87">
        <v>0</v>
      </c>
      <c r="J235" s="92">
        <v>2586</v>
      </c>
      <c r="K235" s="69">
        <f t="shared" si="9"/>
        <v>86.48</v>
      </c>
      <c r="L235" s="69">
        <f t="shared" si="10"/>
        <v>-1.6800000000000068</v>
      </c>
      <c r="M235" s="69">
        <f t="shared" si="11"/>
        <v>-4344.4800000000178</v>
      </c>
    </row>
    <row r="236" spans="1:14" x14ac:dyDescent="0.2">
      <c r="A236" s="12" t="s">
        <v>238</v>
      </c>
      <c r="B236" s="21" t="s">
        <v>239</v>
      </c>
      <c r="C236" s="12" t="s">
        <v>55</v>
      </c>
      <c r="D236" s="13" t="s">
        <v>31</v>
      </c>
      <c r="E236" s="14" t="s">
        <v>32</v>
      </c>
      <c r="F236" s="15">
        <v>3311</v>
      </c>
      <c r="G236" s="86">
        <v>113.76</v>
      </c>
      <c r="H236" s="87">
        <v>115.44000000000001</v>
      </c>
      <c r="I236" s="87">
        <v>0</v>
      </c>
      <c r="J236" s="92">
        <v>365</v>
      </c>
      <c r="K236" s="69">
        <f t="shared" si="9"/>
        <v>113.76</v>
      </c>
      <c r="L236" s="69">
        <f t="shared" si="10"/>
        <v>-1.6800000000000068</v>
      </c>
      <c r="M236" s="69">
        <f t="shared" si="11"/>
        <v>-613.20000000000255</v>
      </c>
    </row>
    <row r="237" spans="1:14" x14ac:dyDescent="0.2">
      <c r="A237" s="12" t="s">
        <v>238</v>
      </c>
      <c r="B237" s="21" t="s">
        <v>239</v>
      </c>
      <c r="C237" s="12" t="s">
        <v>55</v>
      </c>
      <c r="D237" s="13" t="s">
        <v>33</v>
      </c>
      <c r="E237" s="14" t="s">
        <v>34</v>
      </c>
      <c r="F237" s="15">
        <v>3313</v>
      </c>
      <c r="G237" s="86">
        <v>121.61</v>
      </c>
      <c r="H237" s="87">
        <v>123.29</v>
      </c>
      <c r="I237" s="87">
        <v>0</v>
      </c>
      <c r="J237" s="92">
        <v>0</v>
      </c>
      <c r="K237" s="69">
        <f t="shared" si="9"/>
        <v>121.61</v>
      </c>
      <c r="L237" s="69">
        <f t="shared" si="10"/>
        <v>-1.6800000000000068</v>
      </c>
      <c r="M237" s="69">
        <f t="shared" si="11"/>
        <v>0</v>
      </c>
    </row>
    <row r="238" spans="1:14" x14ac:dyDescent="0.2">
      <c r="A238" s="12" t="s">
        <v>238</v>
      </c>
      <c r="B238" s="21" t="s">
        <v>239</v>
      </c>
      <c r="C238" s="12" t="s">
        <v>55</v>
      </c>
      <c r="D238" s="13" t="s">
        <v>35</v>
      </c>
      <c r="E238" s="14" t="s">
        <v>36</v>
      </c>
      <c r="F238" s="15">
        <v>3315</v>
      </c>
      <c r="G238" s="86">
        <v>139.63</v>
      </c>
      <c r="H238" s="87">
        <v>141.31</v>
      </c>
      <c r="I238" s="87">
        <v>0</v>
      </c>
      <c r="J238" s="92">
        <v>0</v>
      </c>
      <c r="K238" s="69">
        <f t="shared" si="9"/>
        <v>139.63</v>
      </c>
      <c r="L238" s="69">
        <f t="shared" si="10"/>
        <v>-1.6800000000000068</v>
      </c>
      <c r="M238" s="69">
        <f t="shared" si="11"/>
        <v>0</v>
      </c>
    </row>
    <row r="239" spans="1:14" x14ac:dyDescent="0.2">
      <c r="A239" s="12" t="s">
        <v>238</v>
      </c>
      <c r="B239" s="21" t="s">
        <v>239</v>
      </c>
      <c r="C239" s="12" t="s">
        <v>55</v>
      </c>
      <c r="D239" s="13" t="s">
        <v>37</v>
      </c>
      <c r="E239" s="14" t="s">
        <v>38</v>
      </c>
      <c r="F239" s="15">
        <v>3317</v>
      </c>
      <c r="G239" s="86">
        <v>85.94</v>
      </c>
      <c r="H239" s="87">
        <v>87.62</v>
      </c>
      <c r="I239" s="87">
        <v>0</v>
      </c>
      <c r="J239" s="92">
        <v>0</v>
      </c>
      <c r="K239" s="69">
        <f t="shared" si="9"/>
        <v>85.94</v>
      </c>
      <c r="L239" s="69">
        <f t="shared" si="10"/>
        <v>-1.6800000000000068</v>
      </c>
      <c r="M239" s="69">
        <f t="shared" si="11"/>
        <v>0</v>
      </c>
    </row>
    <row r="240" spans="1:14" x14ac:dyDescent="0.2">
      <c r="A240" s="12" t="s">
        <v>238</v>
      </c>
      <c r="B240" s="21" t="s">
        <v>239</v>
      </c>
      <c r="C240" s="12" t="s">
        <v>55</v>
      </c>
      <c r="D240" s="13" t="s">
        <v>39</v>
      </c>
      <c r="E240" s="14" t="s">
        <v>40</v>
      </c>
      <c r="F240" s="15">
        <v>3319</v>
      </c>
      <c r="G240" s="86">
        <v>105.3</v>
      </c>
      <c r="H240" s="87">
        <v>106.98</v>
      </c>
      <c r="I240" s="87">
        <v>0</v>
      </c>
      <c r="J240" s="92">
        <v>0</v>
      </c>
      <c r="K240" s="69">
        <f t="shared" si="9"/>
        <v>105.3</v>
      </c>
      <c r="L240" s="69">
        <f t="shared" si="10"/>
        <v>-1.6800000000000068</v>
      </c>
      <c r="M240" s="69">
        <f t="shared" si="11"/>
        <v>0</v>
      </c>
    </row>
    <row r="241" spans="1:14" x14ac:dyDescent="0.2">
      <c r="A241" s="12" t="s">
        <v>238</v>
      </c>
      <c r="B241" s="21" t="s">
        <v>239</v>
      </c>
      <c r="C241" s="12" t="s">
        <v>55</v>
      </c>
      <c r="D241" s="13" t="s">
        <v>41</v>
      </c>
      <c r="E241" s="14" t="s">
        <v>42</v>
      </c>
      <c r="F241" s="15">
        <v>3321</v>
      </c>
      <c r="G241" s="86">
        <v>117.82</v>
      </c>
      <c r="H241" s="87">
        <v>119.5</v>
      </c>
      <c r="I241" s="87">
        <v>0</v>
      </c>
      <c r="J241" s="92">
        <v>0</v>
      </c>
      <c r="K241" s="69">
        <f t="shared" si="9"/>
        <v>117.82</v>
      </c>
      <c r="L241" s="69">
        <f t="shared" si="10"/>
        <v>-1.6800000000000068</v>
      </c>
      <c r="M241" s="69">
        <f t="shared" si="11"/>
        <v>0</v>
      </c>
    </row>
    <row r="242" spans="1:14" x14ac:dyDescent="0.2">
      <c r="A242" s="12" t="s">
        <v>238</v>
      </c>
      <c r="B242" s="21" t="s">
        <v>239</v>
      </c>
      <c r="C242" s="12" t="s">
        <v>55</v>
      </c>
      <c r="D242" s="13" t="s">
        <v>43</v>
      </c>
      <c r="E242" s="14" t="s">
        <v>44</v>
      </c>
      <c r="F242" s="15">
        <v>3323</v>
      </c>
      <c r="G242" s="86">
        <v>72.069999999999993</v>
      </c>
      <c r="H242" s="87">
        <v>73.75</v>
      </c>
      <c r="I242" s="87">
        <v>0</v>
      </c>
      <c r="J242" s="92">
        <v>8073</v>
      </c>
      <c r="K242" s="69">
        <f t="shared" si="9"/>
        <v>72.069999999999993</v>
      </c>
      <c r="L242" s="69">
        <f t="shared" si="10"/>
        <v>-1.6800000000000068</v>
      </c>
      <c r="M242" s="69">
        <f t="shared" si="11"/>
        <v>-13562.640000000056</v>
      </c>
    </row>
    <row r="243" spans="1:14" x14ac:dyDescent="0.2">
      <c r="A243" s="12" t="s">
        <v>238</v>
      </c>
      <c r="B243" s="21" t="s">
        <v>239</v>
      </c>
      <c r="C243" s="12" t="s">
        <v>55</v>
      </c>
      <c r="D243" s="13" t="s">
        <v>45</v>
      </c>
      <c r="E243" s="14" t="s">
        <v>46</v>
      </c>
      <c r="F243" s="15">
        <v>3325</v>
      </c>
      <c r="G243" s="86">
        <v>93.96</v>
      </c>
      <c r="H243" s="87">
        <v>95.64</v>
      </c>
      <c r="I243" s="87">
        <v>0</v>
      </c>
      <c r="J243" s="92">
        <v>0</v>
      </c>
      <c r="K243" s="69">
        <f t="shared" si="9"/>
        <v>93.96</v>
      </c>
      <c r="L243" s="69">
        <f t="shared" si="10"/>
        <v>-1.6800000000000068</v>
      </c>
      <c r="M243" s="69">
        <f t="shared" si="11"/>
        <v>0</v>
      </c>
    </row>
    <row r="244" spans="1:14" x14ac:dyDescent="0.2">
      <c r="A244" s="12" t="s">
        <v>238</v>
      </c>
      <c r="B244" s="21" t="s">
        <v>239</v>
      </c>
      <c r="C244" s="12" t="s">
        <v>55</v>
      </c>
      <c r="D244" s="13" t="s">
        <v>47</v>
      </c>
      <c r="E244" s="14" t="s">
        <v>48</v>
      </c>
      <c r="F244" s="15">
        <v>3327</v>
      </c>
      <c r="G244" s="86">
        <v>105.3</v>
      </c>
      <c r="H244" s="87">
        <v>106.98</v>
      </c>
      <c r="I244" s="87">
        <v>0</v>
      </c>
      <c r="J244" s="92">
        <v>0</v>
      </c>
      <c r="K244" s="69">
        <f t="shared" si="9"/>
        <v>105.3</v>
      </c>
      <c r="L244" s="69">
        <f t="shared" si="10"/>
        <v>-1.6800000000000068</v>
      </c>
      <c r="M244" s="69">
        <f t="shared" si="11"/>
        <v>0</v>
      </c>
    </row>
    <row r="245" spans="1:14" x14ac:dyDescent="0.2">
      <c r="A245" s="12" t="s">
        <v>238</v>
      </c>
      <c r="B245" s="21" t="s">
        <v>239</v>
      </c>
      <c r="C245" s="12" t="s">
        <v>55</v>
      </c>
      <c r="D245" s="13" t="s">
        <v>49</v>
      </c>
      <c r="E245" s="14" t="s">
        <v>50</v>
      </c>
      <c r="F245" s="15">
        <v>3329</v>
      </c>
      <c r="G245" s="86">
        <v>113.24</v>
      </c>
      <c r="H245" s="87">
        <v>114.92</v>
      </c>
      <c r="I245" s="87">
        <v>0</v>
      </c>
      <c r="J245" s="92">
        <v>0</v>
      </c>
      <c r="K245" s="69">
        <f t="shared" si="9"/>
        <v>113.24</v>
      </c>
      <c r="L245" s="69">
        <f t="shared" si="10"/>
        <v>-1.6800000000000068</v>
      </c>
      <c r="M245" s="69">
        <f t="shared" si="11"/>
        <v>0</v>
      </c>
    </row>
    <row r="246" spans="1:14" x14ac:dyDescent="0.2">
      <c r="A246" s="12" t="s">
        <v>238</v>
      </c>
      <c r="B246" s="21" t="s">
        <v>239</v>
      </c>
      <c r="C246" s="12" t="s">
        <v>55</v>
      </c>
      <c r="D246" s="16" t="s">
        <v>51</v>
      </c>
      <c r="E246" s="17" t="s">
        <v>52</v>
      </c>
      <c r="F246" s="15">
        <v>3331</v>
      </c>
      <c r="G246" s="86">
        <v>127.01</v>
      </c>
      <c r="H246" s="87">
        <v>128.69</v>
      </c>
      <c r="I246" s="87">
        <v>0</v>
      </c>
      <c r="J246" s="92">
        <v>0</v>
      </c>
      <c r="K246" s="69">
        <f t="shared" si="9"/>
        <v>127.01</v>
      </c>
      <c r="L246" s="69">
        <f t="shared" si="10"/>
        <v>-1.6799999999999926</v>
      </c>
      <c r="M246" s="69">
        <f t="shared" si="11"/>
        <v>0</v>
      </c>
    </row>
    <row r="247" spans="1:14" x14ac:dyDescent="0.2">
      <c r="A247" s="20" t="s">
        <v>68</v>
      </c>
      <c r="B247" s="21" t="s">
        <v>69</v>
      </c>
      <c r="C247" s="12" t="s">
        <v>55</v>
      </c>
      <c r="D247" s="13" t="s">
        <v>21</v>
      </c>
      <c r="E247" s="14" t="s">
        <v>22</v>
      </c>
      <c r="F247" s="15">
        <v>3301</v>
      </c>
      <c r="G247" s="86">
        <v>135.51</v>
      </c>
      <c r="H247" s="87">
        <v>137.19</v>
      </c>
      <c r="I247" s="87">
        <v>1.4458845326821226</v>
      </c>
      <c r="J247" s="92">
        <v>0</v>
      </c>
      <c r="K247" s="69">
        <f t="shared" si="9"/>
        <v>136.95588453268212</v>
      </c>
      <c r="L247" s="69">
        <f t="shared" si="10"/>
        <v>-0.2341154673178778</v>
      </c>
      <c r="M247" s="69">
        <f t="shared" si="11"/>
        <v>0</v>
      </c>
      <c r="N247" s="70">
        <f>SUM(M247:M262)</f>
        <v>-7178.9166898354051</v>
      </c>
    </row>
    <row r="248" spans="1:14" x14ac:dyDescent="0.2">
      <c r="A248" s="20" t="s">
        <v>68</v>
      </c>
      <c r="B248" s="21" t="s">
        <v>69</v>
      </c>
      <c r="C248" s="12" t="s">
        <v>55</v>
      </c>
      <c r="D248" s="13" t="s">
        <v>23</v>
      </c>
      <c r="E248" s="14" t="s">
        <v>24</v>
      </c>
      <c r="F248" s="15">
        <v>3303</v>
      </c>
      <c r="G248" s="86">
        <v>148.09</v>
      </c>
      <c r="H248" s="87">
        <v>149.77000000000001</v>
      </c>
      <c r="I248" s="87">
        <v>1.4458845326821226</v>
      </c>
      <c r="J248" s="92">
        <v>0</v>
      </c>
      <c r="K248" s="69">
        <f t="shared" si="9"/>
        <v>149.53588453268213</v>
      </c>
      <c r="L248" s="69">
        <f t="shared" si="10"/>
        <v>-0.2341154673178778</v>
      </c>
      <c r="M248" s="69">
        <f t="shared" si="11"/>
        <v>0</v>
      </c>
    </row>
    <row r="249" spans="1:14" x14ac:dyDescent="0.2">
      <c r="A249" s="20" t="s">
        <v>68</v>
      </c>
      <c r="B249" s="21" t="s">
        <v>69</v>
      </c>
      <c r="C249" s="12" t="s">
        <v>55</v>
      </c>
      <c r="D249" s="13" t="s">
        <v>25</v>
      </c>
      <c r="E249" s="14" t="s">
        <v>26</v>
      </c>
      <c r="F249" s="15">
        <v>3305</v>
      </c>
      <c r="G249" s="86">
        <v>132.25</v>
      </c>
      <c r="H249" s="87">
        <v>133.93</v>
      </c>
      <c r="I249" s="87">
        <v>1.4458845326821226</v>
      </c>
      <c r="J249" s="92">
        <v>0</v>
      </c>
      <c r="K249" s="69">
        <f t="shared" si="9"/>
        <v>133.69588453268213</v>
      </c>
      <c r="L249" s="69">
        <f t="shared" si="10"/>
        <v>-0.2341154673178778</v>
      </c>
      <c r="M249" s="69">
        <f t="shared" si="11"/>
        <v>0</v>
      </c>
    </row>
    <row r="250" spans="1:14" x14ac:dyDescent="0.2">
      <c r="A250" s="20" t="s">
        <v>68</v>
      </c>
      <c r="B250" s="21" t="s">
        <v>69</v>
      </c>
      <c r="C250" s="12" t="s">
        <v>55</v>
      </c>
      <c r="D250" s="13" t="s">
        <v>27</v>
      </c>
      <c r="E250" s="14" t="s">
        <v>28</v>
      </c>
      <c r="F250" s="15">
        <v>3307</v>
      </c>
      <c r="G250" s="86">
        <v>144.82</v>
      </c>
      <c r="H250" s="87">
        <v>146.5</v>
      </c>
      <c r="I250" s="87">
        <v>1.4458845326821226</v>
      </c>
      <c r="J250" s="92">
        <v>0</v>
      </c>
      <c r="K250" s="69">
        <f t="shared" si="9"/>
        <v>146.26588453268212</v>
      </c>
      <c r="L250" s="69">
        <f t="shared" si="10"/>
        <v>-0.2341154673178778</v>
      </c>
      <c r="M250" s="69">
        <f t="shared" si="11"/>
        <v>0</v>
      </c>
    </row>
    <row r="251" spans="1:14" x14ac:dyDescent="0.2">
      <c r="A251" s="20" t="s">
        <v>68</v>
      </c>
      <c r="B251" s="21" t="s">
        <v>69</v>
      </c>
      <c r="C251" s="12" t="s">
        <v>55</v>
      </c>
      <c r="D251" s="13" t="s">
        <v>29</v>
      </c>
      <c r="E251" s="14" t="s">
        <v>30</v>
      </c>
      <c r="F251" s="15">
        <v>3309</v>
      </c>
      <c r="G251" s="86">
        <v>86.48</v>
      </c>
      <c r="H251" s="87">
        <v>88.160000000000011</v>
      </c>
      <c r="I251" s="87">
        <v>1.4458845326821226</v>
      </c>
      <c r="J251" s="92">
        <v>1679</v>
      </c>
      <c r="K251" s="69">
        <f t="shared" si="9"/>
        <v>87.925884532682133</v>
      </c>
      <c r="L251" s="69">
        <f t="shared" si="10"/>
        <v>-0.2341154673178778</v>
      </c>
      <c r="M251" s="69">
        <f t="shared" si="11"/>
        <v>-393.0798696267168</v>
      </c>
    </row>
    <row r="252" spans="1:14" x14ac:dyDescent="0.2">
      <c r="A252" s="20" t="s">
        <v>68</v>
      </c>
      <c r="B252" s="21" t="s">
        <v>69</v>
      </c>
      <c r="C252" s="12" t="s">
        <v>55</v>
      </c>
      <c r="D252" s="13" t="s">
        <v>31</v>
      </c>
      <c r="E252" s="14" t="s">
        <v>32</v>
      </c>
      <c r="F252" s="15">
        <v>3311</v>
      </c>
      <c r="G252" s="86">
        <v>113.76</v>
      </c>
      <c r="H252" s="87">
        <v>115.44000000000001</v>
      </c>
      <c r="I252" s="87">
        <v>1.4458845326821226</v>
      </c>
      <c r="J252" s="92">
        <v>2027</v>
      </c>
      <c r="K252" s="69">
        <f t="shared" si="9"/>
        <v>115.20588453268213</v>
      </c>
      <c r="L252" s="69">
        <f t="shared" si="10"/>
        <v>-0.2341154673178778</v>
      </c>
      <c r="M252" s="69">
        <f t="shared" si="11"/>
        <v>-474.55205225333827</v>
      </c>
    </row>
    <row r="253" spans="1:14" x14ac:dyDescent="0.2">
      <c r="A253" s="20" t="s">
        <v>68</v>
      </c>
      <c r="B253" s="21" t="s">
        <v>69</v>
      </c>
      <c r="C253" s="12" t="s">
        <v>55</v>
      </c>
      <c r="D253" s="13" t="s">
        <v>33</v>
      </c>
      <c r="E253" s="14" t="s">
        <v>34</v>
      </c>
      <c r="F253" s="15">
        <v>3313</v>
      </c>
      <c r="G253" s="86">
        <v>121.61</v>
      </c>
      <c r="H253" s="87">
        <v>123.29</v>
      </c>
      <c r="I253" s="87">
        <v>1.4458845326821226</v>
      </c>
      <c r="J253" s="92">
        <v>0</v>
      </c>
      <c r="K253" s="69">
        <f t="shared" si="9"/>
        <v>123.05588453268213</v>
      </c>
      <c r="L253" s="69">
        <f t="shared" si="10"/>
        <v>-0.2341154673178778</v>
      </c>
      <c r="M253" s="69">
        <f t="shared" si="11"/>
        <v>0</v>
      </c>
    </row>
    <row r="254" spans="1:14" x14ac:dyDescent="0.2">
      <c r="A254" s="20" t="s">
        <v>68</v>
      </c>
      <c r="B254" s="21" t="s">
        <v>69</v>
      </c>
      <c r="C254" s="12" t="s">
        <v>55</v>
      </c>
      <c r="D254" s="13" t="s">
        <v>35</v>
      </c>
      <c r="E254" s="14" t="s">
        <v>36</v>
      </c>
      <c r="F254" s="15">
        <v>3315</v>
      </c>
      <c r="G254" s="86">
        <v>139.63</v>
      </c>
      <c r="H254" s="87">
        <v>141.31</v>
      </c>
      <c r="I254" s="87">
        <v>1.4458845326821226</v>
      </c>
      <c r="J254" s="92">
        <v>0</v>
      </c>
      <c r="K254" s="69">
        <f t="shared" si="9"/>
        <v>141.07588453268212</v>
      </c>
      <c r="L254" s="69">
        <f t="shared" si="10"/>
        <v>-0.2341154673178778</v>
      </c>
      <c r="M254" s="69">
        <f t="shared" si="11"/>
        <v>0</v>
      </c>
    </row>
    <row r="255" spans="1:14" x14ac:dyDescent="0.2">
      <c r="A255" s="20" t="s">
        <v>68</v>
      </c>
      <c r="B255" s="21" t="s">
        <v>69</v>
      </c>
      <c r="C255" s="12" t="s">
        <v>55</v>
      </c>
      <c r="D255" s="13" t="s">
        <v>37</v>
      </c>
      <c r="E255" s="14" t="s">
        <v>38</v>
      </c>
      <c r="F255" s="15">
        <v>3317</v>
      </c>
      <c r="G255" s="86">
        <v>85.94</v>
      </c>
      <c r="H255" s="87">
        <v>87.62</v>
      </c>
      <c r="I255" s="87">
        <v>1.4458845326821226</v>
      </c>
      <c r="J255" s="92">
        <v>0</v>
      </c>
      <c r="K255" s="69">
        <f t="shared" si="9"/>
        <v>87.385884532682127</v>
      </c>
      <c r="L255" s="69">
        <f t="shared" si="10"/>
        <v>-0.2341154673178778</v>
      </c>
      <c r="M255" s="69">
        <f t="shared" si="11"/>
        <v>0</v>
      </c>
    </row>
    <row r="256" spans="1:14" x14ac:dyDescent="0.2">
      <c r="A256" s="20" t="s">
        <v>68</v>
      </c>
      <c r="B256" s="21" t="s">
        <v>69</v>
      </c>
      <c r="C256" s="12" t="s">
        <v>55</v>
      </c>
      <c r="D256" s="13" t="s">
        <v>39</v>
      </c>
      <c r="E256" s="14" t="s">
        <v>40</v>
      </c>
      <c r="F256" s="15">
        <v>3319</v>
      </c>
      <c r="G256" s="86">
        <v>105.3</v>
      </c>
      <c r="H256" s="87">
        <v>106.98</v>
      </c>
      <c r="I256" s="87">
        <v>1.4458845326821226</v>
      </c>
      <c r="J256" s="92">
        <v>800</v>
      </c>
      <c r="K256" s="69">
        <f t="shared" si="9"/>
        <v>106.74588453268213</v>
      </c>
      <c r="L256" s="69">
        <f t="shared" si="10"/>
        <v>-0.2341154673178778</v>
      </c>
      <c r="M256" s="69">
        <f t="shared" si="11"/>
        <v>-187.29237385430224</v>
      </c>
    </row>
    <row r="257" spans="1:14" x14ac:dyDescent="0.2">
      <c r="A257" s="20" t="s">
        <v>68</v>
      </c>
      <c r="B257" s="21" t="s">
        <v>69</v>
      </c>
      <c r="C257" s="12" t="s">
        <v>55</v>
      </c>
      <c r="D257" s="13" t="s">
        <v>41</v>
      </c>
      <c r="E257" s="14" t="s">
        <v>42</v>
      </c>
      <c r="F257" s="15">
        <v>3321</v>
      </c>
      <c r="G257" s="86">
        <v>117.82</v>
      </c>
      <c r="H257" s="87">
        <v>119.5</v>
      </c>
      <c r="I257" s="87">
        <v>1.4458845326821226</v>
      </c>
      <c r="J257" s="92">
        <v>952</v>
      </c>
      <c r="K257" s="69">
        <f t="shared" si="9"/>
        <v>119.26588453268212</v>
      </c>
      <c r="L257" s="69">
        <f t="shared" si="10"/>
        <v>-0.2341154673178778</v>
      </c>
      <c r="M257" s="69">
        <f t="shared" si="11"/>
        <v>-222.87792488661967</v>
      </c>
    </row>
    <row r="258" spans="1:14" x14ac:dyDescent="0.2">
      <c r="A258" s="20" t="s">
        <v>68</v>
      </c>
      <c r="B258" s="21" t="s">
        <v>69</v>
      </c>
      <c r="C258" s="12" t="s">
        <v>55</v>
      </c>
      <c r="D258" s="13" t="s">
        <v>43</v>
      </c>
      <c r="E258" s="14" t="s">
        <v>44</v>
      </c>
      <c r="F258" s="15">
        <v>3323</v>
      </c>
      <c r="G258" s="86">
        <v>72.069999999999993</v>
      </c>
      <c r="H258" s="87">
        <v>73.75</v>
      </c>
      <c r="I258" s="87">
        <v>1.4458845326821226</v>
      </c>
      <c r="J258" s="92">
        <v>0</v>
      </c>
      <c r="K258" s="69">
        <f t="shared" si="9"/>
        <v>73.515884532682122</v>
      </c>
      <c r="L258" s="69">
        <f t="shared" si="10"/>
        <v>-0.2341154673178778</v>
      </c>
      <c r="M258" s="69">
        <f t="shared" si="11"/>
        <v>0</v>
      </c>
    </row>
    <row r="259" spans="1:14" x14ac:dyDescent="0.2">
      <c r="A259" s="20" t="s">
        <v>68</v>
      </c>
      <c r="B259" s="21" t="s">
        <v>69</v>
      </c>
      <c r="C259" s="12" t="s">
        <v>55</v>
      </c>
      <c r="D259" s="13" t="s">
        <v>45</v>
      </c>
      <c r="E259" s="14" t="s">
        <v>46</v>
      </c>
      <c r="F259" s="15">
        <v>3325</v>
      </c>
      <c r="G259" s="86">
        <v>93.96</v>
      </c>
      <c r="H259" s="87">
        <v>95.64</v>
      </c>
      <c r="I259" s="87">
        <v>1.4458845326821226</v>
      </c>
      <c r="J259" s="92">
        <v>15435</v>
      </c>
      <c r="K259" s="69">
        <f t="shared" si="9"/>
        <v>95.405884532682123</v>
      </c>
      <c r="L259" s="69">
        <f t="shared" si="10"/>
        <v>-0.2341154673178778</v>
      </c>
      <c r="M259" s="69">
        <f t="shared" si="11"/>
        <v>-3613.5722380514439</v>
      </c>
    </row>
    <row r="260" spans="1:14" x14ac:dyDescent="0.2">
      <c r="A260" s="20" t="s">
        <v>68</v>
      </c>
      <c r="B260" s="21" t="s">
        <v>69</v>
      </c>
      <c r="C260" s="12" t="s">
        <v>55</v>
      </c>
      <c r="D260" s="13" t="s">
        <v>47</v>
      </c>
      <c r="E260" s="14" t="s">
        <v>48</v>
      </c>
      <c r="F260" s="15">
        <v>3327</v>
      </c>
      <c r="G260" s="86">
        <v>105.3</v>
      </c>
      <c r="H260" s="87">
        <v>106.98</v>
      </c>
      <c r="I260" s="87">
        <v>1.4458845326821226</v>
      </c>
      <c r="J260" s="92">
        <v>9771</v>
      </c>
      <c r="K260" s="69">
        <f t="shared" si="9"/>
        <v>106.74588453268213</v>
      </c>
      <c r="L260" s="69">
        <f t="shared" si="10"/>
        <v>-0.2341154673178778</v>
      </c>
      <c r="M260" s="69">
        <f t="shared" si="11"/>
        <v>-2287.5422311629841</v>
      </c>
    </row>
    <row r="261" spans="1:14" x14ac:dyDescent="0.2">
      <c r="A261" s="20" t="s">
        <v>68</v>
      </c>
      <c r="B261" s="21" t="s">
        <v>69</v>
      </c>
      <c r="C261" s="12" t="s">
        <v>55</v>
      </c>
      <c r="D261" s="13" t="s">
        <v>49</v>
      </c>
      <c r="E261" s="14" t="s">
        <v>50</v>
      </c>
      <c r="F261" s="15">
        <v>3329</v>
      </c>
      <c r="G261" s="86">
        <v>113.24</v>
      </c>
      <c r="H261" s="87">
        <v>114.92</v>
      </c>
      <c r="I261" s="87">
        <v>1.4458845326821226</v>
      </c>
      <c r="J261" s="92">
        <v>0</v>
      </c>
      <c r="K261" s="69">
        <f t="shared" si="9"/>
        <v>114.68588453268212</v>
      </c>
      <c r="L261" s="69">
        <f t="shared" si="10"/>
        <v>-0.2341154673178778</v>
      </c>
      <c r="M261" s="69">
        <f t="shared" si="11"/>
        <v>0</v>
      </c>
    </row>
    <row r="262" spans="1:14" x14ac:dyDescent="0.2">
      <c r="A262" s="20" t="s">
        <v>68</v>
      </c>
      <c r="B262" s="21" t="s">
        <v>69</v>
      </c>
      <c r="C262" s="12" t="s">
        <v>55</v>
      </c>
      <c r="D262" s="16" t="s">
        <v>51</v>
      </c>
      <c r="E262" s="17" t="s">
        <v>52</v>
      </c>
      <c r="F262" s="15">
        <v>3331</v>
      </c>
      <c r="G262" s="86">
        <v>127.01</v>
      </c>
      <c r="H262" s="87">
        <v>128.69</v>
      </c>
      <c r="I262" s="87">
        <v>1.4458845326821226</v>
      </c>
      <c r="J262" s="92">
        <v>0</v>
      </c>
      <c r="K262" s="69">
        <f t="shared" si="9"/>
        <v>128.45588453268212</v>
      </c>
      <c r="L262" s="69">
        <f t="shared" si="10"/>
        <v>-0.2341154673178778</v>
      </c>
      <c r="M262" s="69">
        <f t="shared" si="11"/>
        <v>0</v>
      </c>
    </row>
    <row r="263" spans="1:14" x14ac:dyDescent="0.2">
      <c r="A263" s="20" t="s">
        <v>334</v>
      </c>
      <c r="B263" s="21" t="s">
        <v>335</v>
      </c>
      <c r="C263" s="12" t="s">
        <v>55</v>
      </c>
      <c r="D263" s="13" t="s">
        <v>21</v>
      </c>
      <c r="E263" s="14" t="s">
        <v>22</v>
      </c>
      <c r="F263" s="15">
        <v>3301</v>
      </c>
      <c r="G263" s="86">
        <v>135.51</v>
      </c>
      <c r="H263" s="87">
        <v>137.19</v>
      </c>
      <c r="I263" s="87">
        <v>0</v>
      </c>
      <c r="J263" s="92">
        <v>21</v>
      </c>
      <c r="K263" s="69">
        <f t="shared" ref="K263:K326" si="12">+G263+I263</f>
        <v>135.51</v>
      </c>
      <c r="L263" s="69">
        <f t="shared" ref="L263:L326" si="13">+K263-H263</f>
        <v>-1.6800000000000068</v>
      </c>
      <c r="M263" s="69">
        <f t="shared" ref="M263:M326" si="14">+L263*J263</f>
        <v>-35.280000000000143</v>
      </c>
      <c r="N263" s="70">
        <f>SUM(M263:M278)</f>
        <v>-9757.4400000000296</v>
      </c>
    </row>
    <row r="264" spans="1:14" x14ac:dyDescent="0.2">
      <c r="A264" s="20" t="s">
        <v>334</v>
      </c>
      <c r="B264" s="21" t="s">
        <v>335</v>
      </c>
      <c r="C264" s="12" t="s">
        <v>55</v>
      </c>
      <c r="D264" s="13" t="s">
        <v>23</v>
      </c>
      <c r="E264" s="14" t="s">
        <v>24</v>
      </c>
      <c r="F264" s="15">
        <v>3303</v>
      </c>
      <c r="G264" s="86">
        <v>148.09</v>
      </c>
      <c r="H264" s="87">
        <v>149.77000000000001</v>
      </c>
      <c r="I264" s="87">
        <v>0</v>
      </c>
      <c r="J264" s="92">
        <v>0</v>
      </c>
      <c r="K264" s="69">
        <f t="shared" si="12"/>
        <v>148.09</v>
      </c>
      <c r="L264" s="69">
        <f t="shared" si="13"/>
        <v>-1.6800000000000068</v>
      </c>
      <c r="M264" s="69">
        <f t="shared" si="14"/>
        <v>0</v>
      </c>
    </row>
    <row r="265" spans="1:14" x14ac:dyDescent="0.2">
      <c r="A265" s="20" t="s">
        <v>334</v>
      </c>
      <c r="B265" s="21" t="s">
        <v>335</v>
      </c>
      <c r="C265" s="12" t="s">
        <v>55</v>
      </c>
      <c r="D265" s="13" t="s">
        <v>25</v>
      </c>
      <c r="E265" s="14" t="s">
        <v>26</v>
      </c>
      <c r="F265" s="15">
        <v>3305</v>
      </c>
      <c r="G265" s="86">
        <v>132.25</v>
      </c>
      <c r="H265" s="87">
        <v>133.93</v>
      </c>
      <c r="I265" s="87">
        <v>0</v>
      </c>
      <c r="J265" s="92">
        <v>0</v>
      </c>
      <c r="K265" s="69">
        <f t="shared" si="12"/>
        <v>132.25</v>
      </c>
      <c r="L265" s="69">
        <f t="shared" si="13"/>
        <v>-1.6800000000000068</v>
      </c>
      <c r="M265" s="69">
        <f t="shared" si="14"/>
        <v>0</v>
      </c>
    </row>
    <row r="266" spans="1:14" x14ac:dyDescent="0.2">
      <c r="A266" s="20" t="s">
        <v>334</v>
      </c>
      <c r="B266" s="21" t="s">
        <v>335</v>
      </c>
      <c r="C266" s="12" t="s">
        <v>55</v>
      </c>
      <c r="D266" s="13" t="s">
        <v>27</v>
      </c>
      <c r="E266" s="14" t="s">
        <v>28</v>
      </c>
      <c r="F266" s="15">
        <v>3307</v>
      </c>
      <c r="G266" s="86">
        <v>144.82</v>
      </c>
      <c r="H266" s="87">
        <v>146.5</v>
      </c>
      <c r="I266" s="87">
        <v>0</v>
      </c>
      <c r="J266" s="92">
        <v>0</v>
      </c>
      <c r="K266" s="69">
        <f t="shared" si="12"/>
        <v>144.82</v>
      </c>
      <c r="L266" s="69">
        <f t="shared" si="13"/>
        <v>-1.6800000000000068</v>
      </c>
      <c r="M266" s="69">
        <f t="shared" si="14"/>
        <v>0</v>
      </c>
    </row>
    <row r="267" spans="1:14" x14ac:dyDescent="0.2">
      <c r="A267" s="20" t="s">
        <v>334</v>
      </c>
      <c r="B267" s="21" t="s">
        <v>335</v>
      </c>
      <c r="C267" s="12" t="s">
        <v>55</v>
      </c>
      <c r="D267" s="13" t="s">
        <v>29</v>
      </c>
      <c r="E267" s="14" t="s">
        <v>30</v>
      </c>
      <c r="F267" s="15">
        <v>3309</v>
      </c>
      <c r="G267" s="86">
        <v>86.48</v>
      </c>
      <c r="H267" s="87">
        <v>88.16</v>
      </c>
      <c r="I267" s="87">
        <v>0</v>
      </c>
      <c r="J267" s="92">
        <v>365</v>
      </c>
      <c r="K267" s="69">
        <f t="shared" si="12"/>
        <v>86.48</v>
      </c>
      <c r="L267" s="69">
        <f t="shared" si="13"/>
        <v>-1.6799999999999926</v>
      </c>
      <c r="M267" s="69">
        <f t="shared" si="14"/>
        <v>-613.19999999999732</v>
      </c>
    </row>
    <row r="268" spans="1:14" x14ac:dyDescent="0.2">
      <c r="A268" s="20" t="s">
        <v>334</v>
      </c>
      <c r="B268" s="21" t="s">
        <v>335</v>
      </c>
      <c r="C268" s="12" t="s">
        <v>55</v>
      </c>
      <c r="D268" s="13" t="s">
        <v>31</v>
      </c>
      <c r="E268" s="14" t="s">
        <v>32</v>
      </c>
      <c r="F268" s="15">
        <v>3311</v>
      </c>
      <c r="G268" s="86">
        <v>113.76</v>
      </c>
      <c r="H268" s="87">
        <v>115.44</v>
      </c>
      <c r="I268" s="87">
        <v>0</v>
      </c>
      <c r="J268" s="92">
        <v>416</v>
      </c>
      <c r="K268" s="69">
        <f t="shared" si="12"/>
        <v>113.76</v>
      </c>
      <c r="L268" s="69">
        <f t="shared" si="13"/>
        <v>-1.6799999999999926</v>
      </c>
      <c r="M268" s="69">
        <f t="shared" si="14"/>
        <v>-698.87999999999693</v>
      </c>
    </row>
    <row r="269" spans="1:14" x14ac:dyDescent="0.2">
      <c r="A269" s="20" t="s">
        <v>334</v>
      </c>
      <c r="B269" s="21" t="s">
        <v>335</v>
      </c>
      <c r="C269" s="12" t="s">
        <v>55</v>
      </c>
      <c r="D269" s="13" t="s">
        <v>33</v>
      </c>
      <c r="E269" s="14" t="s">
        <v>34</v>
      </c>
      <c r="F269" s="15">
        <v>3313</v>
      </c>
      <c r="G269" s="86">
        <v>121.61</v>
      </c>
      <c r="H269" s="87">
        <v>123.29</v>
      </c>
      <c r="I269" s="87">
        <v>0</v>
      </c>
      <c r="J269" s="92">
        <v>0</v>
      </c>
      <c r="K269" s="69">
        <f t="shared" si="12"/>
        <v>121.61</v>
      </c>
      <c r="L269" s="69">
        <f t="shared" si="13"/>
        <v>-1.6800000000000068</v>
      </c>
      <c r="M269" s="69">
        <f t="shared" si="14"/>
        <v>0</v>
      </c>
    </row>
    <row r="270" spans="1:14" x14ac:dyDescent="0.2">
      <c r="A270" s="20" t="s">
        <v>334</v>
      </c>
      <c r="B270" s="21" t="s">
        <v>335</v>
      </c>
      <c r="C270" s="12" t="s">
        <v>55</v>
      </c>
      <c r="D270" s="13" t="s">
        <v>35</v>
      </c>
      <c r="E270" s="14" t="s">
        <v>36</v>
      </c>
      <c r="F270" s="15">
        <v>3315</v>
      </c>
      <c r="G270" s="86">
        <v>139.63</v>
      </c>
      <c r="H270" s="87">
        <v>141.31</v>
      </c>
      <c r="I270" s="87">
        <v>0</v>
      </c>
      <c r="J270" s="92">
        <v>0</v>
      </c>
      <c r="K270" s="69">
        <f t="shared" si="12"/>
        <v>139.63</v>
      </c>
      <c r="L270" s="69">
        <f t="shared" si="13"/>
        <v>-1.6800000000000068</v>
      </c>
      <c r="M270" s="69">
        <f t="shared" si="14"/>
        <v>0</v>
      </c>
    </row>
    <row r="271" spans="1:14" x14ac:dyDescent="0.2">
      <c r="A271" s="20" t="s">
        <v>334</v>
      </c>
      <c r="B271" s="21" t="s">
        <v>335</v>
      </c>
      <c r="C271" s="12" t="s">
        <v>55</v>
      </c>
      <c r="D271" s="13" t="s">
        <v>37</v>
      </c>
      <c r="E271" s="14" t="s">
        <v>38</v>
      </c>
      <c r="F271" s="15">
        <v>3317</v>
      </c>
      <c r="G271" s="86">
        <v>85.94</v>
      </c>
      <c r="H271" s="87">
        <v>87.62</v>
      </c>
      <c r="I271" s="87">
        <v>0</v>
      </c>
      <c r="J271" s="92">
        <v>0</v>
      </c>
      <c r="K271" s="69">
        <f t="shared" si="12"/>
        <v>85.94</v>
      </c>
      <c r="L271" s="69">
        <f t="shared" si="13"/>
        <v>-1.6800000000000068</v>
      </c>
      <c r="M271" s="69">
        <f t="shared" si="14"/>
        <v>0</v>
      </c>
    </row>
    <row r="272" spans="1:14" x14ac:dyDescent="0.2">
      <c r="A272" s="20" t="s">
        <v>334</v>
      </c>
      <c r="B272" s="21" t="s">
        <v>335</v>
      </c>
      <c r="C272" s="12" t="s">
        <v>55</v>
      </c>
      <c r="D272" s="13" t="s">
        <v>39</v>
      </c>
      <c r="E272" s="14" t="s">
        <v>40</v>
      </c>
      <c r="F272" s="15">
        <v>3319</v>
      </c>
      <c r="G272" s="86">
        <v>105.3</v>
      </c>
      <c r="H272" s="87">
        <v>106.98</v>
      </c>
      <c r="I272" s="87">
        <v>0</v>
      </c>
      <c r="J272" s="92">
        <v>0</v>
      </c>
      <c r="K272" s="69">
        <f t="shared" si="12"/>
        <v>105.3</v>
      </c>
      <c r="L272" s="69">
        <f t="shared" si="13"/>
        <v>-1.6800000000000068</v>
      </c>
      <c r="M272" s="69">
        <f t="shared" si="14"/>
        <v>0</v>
      </c>
    </row>
    <row r="273" spans="1:14" x14ac:dyDescent="0.2">
      <c r="A273" s="20" t="s">
        <v>334</v>
      </c>
      <c r="B273" s="21" t="s">
        <v>335</v>
      </c>
      <c r="C273" s="12" t="s">
        <v>55</v>
      </c>
      <c r="D273" s="13" t="s">
        <v>41</v>
      </c>
      <c r="E273" s="14" t="s">
        <v>42</v>
      </c>
      <c r="F273" s="15">
        <v>3321</v>
      </c>
      <c r="G273" s="86">
        <v>117.82</v>
      </c>
      <c r="H273" s="87">
        <v>119.5</v>
      </c>
      <c r="I273" s="87">
        <v>0</v>
      </c>
      <c r="J273" s="92">
        <v>138</v>
      </c>
      <c r="K273" s="69">
        <f t="shared" si="12"/>
        <v>117.82</v>
      </c>
      <c r="L273" s="69">
        <f t="shared" si="13"/>
        <v>-1.6800000000000068</v>
      </c>
      <c r="M273" s="69">
        <f t="shared" si="14"/>
        <v>-231.84000000000094</v>
      </c>
    </row>
    <row r="274" spans="1:14" x14ac:dyDescent="0.2">
      <c r="A274" s="20" t="s">
        <v>334</v>
      </c>
      <c r="B274" s="21" t="s">
        <v>335</v>
      </c>
      <c r="C274" s="12" t="s">
        <v>55</v>
      </c>
      <c r="D274" s="13" t="s">
        <v>43</v>
      </c>
      <c r="E274" s="14" t="s">
        <v>44</v>
      </c>
      <c r="F274" s="15">
        <v>3323</v>
      </c>
      <c r="G274" s="86">
        <v>72.069999999999993</v>
      </c>
      <c r="H274" s="87">
        <v>73.75</v>
      </c>
      <c r="I274" s="87">
        <v>0</v>
      </c>
      <c r="J274" s="92">
        <v>3293</v>
      </c>
      <c r="K274" s="69">
        <f t="shared" si="12"/>
        <v>72.069999999999993</v>
      </c>
      <c r="L274" s="69">
        <f t="shared" si="13"/>
        <v>-1.6800000000000068</v>
      </c>
      <c r="M274" s="69">
        <f t="shared" si="14"/>
        <v>-5532.2400000000225</v>
      </c>
    </row>
    <row r="275" spans="1:14" x14ac:dyDescent="0.2">
      <c r="A275" s="20" t="s">
        <v>334</v>
      </c>
      <c r="B275" s="21" t="s">
        <v>335</v>
      </c>
      <c r="C275" s="12" t="s">
        <v>55</v>
      </c>
      <c r="D275" s="13" t="s">
        <v>45</v>
      </c>
      <c r="E275" s="14" t="s">
        <v>46</v>
      </c>
      <c r="F275" s="15">
        <v>3325</v>
      </c>
      <c r="G275" s="86">
        <v>93.96</v>
      </c>
      <c r="H275" s="87">
        <v>95.64</v>
      </c>
      <c r="I275" s="87">
        <v>0</v>
      </c>
      <c r="J275" s="92">
        <v>1414</v>
      </c>
      <c r="K275" s="69">
        <f t="shared" si="12"/>
        <v>93.96</v>
      </c>
      <c r="L275" s="69">
        <f t="shared" si="13"/>
        <v>-1.6800000000000068</v>
      </c>
      <c r="M275" s="69">
        <f t="shared" si="14"/>
        <v>-2375.5200000000095</v>
      </c>
    </row>
    <row r="276" spans="1:14" x14ac:dyDescent="0.2">
      <c r="A276" s="20" t="s">
        <v>334</v>
      </c>
      <c r="B276" s="21" t="s">
        <v>335</v>
      </c>
      <c r="C276" s="12" t="s">
        <v>55</v>
      </c>
      <c r="D276" s="13" t="s">
        <v>47</v>
      </c>
      <c r="E276" s="14" t="s">
        <v>48</v>
      </c>
      <c r="F276" s="15">
        <v>3327</v>
      </c>
      <c r="G276" s="86">
        <v>105.3</v>
      </c>
      <c r="H276" s="87">
        <v>106.98</v>
      </c>
      <c r="I276" s="87">
        <v>0</v>
      </c>
      <c r="J276" s="92">
        <v>39</v>
      </c>
      <c r="K276" s="69">
        <f t="shared" si="12"/>
        <v>105.3</v>
      </c>
      <c r="L276" s="69">
        <f t="shared" si="13"/>
        <v>-1.6800000000000068</v>
      </c>
      <c r="M276" s="69">
        <f t="shared" si="14"/>
        <v>-65.520000000000266</v>
      </c>
    </row>
    <row r="277" spans="1:14" x14ac:dyDescent="0.2">
      <c r="A277" s="20" t="s">
        <v>334</v>
      </c>
      <c r="B277" s="21" t="s">
        <v>335</v>
      </c>
      <c r="C277" s="12" t="s">
        <v>55</v>
      </c>
      <c r="D277" s="13" t="s">
        <v>49</v>
      </c>
      <c r="E277" s="14" t="s">
        <v>50</v>
      </c>
      <c r="F277" s="15">
        <v>3329</v>
      </c>
      <c r="G277" s="86">
        <v>113.24</v>
      </c>
      <c r="H277" s="87">
        <v>114.92</v>
      </c>
      <c r="I277" s="87">
        <v>0</v>
      </c>
      <c r="J277" s="92">
        <v>122</v>
      </c>
      <c r="K277" s="69">
        <f t="shared" si="12"/>
        <v>113.24</v>
      </c>
      <c r="L277" s="69">
        <f t="shared" si="13"/>
        <v>-1.6800000000000068</v>
      </c>
      <c r="M277" s="69">
        <f t="shared" si="14"/>
        <v>-204.96000000000083</v>
      </c>
    </row>
    <row r="278" spans="1:14" x14ac:dyDescent="0.2">
      <c r="A278" s="20" t="s">
        <v>334</v>
      </c>
      <c r="B278" s="21" t="s">
        <v>335</v>
      </c>
      <c r="C278" s="12" t="s">
        <v>55</v>
      </c>
      <c r="D278" s="16" t="s">
        <v>51</v>
      </c>
      <c r="E278" s="17" t="s">
        <v>52</v>
      </c>
      <c r="F278" s="15">
        <v>3331</v>
      </c>
      <c r="G278" s="86">
        <v>127.01</v>
      </c>
      <c r="H278" s="87">
        <v>128.69</v>
      </c>
      <c r="I278" s="87">
        <v>0</v>
      </c>
      <c r="J278" s="92">
        <v>0</v>
      </c>
      <c r="K278" s="69">
        <f t="shared" si="12"/>
        <v>127.01</v>
      </c>
      <c r="L278" s="69">
        <f t="shared" si="13"/>
        <v>-1.6799999999999926</v>
      </c>
      <c r="M278" s="69">
        <f t="shared" si="14"/>
        <v>0</v>
      </c>
    </row>
    <row r="279" spans="1:14" x14ac:dyDescent="0.2">
      <c r="A279" s="12" t="s">
        <v>290</v>
      </c>
      <c r="B279" s="21" t="s">
        <v>291</v>
      </c>
      <c r="C279" s="12" t="s">
        <v>94</v>
      </c>
      <c r="D279" s="13" t="s">
        <v>21</v>
      </c>
      <c r="E279" s="14" t="s">
        <v>22</v>
      </c>
      <c r="F279" s="15">
        <v>3301</v>
      </c>
      <c r="G279" s="86">
        <v>97.24</v>
      </c>
      <c r="H279" s="87">
        <v>97.28</v>
      </c>
      <c r="I279" s="87">
        <v>0</v>
      </c>
      <c r="J279" s="92">
        <v>0</v>
      </c>
      <c r="K279" s="69">
        <f t="shared" si="12"/>
        <v>97.24</v>
      </c>
      <c r="L279" s="69">
        <f t="shared" si="13"/>
        <v>-4.0000000000006253E-2</v>
      </c>
      <c r="M279" s="69">
        <f t="shared" si="14"/>
        <v>0</v>
      </c>
      <c r="N279" s="70">
        <f>SUM(M279:M294)</f>
        <v>-739.32000000011556</v>
      </c>
    </row>
    <row r="280" spans="1:14" x14ac:dyDescent="0.2">
      <c r="A280" s="12" t="s">
        <v>290</v>
      </c>
      <c r="B280" s="21" t="s">
        <v>291</v>
      </c>
      <c r="C280" s="12" t="s">
        <v>94</v>
      </c>
      <c r="D280" s="13" t="s">
        <v>23</v>
      </c>
      <c r="E280" s="14" t="s">
        <v>24</v>
      </c>
      <c r="F280" s="15">
        <v>3303</v>
      </c>
      <c r="G280" s="86">
        <v>105.53</v>
      </c>
      <c r="H280" s="87">
        <v>105.57000000000001</v>
      </c>
      <c r="I280" s="87">
        <v>0</v>
      </c>
      <c r="J280" s="92">
        <v>0</v>
      </c>
      <c r="K280" s="69">
        <f t="shared" si="12"/>
        <v>105.53</v>
      </c>
      <c r="L280" s="69">
        <f t="shared" si="13"/>
        <v>-4.0000000000006253E-2</v>
      </c>
      <c r="M280" s="69">
        <f t="shared" si="14"/>
        <v>0</v>
      </c>
    </row>
    <row r="281" spans="1:14" x14ac:dyDescent="0.2">
      <c r="A281" s="12" t="s">
        <v>290</v>
      </c>
      <c r="B281" s="21" t="s">
        <v>291</v>
      </c>
      <c r="C281" s="12" t="s">
        <v>94</v>
      </c>
      <c r="D281" s="13" t="s">
        <v>25</v>
      </c>
      <c r="E281" s="14" t="s">
        <v>26</v>
      </c>
      <c r="F281" s="15">
        <v>3305</v>
      </c>
      <c r="G281" s="86">
        <v>95.1</v>
      </c>
      <c r="H281" s="87">
        <v>95.14</v>
      </c>
      <c r="I281" s="87">
        <v>0</v>
      </c>
      <c r="J281" s="92">
        <v>0</v>
      </c>
      <c r="K281" s="69">
        <f t="shared" si="12"/>
        <v>95.1</v>
      </c>
      <c r="L281" s="69">
        <f t="shared" si="13"/>
        <v>-4.0000000000006253E-2</v>
      </c>
      <c r="M281" s="69">
        <f t="shared" si="14"/>
        <v>0</v>
      </c>
    </row>
    <row r="282" spans="1:14" x14ac:dyDescent="0.2">
      <c r="A282" s="12" t="s">
        <v>290</v>
      </c>
      <c r="B282" s="21" t="s">
        <v>291</v>
      </c>
      <c r="C282" s="12" t="s">
        <v>94</v>
      </c>
      <c r="D282" s="13" t="s">
        <v>27</v>
      </c>
      <c r="E282" s="14" t="s">
        <v>28</v>
      </c>
      <c r="F282" s="15">
        <v>3307</v>
      </c>
      <c r="G282" s="86">
        <v>103.87</v>
      </c>
      <c r="H282" s="87">
        <v>103.91000000000001</v>
      </c>
      <c r="I282" s="87">
        <v>0</v>
      </c>
      <c r="J282" s="92">
        <v>0</v>
      </c>
      <c r="K282" s="69">
        <f t="shared" si="12"/>
        <v>103.87</v>
      </c>
      <c r="L282" s="69">
        <f t="shared" si="13"/>
        <v>-4.0000000000006253E-2</v>
      </c>
      <c r="M282" s="69">
        <f t="shared" si="14"/>
        <v>0</v>
      </c>
    </row>
    <row r="283" spans="1:14" x14ac:dyDescent="0.2">
      <c r="A283" s="12" t="s">
        <v>290</v>
      </c>
      <c r="B283" s="21" t="s">
        <v>291</v>
      </c>
      <c r="C283" s="12" t="s">
        <v>94</v>
      </c>
      <c r="D283" s="13" t="s">
        <v>29</v>
      </c>
      <c r="E283" s="14" t="s">
        <v>30</v>
      </c>
      <c r="F283" s="15">
        <v>3309</v>
      </c>
      <c r="G283" s="86">
        <v>64.75</v>
      </c>
      <c r="H283" s="87">
        <v>64.790000000000006</v>
      </c>
      <c r="I283" s="87">
        <v>0</v>
      </c>
      <c r="J283" s="92">
        <v>1591</v>
      </c>
      <c r="K283" s="69">
        <f t="shared" si="12"/>
        <v>64.75</v>
      </c>
      <c r="L283" s="69">
        <f t="shared" si="13"/>
        <v>-4.0000000000006253E-2</v>
      </c>
      <c r="M283" s="69">
        <f t="shared" si="14"/>
        <v>-63.640000000009948</v>
      </c>
    </row>
    <row r="284" spans="1:14" x14ac:dyDescent="0.2">
      <c r="A284" s="12" t="s">
        <v>290</v>
      </c>
      <c r="B284" s="21" t="s">
        <v>291</v>
      </c>
      <c r="C284" s="12" t="s">
        <v>94</v>
      </c>
      <c r="D284" s="13" t="s">
        <v>31</v>
      </c>
      <c r="E284" s="14" t="s">
        <v>32</v>
      </c>
      <c r="F284" s="15">
        <v>3311</v>
      </c>
      <c r="G284" s="86">
        <v>82.68</v>
      </c>
      <c r="H284" s="87">
        <v>82.720000000000013</v>
      </c>
      <c r="I284" s="87">
        <v>0</v>
      </c>
      <c r="J284" s="92">
        <v>524</v>
      </c>
      <c r="K284" s="69">
        <f t="shared" si="12"/>
        <v>82.68</v>
      </c>
      <c r="L284" s="69">
        <f t="shared" si="13"/>
        <v>-4.0000000000006253E-2</v>
      </c>
      <c r="M284" s="69">
        <f t="shared" si="14"/>
        <v>-20.960000000003276</v>
      </c>
    </row>
    <row r="285" spans="1:14" x14ac:dyDescent="0.2">
      <c r="A285" s="12" t="s">
        <v>290</v>
      </c>
      <c r="B285" s="21" t="s">
        <v>291</v>
      </c>
      <c r="C285" s="12" t="s">
        <v>94</v>
      </c>
      <c r="D285" s="13" t="s">
        <v>33</v>
      </c>
      <c r="E285" s="14" t="s">
        <v>34</v>
      </c>
      <c r="F285" s="15">
        <v>3313</v>
      </c>
      <c r="G285" s="86">
        <v>87.86</v>
      </c>
      <c r="H285" s="87">
        <v>87.9</v>
      </c>
      <c r="I285" s="87">
        <v>0</v>
      </c>
      <c r="J285" s="92">
        <v>0</v>
      </c>
      <c r="K285" s="69">
        <f t="shared" si="12"/>
        <v>87.86</v>
      </c>
      <c r="L285" s="69">
        <f t="shared" si="13"/>
        <v>-4.0000000000006253E-2</v>
      </c>
      <c r="M285" s="69">
        <f t="shared" si="14"/>
        <v>0</v>
      </c>
    </row>
    <row r="286" spans="1:14" x14ac:dyDescent="0.2">
      <c r="A286" s="12" t="s">
        <v>290</v>
      </c>
      <c r="B286" s="21" t="s">
        <v>291</v>
      </c>
      <c r="C286" s="12" t="s">
        <v>94</v>
      </c>
      <c r="D286" s="13" t="s">
        <v>35</v>
      </c>
      <c r="E286" s="14" t="s">
        <v>36</v>
      </c>
      <c r="F286" s="15">
        <v>3315</v>
      </c>
      <c r="G286" s="86">
        <v>99.93</v>
      </c>
      <c r="H286" s="87">
        <v>99.970000000000013</v>
      </c>
      <c r="I286" s="87">
        <v>0</v>
      </c>
      <c r="J286" s="92">
        <v>0</v>
      </c>
      <c r="K286" s="69">
        <f t="shared" si="12"/>
        <v>99.93</v>
      </c>
      <c r="L286" s="69">
        <f t="shared" si="13"/>
        <v>-4.0000000000006253E-2</v>
      </c>
      <c r="M286" s="69">
        <f t="shared" si="14"/>
        <v>0</v>
      </c>
    </row>
    <row r="287" spans="1:14" x14ac:dyDescent="0.2">
      <c r="A287" s="12" t="s">
        <v>290</v>
      </c>
      <c r="B287" s="21" t="s">
        <v>291</v>
      </c>
      <c r="C287" s="12" t="s">
        <v>94</v>
      </c>
      <c r="D287" s="13" t="s">
        <v>37</v>
      </c>
      <c r="E287" s="14" t="s">
        <v>38</v>
      </c>
      <c r="F287" s="15">
        <v>3317</v>
      </c>
      <c r="G287" s="86">
        <v>64.3</v>
      </c>
      <c r="H287" s="87">
        <v>64.34</v>
      </c>
      <c r="I287" s="87">
        <v>0</v>
      </c>
      <c r="J287" s="92">
        <v>0</v>
      </c>
      <c r="K287" s="69">
        <f t="shared" si="12"/>
        <v>64.3</v>
      </c>
      <c r="L287" s="69">
        <f t="shared" si="13"/>
        <v>-4.0000000000006253E-2</v>
      </c>
      <c r="M287" s="69">
        <f t="shared" si="14"/>
        <v>0</v>
      </c>
    </row>
    <row r="288" spans="1:14" x14ac:dyDescent="0.2">
      <c r="A288" s="12" t="s">
        <v>290</v>
      </c>
      <c r="B288" s="21" t="s">
        <v>291</v>
      </c>
      <c r="C288" s="12" t="s">
        <v>94</v>
      </c>
      <c r="D288" s="13" t="s">
        <v>39</v>
      </c>
      <c r="E288" s="14" t="s">
        <v>40</v>
      </c>
      <c r="F288" s="15">
        <v>3319</v>
      </c>
      <c r="G288" s="86">
        <v>76.97</v>
      </c>
      <c r="H288" s="87">
        <v>77.010000000000005</v>
      </c>
      <c r="I288" s="87">
        <v>0</v>
      </c>
      <c r="J288" s="92">
        <v>2481</v>
      </c>
      <c r="K288" s="69">
        <f t="shared" si="12"/>
        <v>76.97</v>
      </c>
      <c r="L288" s="69">
        <f t="shared" si="13"/>
        <v>-4.0000000000006253E-2</v>
      </c>
      <c r="M288" s="69">
        <f t="shared" si="14"/>
        <v>-99.240000000015513</v>
      </c>
    </row>
    <row r="289" spans="1:14" x14ac:dyDescent="0.2">
      <c r="A289" s="12" t="s">
        <v>290</v>
      </c>
      <c r="B289" s="21" t="s">
        <v>291</v>
      </c>
      <c r="C289" s="12" t="s">
        <v>94</v>
      </c>
      <c r="D289" s="13" t="s">
        <v>41</v>
      </c>
      <c r="E289" s="14" t="s">
        <v>42</v>
      </c>
      <c r="F289" s="15">
        <v>3321</v>
      </c>
      <c r="G289" s="86">
        <v>85.26</v>
      </c>
      <c r="H289" s="87">
        <v>85.300000000000011</v>
      </c>
      <c r="I289" s="87">
        <v>0</v>
      </c>
      <c r="J289" s="92">
        <v>621</v>
      </c>
      <c r="K289" s="69">
        <f t="shared" si="12"/>
        <v>85.26</v>
      </c>
      <c r="L289" s="69">
        <f t="shared" si="13"/>
        <v>-4.0000000000006253E-2</v>
      </c>
      <c r="M289" s="69">
        <f t="shared" si="14"/>
        <v>-24.840000000003883</v>
      </c>
    </row>
    <row r="290" spans="1:14" x14ac:dyDescent="0.2">
      <c r="A290" s="12" t="s">
        <v>290</v>
      </c>
      <c r="B290" s="21" t="s">
        <v>291</v>
      </c>
      <c r="C290" s="12" t="s">
        <v>94</v>
      </c>
      <c r="D290" s="13" t="s">
        <v>43</v>
      </c>
      <c r="E290" s="14" t="s">
        <v>44</v>
      </c>
      <c r="F290" s="15">
        <v>3323</v>
      </c>
      <c r="G290" s="86">
        <v>55.1</v>
      </c>
      <c r="H290" s="87">
        <v>55.14</v>
      </c>
      <c r="I290" s="87">
        <v>0</v>
      </c>
      <c r="J290" s="92">
        <v>0</v>
      </c>
      <c r="K290" s="69">
        <f t="shared" si="12"/>
        <v>55.1</v>
      </c>
      <c r="L290" s="69">
        <f t="shared" si="13"/>
        <v>-3.9999999999999147E-2</v>
      </c>
      <c r="M290" s="69">
        <f t="shared" si="14"/>
        <v>0</v>
      </c>
    </row>
    <row r="291" spans="1:14" x14ac:dyDescent="0.2">
      <c r="A291" s="12" t="s">
        <v>290</v>
      </c>
      <c r="B291" s="21" t="s">
        <v>291</v>
      </c>
      <c r="C291" s="12" t="s">
        <v>94</v>
      </c>
      <c r="D291" s="13" t="s">
        <v>45</v>
      </c>
      <c r="E291" s="14" t="s">
        <v>46</v>
      </c>
      <c r="F291" s="15">
        <v>3325</v>
      </c>
      <c r="G291" s="86">
        <v>69.53</v>
      </c>
      <c r="H291" s="87">
        <v>69.570000000000007</v>
      </c>
      <c r="I291" s="87">
        <v>0</v>
      </c>
      <c r="J291" s="92">
        <v>10479</v>
      </c>
      <c r="K291" s="69">
        <f t="shared" si="12"/>
        <v>69.53</v>
      </c>
      <c r="L291" s="69">
        <f t="shared" si="13"/>
        <v>-4.0000000000006253E-2</v>
      </c>
      <c r="M291" s="69">
        <f t="shared" si="14"/>
        <v>-419.16000000006551</v>
      </c>
    </row>
    <row r="292" spans="1:14" x14ac:dyDescent="0.2">
      <c r="A292" s="12" t="s">
        <v>290</v>
      </c>
      <c r="B292" s="21" t="s">
        <v>291</v>
      </c>
      <c r="C292" s="12" t="s">
        <v>94</v>
      </c>
      <c r="D292" s="13" t="s">
        <v>47</v>
      </c>
      <c r="E292" s="14" t="s">
        <v>48</v>
      </c>
      <c r="F292" s="15">
        <v>3327</v>
      </c>
      <c r="G292" s="86">
        <v>76.97</v>
      </c>
      <c r="H292" s="87">
        <v>77.010000000000005</v>
      </c>
      <c r="I292" s="87">
        <v>0</v>
      </c>
      <c r="J292" s="92">
        <v>1671</v>
      </c>
      <c r="K292" s="69">
        <f t="shared" si="12"/>
        <v>76.97</v>
      </c>
      <c r="L292" s="69">
        <f t="shared" si="13"/>
        <v>-4.0000000000006253E-2</v>
      </c>
      <c r="M292" s="69">
        <f t="shared" si="14"/>
        <v>-66.840000000010448</v>
      </c>
    </row>
    <row r="293" spans="1:14" x14ac:dyDescent="0.2">
      <c r="A293" s="12" t="s">
        <v>290</v>
      </c>
      <c r="B293" s="21" t="s">
        <v>291</v>
      </c>
      <c r="C293" s="12" t="s">
        <v>94</v>
      </c>
      <c r="D293" s="13" t="s">
        <v>49</v>
      </c>
      <c r="E293" s="14" t="s">
        <v>50</v>
      </c>
      <c r="F293" s="15">
        <v>3329</v>
      </c>
      <c r="G293" s="86">
        <v>82.24</v>
      </c>
      <c r="H293" s="87">
        <v>82.28</v>
      </c>
      <c r="I293" s="87">
        <v>0</v>
      </c>
      <c r="J293" s="92">
        <v>1046</v>
      </c>
      <c r="K293" s="69">
        <f t="shared" si="12"/>
        <v>82.24</v>
      </c>
      <c r="L293" s="69">
        <f t="shared" si="13"/>
        <v>-4.0000000000006253E-2</v>
      </c>
      <c r="M293" s="69">
        <f t="shared" si="14"/>
        <v>-41.84000000000654</v>
      </c>
    </row>
    <row r="294" spans="1:14" x14ac:dyDescent="0.2">
      <c r="A294" s="12" t="s">
        <v>290</v>
      </c>
      <c r="B294" s="21" t="s">
        <v>291</v>
      </c>
      <c r="C294" s="12" t="s">
        <v>94</v>
      </c>
      <c r="D294" s="16" t="s">
        <v>51</v>
      </c>
      <c r="E294" s="17" t="s">
        <v>52</v>
      </c>
      <c r="F294" s="15">
        <v>3331</v>
      </c>
      <c r="G294" s="86">
        <v>91.28</v>
      </c>
      <c r="H294" s="87">
        <v>91.320000000000007</v>
      </c>
      <c r="I294" s="87">
        <v>0</v>
      </c>
      <c r="J294" s="92">
        <v>70</v>
      </c>
      <c r="K294" s="69">
        <f t="shared" si="12"/>
        <v>91.28</v>
      </c>
      <c r="L294" s="69">
        <f t="shared" si="13"/>
        <v>-4.0000000000006253E-2</v>
      </c>
      <c r="M294" s="69">
        <f t="shared" si="14"/>
        <v>-2.8000000000004377</v>
      </c>
    </row>
    <row r="295" spans="1:14" x14ac:dyDescent="0.2">
      <c r="A295" s="20" t="s">
        <v>137</v>
      </c>
      <c r="B295" s="21" t="s">
        <v>138</v>
      </c>
      <c r="C295" s="12" t="s">
        <v>124</v>
      </c>
      <c r="D295" s="13" t="s">
        <v>21</v>
      </c>
      <c r="E295" s="14" t="s">
        <v>22</v>
      </c>
      <c r="F295" s="15">
        <v>3301</v>
      </c>
      <c r="G295" s="86">
        <v>91.45</v>
      </c>
      <c r="H295" s="87">
        <v>91.64</v>
      </c>
      <c r="I295" s="87">
        <v>0</v>
      </c>
      <c r="J295" s="92">
        <v>201</v>
      </c>
      <c r="K295" s="69">
        <f t="shared" si="12"/>
        <v>91.45</v>
      </c>
      <c r="L295" s="69">
        <f t="shared" si="13"/>
        <v>-0.18999999999999773</v>
      </c>
      <c r="M295" s="69">
        <f t="shared" si="14"/>
        <v>-38.189999999999543</v>
      </c>
      <c r="N295" s="70">
        <f>SUM(M295:M310)</f>
        <v>-1158.0499999999863</v>
      </c>
    </row>
    <row r="296" spans="1:14" x14ac:dyDescent="0.2">
      <c r="A296" s="20" t="s">
        <v>137</v>
      </c>
      <c r="B296" s="21" t="s">
        <v>138</v>
      </c>
      <c r="C296" s="12" t="s">
        <v>124</v>
      </c>
      <c r="D296" s="13" t="s">
        <v>23</v>
      </c>
      <c r="E296" s="14" t="s">
        <v>24</v>
      </c>
      <c r="F296" s="15">
        <v>3303</v>
      </c>
      <c r="G296" s="86">
        <v>99.26</v>
      </c>
      <c r="H296" s="87">
        <v>99.45</v>
      </c>
      <c r="I296" s="87">
        <v>0</v>
      </c>
      <c r="J296" s="92">
        <v>0</v>
      </c>
      <c r="K296" s="69">
        <f t="shared" si="12"/>
        <v>99.26</v>
      </c>
      <c r="L296" s="69">
        <f t="shared" si="13"/>
        <v>-0.18999999999999773</v>
      </c>
      <c r="M296" s="69">
        <f t="shared" si="14"/>
        <v>0</v>
      </c>
    </row>
    <row r="297" spans="1:14" x14ac:dyDescent="0.2">
      <c r="A297" s="20" t="s">
        <v>137</v>
      </c>
      <c r="B297" s="21" t="s">
        <v>138</v>
      </c>
      <c r="C297" s="12" t="s">
        <v>124</v>
      </c>
      <c r="D297" s="13" t="s">
        <v>25</v>
      </c>
      <c r="E297" s="14" t="s">
        <v>26</v>
      </c>
      <c r="F297" s="15">
        <v>3305</v>
      </c>
      <c r="G297" s="86">
        <v>89.35</v>
      </c>
      <c r="H297" s="87">
        <v>89.539999999999992</v>
      </c>
      <c r="I297" s="87">
        <v>0</v>
      </c>
      <c r="J297" s="92">
        <v>0</v>
      </c>
      <c r="K297" s="69">
        <f t="shared" si="12"/>
        <v>89.35</v>
      </c>
      <c r="L297" s="69">
        <f t="shared" si="13"/>
        <v>-0.18999999999999773</v>
      </c>
      <c r="M297" s="69">
        <f t="shared" si="14"/>
        <v>0</v>
      </c>
    </row>
    <row r="298" spans="1:14" x14ac:dyDescent="0.2">
      <c r="A298" s="20" t="s">
        <v>137</v>
      </c>
      <c r="B298" s="21" t="s">
        <v>138</v>
      </c>
      <c r="C298" s="12" t="s">
        <v>124</v>
      </c>
      <c r="D298" s="13" t="s">
        <v>27</v>
      </c>
      <c r="E298" s="14" t="s">
        <v>28</v>
      </c>
      <c r="F298" s="15">
        <v>3307</v>
      </c>
      <c r="G298" s="86">
        <v>97.95</v>
      </c>
      <c r="H298" s="87">
        <v>98.14</v>
      </c>
      <c r="I298" s="87">
        <v>0</v>
      </c>
      <c r="J298" s="92">
        <v>0</v>
      </c>
      <c r="K298" s="69">
        <f t="shared" si="12"/>
        <v>97.95</v>
      </c>
      <c r="L298" s="69">
        <f t="shared" si="13"/>
        <v>-0.18999999999999773</v>
      </c>
      <c r="M298" s="69">
        <f t="shared" si="14"/>
        <v>0</v>
      </c>
    </row>
    <row r="299" spans="1:14" x14ac:dyDescent="0.2">
      <c r="A299" s="20" t="s">
        <v>137</v>
      </c>
      <c r="B299" s="21" t="s">
        <v>138</v>
      </c>
      <c r="C299" s="12" t="s">
        <v>124</v>
      </c>
      <c r="D299" s="13" t="s">
        <v>29</v>
      </c>
      <c r="E299" s="14" t="s">
        <v>30</v>
      </c>
      <c r="F299" s="15">
        <v>3309</v>
      </c>
      <c r="G299" s="86">
        <v>60.43</v>
      </c>
      <c r="H299" s="87">
        <v>60.62</v>
      </c>
      <c r="I299" s="87">
        <v>0</v>
      </c>
      <c r="J299" s="92">
        <v>362</v>
      </c>
      <c r="K299" s="69">
        <f t="shared" si="12"/>
        <v>60.43</v>
      </c>
      <c r="L299" s="69">
        <f t="shared" si="13"/>
        <v>-0.18999999999999773</v>
      </c>
      <c r="M299" s="69">
        <f t="shared" si="14"/>
        <v>-68.779999999999177</v>
      </c>
    </row>
    <row r="300" spans="1:14" x14ac:dyDescent="0.2">
      <c r="A300" s="20" t="s">
        <v>137</v>
      </c>
      <c r="B300" s="21" t="s">
        <v>138</v>
      </c>
      <c r="C300" s="12" t="s">
        <v>124</v>
      </c>
      <c r="D300" s="13" t="s">
        <v>31</v>
      </c>
      <c r="E300" s="14" t="s">
        <v>32</v>
      </c>
      <c r="F300" s="15">
        <v>3311</v>
      </c>
      <c r="G300" s="86">
        <v>77.400000000000006</v>
      </c>
      <c r="H300" s="87">
        <v>77.59</v>
      </c>
      <c r="I300" s="87">
        <v>0</v>
      </c>
      <c r="J300" s="92">
        <v>97</v>
      </c>
      <c r="K300" s="69">
        <f t="shared" si="12"/>
        <v>77.400000000000006</v>
      </c>
      <c r="L300" s="69">
        <f t="shared" si="13"/>
        <v>-0.18999999999999773</v>
      </c>
      <c r="M300" s="69">
        <f t="shared" si="14"/>
        <v>-18.429999999999779</v>
      </c>
    </row>
    <row r="301" spans="1:14" x14ac:dyDescent="0.2">
      <c r="A301" s="20" t="s">
        <v>137</v>
      </c>
      <c r="B301" s="21" t="s">
        <v>138</v>
      </c>
      <c r="C301" s="12" t="s">
        <v>124</v>
      </c>
      <c r="D301" s="13" t="s">
        <v>33</v>
      </c>
      <c r="E301" s="14" t="s">
        <v>34</v>
      </c>
      <c r="F301" s="15">
        <v>3313</v>
      </c>
      <c r="G301" s="86">
        <v>82.36</v>
      </c>
      <c r="H301" s="87">
        <v>82.55</v>
      </c>
      <c r="I301" s="87">
        <v>0</v>
      </c>
      <c r="J301" s="92">
        <v>0</v>
      </c>
      <c r="K301" s="69">
        <f t="shared" si="12"/>
        <v>82.36</v>
      </c>
      <c r="L301" s="69">
        <f t="shared" si="13"/>
        <v>-0.18999999999999773</v>
      </c>
      <c r="M301" s="69">
        <f t="shared" si="14"/>
        <v>0</v>
      </c>
    </row>
    <row r="302" spans="1:14" x14ac:dyDescent="0.2">
      <c r="A302" s="20" t="s">
        <v>137</v>
      </c>
      <c r="B302" s="21" t="s">
        <v>138</v>
      </c>
      <c r="C302" s="12" t="s">
        <v>124</v>
      </c>
      <c r="D302" s="13" t="s">
        <v>35</v>
      </c>
      <c r="E302" s="14" t="s">
        <v>36</v>
      </c>
      <c r="F302" s="15">
        <v>3315</v>
      </c>
      <c r="G302" s="86">
        <v>93.9</v>
      </c>
      <c r="H302" s="87">
        <v>94.09</v>
      </c>
      <c r="I302" s="87">
        <v>0</v>
      </c>
      <c r="J302" s="92">
        <v>344</v>
      </c>
      <c r="K302" s="69">
        <f t="shared" si="12"/>
        <v>93.9</v>
      </c>
      <c r="L302" s="69">
        <f t="shared" si="13"/>
        <v>-0.18999999999999773</v>
      </c>
      <c r="M302" s="69">
        <f t="shared" si="14"/>
        <v>-65.359999999999218</v>
      </c>
    </row>
    <row r="303" spans="1:14" x14ac:dyDescent="0.2">
      <c r="A303" s="20" t="s">
        <v>137</v>
      </c>
      <c r="B303" s="21" t="s">
        <v>138</v>
      </c>
      <c r="C303" s="12" t="s">
        <v>124</v>
      </c>
      <c r="D303" s="13" t="s">
        <v>37</v>
      </c>
      <c r="E303" s="14" t="s">
        <v>38</v>
      </c>
      <c r="F303" s="15">
        <v>3317</v>
      </c>
      <c r="G303" s="86">
        <v>59.98</v>
      </c>
      <c r="H303" s="87">
        <v>60.169999999999995</v>
      </c>
      <c r="I303" s="87">
        <v>0</v>
      </c>
      <c r="J303" s="92">
        <v>0</v>
      </c>
      <c r="K303" s="69">
        <f t="shared" si="12"/>
        <v>59.98</v>
      </c>
      <c r="L303" s="69">
        <f t="shared" si="13"/>
        <v>-0.18999999999999773</v>
      </c>
      <c r="M303" s="69">
        <f t="shared" si="14"/>
        <v>0</v>
      </c>
    </row>
    <row r="304" spans="1:14" x14ac:dyDescent="0.2">
      <c r="A304" s="20" t="s">
        <v>137</v>
      </c>
      <c r="B304" s="21" t="s">
        <v>138</v>
      </c>
      <c r="C304" s="12" t="s">
        <v>124</v>
      </c>
      <c r="D304" s="13" t="s">
        <v>39</v>
      </c>
      <c r="E304" s="14" t="s">
        <v>40</v>
      </c>
      <c r="F304" s="15">
        <v>3319</v>
      </c>
      <c r="G304" s="86">
        <v>71.959999999999994</v>
      </c>
      <c r="H304" s="87">
        <v>72.149999999999991</v>
      </c>
      <c r="I304" s="87">
        <v>0</v>
      </c>
      <c r="J304" s="92">
        <v>730</v>
      </c>
      <c r="K304" s="69">
        <f t="shared" si="12"/>
        <v>71.959999999999994</v>
      </c>
      <c r="L304" s="69">
        <f t="shared" si="13"/>
        <v>-0.18999999999999773</v>
      </c>
      <c r="M304" s="69">
        <f t="shared" si="14"/>
        <v>-138.69999999999834</v>
      </c>
    </row>
    <row r="305" spans="1:14" x14ac:dyDescent="0.2">
      <c r="A305" s="20" t="s">
        <v>137</v>
      </c>
      <c r="B305" s="21" t="s">
        <v>138</v>
      </c>
      <c r="C305" s="12" t="s">
        <v>124</v>
      </c>
      <c r="D305" s="13" t="s">
        <v>41</v>
      </c>
      <c r="E305" s="14" t="s">
        <v>42</v>
      </c>
      <c r="F305" s="15">
        <v>3321</v>
      </c>
      <c r="G305" s="86">
        <v>79.81</v>
      </c>
      <c r="H305" s="87">
        <v>80</v>
      </c>
      <c r="I305" s="87">
        <v>0</v>
      </c>
      <c r="J305" s="92">
        <v>1454</v>
      </c>
      <c r="K305" s="69">
        <f t="shared" si="12"/>
        <v>79.81</v>
      </c>
      <c r="L305" s="69">
        <f t="shared" si="13"/>
        <v>-0.18999999999999773</v>
      </c>
      <c r="M305" s="69">
        <f t="shared" si="14"/>
        <v>-276.25999999999669</v>
      </c>
    </row>
    <row r="306" spans="1:14" x14ac:dyDescent="0.2">
      <c r="A306" s="20" t="s">
        <v>137</v>
      </c>
      <c r="B306" s="21" t="s">
        <v>138</v>
      </c>
      <c r="C306" s="12" t="s">
        <v>124</v>
      </c>
      <c r="D306" s="13" t="s">
        <v>43</v>
      </c>
      <c r="E306" s="14" t="s">
        <v>44</v>
      </c>
      <c r="F306" s="15">
        <v>3323</v>
      </c>
      <c r="G306" s="86">
        <v>51.12</v>
      </c>
      <c r="H306" s="87">
        <v>51.309999999999995</v>
      </c>
      <c r="I306" s="87">
        <v>0</v>
      </c>
      <c r="J306" s="92">
        <v>0</v>
      </c>
      <c r="K306" s="69">
        <f t="shared" si="12"/>
        <v>51.12</v>
      </c>
      <c r="L306" s="69">
        <f t="shared" si="13"/>
        <v>-0.18999999999999773</v>
      </c>
      <c r="M306" s="69">
        <f t="shared" si="14"/>
        <v>0</v>
      </c>
    </row>
    <row r="307" spans="1:14" x14ac:dyDescent="0.2">
      <c r="A307" s="20" t="s">
        <v>137</v>
      </c>
      <c r="B307" s="21" t="s">
        <v>138</v>
      </c>
      <c r="C307" s="12" t="s">
        <v>124</v>
      </c>
      <c r="D307" s="13" t="s">
        <v>45</v>
      </c>
      <c r="E307" s="14" t="s">
        <v>46</v>
      </c>
      <c r="F307" s="15">
        <v>3325</v>
      </c>
      <c r="G307" s="86">
        <v>64.91</v>
      </c>
      <c r="H307" s="87">
        <v>65.099999999999994</v>
      </c>
      <c r="I307" s="87">
        <v>0</v>
      </c>
      <c r="J307" s="92">
        <v>1453</v>
      </c>
      <c r="K307" s="69">
        <f t="shared" si="12"/>
        <v>64.91</v>
      </c>
      <c r="L307" s="69">
        <f t="shared" si="13"/>
        <v>-0.18999999999999773</v>
      </c>
      <c r="M307" s="69">
        <f t="shared" si="14"/>
        <v>-276.0699999999967</v>
      </c>
    </row>
    <row r="308" spans="1:14" x14ac:dyDescent="0.2">
      <c r="A308" s="20" t="s">
        <v>137</v>
      </c>
      <c r="B308" s="21" t="s">
        <v>138</v>
      </c>
      <c r="C308" s="12" t="s">
        <v>124</v>
      </c>
      <c r="D308" s="13" t="s">
        <v>47</v>
      </c>
      <c r="E308" s="14" t="s">
        <v>48</v>
      </c>
      <c r="F308" s="15">
        <v>3327</v>
      </c>
      <c r="G308" s="86">
        <v>71.959999999999994</v>
      </c>
      <c r="H308" s="87">
        <v>72.149999999999991</v>
      </c>
      <c r="I308" s="87">
        <v>0</v>
      </c>
      <c r="J308" s="92">
        <v>1028</v>
      </c>
      <c r="K308" s="69">
        <f t="shared" si="12"/>
        <v>71.959999999999994</v>
      </c>
      <c r="L308" s="69">
        <f t="shared" si="13"/>
        <v>-0.18999999999999773</v>
      </c>
      <c r="M308" s="69">
        <f t="shared" si="14"/>
        <v>-195.31999999999766</v>
      </c>
    </row>
    <row r="309" spans="1:14" x14ac:dyDescent="0.2">
      <c r="A309" s="20" t="s">
        <v>137</v>
      </c>
      <c r="B309" s="21" t="s">
        <v>138</v>
      </c>
      <c r="C309" s="12" t="s">
        <v>124</v>
      </c>
      <c r="D309" s="13" t="s">
        <v>49</v>
      </c>
      <c r="E309" s="14" t="s">
        <v>50</v>
      </c>
      <c r="F309" s="15">
        <v>3329</v>
      </c>
      <c r="G309" s="86">
        <v>76.95</v>
      </c>
      <c r="H309" s="87">
        <v>77.14</v>
      </c>
      <c r="I309" s="87">
        <v>0</v>
      </c>
      <c r="J309" s="92">
        <v>397</v>
      </c>
      <c r="K309" s="69">
        <f t="shared" si="12"/>
        <v>76.95</v>
      </c>
      <c r="L309" s="69">
        <f t="shared" si="13"/>
        <v>-0.18999999999999773</v>
      </c>
      <c r="M309" s="69">
        <f t="shared" si="14"/>
        <v>-75.429999999999097</v>
      </c>
    </row>
    <row r="310" spans="1:14" x14ac:dyDescent="0.2">
      <c r="A310" s="20" t="s">
        <v>137</v>
      </c>
      <c r="B310" s="21" t="s">
        <v>138</v>
      </c>
      <c r="C310" s="12" t="s">
        <v>124</v>
      </c>
      <c r="D310" s="16" t="s">
        <v>51</v>
      </c>
      <c r="E310" s="17" t="s">
        <v>52</v>
      </c>
      <c r="F310" s="15">
        <v>3331</v>
      </c>
      <c r="G310" s="86">
        <v>85.46</v>
      </c>
      <c r="H310" s="87">
        <v>85.649999999999991</v>
      </c>
      <c r="I310" s="87">
        <v>0</v>
      </c>
      <c r="J310" s="92">
        <v>29</v>
      </c>
      <c r="K310" s="69">
        <f t="shared" si="12"/>
        <v>85.46</v>
      </c>
      <c r="L310" s="69">
        <f t="shared" si="13"/>
        <v>-0.18999999999999773</v>
      </c>
      <c r="M310" s="69">
        <f t="shared" si="14"/>
        <v>-5.5099999999999341</v>
      </c>
    </row>
    <row r="311" spans="1:14" x14ac:dyDescent="0.2">
      <c r="A311" s="12" t="s">
        <v>222</v>
      </c>
      <c r="B311" s="21" t="s">
        <v>223</v>
      </c>
      <c r="C311" s="12" t="s">
        <v>55</v>
      </c>
      <c r="D311" s="13" t="s">
        <v>21</v>
      </c>
      <c r="E311" s="14" t="s">
        <v>22</v>
      </c>
      <c r="F311" s="15">
        <v>3301</v>
      </c>
      <c r="G311" s="86">
        <v>135.51</v>
      </c>
      <c r="H311" s="87">
        <v>137.19</v>
      </c>
      <c r="I311" s="87">
        <v>0</v>
      </c>
      <c r="J311" s="92">
        <v>0</v>
      </c>
      <c r="K311" s="69">
        <f t="shared" si="12"/>
        <v>135.51</v>
      </c>
      <c r="L311" s="69">
        <f t="shared" si="13"/>
        <v>-1.6800000000000068</v>
      </c>
      <c r="M311" s="69">
        <f t="shared" si="14"/>
        <v>0</v>
      </c>
      <c r="N311" s="70">
        <f>SUM(M311:M326)</f>
        <v>-64543.920000000246</v>
      </c>
    </row>
    <row r="312" spans="1:14" x14ac:dyDescent="0.2">
      <c r="A312" s="12" t="s">
        <v>222</v>
      </c>
      <c r="B312" s="21" t="s">
        <v>223</v>
      </c>
      <c r="C312" s="12" t="s">
        <v>55</v>
      </c>
      <c r="D312" s="13" t="s">
        <v>23</v>
      </c>
      <c r="E312" s="14" t="s">
        <v>24</v>
      </c>
      <c r="F312" s="15">
        <v>3303</v>
      </c>
      <c r="G312" s="86">
        <v>148.09</v>
      </c>
      <c r="H312" s="87">
        <v>149.77000000000001</v>
      </c>
      <c r="I312" s="87">
        <v>0</v>
      </c>
      <c r="J312" s="92">
        <v>0</v>
      </c>
      <c r="K312" s="69">
        <f t="shared" si="12"/>
        <v>148.09</v>
      </c>
      <c r="L312" s="69">
        <f t="shared" si="13"/>
        <v>-1.6800000000000068</v>
      </c>
      <c r="M312" s="69">
        <f t="shared" si="14"/>
        <v>0</v>
      </c>
    </row>
    <row r="313" spans="1:14" x14ac:dyDescent="0.2">
      <c r="A313" s="12" t="s">
        <v>222</v>
      </c>
      <c r="B313" s="21" t="s">
        <v>223</v>
      </c>
      <c r="C313" s="12" t="s">
        <v>55</v>
      </c>
      <c r="D313" s="13" t="s">
        <v>25</v>
      </c>
      <c r="E313" s="14" t="s">
        <v>26</v>
      </c>
      <c r="F313" s="15">
        <v>3305</v>
      </c>
      <c r="G313" s="86">
        <v>132.25</v>
      </c>
      <c r="H313" s="87">
        <v>133.93</v>
      </c>
      <c r="I313" s="87">
        <v>0</v>
      </c>
      <c r="J313" s="92">
        <v>0</v>
      </c>
      <c r="K313" s="69">
        <f t="shared" si="12"/>
        <v>132.25</v>
      </c>
      <c r="L313" s="69">
        <f t="shared" si="13"/>
        <v>-1.6800000000000068</v>
      </c>
      <c r="M313" s="69">
        <f t="shared" si="14"/>
        <v>0</v>
      </c>
    </row>
    <row r="314" spans="1:14" x14ac:dyDescent="0.2">
      <c r="A314" s="12" t="s">
        <v>222</v>
      </c>
      <c r="B314" s="21" t="s">
        <v>223</v>
      </c>
      <c r="C314" s="12" t="s">
        <v>55</v>
      </c>
      <c r="D314" s="13" t="s">
        <v>27</v>
      </c>
      <c r="E314" s="14" t="s">
        <v>28</v>
      </c>
      <c r="F314" s="15">
        <v>3307</v>
      </c>
      <c r="G314" s="86">
        <v>144.82</v>
      </c>
      <c r="H314" s="87">
        <v>146.5</v>
      </c>
      <c r="I314" s="87">
        <v>0</v>
      </c>
      <c r="J314" s="92">
        <v>0</v>
      </c>
      <c r="K314" s="69">
        <f t="shared" si="12"/>
        <v>144.82</v>
      </c>
      <c r="L314" s="69">
        <f t="shared" si="13"/>
        <v>-1.6800000000000068</v>
      </c>
      <c r="M314" s="69">
        <f t="shared" si="14"/>
        <v>0</v>
      </c>
    </row>
    <row r="315" spans="1:14" x14ac:dyDescent="0.2">
      <c r="A315" s="12" t="s">
        <v>222</v>
      </c>
      <c r="B315" s="21" t="s">
        <v>223</v>
      </c>
      <c r="C315" s="12" t="s">
        <v>55</v>
      </c>
      <c r="D315" s="13" t="s">
        <v>29</v>
      </c>
      <c r="E315" s="14" t="s">
        <v>30</v>
      </c>
      <c r="F315" s="15">
        <v>3309</v>
      </c>
      <c r="G315" s="86">
        <v>86.48</v>
      </c>
      <c r="H315" s="87">
        <v>88.160000000000011</v>
      </c>
      <c r="I315" s="87">
        <v>0</v>
      </c>
      <c r="J315" s="92">
        <v>2311</v>
      </c>
      <c r="K315" s="69">
        <f t="shared" si="12"/>
        <v>86.48</v>
      </c>
      <c r="L315" s="69">
        <f t="shared" si="13"/>
        <v>-1.6800000000000068</v>
      </c>
      <c r="M315" s="69">
        <f t="shared" si="14"/>
        <v>-3882.4800000000159</v>
      </c>
    </row>
    <row r="316" spans="1:14" x14ac:dyDescent="0.2">
      <c r="A316" s="12" t="s">
        <v>222</v>
      </c>
      <c r="B316" s="21" t="s">
        <v>223</v>
      </c>
      <c r="C316" s="12" t="s">
        <v>55</v>
      </c>
      <c r="D316" s="13" t="s">
        <v>31</v>
      </c>
      <c r="E316" s="14" t="s">
        <v>32</v>
      </c>
      <c r="F316" s="15">
        <v>3311</v>
      </c>
      <c r="G316" s="86">
        <v>113.76</v>
      </c>
      <c r="H316" s="87">
        <v>115.44000000000001</v>
      </c>
      <c r="I316" s="87">
        <v>0</v>
      </c>
      <c r="J316" s="92">
        <v>1676</v>
      </c>
      <c r="K316" s="69">
        <f t="shared" si="12"/>
        <v>113.76</v>
      </c>
      <c r="L316" s="69">
        <f t="shared" si="13"/>
        <v>-1.6800000000000068</v>
      </c>
      <c r="M316" s="69">
        <f t="shared" si="14"/>
        <v>-2815.6800000000112</v>
      </c>
    </row>
    <row r="317" spans="1:14" x14ac:dyDescent="0.2">
      <c r="A317" s="12" t="s">
        <v>222</v>
      </c>
      <c r="B317" s="21" t="s">
        <v>223</v>
      </c>
      <c r="C317" s="12" t="s">
        <v>55</v>
      </c>
      <c r="D317" s="13" t="s">
        <v>33</v>
      </c>
      <c r="E317" s="14" t="s">
        <v>34</v>
      </c>
      <c r="F317" s="15">
        <v>3313</v>
      </c>
      <c r="G317" s="86">
        <v>121.61</v>
      </c>
      <c r="H317" s="87">
        <v>123.29</v>
      </c>
      <c r="I317" s="87">
        <v>0</v>
      </c>
      <c r="J317" s="92">
        <v>80</v>
      </c>
      <c r="K317" s="69">
        <f t="shared" si="12"/>
        <v>121.61</v>
      </c>
      <c r="L317" s="69">
        <f t="shared" si="13"/>
        <v>-1.6800000000000068</v>
      </c>
      <c r="M317" s="69">
        <f t="shared" si="14"/>
        <v>-134.40000000000055</v>
      </c>
    </row>
    <row r="318" spans="1:14" x14ac:dyDescent="0.2">
      <c r="A318" s="12" t="s">
        <v>222</v>
      </c>
      <c r="B318" s="21" t="s">
        <v>223</v>
      </c>
      <c r="C318" s="12" t="s">
        <v>55</v>
      </c>
      <c r="D318" s="13" t="s">
        <v>35</v>
      </c>
      <c r="E318" s="14" t="s">
        <v>36</v>
      </c>
      <c r="F318" s="15">
        <v>3315</v>
      </c>
      <c r="G318" s="86">
        <v>139.63</v>
      </c>
      <c r="H318" s="87">
        <v>141.31</v>
      </c>
      <c r="I318" s="87">
        <v>0</v>
      </c>
      <c r="J318" s="92">
        <v>0</v>
      </c>
      <c r="K318" s="69">
        <f t="shared" si="12"/>
        <v>139.63</v>
      </c>
      <c r="L318" s="69">
        <f t="shared" si="13"/>
        <v>-1.6800000000000068</v>
      </c>
      <c r="M318" s="69">
        <f t="shared" si="14"/>
        <v>0</v>
      </c>
    </row>
    <row r="319" spans="1:14" x14ac:dyDescent="0.2">
      <c r="A319" s="12" t="s">
        <v>222</v>
      </c>
      <c r="B319" s="21" t="s">
        <v>223</v>
      </c>
      <c r="C319" s="12" t="s">
        <v>55</v>
      </c>
      <c r="D319" s="13" t="s">
        <v>37</v>
      </c>
      <c r="E319" s="14" t="s">
        <v>38</v>
      </c>
      <c r="F319" s="15">
        <v>3317</v>
      </c>
      <c r="G319" s="86">
        <v>85.94</v>
      </c>
      <c r="H319" s="87">
        <v>87.62</v>
      </c>
      <c r="I319" s="87">
        <v>0</v>
      </c>
      <c r="J319" s="92">
        <v>0</v>
      </c>
      <c r="K319" s="69">
        <f t="shared" si="12"/>
        <v>85.94</v>
      </c>
      <c r="L319" s="69">
        <f t="shared" si="13"/>
        <v>-1.6800000000000068</v>
      </c>
      <c r="M319" s="69">
        <f t="shared" si="14"/>
        <v>0</v>
      </c>
    </row>
    <row r="320" spans="1:14" x14ac:dyDescent="0.2">
      <c r="A320" s="12" t="s">
        <v>222</v>
      </c>
      <c r="B320" s="21" t="s">
        <v>223</v>
      </c>
      <c r="C320" s="12" t="s">
        <v>55</v>
      </c>
      <c r="D320" s="13" t="s">
        <v>39</v>
      </c>
      <c r="E320" s="14" t="s">
        <v>40</v>
      </c>
      <c r="F320" s="15">
        <v>3319</v>
      </c>
      <c r="G320" s="86">
        <v>105.3</v>
      </c>
      <c r="H320" s="87">
        <v>106.98</v>
      </c>
      <c r="I320" s="87">
        <v>0</v>
      </c>
      <c r="J320" s="92">
        <v>701</v>
      </c>
      <c r="K320" s="69">
        <f t="shared" si="12"/>
        <v>105.3</v>
      </c>
      <c r="L320" s="69">
        <f t="shared" si="13"/>
        <v>-1.6800000000000068</v>
      </c>
      <c r="M320" s="69">
        <f t="shared" si="14"/>
        <v>-1177.6800000000048</v>
      </c>
    </row>
    <row r="321" spans="1:14" x14ac:dyDescent="0.2">
      <c r="A321" s="12" t="s">
        <v>222</v>
      </c>
      <c r="B321" s="21" t="s">
        <v>223</v>
      </c>
      <c r="C321" s="12" t="s">
        <v>55</v>
      </c>
      <c r="D321" s="13" t="s">
        <v>41</v>
      </c>
      <c r="E321" s="14" t="s">
        <v>42</v>
      </c>
      <c r="F321" s="15">
        <v>3321</v>
      </c>
      <c r="G321" s="86">
        <v>117.82</v>
      </c>
      <c r="H321" s="87">
        <v>119.5</v>
      </c>
      <c r="I321" s="87">
        <v>0</v>
      </c>
      <c r="J321" s="92">
        <v>1231</v>
      </c>
      <c r="K321" s="69">
        <f t="shared" si="12"/>
        <v>117.82</v>
      </c>
      <c r="L321" s="69">
        <f t="shared" si="13"/>
        <v>-1.6800000000000068</v>
      </c>
      <c r="M321" s="69">
        <f t="shared" si="14"/>
        <v>-2068.0800000000086</v>
      </c>
    </row>
    <row r="322" spans="1:14" x14ac:dyDescent="0.2">
      <c r="A322" s="12" t="s">
        <v>222</v>
      </c>
      <c r="B322" s="21" t="s">
        <v>223</v>
      </c>
      <c r="C322" s="12" t="s">
        <v>55</v>
      </c>
      <c r="D322" s="13" t="s">
        <v>43</v>
      </c>
      <c r="E322" s="14" t="s">
        <v>44</v>
      </c>
      <c r="F322" s="15">
        <v>3323</v>
      </c>
      <c r="G322" s="86">
        <v>72.069999999999993</v>
      </c>
      <c r="H322" s="87">
        <v>73.75</v>
      </c>
      <c r="I322" s="87">
        <v>0</v>
      </c>
      <c r="J322" s="92">
        <v>2271</v>
      </c>
      <c r="K322" s="69">
        <f t="shared" si="12"/>
        <v>72.069999999999993</v>
      </c>
      <c r="L322" s="69">
        <f t="shared" si="13"/>
        <v>-1.6800000000000068</v>
      </c>
      <c r="M322" s="69">
        <f t="shared" si="14"/>
        <v>-3815.2800000000157</v>
      </c>
    </row>
    <row r="323" spans="1:14" x14ac:dyDescent="0.2">
      <c r="A323" s="12" t="s">
        <v>222</v>
      </c>
      <c r="B323" s="21" t="s">
        <v>223</v>
      </c>
      <c r="C323" s="12" t="s">
        <v>55</v>
      </c>
      <c r="D323" s="13" t="s">
        <v>45</v>
      </c>
      <c r="E323" s="14" t="s">
        <v>46</v>
      </c>
      <c r="F323" s="15">
        <v>3325</v>
      </c>
      <c r="G323" s="86">
        <v>93.96</v>
      </c>
      <c r="H323" s="87">
        <v>95.64</v>
      </c>
      <c r="I323" s="87">
        <v>0</v>
      </c>
      <c r="J323" s="92">
        <v>18606</v>
      </c>
      <c r="K323" s="69">
        <f t="shared" si="12"/>
        <v>93.96</v>
      </c>
      <c r="L323" s="69">
        <f t="shared" si="13"/>
        <v>-1.6800000000000068</v>
      </c>
      <c r="M323" s="69">
        <f t="shared" si="14"/>
        <v>-31258.080000000125</v>
      </c>
    </row>
    <row r="324" spans="1:14" x14ac:dyDescent="0.2">
      <c r="A324" s="12" t="s">
        <v>222</v>
      </c>
      <c r="B324" s="21" t="s">
        <v>223</v>
      </c>
      <c r="C324" s="12" t="s">
        <v>55</v>
      </c>
      <c r="D324" s="13" t="s">
        <v>47</v>
      </c>
      <c r="E324" s="14" t="s">
        <v>48</v>
      </c>
      <c r="F324" s="15">
        <v>3327</v>
      </c>
      <c r="G324" s="86">
        <v>105.3</v>
      </c>
      <c r="H324" s="87">
        <v>106.98</v>
      </c>
      <c r="I324" s="87">
        <v>0</v>
      </c>
      <c r="J324" s="92">
        <v>8672</v>
      </c>
      <c r="K324" s="69">
        <f t="shared" si="12"/>
        <v>105.3</v>
      </c>
      <c r="L324" s="69">
        <f t="shared" si="13"/>
        <v>-1.6800000000000068</v>
      </c>
      <c r="M324" s="69">
        <f t="shared" si="14"/>
        <v>-14568.960000000059</v>
      </c>
    </row>
    <row r="325" spans="1:14" x14ac:dyDescent="0.2">
      <c r="A325" s="12" t="s">
        <v>222</v>
      </c>
      <c r="B325" s="21" t="s">
        <v>223</v>
      </c>
      <c r="C325" s="12" t="s">
        <v>55</v>
      </c>
      <c r="D325" s="13" t="s">
        <v>49</v>
      </c>
      <c r="E325" s="14" t="s">
        <v>50</v>
      </c>
      <c r="F325" s="15">
        <v>3329</v>
      </c>
      <c r="G325" s="86">
        <v>113.24</v>
      </c>
      <c r="H325" s="87">
        <v>114.92</v>
      </c>
      <c r="I325" s="87">
        <v>0</v>
      </c>
      <c r="J325" s="92">
        <v>1700</v>
      </c>
      <c r="K325" s="69">
        <f t="shared" si="12"/>
        <v>113.24</v>
      </c>
      <c r="L325" s="69">
        <f t="shared" si="13"/>
        <v>-1.6800000000000068</v>
      </c>
      <c r="M325" s="69">
        <f t="shared" si="14"/>
        <v>-2856.0000000000118</v>
      </c>
    </row>
    <row r="326" spans="1:14" x14ac:dyDescent="0.2">
      <c r="A326" s="12" t="s">
        <v>222</v>
      </c>
      <c r="B326" s="21" t="s">
        <v>223</v>
      </c>
      <c r="C326" s="12" t="s">
        <v>55</v>
      </c>
      <c r="D326" s="16" t="s">
        <v>51</v>
      </c>
      <c r="E326" s="17" t="s">
        <v>52</v>
      </c>
      <c r="F326" s="15">
        <v>3331</v>
      </c>
      <c r="G326" s="86">
        <v>127.01</v>
      </c>
      <c r="H326" s="87">
        <v>128.69</v>
      </c>
      <c r="I326" s="87">
        <v>0</v>
      </c>
      <c r="J326" s="92">
        <v>1171</v>
      </c>
      <c r="K326" s="69">
        <f t="shared" si="12"/>
        <v>127.01</v>
      </c>
      <c r="L326" s="69">
        <f t="shared" si="13"/>
        <v>-1.6799999999999926</v>
      </c>
      <c r="M326" s="69">
        <f t="shared" si="14"/>
        <v>-1967.2799999999913</v>
      </c>
    </row>
    <row r="327" spans="1:14" x14ac:dyDescent="0.2">
      <c r="A327" s="12" t="s">
        <v>320</v>
      </c>
      <c r="B327" s="12" t="s">
        <v>321</v>
      </c>
      <c r="C327" s="12" t="s">
        <v>88</v>
      </c>
      <c r="D327" s="13" t="s">
        <v>21</v>
      </c>
      <c r="E327" s="14" t="s">
        <v>22</v>
      </c>
      <c r="F327" s="15">
        <v>3301</v>
      </c>
      <c r="G327" s="86">
        <v>116.14</v>
      </c>
      <c r="H327" s="87">
        <v>116.38</v>
      </c>
      <c r="I327" s="87">
        <v>0</v>
      </c>
      <c r="J327" s="92">
        <v>0</v>
      </c>
      <c r="K327" s="69">
        <f t="shared" ref="K327:K390" si="15">+G327+I327</f>
        <v>116.14</v>
      </c>
      <c r="L327" s="69">
        <f t="shared" ref="L327:L390" si="16">+K327-H327</f>
        <v>-0.23999999999999488</v>
      </c>
      <c r="M327" s="69">
        <f t="shared" ref="M327:M390" si="17">+L327*J327</f>
        <v>0</v>
      </c>
      <c r="N327" s="70">
        <f>SUM(M327:M342)</f>
        <v>-520.31999999999152</v>
      </c>
    </row>
    <row r="328" spans="1:14" x14ac:dyDescent="0.2">
      <c r="A328" s="12" t="s">
        <v>320</v>
      </c>
      <c r="B328" s="12" t="s">
        <v>321</v>
      </c>
      <c r="C328" s="12" t="s">
        <v>88</v>
      </c>
      <c r="D328" s="13" t="s">
        <v>23</v>
      </c>
      <c r="E328" s="14" t="s">
        <v>24</v>
      </c>
      <c r="F328" s="15">
        <v>3303</v>
      </c>
      <c r="G328" s="86">
        <v>126.51</v>
      </c>
      <c r="H328" s="87">
        <v>126.75</v>
      </c>
      <c r="I328" s="87">
        <v>0</v>
      </c>
      <c r="J328" s="92">
        <v>0</v>
      </c>
      <c r="K328" s="69">
        <f t="shared" si="15"/>
        <v>126.51</v>
      </c>
      <c r="L328" s="69">
        <f t="shared" si="16"/>
        <v>-0.23999999999999488</v>
      </c>
      <c r="M328" s="69">
        <f t="shared" si="17"/>
        <v>0</v>
      </c>
    </row>
    <row r="329" spans="1:14" x14ac:dyDescent="0.2">
      <c r="A329" s="12" t="s">
        <v>320</v>
      </c>
      <c r="B329" s="12" t="s">
        <v>321</v>
      </c>
      <c r="C329" s="12" t="s">
        <v>88</v>
      </c>
      <c r="D329" s="13" t="s">
        <v>25</v>
      </c>
      <c r="E329" s="14" t="s">
        <v>26</v>
      </c>
      <c r="F329" s="15">
        <v>3305</v>
      </c>
      <c r="G329" s="86">
        <v>113.51</v>
      </c>
      <c r="H329" s="87">
        <v>113.75</v>
      </c>
      <c r="I329" s="87">
        <v>0</v>
      </c>
      <c r="J329" s="92">
        <v>0</v>
      </c>
      <c r="K329" s="69">
        <f t="shared" si="15"/>
        <v>113.51</v>
      </c>
      <c r="L329" s="69">
        <f t="shared" si="16"/>
        <v>-0.23999999999999488</v>
      </c>
      <c r="M329" s="69">
        <f t="shared" si="17"/>
        <v>0</v>
      </c>
    </row>
    <row r="330" spans="1:14" x14ac:dyDescent="0.2">
      <c r="A330" s="12" t="s">
        <v>320</v>
      </c>
      <c r="B330" s="12" t="s">
        <v>321</v>
      </c>
      <c r="C330" s="12" t="s">
        <v>88</v>
      </c>
      <c r="D330" s="13" t="s">
        <v>27</v>
      </c>
      <c r="E330" s="14" t="s">
        <v>28</v>
      </c>
      <c r="F330" s="15">
        <v>3307</v>
      </c>
      <c r="G330" s="86">
        <v>124.52</v>
      </c>
      <c r="H330" s="87">
        <v>124.75999999999999</v>
      </c>
      <c r="I330" s="87">
        <v>0</v>
      </c>
      <c r="J330" s="92">
        <v>0</v>
      </c>
      <c r="K330" s="69">
        <f t="shared" si="15"/>
        <v>124.52</v>
      </c>
      <c r="L330" s="69">
        <f t="shared" si="16"/>
        <v>-0.23999999999999488</v>
      </c>
      <c r="M330" s="69">
        <f t="shared" si="17"/>
        <v>0</v>
      </c>
    </row>
    <row r="331" spans="1:14" x14ac:dyDescent="0.2">
      <c r="A331" s="12" t="s">
        <v>320</v>
      </c>
      <c r="B331" s="12" t="s">
        <v>321</v>
      </c>
      <c r="C331" s="12" t="s">
        <v>88</v>
      </c>
      <c r="D331" s="13" t="s">
        <v>29</v>
      </c>
      <c r="E331" s="14" t="s">
        <v>30</v>
      </c>
      <c r="F331" s="15">
        <v>3309</v>
      </c>
      <c r="G331" s="86">
        <v>75.55</v>
      </c>
      <c r="H331" s="87">
        <v>75.789999999999992</v>
      </c>
      <c r="I331" s="87">
        <v>0</v>
      </c>
      <c r="J331" s="92">
        <v>0</v>
      </c>
      <c r="K331" s="69">
        <f t="shared" si="15"/>
        <v>75.55</v>
      </c>
      <c r="L331" s="69">
        <f t="shared" si="16"/>
        <v>-0.23999999999999488</v>
      </c>
      <c r="M331" s="69">
        <f t="shared" si="17"/>
        <v>0</v>
      </c>
    </row>
    <row r="332" spans="1:14" x14ac:dyDescent="0.2">
      <c r="A332" s="12" t="s">
        <v>320</v>
      </c>
      <c r="B332" s="12" t="s">
        <v>321</v>
      </c>
      <c r="C332" s="12" t="s">
        <v>88</v>
      </c>
      <c r="D332" s="13" t="s">
        <v>31</v>
      </c>
      <c r="E332" s="14" t="s">
        <v>32</v>
      </c>
      <c r="F332" s="15">
        <v>3311</v>
      </c>
      <c r="G332" s="86">
        <v>97.93</v>
      </c>
      <c r="H332" s="87">
        <v>98.17</v>
      </c>
      <c r="I332" s="87">
        <v>0</v>
      </c>
      <c r="J332" s="92">
        <v>0</v>
      </c>
      <c r="K332" s="69">
        <f t="shared" si="15"/>
        <v>97.93</v>
      </c>
      <c r="L332" s="69">
        <f t="shared" si="16"/>
        <v>-0.23999999999999488</v>
      </c>
      <c r="M332" s="69">
        <f t="shared" si="17"/>
        <v>0</v>
      </c>
    </row>
    <row r="333" spans="1:14" x14ac:dyDescent="0.2">
      <c r="A333" s="12" t="s">
        <v>320</v>
      </c>
      <c r="B333" s="12" t="s">
        <v>321</v>
      </c>
      <c r="C333" s="12" t="s">
        <v>88</v>
      </c>
      <c r="D333" s="13" t="s">
        <v>33</v>
      </c>
      <c r="E333" s="14" t="s">
        <v>34</v>
      </c>
      <c r="F333" s="15">
        <v>3313</v>
      </c>
      <c r="G333" s="86">
        <v>104.39</v>
      </c>
      <c r="H333" s="87">
        <v>104.63</v>
      </c>
      <c r="I333" s="87">
        <v>0</v>
      </c>
      <c r="J333" s="92">
        <v>0</v>
      </c>
      <c r="K333" s="69">
        <f t="shared" si="15"/>
        <v>104.39</v>
      </c>
      <c r="L333" s="69">
        <f t="shared" si="16"/>
        <v>-0.23999999999999488</v>
      </c>
      <c r="M333" s="69">
        <f t="shared" si="17"/>
        <v>0</v>
      </c>
    </row>
    <row r="334" spans="1:14" x14ac:dyDescent="0.2">
      <c r="A334" s="12" t="s">
        <v>320</v>
      </c>
      <c r="B334" s="12" t="s">
        <v>321</v>
      </c>
      <c r="C334" s="12" t="s">
        <v>88</v>
      </c>
      <c r="D334" s="13" t="s">
        <v>35</v>
      </c>
      <c r="E334" s="14" t="s">
        <v>36</v>
      </c>
      <c r="F334" s="15">
        <v>3315</v>
      </c>
      <c r="G334" s="86">
        <v>119.51</v>
      </c>
      <c r="H334" s="87">
        <v>119.75</v>
      </c>
      <c r="I334" s="87">
        <v>0</v>
      </c>
      <c r="J334" s="92">
        <v>0</v>
      </c>
      <c r="K334" s="69">
        <f t="shared" si="15"/>
        <v>119.51</v>
      </c>
      <c r="L334" s="69">
        <f t="shared" si="16"/>
        <v>-0.23999999999999488</v>
      </c>
      <c r="M334" s="69">
        <f t="shared" si="17"/>
        <v>0</v>
      </c>
    </row>
    <row r="335" spans="1:14" x14ac:dyDescent="0.2">
      <c r="A335" s="12" t="s">
        <v>320</v>
      </c>
      <c r="B335" s="12" t="s">
        <v>321</v>
      </c>
      <c r="C335" s="12" t="s">
        <v>88</v>
      </c>
      <c r="D335" s="13" t="s">
        <v>37</v>
      </c>
      <c r="E335" s="14" t="s">
        <v>38</v>
      </c>
      <c r="F335" s="15">
        <v>3317</v>
      </c>
      <c r="G335" s="86">
        <v>74.959999999999994</v>
      </c>
      <c r="H335" s="87">
        <v>75.199999999999989</v>
      </c>
      <c r="I335" s="87">
        <v>0</v>
      </c>
      <c r="J335" s="92">
        <v>0</v>
      </c>
      <c r="K335" s="69">
        <f t="shared" si="15"/>
        <v>74.959999999999994</v>
      </c>
      <c r="L335" s="69">
        <f t="shared" si="16"/>
        <v>-0.23999999999999488</v>
      </c>
      <c r="M335" s="69">
        <f t="shared" si="17"/>
        <v>0</v>
      </c>
    </row>
    <row r="336" spans="1:14" x14ac:dyDescent="0.2">
      <c r="A336" s="12" t="s">
        <v>320</v>
      </c>
      <c r="B336" s="12" t="s">
        <v>321</v>
      </c>
      <c r="C336" s="12" t="s">
        <v>88</v>
      </c>
      <c r="D336" s="13" t="s">
        <v>39</v>
      </c>
      <c r="E336" s="14" t="s">
        <v>40</v>
      </c>
      <c r="F336" s="15">
        <v>3319</v>
      </c>
      <c r="G336" s="86">
        <v>90.77</v>
      </c>
      <c r="H336" s="87">
        <v>91.009999999999991</v>
      </c>
      <c r="I336" s="87">
        <v>0</v>
      </c>
      <c r="J336" s="92">
        <v>365</v>
      </c>
      <c r="K336" s="69">
        <f t="shared" si="15"/>
        <v>90.77</v>
      </c>
      <c r="L336" s="69">
        <f t="shared" si="16"/>
        <v>-0.23999999999999488</v>
      </c>
      <c r="M336" s="69">
        <f t="shared" si="17"/>
        <v>-87.599999999998133</v>
      </c>
    </row>
    <row r="337" spans="1:14" x14ac:dyDescent="0.2">
      <c r="A337" s="12" t="s">
        <v>320</v>
      </c>
      <c r="B337" s="12" t="s">
        <v>321</v>
      </c>
      <c r="C337" s="12" t="s">
        <v>88</v>
      </c>
      <c r="D337" s="13" t="s">
        <v>41</v>
      </c>
      <c r="E337" s="14" t="s">
        <v>42</v>
      </c>
      <c r="F337" s="15">
        <v>3321</v>
      </c>
      <c r="G337" s="86">
        <v>101.15</v>
      </c>
      <c r="H337" s="87">
        <v>101.39</v>
      </c>
      <c r="I337" s="87">
        <v>0</v>
      </c>
      <c r="J337" s="92">
        <v>0</v>
      </c>
      <c r="K337" s="69">
        <f t="shared" si="15"/>
        <v>101.15</v>
      </c>
      <c r="L337" s="69">
        <f t="shared" si="16"/>
        <v>-0.23999999999999488</v>
      </c>
      <c r="M337" s="69">
        <f t="shared" si="17"/>
        <v>0</v>
      </c>
    </row>
    <row r="338" spans="1:14" x14ac:dyDescent="0.2">
      <c r="A338" s="12" t="s">
        <v>320</v>
      </c>
      <c r="B338" s="12" t="s">
        <v>321</v>
      </c>
      <c r="C338" s="12" t="s">
        <v>88</v>
      </c>
      <c r="D338" s="13" t="s">
        <v>43</v>
      </c>
      <c r="E338" s="14" t="s">
        <v>44</v>
      </c>
      <c r="F338" s="15">
        <v>3323</v>
      </c>
      <c r="G338" s="86">
        <v>63.48</v>
      </c>
      <c r="H338" s="87">
        <v>63.72</v>
      </c>
      <c r="I338" s="87">
        <v>0</v>
      </c>
      <c r="J338" s="92">
        <v>365</v>
      </c>
      <c r="K338" s="69">
        <f t="shared" si="15"/>
        <v>63.48</v>
      </c>
      <c r="L338" s="69">
        <f t="shared" si="16"/>
        <v>-0.24000000000000199</v>
      </c>
      <c r="M338" s="69">
        <f t="shared" si="17"/>
        <v>-87.600000000000733</v>
      </c>
    </row>
    <row r="339" spans="1:14" x14ac:dyDescent="0.2">
      <c r="A339" s="12" t="s">
        <v>320</v>
      </c>
      <c r="B339" s="12" t="s">
        <v>321</v>
      </c>
      <c r="C339" s="12" t="s">
        <v>88</v>
      </c>
      <c r="D339" s="13" t="s">
        <v>45</v>
      </c>
      <c r="E339" s="14" t="s">
        <v>46</v>
      </c>
      <c r="F339" s="15">
        <v>3325</v>
      </c>
      <c r="G339" s="86">
        <v>81.5</v>
      </c>
      <c r="H339" s="87">
        <v>81.739999999999995</v>
      </c>
      <c r="I339" s="87">
        <v>0</v>
      </c>
      <c r="J339" s="92">
        <v>1026</v>
      </c>
      <c r="K339" s="69">
        <f t="shared" si="15"/>
        <v>81.5</v>
      </c>
      <c r="L339" s="69">
        <f t="shared" si="16"/>
        <v>-0.23999999999999488</v>
      </c>
      <c r="M339" s="69">
        <f t="shared" si="17"/>
        <v>-246.23999999999475</v>
      </c>
    </row>
    <row r="340" spans="1:14" x14ac:dyDescent="0.2">
      <c r="A340" s="12" t="s">
        <v>320</v>
      </c>
      <c r="B340" s="12" t="s">
        <v>321</v>
      </c>
      <c r="C340" s="12" t="s">
        <v>88</v>
      </c>
      <c r="D340" s="13" t="s">
        <v>47</v>
      </c>
      <c r="E340" s="14" t="s">
        <v>48</v>
      </c>
      <c r="F340" s="15">
        <v>3327</v>
      </c>
      <c r="G340" s="86">
        <v>90.77</v>
      </c>
      <c r="H340" s="87">
        <v>91.009999999999991</v>
      </c>
      <c r="I340" s="87">
        <v>0</v>
      </c>
      <c r="J340" s="92">
        <v>365</v>
      </c>
      <c r="K340" s="69">
        <f t="shared" si="15"/>
        <v>90.77</v>
      </c>
      <c r="L340" s="69">
        <f t="shared" si="16"/>
        <v>-0.23999999999999488</v>
      </c>
      <c r="M340" s="69">
        <f t="shared" si="17"/>
        <v>-87.599999999998133</v>
      </c>
    </row>
    <row r="341" spans="1:14" x14ac:dyDescent="0.2">
      <c r="A341" s="12" t="s">
        <v>320</v>
      </c>
      <c r="B341" s="12" t="s">
        <v>321</v>
      </c>
      <c r="C341" s="12" t="s">
        <v>88</v>
      </c>
      <c r="D341" s="13" t="s">
        <v>49</v>
      </c>
      <c r="E341" s="14" t="s">
        <v>50</v>
      </c>
      <c r="F341" s="15">
        <v>3329</v>
      </c>
      <c r="G341" s="86">
        <v>97.35</v>
      </c>
      <c r="H341" s="87">
        <v>97.589999999999989</v>
      </c>
      <c r="I341" s="87">
        <v>0</v>
      </c>
      <c r="J341" s="92">
        <v>0</v>
      </c>
      <c r="K341" s="69">
        <f t="shared" si="15"/>
        <v>97.35</v>
      </c>
      <c r="L341" s="69">
        <f t="shared" si="16"/>
        <v>-0.23999999999999488</v>
      </c>
      <c r="M341" s="69">
        <f t="shared" si="17"/>
        <v>0</v>
      </c>
    </row>
    <row r="342" spans="1:14" x14ac:dyDescent="0.2">
      <c r="A342" s="12" t="s">
        <v>320</v>
      </c>
      <c r="B342" s="12" t="s">
        <v>321</v>
      </c>
      <c r="C342" s="12" t="s">
        <v>88</v>
      </c>
      <c r="D342" s="16" t="s">
        <v>51</v>
      </c>
      <c r="E342" s="17" t="s">
        <v>52</v>
      </c>
      <c r="F342" s="15">
        <v>3331</v>
      </c>
      <c r="G342" s="86">
        <v>108.66</v>
      </c>
      <c r="H342" s="87">
        <v>108.89999999999999</v>
      </c>
      <c r="I342" s="87">
        <v>0</v>
      </c>
      <c r="J342" s="92">
        <v>47</v>
      </c>
      <c r="K342" s="69">
        <f t="shared" si="15"/>
        <v>108.66</v>
      </c>
      <c r="L342" s="69">
        <f t="shared" si="16"/>
        <v>-0.23999999999999488</v>
      </c>
      <c r="M342" s="69">
        <f t="shared" si="17"/>
        <v>-11.27999999999976</v>
      </c>
    </row>
    <row r="343" spans="1:14" x14ac:dyDescent="0.2">
      <c r="A343" s="12" t="s">
        <v>298</v>
      </c>
      <c r="B343" s="12" t="s">
        <v>299</v>
      </c>
      <c r="C343" s="12" t="s">
        <v>20</v>
      </c>
      <c r="D343" s="13" t="s">
        <v>21</v>
      </c>
      <c r="E343" s="14" t="s">
        <v>22</v>
      </c>
      <c r="F343" s="15">
        <v>3301</v>
      </c>
      <c r="G343" s="86">
        <v>84.25</v>
      </c>
      <c r="H343" s="87">
        <v>84.46</v>
      </c>
      <c r="I343" s="87">
        <v>0</v>
      </c>
      <c r="J343" s="92">
        <v>0</v>
      </c>
      <c r="K343" s="69">
        <f t="shared" si="15"/>
        <v>84.25</v>
      </c>
      <c r="L343" s="69">
        <f t="shared" si="16"/>
        <v>-0.20999999999999375</v>
      </c>
      <c r="M343" s="69">
        <f t="shared" si="17"/>
        <v>0</v>
      </c>
      <c r="N343" s="70">
        <f>SUM(M343:M358)</f>
        <v>-1147.8599999999972</v>
      </c>
    </row>
    <row r="344" spans="1:14" x14ac:dyDescent="0.2">
      <c r="A344" s="12" t="s">
        <v>298</v>
      </c>
      <c r="B344" s="12" t="s">
        <v>299</v>
      </c>
      <c r="C344" s="12" t="s">
        <v>20</v>
      </c>
      <c r="D344" s="13" t="s">
        <v>23</v>
      </c>
      <c r="E344" s="14" t="s">
        <v>24</v>
      </c>
      <c r="F344" s="15">
        <v>3303</v>
      </c>
      <c r="G344" s="86">
        <v>91.21</v>
      </c>
      <c r="H344" s="87">
        <v>91.419999999999987</v>
      </c>
      <c r="I344" s="87">
        <v>0</v>
      </c>
      <c r="J344" s="92">
        <v>0</v>
      </c>
      <c r="K344" s="69">
        <f t="shared" si="15"/>
        <v>91.21</v>
      </c>
      <c r="L344" s="69">
        <f t="shared" si="16"/>
        <v>-0.20999999999999375</v>
      </c>
      <c r="M344" s="69">
        <f t="shared" si="17"/>
        <v>0</v>
      </c>
    </row>
    <row r="345" spans="1:14" x14ac:dyDescent="0.2">
      <c r="A345" s="12" t="s">
        <v>298</v>
      </c>
      <c r="B345" s="12" t="s">
        <v>299</v>
      </c>
      <c r="C345" s="12" t="s">
        <v>20</v>
      </c>
      <c r="D345" s="13" t="s">
        <v>25</v>
      </c>
      <c r="E345" s="14" t="s">
        <v>26</v>
      </c>
      <c r="F345" s="15">
        <v>3305</v>
      </c>
      <c r="G345" s="86">
        <v>82.3</v>
      </c>
      <c r="H345" s="87">
        <v>82.509999999999991</v>
      </c>
      <c r="I345" s="87">
        <v>0</v>
      </c>
      <c r="J345" s="92">
        <v>0</v>
      </c>
      <c r="K345" s="69">
        <f t="shared" si="15"/>
        <v>82.3</v>
      </c>
      <c r="L345" s="69">
        <f t="shared" si="16"/>
        <v>-0.20999999999999375</v>
      </c>
      <c r="M345" s="69">
        <f t="shared" si="17"/>
        <v>0</v>
      </c>
    </row>
    <row r="346" spans="1:14" x14ac:dyDescent="0.2">
      <c r="A346" s="12" t="s">
        <v>298</v>
      </c>
      <c r="B346" s="12" t="s">
        <v>299</v>
      </c>
      <c r="C346" s="12" t="s">
        <v>20</v>
      </c>
      <c r="D346" s="13" t="s">
        <v>27</v>
      </c>
      <c r="E346" s="14" t="s">
        <v>28</v>
      </c>
      <c r="F346" s="15">
        <v>3307</v>
      </c>
      <c r="G346" s="86">
        <v>89.97</v>
      </c>
      <c r="H346" s="87">
        <v>90.179999999999993</v>
      </c>
      <c r="I346" s="87">
        <v>0</v>
      </c>
      <c r="J346" s="92">
        <v>0</v>
      </c>
      <c r="K346" s="69">
        <f t="shared" si="15"/>
        <v>89.97</v>
      </c>
      <c r="L346" s="69">
        <f t="shared" si="16"/>
        <v>-0.20999999999999375</v>
      </c>
      <c r="M346" s="69">
        <f t="shared" si="17"/>
        <v>0</v>
      </c>
    </row>
    <row r="347" spans="1:14" x14ac:dyDescent="0.2">
      <c r="A347" s="12" t="s">
        <v>298</v>
      </c>
      <c r="B347" s="12" t="s">
        <v>299</v>
      </c>
      <c r="C347" s="12" t="s">
        <v>20</v>
      </c>
      <c r="D347" s="13" t="s">
        <v>29</v>
      </c>
      <c r="E347" s="14" t="s">
        <v>30</v>
      </c>
      <c r="F347" s="15">
        <v>3309</v>
      </c>
      <c r="G347" s="86">
        <v>56.41</v>
      </c>
      <c r="H347" s="87">
        <v>56.62</v>
      </c>
      <c r="I347" s="87">
        <v>0</v>
      </c>
      <c r="J347" s="92">
        <v>145</v>
      </c>
      <c r="K347" s="69">
        <f t="shared" si="15"/>
        <v>56.41</v>
      </c>
      <c r="L347" s="69">
        <f t="shared" si="16"/>
        <v>-0.21000000000000085</v>
      </c>
      <c r="M347" s="69">
        <f t="shared" si="17"/>
        <v>-30.450000000000124</v>
      </c>
    </row>
    <row r="348" spans="1:14" x14ac:dyDescent="0.2">
      <c r="A348" s="12" t="s">
        <v>298</v>
      </c>
      <c r="B348" s="12" t="s">
        <v>299</v>
      </c>
      <c r="C348" s="12" t="s">
        <v>20</v>
      </c>
      <c r="D348" s="13" t="s">
        <v>31</v>
      </c>
      <c r="E348" s="14" t="s">
        <v>32</v>
      </c>
      <c r="F348" s="15">
        <v>3311</v>
      </c>
      <c r="G348" s="86">
        <v>71.62</v>
      </c>
      <c r="H348" s="87">
        <v>71.83</v>
      </c>
      <c r="I348" s="87">
        <v>0</v>
      </c>
      <c r="J348" s="92">
        <v>0</v>
      </c>
      <c r="K348" s="69">
        <f t="shared" si="15"/>
        <v>71.62</v>
      </c>
      <c r="L348" s="69">
        <f t="shared" si="16"/>
        <v>-0.20999999999999375</v>
      </c>
      <c r="M348" s="69">
        <f t="shared" si="17"/>
        <v>0</v>
      </c>
    </row>
    <row r="349" spans="1:14" x14ac:dyDescent="0.2">
      <c r="A349" s="12" t="s">
        <v>298</v>
      </c>
      <c r="B349" s="12" t="s">
        <v>299</v>
      </c>
      <c r="C349" s="12" t="s">
        <v>20</v>
      </c>
      <c r="D349" s="13" t="s">
        <v>33</v>
      </c>
      <c r="E349" s="14" t="s">
        <v>34</v>
      </c>
      <c r="F349" s="15">
        <v>3313</v>
      </c>
      <c r="G349" s="86">
        <v>76.11</v>
      </c>
      <c r="H349" s="87">
        <v>76.319999999999993</v>
      </c>
      <c r="I349" s="87">
        <v>0</v>
      </c>
      <c r="J349" s="92">
        <v>0</v>
      </c>
      <c r="K349" s="69">
        <f t="shared" si="15"/>
        <v>76.11</v>
      </c>
      <c r="L349" s="69">
        <f t="shared" si="16"/>
        <v>-0.20999999999999375</v>
      </c>
      <c r="M349" s="69">
        <f t="shared" si="17"/>
        <v>0</v>
      </c>
    </row>
    <row r="350" spans="1:14" x14ac:dyDescent="0.2">
      <c r="A350" s="12" t="s">
        <v>298</v>
      </c>
      <c r="B350" s="12" t="s">
        <v>299</v>
      </c>
      <c r="C350" s="12" t="s">
        <v>20</v>
      </c>
      <c r="D350" s="13" t="s">
        <v>35</v>
      </c>
      <c r="E350" s="14" t="s">
        <v>36</v>
      </c>
      <c r="F350" s="15">
        <v>3315</v>
      </c>
      <c r="G350" s="86">
        <v>86.41</v>
      </c>
      <c r="H350" s="87">
        <v>86.61999999999999</v>
      </c>
      <c r="I350" s="87">
        <v>0</v>
      </c>
      <c r="J350" s="92">
        <v>5</v>
      </c>
      <c r="K350" s="69">
        <f t="shared" si="15"/>
        <v>86.41</v>
      </c>
      <c r="L350" s="69">
        <f t="shared" si="16"/>
        <v>-0.20999999999999375</v>
      </c>
      <c r="M350" s="69">
        <f t="shared" si="17"/>
        <v>-1.0499999999999687</v>
      </c>
    </row>
    <row r="351" spans="1:14" x14ac:dyDescent="0.2">
      <c r="A351" s="12" t="s">
        <v>298</v>
      </c>
      <c r="B351" s="12" t="s">
        <v>299</v>
      </c>
      <c r="C351" s="12" t="s">
        <v>20</v>
      </c>
      <c r="D351" s="13" t="s">
        <v>37</v>
      </c>
      <c r="E351" s="14" t="s">
        <v>38</v>
      </c>
      <c r="F351" s="15">
        <v>3317</v>
      </c>
      <c r="G351" s="86">
        <v>56.04</v>
      </c>
      <c r="H351" s="87">
        <v>56.25</v>
      </c>
      <c r="I351" s="87">
        <v>0</v>
      </c>
      <c r="J351" s="92">
        <v>0</v>
      </c>
      <c r="K351" s="69">
        <f t="shared" si="15"/>
        <v>56.04</v>
      </c>
      <c r="L351" s="69">
        <f t="shared" si="16"/>
        <v>-0.21000000000000085</v>
      </c>
      <c r="M351" s="69">
        <f t="shared" si="17"/>
        <v>0</v>
      </c>
    </row>
    <row r="352" spans="1:14" x14ac:dyDescent="0.2">
      <c r="A352" s="12" t="s">
        <v>298</v>
      </c>
      <c r="B352" s="12" t="s">
        <v>299</v>
      </c>
      <c r="C352" s="12" t="s">
        <v>20</v>
      </c>
      <c r="D352" s="13" t="s">
        <v>39</v>
      </c>
      <c r="E352" s="14" t="s">
        <v>40</v>
      </c>
      <c r="F352" s="15">
        <v>3319</v>
      </c>
      <c r="G352" s="86">
        <v>66.78</v>
      </c>
      <c r="H352" s="87">
        <v>66.989999999999995</v>
      </c>
      <c r="I352" s="87">
        <v>0</v>
      </c>
      <c r="J352" s="92">
        <v>644</v>
      </c>
      <c r="K352" s="69">
        <f t="shared" si="15"/>
        <v>66.78</v>
      </c>
      <c r="L352" s="69">
        <f t="shared" si="16"/>
        <v>-0.20999999999999375</v>
      </c>
      <c r="M352" s="69">
        <f t="shared" si="17"/>
        <v>-135.23999999999597</v>
      </c>
    </row>
    <row r="353" spans="1:14" x14ac:dyDescent="0.2">
      <c r="A353" s="12" t="s">
        <v>298</v>
      </c>
      <c r="B353" s="12" t="s">
        <v>299</v>
      </c>
      <c r="C353" s="12" t="s">
        <v>20</v>
      </c>
      <c r="D353" s="13" t="s">
        <v>41</v>
      </c>
      <c r="E353" s="14" t="s">
        <v>42</v>
      </c>
      <c r="F353" s="15">
        <v>3321</v>
      </c>
      <c r="G353" s="86">
        <v>73.78</v>
      </c>
      <c r="H353" s="87">
        <v>73.989999999999995</v>
      </c>
      <c r="I353" s="87">
        <v>0</v>
      </c>
      <c r="J353" s="92">
        <v>396</v>
      </c>
      <c r="K353" s="69">
        <f t="shared" si="15"/>
        <v>73.78</v>
      </c>
      <c r="L353" s="69">
        <f t="shared" si="16"/>
        <v>-0.20999999999999375</v>
      </c>
      <c r="M353" s="69">
        <f t="shared" si="17"/>
        <v>-83.159999999997524</v>
      </c>
    </row>
    <row r="354" spans="1:14" x14ac:dyDescent="0.2">
      <c r="A354" s="12" t="s">
        <v>298</v>
      </c>
      <c r="B354" s="12" t="s">
        <v>299</v>
      </c>
      <c r="C354" s="12" t="s">
        <v>20</v>
      </c>
      <c r="D354" s="13" t="s">
        <v>43</v>
      </c>
      <c r="E354" s="14" t="s">
        <v>44</v>
      </c>
      <c r="F354" s="15">
        <v>3323</v>
      </c>
      <c r="G354" s="86">
        <v>48.03</v>
      </c>
      <c r="H354" s="87">
        <v>48.24</v>
      </c>
      <c r="I354" s="87">
        <v>0</v>
      </c>
      <c r="J354" s="92">
        <v>0</v>
      </c>
      <c r="K354" s="69">
        <f t="shared" si="15"/>
        <v>48.03</v>
      </c>
      <c r="L354" s="69">
        <f t="shared" si="16"/>
        <v>-0.21000000000000085</v>
      </c>
      <c r="M354" s="69">
        <f t="shared" si="17"/>
        <v>0</v>
      </c>
    </row>
    <row r="355" spans="1:14" x14ac:dyDescent="0.2">
      <c r="A355" s="12" t="s">
        <v>298</v>
      </c>
      <c r="B355" s="12" t="s">
        <v>299</v>
      </c>
      <c r="C355" s="12" t="s">
        <v>20</v>
      </c>
      <c r="D355" s="13" t="s">
        <v>45</v>
      </c>
      <c r="E355" s="14" t="s">
        <v>46</v>
      </c>
      <c r="F355" s="15">
        <v>3325</v>
      </c>
      <c r="G355" s="86">
        <v>60.44</v>
      </c>
      <c r="H355" s="87">
        <v>60.65</v>
      </c>
      <c r="I355" s="87">
        <v>0</v>
      </c>
      <c r="J355" s="92">
        <v>4266</v>
      </c>
      <c r="K355" s="69">
        <f t="shared" si="15"/>
        <v>60.44</v>
      </c>
      <c r="L355" s="69">
        <f t="shared" si="16"/>
        <v>-0.21000000000000085</v>
      </c>
      <c r="M355" s="69">
        <f t="shared" si="17"/>
        <v>-895.86000000000365</v>
      </c>
    </row>
    <row r="356" spans="1:14" x14ac:dyDescent="0.2">
      <c r="A356" s="12" t="s">
        <v>298</v>
      </c>
      <c r="B356" s="12" t="s">
        <v>299</v>
      </c>
      <c r="C356" s="12" t="s">
        <v>20</v>
      </c>
      <c r="D356" s="13" t="s">
        <v>47</v>
      </c>
      <c r="E356" s="14" t="s">
        <v>48</v>
      </c>
      <c r="F356" s="15">
        <v>3327</v>
      </c>
      <c r="G356" s="86">
        <v>66.78</v>
      </c>
      <c r="H356" s="87">
        <v>66.989999999999995</v>
      </c>
      <c r="I356" s="87">
        <v>0</v>
      </c>
      <c r="J356" s="92">
        <v>10</v>
      </c>
      <c r="K356" s="69">
        <f t="shared" si="15"/>
        <v>66.78</v>
      </c>
      <c r="L356" s="69">
        <f t="shared" si="16"/>
        <v>-0.20999999999999375</v>
      </c>
      <c r="M356" s="69">
        <f t="shared" si="17"/>
        <v>-2.0999999999999375</v>
      </c>
    </row>
    <row r="357" spans="1:14" x14ac:dyDescent="0.2">
      <c r="A357" s="12" t="s">
        <v>298</v>
      </c>
      <c r="B357" s="12" t="s">
        <v>299</v>
      </c>
      <c r="C357" s="12" t="s">
        <v>20</v>
      </c>
      <c r="D357" s="13" t="s">
        <v>49</v>
      </c>
      <c r="E357" s="14" t="s">
        <v>50</v>
      </c>
      <c r="F357" s="15">
        <v>3329</v>
      </c>
      <c r="G357" s="86">
        <v>71.25</v>
      </c>
      <c r="H357" s="87">
        <v>71.459999999999994</v>
      </c>
      <c r="I357" s="87">
        <v>0</v>
      </c>
      <c r="J357" s="92">
        <v>0</v>
      </c>
      <c r="K357" s="69">
        <f t="shared" si="15"/>
        <v>71.25</v>
      </c>
      <c r="L357" s="69">
        <f t="shared" si="16"/>
        <v>-0.20999999999999375</v>
      </c>
      <c r="M357" s="69">
        <f t="shared" si="17"/>
        <v>0</v>
      </c>
    </row>
    <row r="358" spans="1:14" x14ac:dyDescent="0.2">
      <c r="A358" s="12" t="s">
        <v>298</v>
      </c>
      <c r="B358" s="12" t="s">
        <v>299</v>
      </c>
      <c r="C358" s="12" t="s">
        <v>20</v>
      </c>
      <c r="D358" s="16" t="s">
        <v>51</v>
      </c>
      <c r="E358" s="17" t="s">
        <v>52</v>
      </c>
      <c r="F358" s="15">
        <v>3331</v>
      </c>
      <c r="G358" s="86">
        <v>78.81</v>
      </c>
      <c r="H358" s="87">
        <v>79.02</v>
      </c>
      <c r="I358" s="87">
        <v>0</v>
      </c>
      <c r="J358" s="92">
        <v>0</v>
      </c>
      <c r="K358" s="69">
        <f t="shared" si="15"/>
        <v>78.81</v>
      </c>
      <c r="L358" s="69">
        <f t="shared" si="16"/>
        <v>-0.20999999999999375</v>
      </c>
      <c r="M358" s="69">
        <f t="shared" si="17"/>
        <v>0</v>
      </c>
    </row>
    <row r="359" spans="1:14" x14ac:dyDescent="0.2">
      <c r="A359" s="12" t="s">
        <v>64</v>
      </c>
      <c r="B359" s="12" t="s">
        <v>65</v>
      </c>
      <c r="C359" s="12" t="s">
        <v>55</v>
      </c>
      <c r="D359" s="13" t="s">
        <v>21</v>
      </c>
      <c r="E359" s="14" t="s">
        <v>22</v>
      </c>
      <c r="F359" s="15">
        <v>3301</v>
      </c>
      <c r="G359" s="86">
        <v>135.51</v>
      </c>
      <c r="H359" s="87">
        <v>137.19</v>
      </c>
      <c r="I359" s="87">
        <v>0.96593961490930202</v>
      </c>
      <c r="J359" s="92">
        <v>0</v>
      </c>
      <c r="K359" s="69">
        <f t="shared" si="15"/>
        <v>136.47593961490929</v>
      </c>
      <c r="L359" s="69">
        <f t="shared" si="16"/>
        <v>-0.71406038509070413</v>
      </c>
      <c r="M359" s="69">
        <f t="shared" si="17"/>
        <v>0</v>
      </c>
      <c r="N359" s="70">
        <f>SUM(M359:M374)</f>
        <v>-45206.448919707378</v>
      </c>
    </row>
    <row r="360" spans="1:14" x14ac:dyDescent="0.2">
      <c r="A360" s="12" t="s">
        <v>64</v>
      </c>
      <c r="B360" s="12" t="s">
        <v>65</v>
      </c>
      <c r="C360" s="12" t="s">
        <v>55</v>
      </c>
      <c r="D360" s="13" t="s">
        <v>23</v>
      </c>
      <c r="E360" s="14" t="s">
        <v>24</v>
      </c>
      <c r="F360" s="15">
        <v>3303</v>
      </c>
      <c r="G360" s="86">
        <v>148.09</v>
      </c>
      <c r="H360" s="87">
        <v>149.77000000000001</v>
      </c>
      <c r="I360" s="87">
        <v>0.96593961490930202</v>
      </c>
      <c r="J360" s="92">
        <v>0</v>
      </c>
      <c r="K360" s="69">
        <f t="shared" si="15"/>
        <v>149.05593961490931</v>
      </c>
      <c r="L360" s="69">
        <f t="shared" si="16"/>
        <v>-0.71406038509070413</v>
      </c>
      <c r="M360" s="69">
        <f t="shared" si="17"/>
        <v>0</v>
      </c>
    </row>
    <row r="361" spans="1:14" x14ac:dyDescent="0.2">
      <c r="A361" s="12" t="s">
        <v>64</v>
      </c>
      <c r="B361" s="12" t="s">
        <v>65</v>
      </c>
      <c r="C361" s="12" t="s">
        <v>55</v>
      </c>
      <c r="D361" s="13" t="s">
        <v>25</v>
      </c>
      <c r="E361" s="14" t="s">
        <v>26</v>
      </c>
      <c r="F361" s="15">
        <v>3305</v>
      </c>
      <c r="G361" s="86">
        <v>132.25</v>
      </c>
      <c r="H361" s="87">
        <v>133.93</v>
      </c>
      <c r="I361" s="87">
        <v>0.96593961490930202</v>
      </c>
      <c r="J361" s="92">
        <v>0</v>
      </c>
      <c r="K361" s="69">
        <f t="shared" si="15"/>
        <v>133.2159396149093</v>
      </c>
      <c r="L361" s="69">
        <f t="shared" si="16"/>
        <v>-0.71406038509070413</v>
      </c>
      <c r="M361" s="69">
        <f t="shared" si="17"/>
        <v>0</v>
      </c>
    </row>
    <row r="362" spans="1:14" x14ac:dyDescent="0.2">
      <c r="A362" s="12" t="s">
        <v>64</v>
      </c>
      <c r="B362" s="12" t="s">
        <v>65</v>
      </c>
      <c r="C362" s="12" t="s">
        <v>55</v>
      </c>
      <c r="D362" s="13" t="s">
        <v>27</v>
      </c>
      <c r="E362" s="14" t="s">
        <v>28</v>
      </c>
      <c r="F362" s="15">
        <v>3307</v>
      </c>
      <c r="G362" s="86">
        <v>144.82</v>
      </c>
      <c r="H362" s="87">
        <v>146.5</v>
      </c>
      <c r="I362" s="87">
        <v>0.96593961490930202</v>
      </c>
      <c r="J362" s="92">
        <v>0</v>
      </c>
      <c r="K362" s="69">
        <f t="shared" si="15"/>
        <v>145.7859396149093</v>
      </c>
      <c r="L362" s="69">
        <f t="shared" si="16"/>
        <v>-0.71406038509070413</v>
      </c>
      <c r="M362" s="69">
        <f t="shared" si="17"/>
        <v>0</v>
      </c>
    </row>
    <row r="363" spans="1:14" x14ac:dyDescent="0.2">
      <c r="A363" s="12" t="s">
        <v>64</v>
      </c>
      <c r="B363" s="12" t="s">
        <v>65</v>
      </c>
      <c r="C363" s="12" t="s">
        <v>55</v>
      </c>
      <c r="D363" s="13" t="s">
        <v>29</v>
      </c>
      <c r="E363" s="14" t="s">
        <v>30</v>
      </c>
      <c r="F363" s="15">
        <v>3309</v>
      </c>
      <c r="G363" s="86">
        <v>86.48</v>
      </c>
      <c r="H363" s="87">
        <v>88.160000000000011</v>
      </c>
      <c r="I363" s="87">
        <v>0.96593961490930202</v>
      </c>
      <c r="J363" s="92">
        <v>2946</v>
      </c>
      <c r="K363" s="69">
        <f t="shared" si="15"/>
        <v>87.445939614909307</v>
      </c>
      <c r="L363" s="69">
        <f t="shared" si="16"/>
        <v>-0.71406038509070413</v>
      </c>
      <c r="M363" s="69">
        <f t="shared" si="17"/>
        <v>-2103.6218944772145</v>
      </c>
    </row>
    <row r="364" spans="1:14" x14ac:dyDescent="0.2">
      <c r="A364" s="12" t="s">
        <v>64</v>
      </c>
      <c r="B364" s="12" t="s">
        <v>65</v>
      </c>
      <c r="C364" s="12" t="s">
        <v>55</v>
      </c>
      <c r="D364" s="13" t="s">
        <v>31</v>
      </c>
      <c r="E364" s="14" t="s">
        <v>32</v>
      </c>
      <c r="F364" s="15">
        <v>3311</v>
      </c>
      <c r="G364" s="86">
        <v>113.76</v>
      </c>
      <c r="H364" s="87">
        <v>115.44000000000001</v>
      </c>
      <c r="I364" s="87">
        <v>0.96593961490930202</v>
      </c>
      <c r="J364" s="92">
        <v>2672</v>
      </c>
      <c r="K364" s="69">
        <f t="shared" si="15"/>
        <v>114.72593961490931</v>
      </c>
      <c r="L364" s="69">
        <f t="shared" si="16"/>
        <v>-0.71406038509070413</v>
      </c>
      <c r="M364" s="69">
        <f t="shared" si="17"/>
        <v>-1907.9693489623614</v>
      </c>
    </row>
    <row r="365" spans="1:14" x14ac:dyDescent="0.2">
      <c r="A365" s="12" t="s">
        <v>64</v>
      </c>
      <c r="B365" s="12" t="s">
        <v>65</v>
      </c>
      <c r="C365" s="12" t="s">
        <v>55</v>
      </c>
      <c r="D365" s="13" t="s">
        <v>33</v>
      </c>
      <c r="E365" s="14" t="s">
        <v>34</v>
      </c>
      <c r="F365" s="15">
        <v>3313</v>
      </c>
      <c r="G365" s="86">
        <v>121.61</v>
      </c>
      <c r="H365" s="87">
        <v>123.29</v>
      </c>
      <c r="I365" s="87">
        <v>0.96593961490930202</v>
      </c>
      <c r="J365" s="92">
        <v>0</v>
      </c>
      <c r="K365" s="69">
        <f t="shared" si="15"/>
        <v>122.5759396149093</v>
      </c>
      <c r="L365" s="69">
        <f t="shared" si="16"/>
        <v>-0.71406038509070413</v>
      </c>
      <c r="M365" s="69">
        <f t="shared" si="17"/>
        <v>0</v>
      </c>
    </row>
    <row r="366" spans="1:14" x14ac:dyDescent="0.2">
      <c r="A366" s="12" t="s">
        <v>64</v>
      </c>
      <c r="B366" s="12" t="s">
        <v>65</v>
      </c>
      <c r="C366" s="12" t="s">
        <v>55</v>
      </c>
      <c r="D366" s="13" t="s">
        <v>35</v>
      </c>
      <c r="E366" s="14" t="s">
        <v>36</v>
      </c>
      <c r="F366" s="15">
        <v>3315</v>
      </c>
      <c r="G366" s="86">
        <v>139.63</v>
      </c>
      <c r="H366" s="87">
        <v>141.31</v>
      </c>
      <c r="I366" s="87">
        <v>0.96593961490930202</v>
      </c>
      <c r="J366" s="92">
        <v>314</v>
      </c>
      <c r="K366" s="69">
        <f t="shared" si="15"/>
        <v>140.5959396149093</v>
      </c>
      <c r="L366" s="69">
        <f t="shared" si="16"/>
        <v>-0.71406038509070413</v>
      </c>
      <c r="M366" s="69">
        <f t="shared" si="17"/>
        <v>-224.2149609184811</v>
      </c>
    </row>
    <row r="367" spans="1:14" x14ac:dyDescent="0.2">
      <c r="A367" s="12" t="s">
        <v>64</v>
      </c>
      <c r="B367" s="12" t="s">
        <v>65</v>
      </c>
      <c r="C367" s="12" t="s">
        <v>55</v>
      </c>
      <c r="D367" s="13" t="s">
        <v>37</v>
      </c>
      <c r="E367" s="14" t="s">
        <v>38</v>
      </c>
      <c r="F367" s="15">
        <v>3317</v>
      </c>
      <c r="G367" s="86">
        <v>85.94</v>
      </c>
      <c r="H367" s="87">
        <v>87.62</v>
      </c>
      <c r="I367" s="87">
        <v>0.96593961490930202</v>
      </c>
      <c r="J367" s="92">
        <v>166</v>
      </c>
      <c r="K367" s="69">
        <f t="shared" si="15"/>
        <v>86.9059396149093</v>
      </c>
      <c r="L367" s="69">
        <f t="shared" si="16"/>
        <v>-0.71406038509070413</v>
      </c>
      <c r="M367" s="69">
        <f t="shared" si="17"/>
        <v>-118.53402392505689</v>
      </c>
    </row>
    <row r="368" spans="1:14" x14ac:dyDescent="0.2">
      <c r="A368" s="12" t="s">
        <v>64</v>
      </c>
      <c r="B368" s="12" t="s">
        <v>65</v>
      </c>
      <c r="C368" s="12" t="s">
        <v>55</v>
      </c>
      <c r="D368" s="13" t="s">
        <v>39</v>
      </c>
      <c r="E368" s="14" t="s">
        <v>40</v>
      </c>
      <c r="F368" s="15">
        <v>3319</v>
      </c>
      <c r="G368" s="86">
        <v>105.3</v>
      </c>
      <c r="H368" s="87">
        <v>106.98</v>
      </c>
      <c r="I368" s="87">
        <v>0.96593961490930202</v>
      </c>
      <c r="J368" s="92">
        <v>19266</v>
      </c>
      <c r="K368" s="69">
        <f t="shared" si="15"/>
        <v>106.2659396149093</v>
      </c>
      <c r="L368" s="69">
        <f t="shared" si="16"/>
        <v>-0.71406038509070413</v>
      </c>
      <c r="M368" s="69">
        <f t="shared" si="17"/>
        <v>-13757.087379157505</v>
      </c>
    </row>
    <row r="369" spans="1:14" x14ac:dyDescent="0.2">
      <c r="A369" s="12" t="s">
        <v>64</v>
      </c>
      <c r="B369" s="12" t="s">
        <v>65</v>
      </c>
      <c r="C369" s="12" t="s">
        <v>55</v>
      </c>
      <c r="D369" s="13" t="s">
        <v>41</v>
      </c>
      <c r="E369" s="14" t="s">
        <v>42</v>
      </c>
      <c r="F369" s="15">
        <v>3321</v>
      </c>
      <c r="G369" s="86">
        <v>117.82</v>
      </c>
      <c r="H369" s="87">
        <v>119.5</v>
      </c>
      <c r="I369" s="87">
        <v>0.96593961490930202</v>
      </c>
      <c r="J369" s="92">
        <v>10047</v>
      </c>
      <c r="K369" s="69">
        <f t="shared" si="15"/>
        <v>118.7859396149093</v>
      </c>
      <c r="L369" s="69">
        <f t="shared" si="16"/>
        <v>-0.71406038509070413</v>
      </c>
      <c r="M369" s="69">
        <f t="shared" si="17"/>
        <v>-7174.1646890063048</v>
      </c>
    </row>
    <row r="370" spans="1:14" x14ac:dyDescent="0.2">
      <c r="A370" s="12" t="s">
        <v>64</v>
      </c>
      <c r="B370" s="12" t="s">
        <v>65</v>
      </c>
      <c r="C370" s="12" t="s">
        <v>55</v>
      </c>
      <c r="D370" s="13" t="s">
        <v>43</v>
      </c>
      <c r="E370" s="14" t="s">
        <v>44</v>
      </c>
      <c r="F370" s="15">
        <v>3323</v>
      </c>
      <c r="G370" s="86">
        <v>72.069999999999993</v>
      </c>
      <c r="H370" s="87">
        <v>73.75</v>
      </c>
      <c r="I370" s="87">
        <v>0.96593961490930202</v>
      </c>
      <c r="J370" s="92">
        <v>92</v>
      </c>
      <c r="K370" s="69">
        <f t="shared" si="15"/>
        <v>73.035939614909296</v>
      </c>
      <c r="L370" s="69">
        <f t="shared" si="16"/>
        <v>-0.71406038509070413</v>
      </c>
      <c r="M370" s="69">
        <f t="shared" si="17"/>
        <v>-65.69355542834478</v>
      </c>
    </row>
    <row r="371" spans="1:14" x14ac:dyDescent="0.2">
      <c r="A371" s="12" t="s">
        <v>64</v>
      </c>
      <c r="B371" s="12" t="s">
        <v>65</v>
      </c>
      <c r="C371" s="12" t="s">
        <v>55</v>
      </c>
      <c r="D371" s="13" t="s">
        <v>45</v>
      </c>
      <c r="E371" s="14" t="s">
        <v>46</v>
      </c>
      <c r="F371" s="15">
        <v>3325</v>
      </c>
      <c r="G371" s="86">
        <v>93.96</v>
      </c>
      <c r="H371" s="87">
        <v>95.64</v>
      </c>
      <c r="I371" s="87">
        <v>0.96593961490930202</v>
      </c>
      <c r="J371" s="92">
        <v>20008</v>
      </c>
      <c r="K371" s="69">
        <f t="shared" si="15"/>
        <v>94.925939614909296</v>
      </c>
      <c r="L371" s="69">
        <f t="shared" si="16"/>
        <v>-0.71406038509070413</v>
      </c>
      <c r="M371" s="69">
        <f t="shared" si="17"/>
        <v>-14286.920184894809</v>
      </c>
    </row>
    <row r="372" spans="1:14" x14ac:dyDescent="0.2">
      <c r="A372" s="12" t="s">
        <v>64</v>
      </c>
      <c r="B372" s="12" t="s">
        <v>65</v>
      </c>
      <c r="C372" s="12" t="s">
        <v>55</v>
      </c>
      <c r="D372" s="13" t="s">
        <v>47</v>
      </c>
      <c r="E372" s="14" t="s">
        <v>48</v>
      </c>
      <c r="F372" s="15">
        <v>3327</v>
      </c>
      <c r="G372" s="86">
        <v>105.3</v>
      </c>
      <c r="H372" s="87">
        <v>106.98</v>
      </c>
      <c r="I372" s="87">
        <v>0.96593961490930202</v>
      </c>
      <c r="J372" s="92">
        <v>6343</v>
      </c>
      <c r="K372" s="69">
        <f t="shared" si="15"/>
        <v>106.2659396149093</v>
      </c>
      <c r="L372" s="69">
        <f t="shared" si="16"/>
        <v>-0.71406038509070413</v>
      </c>
      <c r="M372" s="69">
        <f t="shared" si="17"/>
        <v>-4529.2850226303362</v>
      </c>
    </row>
    <row r="373" spans="1:14" x14ac:dyDescent="0.2">
      <c r="A373" s="12" t="s">
        <v>64</v>
      </c>
      <c r="B373" s="12" t="s">
        <v>65</v>
      </c>
      <c r="C373" s="12" t="s">
        <v>55</v>
      </c>
      <c r="D373" s="13" t="s">
        <v>49</v>
      </c>
      <c r="E373" s="14" t="s">
        <v>50</v>
      </c>
      <c r="F373" s="15">
        <v>3329</v>
      </c>
      <c r="G373" s="86">
        <v>113.24</v>
      </c>
      <c r="H373" s="87">
        <v>114.92</v>
      </c>
      <c r="I373" s="87">
        <v>0.96593961490930202</v>
      </c>
      <c r="J373" s="92">
        <v>616</v>
      </c>
      <c r="K373" s="69">
        <f t="shared" si="15"/>
        <v>114.2059396149093</v>
      </c>
      <c r="L373" s="69">
        <f t="shared" si="16"/>
        <v>-0.71406038509070413</v>
      </c>
      <c r="M373" s="69">
        <f t="shared" si="17"/>
        <v>-439.86119721587374</v>
      </c>
    </row>
    <row r="374" spans="1:14" x14ac:dyDescent="0.2">
      <c r="A374" s="12" t="s">
        <v>64</v>
      </c>
      <c r="B374" s="12" t="s">
        <v>65</v>
      </c>
      <c r="C374" s="12" t="s">
        <v>55</v>
      </c>
      <c r="D374" s="16" t="s">
        <v>51</v>
      </c>
      <c r="E374" s="17" t="s">
        <v>52</v>
      </c>
      <c r="F374" s="15">
        <v>3331</v>
      </c>
      <c r="G374" s="86">
        <v>127.01</v>
      </c>
      <c r="H374" s="87">
        <v>128.69</v>
      </c>
      <c r="I374" s="87">
        <v>0.96593961490930202</v>
      </c>
      <c r="J374" s="92">
        <v>839</v>
      </c>
      <c r="K374" s="69">
        <f t="shared" si="15"/>
        <v>127.97593961490931</v>
      </c>
      <c r="L374" s="69">
        <f t="shared" si="16"/>
        <v>-0.71406038509068992</v>
      </c>
      <c r="M374" s="69">
        <f t="shared" si="17"/>
        <v>-599.09666309108889</v>
      </c>
    </row>
    <row r="375" spans="1:14" x14ac:dyDescent="0.2">
      <c r="A375" s="20" t="s">
        <v>336</v>
      </c>
      <c r="B375" s="21" t="s">
        <v>337</v>
      </c>
      <c r="C375" s="12" t="s">
        <v>279</v>
      </c>
      <c r="D375" s="13" t="s">
        <v>21</v>
      </c>
      <c r="E375" s="14" t="s">
        <v>22</v>
      </c>
      <c r="F375" s="15">
        <v>3301</v>
      </c>
      <c r="G375" s="86">
        <v>91.48</v>
      </c>
      <c r="H375" s="87">
        <v>91.55</v>
      </c>
      <c r="I375" s="87">
        <v>0</v>
      </c>
      <c r="J375" s="92">
        <v>570</v>
      </c>
      <c r="K375" s="69">
        <f t="shared" si="15"/>
        <v>91.48</v>
      </c>
      <c r="L375" s="69">
        <f t="shared" si="16"/>
        <v>-6.9999999999993179E-2</v>
      </c>
      <c r="M375" s="69">
        <f t="shared" si="17"/>
        <v>-39.899999999996112</v>
      </c>
      <c r="N375" s="70">
        <f>SUM(M375:M390)</f>
        <v>-372.88999999999618</v>
      </c>
    </row>
    <row r="376" spans="1:14" x14ac:dyDescent="0.2">
      <c r="A376" s="20" t="s">
        <v>336</v>
      </c>
      <c r="B376" s="21" t="s">
        <v>337</v>
      </c>
      <c r="C376" s="12" t="s">
        <v>279</v>
      </c>
      <c r="D376" s="13" t="s">
        <v>23</v>
      </c>
      <c r="E376" s="14" t="s">
        <v>24</v>
      </c>
      <c r="F376" s="15">
        <v>3303</v>
      </c>
      <c r="G376" s="86">
        <v>99.15</v>
      </c>
      <c r="H376" s="87">
        <v>99.22</v>
      </c>
      <c r="I376" s="87">
        <v>0</v>
      </c>
      <c r="J376" s="92">
        <v>0</v>
      </c>
      <c r="K376" s="69">
        <f t="shared" si="15"/>
        <v>99.15</v>
      </c>
      <c r="L376" s="69">
        <f t="shared" si="16"/>
        <v>-6.9999999999993179E-2</v>
      </c>
      <c r="M376" s="69">
        <f t="shared" si="17"/>
        <v>0</v>
      </c>
    </row>
    <row r="377" spans="1:14" x14ac:dyDescent="0.2">
      <c r="A377" s="20" t="s">
        <v>336</v>
      </c>
      <c r="B377" s="21" t="s">
        <v>337</v>
      </c>
      <c r="C377" s="12" t="s">
        <v>279</v>
      </c>
      <c r="D377" s="13" t="s">
        <v>25</v>
      </c>
      <c r="E377" s="14" t="s">
        <v>26</v>
      </c>
      <c r="F377" s="15">
        <v>3305</v>
      </c>
      <c r="G377" s="86">
        <v>89.49</v>
      </c>
      <c r="H377" s="87">
        <v>89.559999999999988</v>
      </c>
      <c r="I377" s="87">
        <v>0</v>
      </c>
      <c r="J377" s="92">
        <v>0</v>
      </c>
      <c r="K377" s="69">
        <f t="shared" si="15"/>
        <v>89.49</v>
      </c>
      <c r="L377" s="69">
        <f t="shared" si="16"/>
        <v>-6.9999999999993179E-2</v>
      </c>
      <c r="M377" s="69">
        <f t="shared" si="17"/>
        <v>0</v>
      </c>
    </row>
    <row r="378" spans="1:14" x14ac:dyDescent="0.2">
      <c r="A378" s="20" t="s">
        <v>336</v>
      </c>
      <c r="B378" s="21" t="s">
        <v>337</v>
      </c>
      <c r="C378" s="12" t="s">
        <v>279</v>
      </c>
      <c r="D378" s="13" t="s">
        <v>27</v>
      </c>
      <c r="E378" s="14" t="s">
        <v>28</v>
      </c>
      <c r="F378" s="15">
        <v>3307</v>
      </c>
      <c r="G378" s="86">
        <v>98.24</v>
      </c>
      <c r="H378" s="87">
        <v>98.309999999999988</v>
      </c>
      <c r="I378" s="87">
        <v>0</v>
      </c>
      <c r="J378" s="92">
        <v>0</v>
      </c>
      <c r="K378" s="69">
        <f t="shared" si="15"/>
        <v>98.24</v>
      </c>
      <c r="L378" s="69">
        <f t="shared" si="16"/>
        <v>-6.9999999999993179E-2</v>
      </c>
      <c r="M378" s="69">
        <f t="shared" si="17"/>
        <v>0</v>
      </c>
    </row>
    <row r="379" spans="1:14" x14ac:dyDescent="0.2">
      <c r="A379" s="20" t="s">
        <v>336</v>
      </c>
      <c r="B379" s="21" t="s">
        <v>337</v>
      </c>
      <c r="C379" s="12" t="s">
        <v>279</v>
      </c>
      <c r="D379" s="13" t="s">
        <v>29</v>
      </c>
      <c r="E379" s="14" t="s">
        <v>30</v>
      </c>
      <c r="F379" s="15">
        <v>3309</v>
      </c>
      <c r="G379" s="86">
        <v>61.09</v>
      </c>
      <c r="H379" s="87">
        <v>61.160000000000004</v>
      </c>
      <c r="I379" s="87">
        <v>0</v>
      </c>
      <c r="J379" s="92">
        <v>320</v>
      </c>
      <c r="K379" s="69">
        <f t="shared" si="15"/>
        <v>61.09</v>
      </c>
      <c r="L379" s="69">
        <f t="shared" si="16"/>
        <v>-7.0000000000000284E-2</v>
      </c>
      <c r="M379" s="69">
        <f t="shared" si="17"/>
        <v>-22.400000000000091</v>
      </c>
    </row>
    <row r="380" spans="1:14" x14ac:dyDescent="0.2">
      <c r="A380" s="20" t="s">
        <v>336</v>
      </c>
      <c r="B380" s="21" t="s">
        <v>337</v>
      </c>
      <c r="C380" s="12" t="s">
        <v>279</v>
      </c>
      <c r="D380" s="13" t="s">
        <v>31</v>
      </c>
      <c r="E380" s="14" t="s">
        <v>32</v>
      </c>
      <c r="F380" s="15">
        <v>3311</v>
      </c>
      <c r="G380" s="86">
        <v>77.62</v>
      </c>
      <c r="H380" s="87">
        <v>77.69</v>
      </c>
      <c r="I380" s="87">
        <v>0</v>
      </c>
      <c r="J380" s="92">
        <v>34</v>
      </c>
      <c r="K380" s="69">
        <f t="shared" si="15"/>
        <v>77.62</v>
      </c>
      <c r="L380" s="69">
        <f t="shared" si="16"/>
        <v>-6.9999999999993179E-2</v>
      </c>
      <c r="M380" s="69">
        <f t="shared" si="17"/>
        <v>-2.3799999999997681</v>
      </c>
    </row>
    <row r="381" spans="1:14" x14ac:dyDescent="0.2">
      <c r="A381" s="20" t="s">
        <v>336</v>
      </c>
      <c r="B381" s="21" t="s">
        <v>337</v>
      </c>
      <c r="C381" s="12" t="s">
        <v>279</v>
      </c>
      <c r="D381" s="13" t="s">
        <v>33</v>
      </c>
      <c r="E381" s="14" t="s">
        <v>34</v>
      </c>
      <c r="F381" s="15">
        <v>3313</v>
      </c>
      <c r="G381" s="86">
        <v>82.45</v>
      </c>
      <c r="H381" s="87">
        <v>82.52</v>
      </c>
      <c r="I381" s="87">
        <v>0</v>
      </c>
      <c r="J381" s="92">
        <v>0</v>
      </c>
      <c r="K381" s="69">
        <f t="shared" si="15"/>
        <v>82.45</v>
      </c>
      <c r="L381" s="69">
        <f t="shared" si="16"/>
        <v>-6.9999999999993179E-2</v>
      </c>
      <c r="M381" s="69">
        <f t="shared" si="17"/>
        <v>0</v>
      </c>
    </row>
    <row r="382" spans="1:14" x14ac:dyDescent="0.2">
      <c r="A382" s="20" t="s">
        <v>336</v>
      </c>
      <c r="B382" s="21" t="s">
        <v>337</v>
      </c>
      <c r="C382" s="12" t="s">
        <v>279</v>
      </c>
      <c r="D382" s="13" t="s">
        <v>35</v>
      </c>
      <c r="E382" s="14" t="s">
        <v>36</v>
      </c>
      <c r="F382" s="15">
        <v>3315</v>
      </c>
      <c r="G382" s="86">
        <v>93.88</v>
      </c>
      <c r="H382" s="87">
        <v>93.949999999999989</v>
      </c>
      <c r="I382" s="87">
        <v>0</v>
      </c>
      <c r="J382" s="92">
        <v>0</v>
      </c>
      <c r="K382" s="69">
        <f t="shared" si="15"/>
        <v>93.88</v>
      </c>
      <c r="L382" s="69">
        <f t="shared" si="16"/>
        <v>-6.9999999999993179E-2</v>
      </c>
      <c r="M382" s="69">
        <f t="shared" si="17"/>
        <v>0</v>
      </c>
    </row>
    <row r="383" spans="1:14" x14ac:dyDescent="0.2">
      <c r="A383" s="20" t="s">
        <v>336</v>
      </c>
      <c r="B383" s="21" t="s">
        <v>337</v>
      </c>
      <c r="C383" s="12" t="s">
        <v>279</v>
      </c>
      <c r="D383" s="13" t="s">
        <v>37</v>
      </c>
      <c r="E383" s="14" t="s">
        <v>38</v>
      </c>
      <c r="F383" s="15">
        <v>3317</v>
      </c>
      <c r="G383" s="86">
        <v>60.54</v>
      </c>
      <c r="H383" s="87">
        <v>60.61</v>
      </c>
      <c r="I383" s="87">
        <v>0</v>
      </c>
      <c r="J383" s="92">
        <v>441</v>
      </c>
      <c r="K383" s="69">
        <f t="shared" si="15"/>
        <v>60.54</v>
      </c>
      <c r="L383" s="69">
        <f t="shared" si="16"/>
        <v>-7.0000000000000284E-2</v>
      </c>
      <c r="M383" s="69">
        <f t="shared" si="17"/>
        <v>-30.870000000000125</v>
      </c>
    </row>
    <row r="384" spans="1:14" x14ac:dyDescent="0.2">
      <c r="A384" s="20" t="s">
        <v>336</v>
      </c>
      <c r="B384" s="21" t="s">
        <v>337</v>
      </c>
      <c r="C384" s="12" t="s">
        <v>279</v>
      </c>
      <c r="D384" s="13" t="s">
        <v>39</v>
      </c>
      <c r="E384" s="14" t="s">
        <v>40</v>
      </c>
      <c r="F384" s="15">
        <v>3319</v>
      </c>
      <c r="G384" s="86">
        <v>72.17</v>
      </c>
      <c r="H384" s="87">
        <v>72.239999999999995</v>
      </c>
      <c r="I384" s="87">
        <v>0</v>
      </c>
      <c r="J384" s="92">
        <v>32</v>
      </c>
      <c r="K384" s="69">
        <f t="shared" si="15"/>
        <v>72.17</v>
      </c>
      <c r="L384" s="69">
        <f t="shared" si="16"/>
        <v>-6.9999999999993179E-2</v>
      </c>
      <c r="M384" s="69">
        <f t="shared" si="17"/>
        <v>-2.2399999999997817</v>
      </c>
    </row>
    <row r="385" spans="1:14" x14ac:dyDescent="0.2">
      <c r="A385" s="20" t="s">
        <v>336</v>
      </c>
      <c r="B385" s="21" t="s">
        <v>337</v>
      </c>
      <c r="C385" s="12" t="s">
        <v>279</v>
      </c>
      <c r="D385" s="13" t="s">
        <v>41</v>
      </c>
      <c r="E385" s="14" t="s">
        <v>42</v>
      </c>
      <c r="F385" s="15">
        <v>3321</v>
      </c>
      <c r="G385" s="86">
        <v>79.91</v>
      </c>
      <c r="H385" s="87">
        <v>79.97999999999999</v>
      </c>
      <c r="I385" s="87">
        <v>0</v>
      </c>
      <c r="J385" s="92">
        <v>0</v>
      </c>
      <c r="K385" s="69">
        <f t="shared" si="15"/>
        <v>79.91</v>
      </c>
      <c r="L385" s="69">
        <f t="shared" si="16"/>
        <v>-6.9999999999993179E-2</v>
      </c>
      <c r="M385" s="69">
        <f t="shared" si="17"/>
        <v>0</v>
      </c>
    </row>
    <row r="386" spans="1:14" x14ac:dyDescent="0.2">
      <c r="A386" s="20" t="s">
        <v>336</v>
      </c>
      <c r="B386" s="21" t="s">
        <v>337</v>
      </c>
      <c r="C386" s="12" t="s">
        <v>279</v>
      </c>
      <c r="D386" s="13" t="s">
        <v>43</v>
      </c>
      <c r="E386" s="14" t="s">
        <v>44</v>
      </c>
      <c r="F386" s="15">
        <v>3323</v>
      </c>
      <c r="G386" s="86">
        <v>51.89</v>
      </c>
      <c r="H386" s="87">
        <v>51.96</v>
      </c>
      <c r="I386" s="87">
        <v>0</v>
      </c>
      <c r="J386" s="92">
        <v>3819</v>
      </c>
      <c r="K386" s="69">
        <f t="shared" si="15"/>
        <v>51.89</v>
      </c>
      <c r="L386" s="69">
        <f t="shared" si="16"/>
        <v>-7.0000000000000284E-2</v>
      </c>
      <c r="M386" s="69">
        <f t="shared" si="17"/>
        <v>-267.33000000000106</v>
      </c>
    </row>
    <row r="387" spans="1:14" x14ac:dyDescent="0.2">
      <c r="A387" s="20" t="s">
        <v>336</v>
      </c>
      <c r="B387" s="21" t="s">
        <v>337</v>
      </c>
      <c r="C387" s="12" t="s">
        <v>279</v>
      </c>
      <c r="D387" s="13" t="s">
        <v>45</v>
      </c>
      <c r="E387" s="14" t="s">
        <v>46</v>
      </c>
      <c r="F387" s="15">
        <v>3325</v>
      </c>
      <c r="G387" s="86">
        <v>65.33</v>
      </c>
      <c r="H387" s="87">
        <v>65.399999999999991</v>
      </c>
      <c r="I387" s="87">
        <v>0</v>
      </c>
      <c r="J387" s="92">
        <v>111</v>
      </c>
      <c r="K387" s="69">
        <f t="shared" si="15"/>
        <v>65.33</v>
      </c>
      <c r="L387" s="69">
        <f t="shared" si="16"/>
        <v>-6.9999999999993179E-2</v>
      </c>
      <c r="M387" s="69">
        <f t="shared" si="17"/>
        <v>-7.7699999999992428</v>
      </c>
    </row>
    <row r="388" spans="1:14" x14ac:dyDescent="0.2">
      <c r="A388" s="20" t="s">
        <v>336</v>
      </c>
      <c r="B388" s="21" t="s">
        <v>337</v>
      </c>
      <c r="C388" s="12" t="s">
        <v>279</v>
      </c>
      <c r="D388" s="13" t="s">
        <v>47</v>
      </c>
      <c r="E388" s="14" t="s">
        <v>48</v>
      </c>
      <c r="F388" s="15">
        <v>3327</v>
      </c>
      <c r="G388" s="86">
        <v>72.17</v>
      </c>
      <c r="H388" s="87">
        <v>72.239999999999995</v>
      </c>
      <c r="I388" s="87">
        <v>0</v>
      </c>
      <c r="J388" s="92">
        <v>0</v>
      </c>
      <c r="K388" s="69">
        <f t="shared" si="15"/>
        <v>72.17</v>
      </c>
      <c r="L388" s="69">
        <f t="shared" si="16"/>
        <v>-6.9999999999993179E-2</v>
      </c>
      <c r="M388" s="69">
        <f t="shared" si="17"/>
        <v>0</v>
      </c>
    </row>
    <row r="389" spans="1:14" x14ac:dyDescent="0.2">
      <c r="A389" s="20" t="s">
        <v>336</v>
      </c>
      <c r="B389" s="21" t="s">
        <v>337</v>
      </c>
      <c r="C389" s="12" t="s">
        <v>279</v>
      </c>
      <c r="D389" s="13" t="s">
        <v>49</v>
      </c>
      <c r="E389" s="14" t="s">
        <v>50</v>
      </c>
      <c r="F389" s="15">
        <v>3329</v>
      </c>
      <c r="G389" s="86">
        <v>77.09</v>
      </c>
      <c r="H389" s="87">
        <v>77.16</v>
      </c>
      <c r="I389" s="87">
        <v>0</v>
      </c>
      <c r="J389" s="92">
        <v>0</v>
      </c>
      <c r="K389" s="69">
        <f t="shared" si="15"/>
        <v>77.09</v>
      </c>
      <c r="L389" s="69">
        <f t="shared" si="16"/>
        <v>-6.9999999999993179E-2</v>
      </c>
      <c r="M389" s="69">
        <f t="shared" si="17"/>
        <v>0</v>
      </c>
    </row>
    <row r="390" spans="1:14" x14ac:dyDescent="0.2">
      <c r="A390" s="20" t="s">
        <v>336</v>
      </c>
      <c r="B390" s="21" t="s">
        <v>337</v>
      </c>
      <c r="C390" s="12" t="s">
        <v>279</v>
      </c>
      <c r="D390" s="16" t="s">
        <v>51</v>
      </c>
      <c r="E390" s="17" t="s">
        <v>52</v>
      </c>
      <c r="F390" s="15">
        <v>3331</v>
      </c>
      <c r="G390" s="86">
        <v>85.42</v>
      </c>
      <c r="H390" s="87">
        <v>85.49</v>
      </c>
      <c r="I390" s="87">
        <v>0</v>
      </c>
      <c r="J390" s="92">
        <v>0</v>
      </c>
      <c r="K390" s="69">
        <f t="shared" si="15"/>
        <v>85.42</v>
      </c>
      <c r="L390" s="69">
        <f t="shared" si="16"/>
        <v>-6.9999999999993179E-2</v>
      </c>
      <c r="M390" s="69">
        <f t="shared" si="17"/>
        <v>0</v>
      </c>
    </row>
    <row r="391" spans="1:14" x14ac:dyDescent="0.2">
      <c r="A391" s="20" t="s">
        <v>322</v>
      </c>
      <c r="B391" s="21" t="s">
        <v>323</v>
      </c>
      <c r="C391" s="12" t="s">
        <v>88</v>
      </c>
      <c r="D391" s="13" t="s">
        <v>21</v>
      </c>
      <c r="E391" s="14" t="s">
        <v>22</v>
      </c>
      <c r="F391" s="15">
        <v>3301</v>
      </c>
      <c r="G391" s="86">
        <v>116.14</v>
      </c>
      <c r="H391" s="87">
        <v>116.38</v>
      </c>
      <c r="I391" s="87">
        <v>0.15860265979615806</v>
      </c>
      <c r="J391" s="92">
        <v>0</v>
      </c>
      <c r="K391" s="69">
        <f t="shared" ref="K391:K454" si="18">+G391+I391</f>
        <v>116.29860265979616</v>
      </c>
      <c r="L391" s="69">
        <f t="shared" ref="L391:L454" si="19">+K391-H391</f>
        <v>-8.1397340203835711E-2</v>
      </c>
      <c r="M391" s="69">
        <f t="shared" ref="M391:M454" si="20">+L391*J391</f>
        <v>0</v>
      </c>
      <c r="N391" s="70">
        <f>SUM(M391:M406)</f>
        <v>-1128.8183139467938</v>
      </c>
    </row>
    <row r="392" spans="1:14" x14ac:dyDescent="0.2">
      <c r="A392" s="20" t="s">
        <v>322</v>
      </c>
      <c r="B392" s="21" t="s">
        <v>323</v>
      </c>
      <c r="C392" s="12" t="s">
        <v>88</v>
      </c>
      <c r="D392" s="13" t="s">
        <v>23</v>
      </c>
      <c r="E392" s="14" t="s">
        <v>24</v>
      </c>
      <c r="F392" s="15">
        <v>3303</v>
      </c>
      <c r="G392" s="86">
        <v>126.51</v>
      </c>
      <c r="H392" s="87">
        <v>126.75</v>
      </c>
      <c r="I392" s="87">
        <v>0.15860265979615806</v>
      </c>
      <c r="J392" s="92">
        <v>0</v>
      </c>
      <c r="K392" s="69">
        <f t="shared" si="18"/>
        <v>126.66860265979616</v>
      </c>
      <c r="L392" s="69">
        <f t="shared" si="19"/>
        <v>-8.1397340203835711E-2</v>
      </c>
      <c r="M392" s="69">
        <f t="shared" si="20"/>
        <v>0</v>
      </c>
    </row>
    <row r="393" spans="1:14" x14ac:dyDescent="0.2">
      <c r="A393" s="20" t="s">
        <v>322</v>
      </c>
      <c r="B393" s="21" t="s">
        <v>323</v>
      </c>
      <c r="C393" s="12" t="s">
        <v>88</v>
      </c>
      <c r="D393" s="13" t="s">
        <v>25</v>
      </c>
      <c r="E393" s="14" t="s">
        <v>26</v>
      </c>
      <c r="F393" s="15">
        <v>3305</v>
      </c>
      <c r="G393" s="86">
        <v>113.51</v>
      </c>
      <c r="H393" s="87">
        <v>113.75</v>
      </c>
      <c r="I393" s="87">
        <v>0.15860265979615806</v>
      </c>
      <c r="J393" s="92">
        <v>0</v>
      </c>
      <c r="K393" s="69">
        <f t="shared" si="18"/>
        <v>113.66860265979616</v>
      </c>
      <c r="L393" s="69">
        <f t="shared" si="19"/>
        <v>-8.1397340203835711E-2</v>
      </c>
      <c r="M393" s="69">
        <f t="shared" si="20"/>
        <v>0</v>
      </c>
    </row>
    <row r="394" spans="1:14" x14ac:dyDescent="0.2">
      <c r="A394" s="20" t="s">
        <v>322</v>
      </c>
      <c r="B394" s="21" t="s">
        <v>323</v>
      </c>
      <c r="C394" s="12" t="s">
        <v>88</v>
      </c>
      <c r="D394" s="13" t="s">
        <v>27</v>
      </c>
      <c r="E394" s="14" t="s">
        <v>28</v>
      </c>
      <c r="F394" s="15">
        <v>3307</v>
      </c>
      <c r="G394" s="86">
        <v>124.52</v>
      </c>
      <c r="H394" s="87">
        <v>124.75999999999999</v>
      </c>
      <c r="I394" s="87">
        <v>0.15860265979615806</v>
      </c>
      <c r="J394" s="92">
        <v>0</v>
      </c>
      <c r="K394" s="69">
        <f t="shared" si="18"/>
        <v>124.67860265979616</v>
      </c>
      <c r="L394" s="69">
        <f t="shared" si="19"/>
        <v>-8.1397340203835711E-2</v>
      </c>
      <c r="M394" s="69">
        <f t="shared" si="20"/>
        <v>0</v>
      </c>
    </row>
    <row r="395" spans="1:14" x14ac:dyDescent="0.2">
      <c r="A395" s="20" t="s">
        <v>322</v>
      </c>
      <c r="B395" s="21" t="s">
        <v>323</v>
      </c>
      <c r="C395" s="12" t="s">
        <v>88</v>
      </c>
      <c r="D395" s="13" t="s">
        <v>29</v>
      </c>
      <c r="E395" s="14" t="s">
        <v>30</v>
      </c>
      <c r="F395" s="15">
        <v>3309</v>
      </c>
      <c r="G395" s="86">
        <v>75.55</v>
      </c>
      <c r="H395" s="87">
        <v>75.789999999999992</v>
      </c>
      <c r="I395" s="87">
        <v>0.15860265979615806</v>
      </c>
      <c r="J395" s="92">
        <v>1048</v>
      </c>
      <c r="K395" s="69">
        <f t="shared" si="18"/>
        <v>75.708602659796156</v>
      </c>
      <c r="L395" s="69">
        <f t="shared" si="19"/>
        <v>-8.1397340203835711E-2</v>
      </c>
      <c r="M395" s="69">
        <f t="shared" si="20"/>
        <v>-85.304412533619825</v>
      </c>
    </row>
    <row r="396" spans="1:14" x14ac:dyDescent="0.2">
      <c r="A396" s="20" t="s">
        <v>322</v>
      </c>
      <c r="B396" s="21" t="s">
        <v>323</v>
      </c>
      <c r="C396" s="12" t="s">
        <v>88</v>
      </c>
      <c r="D396" s="13" t="s">
        <v>31</v>
      </c>
      <c r="E396" s="14" t="s">
        <v>32</v>
      </c>
      <c r="F396" s="15">
        <v>3311</v>
      </c>
      <c r="G396" s="86">
        <v>97.93</v>
      </c>
      <c r="H396" s="87">
        <v>98.17</v>
      </c>
      <c r="I396" s="87">
        <v>0.15860265979615806</v>
      </c>
      <c r="J396" s="92">
        <v>0</v>
      </c>
      <c r="K396" s="69">
        <f t="shared" si="18"/>
        <v>98.088602659796166</v>
      </c>
      <c r="L396" s="69">
        <f t="shared" si="19"/>
        <v>-8.1397340203835711E-2</v>
      </c>
      <c r="M396" s="69">
        <f t="shared" si="20"/>
        <v>0</v>
      </c>
    </row>
    <row r="397" spans="1:14" x14ac:dyDescent="0.2">
      <c r="A397" s="20" t="s">
        <v>322</v>
      </c>
      <c r="B397" s="21" t="s">
        <v>323</v>
      </c>
      <c r="C397" s="12" t="s">
        <v>88</v>
      </c>
      <c r="D397" s="13" t="s">
        <v>33</v>
      </c>
      <c r="E397" s="14" t="s">
        <v>34</v>
      </c>
      <c r="F397" s="15">
        <v>3313</v>
      </c>
      <c r="G397" s="86">
        <v>104.39</v>
      </c>
      <c r="H397" s="87">
        <v>104.63</v>
      </c>
      <c r="I397" s="87">
        <v>0.15860265979615806</v>
      </c>
      <c r="J397" s="92">
        <v>0</v>
      </c>
      <c r="K397" s="69">
        <f t="shared" si="18"/>
        <v>104.54860265979616</v>
      </c>
      <c r="L397" s="69">
        <f t="shared" si="19"/>
        <v>-8.1397340203835711E-2</v>
      </c>
      <c r="M397" s="69">
        <f t="shared" si="20"/>
        <v>0</v>
      </c>
    </row>
    <row r="398" spans="1:14" x14ac:dyDescent="0.2">
      <c r="A398" s="20" t="s">
        <v>322</v>
      </c>
      <c r="B398" s="21" t="s">
        <v>323</v>
      </c>
      <c r="C398" s="12" t="s">
        <v>88</v>
      </c>
      <c r="D398" s="13" t="s">
        <v>35</v>
      </c>
      <c r="E398" s="14" t="s">
        <v>36</v>
      </c>
      <c r="F398" s="15">
        <v>3315</v>
      </c>
      <c r="G398" s="86">
        <v>119.51</v>
      </c>
      <c r="H398" s="87">
        <v>119.75</v>
      </c>
      <c r="I398" s="87">
        <v>0.15860265979615806</v>
      </c>
      <c r="J398" s="92">
        <v>0</v>
      </c>
      <c r="K398" s="69">
        <f t="shared" si="18"/>
        <v>119.66860265979616</v>
      </c>
      <c r="L398" s="69">
        <f t="shared" si="19"/>
        <v>-8.1397340203835711E-2</v>
      </c>
      <c r="M398" s="69">
        <f t="shared" si="20"/>
        <v>0</v>
      </c>
    </row>
    <row r="399" spans="1:14" x14ac:dyDescent="0.2">
      <c r="A399" s="20" t="s">
        <v>322</v>
      </c>
      <c r="B399" s="21" t="s">
        <v>323</v>
      </c>
      <c r="C399" s="12" t="s">
        <v>88</v>
      </c>
      <c r="D399" s="13" t="s">
        <v>37</v>
      </c>
      <c r="E399" s="14" t="s">
        <v>38</v>
      </c>
      <c r="F399" s="15">
        <v>3317</v>
      </c>
      <c r="G399" s="86">
        <v>74.959999999999994</v>
      </c>
      <c r="H399" s="87">
        <v>75.199999999999989</v>
      </c>
      <c r="I399" s="87">
        <v>0.15860265979615806</v>
      </c>
      <c r="J399" s="92">
        <v>0</v>
      </c>
      <c r="K399" s="69">
        <f t="shared" si="18"/>
        <v>75.118602659796153</v>
      </c>
      <c r="L399" s="69">
        <f t="shared" si="19"/>
        <v>-8.1397340203835711E-2</v>
      </c>
      <c r="M399" s="69">
        <f t="shared" si="20"/>
        <v>0</v>
      </c>
    </row>
    <row r="400" spans="1:14" x14ac:dyDescent="0.2">
      <c r="A400" s="20" t="s">
        <v>322</v>
      </c>
      <c r="B400" s="21" t="s">
        <v>323</v>
      </c>
      <c r="C400" s="12" t="s">
        <v>88</v>
      </c>
      <c r="D400" s="13" t="s">
        <v>39</v>
      </c>
      <c r="E400" s="14" t="s">
        <v>40</v>
      </c>
      <c r="F400" s="15">
        <v>3319</v>
      </c>
      <c r="G400" s="86">
        <v>90.77</v>
      </c>
      <c r="H400" s="87">
        <v>91.009999999999991</v>
      </c>
      <c r="I400" s="87">
        <v>0.15860265979615806</v>
      </c>
      <c r="J400" s="92">
        <v>3027</v>
      </c>
      <c r="K400" s="69">
        <f t="shared" si="18"/>
        <v>90.928602659796155</v>
      </c>
      <c r="L400" s="69">
        <f t="shared" si="19"/>
        <v>-8.1397340203835711E-2</v>
      </c>
      <c r="M400" s="69">
        <f t="shared" si="20"/>
        <v>-246.3897487970107</v>
      </c>
    </row>
    <row r="401" spans="1:14" x14ac:dyDescent="0.2">
      <c r="A401" s="20" t="s">
        <v>322</v>
      </c>
      <c r="B401" s="21" t="s">
        <v>323</v>
      </c>
      <c r="C401" s="12" t="s">
        <v>88</v>
      </c>
      <c r="D401" s="13" t="s">
        <v>41</v>
      </c>
      <c r="E401" s="14" t="s">
        <v>42</v>
      </c>
      <c r="F401" s="15">
        <v>3321</v>
      </c>
      <c r="G401" s="86">
        <v>101.15</v>
      </c>
      <c r="H401" s="87">
        <v>101.39</v>
      </c>
      <c r="I401" s="87">
        <v>0.15860265979615806</v>
      </c>
      <c r="J401" s="92">
        <v>534</v>
      </c>
      <c r="K401" s="69">
        <f t="shared" si="18"/>
        <v>101.30860265979616</v>
      </c>
      <c r="L401" s="69">
        <f t="shared" si="19"/>
        <v>-8.1397340203835711E-2</v>
      </c>
      <c r="M401" s="69">
        <f t="shared" si="20"/>
        <v>-43.46617966884827</v>
      </c>
    </row>
    <row r="402" spans="1:14" x14ac:dyDescent="0.2">
      <c r="A402" s="20" t="s">
        <v>322</v>
      </c>
      <c r="B402" s="21" t="s">
        <v>323</v>
      </c>
      <c r="C402" s="12" t="s">
        <v>88</v>
      </c>
      <c r="D402" s="13" t="s">
        <v>43</v>
      </c>
      <c r="E402" s="14" t="s">
        <v>44</v>
      </c>
      <c r="F402" s="15">
        <v>3323</v>
      </c>
      <c r="G402" s="86">
        <v>63.48</v>
      </c>
      <c r="H402" s="87">
        <v>63.72</v>
      </c>
      <c r="I402" s="87">
        <v>0.15860265979615806</v>
      </c>
      <c r="J402" s="92">
        <v>0</v>
      </c>
      <c r="K402" s="69">
        <f t="shared" si="18"/>
        <v>63.638602659796156</v>
      </c>
      <c r="L402" s="69">
        <f t="shared" si="19"/>
        <v>-8.1397340203842816E-2</v>
      </c>
      <c r="M402" s="69">
        <f t="shared" si="20"/>
        <v>0</v>
      </c>
    </row>
    <row r="403" spans="1:14" x14ac:dyDescent="0.2">
      <c r="A403" s="20" t="s">
        <v>322</v>
      </c>
      <c r="B403" s="21" t="s">
        <v>323</v>
      </c>
      <c r="C403" s="12" t="s">
        <v>88</v>
      </c>
      <c r="D403" s="13" t="s">
        <v>45</v>
      </c>
      <c r="E403" s="14" t="s">
        <v>46</v>
      </c>
      <c r="F403" s="15">
        <v>3325</v>
      </c>
      <c r="G403" s="86">
        <v>81.5</v>
      </c>
      <c r="H403" s="87">
        <v>81.739999999999995</v>
      </c>
      <c r="I403" s="87">
        <v>0.15860265979615806</v>
      </c>
      <c r="J403" s="92">
        <v>6818</v>
      </c>
      <c r="K403" s="69">
        <f t="shared" si="18"/>
        <v>81.658602659796159</v>
      </c>
      <c r="L403" s="69">
        <f t="shared" si="19"/>
        <v>-8.1397340203835711E-2</v>
      </c>
      <c r="M403" s="69">
        <f t="shared" si="20"/>
        <v>-554.96706550975182</v>
      </c>
    </row>
    <row r="404" spans="1:14" x14ac:dyDescent="0.2">
      <c r="A404" s="20" t="s">
        <v>322</v>
      </c>
      <c r="B404" s="21" t="s">
        <v>323</v>
      </c>
      <c r="C404" s="12" t="s">
        <v>88</v>
      </c>
      <c r="D404" s="13" t="s">
        <v>47</v>
      </c>
      <c r="E404" s="14" t="s">
        <v>48</v>
      </c>
      <c r="F404" s="15">
        <v>3327</v>
      </c>
      <c r="G404" s="86">
        <v>90.77</v>
      </c>
      <c r="H404" s="87">
        <v>91.009999999999991</v>
      </c>
      <c r="I404" s="87">
        <v>0.15860265979615806</v>
      </c>
      <c r="J404" s="92">
        <v>2076</v>
      </c>
      <c r="K404" s="69">
        <f t="shared" si="18"/>
        <v>90.928602659796155</v>
      </c>
      <c r="L404" s="69">
        <f t="shared" si="19"/>
        <v>-8.1397340203835711E-2</v>
      </c>
      <c r="M404" s="69">
        <f t="shared" si="20"/>
        <v>-168.98087826316294</v>
      </c>
    </row>
    <row r="405" spans="1:14" x14ac:dyDescent="0.2">
      <c r="A405" s="20" t="s">
        <v>322</v>
      </c>
      <c r="B405" s="21" t="s">
        <v>323</v>
      </c>
      <c r="C405" s="12" t="s">
        <v>88</v>
      </c>
      <c r="D405" s="13" t="s">
        <v>49</v>
      </c>
      <c r="E405" s="14" t="s">
        <v>50</v>
      </c>
      <c r="F405" s="15">
        <v>3329</v>
      </c>
      <c r="G405" s="86">
        <v>97.35</v>
      </c>
      <c r="H405" s="87">
        <v>97.589999999999989</v>
      </c>
      <c r="I405" s="87">
        <v>0.15860265979615806</v>
      </c>
      <c r="J405" s="92">
        <v>365</v>
      </c>
      <c r="K405" s="69">
        <f t="shared" si="18"/>
        <v>97.508602659796153</v>
      </c>
      <c r="L405" s="69">
        <f t="shared" si="19"/>
        <v>-8.1397340203835711E-2</v>
      </c>
      <c r="M405" s="69">
        <f t="shared" si="20"/>
        <v>-29.710029174400034</v>
      </c>
    </row>
    <row r="406" spans="1:14" x14ac:dyDescent="0.2">
      <c r="A406" s="20" t="s">
        <v>322</v>
      </c>
      <c r="B406" s="21" t="s">
        <v>323</v>
      </c>
      <c r="C406" s="12" t="s">
        <v>88</v>
      </c>
      <c r="D406" s="16" t="s">
        <v>51</v>
      </c>
      <c r="E406" s="17" t="s">
        <v>52</v>
      </c>
      <c r="F406" s="15">
        <v>3331</v>
      </c>
      <c r="G406" s="86">
        <v>108.66</v>
      </c>
      <c r="H406" s="87">
        <v>108.89999999999999</v>
      </c>
      <c r="I406" s="87">
        <v>0.15860265979615806</v>
      </c>
      <c r="J406" s="92">
        <v>0</v>
      </c>
      <c r="K406" s="69">
        <f t="shared" si="18"/>
        <v>108.81860265979616</v>
      </c>
      <c r="L406" s="69">
        <f t="shared" si="19"/>
        <v>-8.1397340203835711E-2</v>
      </c>
      <c r="M406" s="69">
        <f t="shared" si="20"/>
        <v>0</v>
      </c>
    </row>
    <row r="407" spans="1:14" x14ac:dyDescent="0.2">
      <c r="A407" s="12" t="s">
        <v>122</v>
      </c>
      <c r="B407" s="21" t="s">
        <v>123</v>
      </c>
      <c r="C407" s="12" t="s">
        <v>124</v>
      </c>
      <c r="D407" s="13" t="s">
        <v>21</v>
      </c>
      <c r="E407" s="14" t="s">
        <v>22</v>
      </c>
      <c r="F407" s="15">
        <v>3301</v>
      </c>
      <c r="G407" s="86">
        <v>91.45</v>
      </c>
      <c r="H407" s="87">
        <v>91.64</v>
      </c>
      <c r="I407" s="87">
        <v>0</v>
      </c>
      <c r="J407" s="92">
        <v>158</v>
      </c>
      <c r="K407" s="69">
        <f t="shared" si="18"/>
        <v>91.45</v>
      </c>
      <c r="L407" s="69">
        <f t="shared" si="19"/>
        <v>-0.18999999999999773</v>
      </c>
      <c r="M407" s="69">
        <f t="shared" si="20"/>
        <v>-30.019999999999641</v>
      </c>
      <c r="N407" s="70">
        <f>SUM(M407:M422)</f>
        <v>-1606.8299999999808</v>
      </c>
    </row>
    <row r="408" spans="1:14" x14ac:dyDescent="0.2">
      <c r="A408" s="12" t="s">
        <v>122</v>
      </c>
      <c r="B408" s="21" t="s">
        <v>123</v>
      </c>
      <c r="C408" s="12" t="s">
        <v>124</v>
      </c>
      <c r="D408" s="13" t="s">
        <v>23</v>
      </c>
      <c r="E408" s="14" t="s">
        <v>24</v>
      </c>
      <c r="F408" s="15">
        <v>3303</v>
      </c>
      <c r="G408" s="86">
        <v>99.26</v>
      </c>
      <c r="H408" s="87">
        <v>99.45</v>
      </c>
      <c r="I408" s="87">
        <v>0</v>
      </c>
      <c r="J408" s="92">
        <v>0</v>
      </c>
      <c r="K408" s="69">
        <f t="shared" si="18"/>
        <v>99.26</v>
      </c>
      <c r="L408" s="69">
        <f t="shared" si="19"/>
        <v>-0.18999999999999773</v>
      </c>
      <c r="M408" s="69">
        <f t="shared" si="20"/>
        <v>0</v>
      </c>
    </row>
    <row r="409" spans="1:14" x14ac:dyDescent="0.2">
      <c r="A409" s="12" t="s">
        <v>122</v>
      </c>
      <c r="B409" s="21" t="s">
        <v>123</v>
      </c>
      <c r="C409" s="12" t="s">
        <v>124</v>
      </c>
      <c r="D409" s="13" t="s">
        <v>25</v>
      </c>
      <c r="E409" s="14" t="s">
        <v>26</v>
      </c>
      <c r="F409" s="15">
        <v>3305</v>
      </c>
      <c r="G409" s="86">
        <v>89.35</v>
      </c>
      <c r="H409" s="87">
        <v>89.539999999999992</v>
      </c>
      <c r="I409" s="87">
        <v>0</v>
      </c>
      <c r="J409" s="92">
        <v>116</v>
      </c>
      <c r="K409" s="69">
        <f t="shared" si="18"/>
        <v>89.35</v>
      </c>
      <c r="L409" s="69">
        <f t="shared" si="19"/>
        <v>-0.18999999999999773</v>
      </c>
      <c r="M409" s="69">
        <f t="shared" si="20"/>
        <v>-22.039999999999736</v>
      </c>
    </row>
    <row r="410" spans="1:14" x14ac:dyDescent="0.2">
      <c r="A410" s="12" t="s">
        <v>122</v>
      </c>
      <c r="B410" s="21" t="s">
        <v>123</v>
      </c>
      <c r="C410" s="12" t="s">
        <v>124</v>
      </c>
      <c r="D410" s="13" t="s">
        <v>27</v>
      </c>
      <c r="E410" s="14" t="s">
        <v>28</v>
      </c>
      <c r="F410" s="15">
        <v>3307</v>
      </c>
      <c r="G410" s="86">
        <v>97.95</v>
      </c>
      <c r="H410" s="87">
        <v>98.14</v>
      </c>
      <c r="I410" s="87">
        <v>0</v>
      </c>
      <c r="J410" s="92">
        <v>0</v>
      </c>
      <c r="K410" s="69">
        <f t="shared" si="18"/>
        <v>97.95</v>
      </c>
      <c r="L410" s="69">
        <f t="shared" si="19"/>
        <v>-0.18999999999999773</v>
      </c>
      <c r="M410" s="69">
        <f t="shared" si="20"/>
        <v>0</v>
      </c>
    </row>
    <row r="411" spans="1:14" x14ac:dyDescent="0.2">
      <c r="A411" s="12" t="s">
        <v>122</v>
      </c>
      <c r="B411" s="21" t="s">
        <v>123</v>
      </c>
      <c r="C411" s="12" t="s">
        <v>124</v>
      </c>
      <c r="D411" s="13" t="s">
        <v>29</v>
      </c>
      <c r="E411" s="14" t="s">
        <v>30</v>
      </c>
      <c r="F411" s="15">
        <v>3309</v>
      </c>
      <c r="G411" s="86">
        <v>60.43</v>
      </c>
      <c r="H411" s="87">
        <v>60.62</v>
      </c>
      <c r="I411" s="87">
        <v>0</v>
      </c>
      <c r="J411" s="92">
        <v>765</v>
      </c>
      <c r="K411" s="69">
        <f t="shared" si="18"/>
        <v>60.43</v>
      </c>
      <c r="L411" s="69">
        <f t="shared" si="19"/>
        <v>-0.18999999999999773</v>
      </c>
      <c r="M411" s="69">
        <f t="shared" si="20"/>
        <v>-145.34999999999826</v>
      </c>
    </row>
    <row r="412" spans="1:14" x14ac:dyDescent="0.2">
      <c r="A412" s="12" t="s">
        <v>122</v>
      </c>
      <c r="B412" s="21" t="s">
        <v>123</v>
      </c>
      <c r="C412" s="12" t="s">
        <v>124</v>
      </c>
      <c r="D412" s="13" t="s">
        <v>31</v>
      </c>
      <c r="E412" s="14" t="s">
        <v>32</v>
      </c>
      <c r="F412" s="15">
        <v>3311</v>
      </c>
      <c r="G412" s="86">
        <v>77.400000000000006</v>
      </c>
      <c r="H412" s="87">
        <v>77.59</v>
      </c>
      <c r="I412" s="87">
        <v>0</v>
      </c>
      <c r="J412" s="92">
        <v>365</v>
      </c>
      <c r="K412" s="69">
        <f t="shared" si="18"/>
        <v>77.400000000000006</v>
      </c>
      <c r="L412" s="69">
        <f t="shared" si="19"/>
        <v>-0.18999999999999773</v>
      </c>
      <c r="M412" s="69">
        <f t="shared" si="20"/>
        <v>-69.34999999999917</v>
      </c>
    </row>
    <row r="413" spans="1:14" x14ac:dyDescent="0.2">
      <c r="A413" s="12" t="s">
        <v>122</v>
      </c>
      <c r="B413" s="21" t="s">
        <v>123</v>
      </c>
      <c r="C413" s="12" t="s">
        <v>124</v>
      </c>
      <c r="D413" s="13" t="s">
        <v>33</v>
      </c>
      <c r="E413" s="14" t="s">
        <v>34</v>
      </c>
      <c r="F413" s="15">
        <v>3313</v>
      </c>
      <c r="G413" s="86">
        <v>82.36</v>
      </c>
      <c r="H413" s="87">
        <v>82.55</v>
      </c>
      <c r="I413" s="87">
        <v>0</v>
      </c>
      <c r="J413" s="92">
        <v>0</v>
      </c>
      <c r="K413" s="69">
        <f t="shared" si="18"/>
        <v>82.36</v>
      </c>
      <c r="L413" s="69">
        <f t="shared" si="19"/>
        <v>-0.18999999999999773</v>
      </c>
      <c r="M413" s="69">
        <f t="shared" si="20"/>
        <v>0</v>
      </c>
    </row>
    <row r="414" spans="1:14" x14ac:dyDescent="0.2">
      <c r="A414" s="12" t="s">
        <v>122</v>
      </c>
      <c r="B414" s="21" t="s">
        <v>123</v>
      </c>
      <c r="C414" s="12" t="s">
        <v>124</v>
      </c>
      <c r="D414" s="13" t="s">
        <v>35</v>
      </c>
      <c r="E414" s="14" t="s">
        <v>36</v>
      </c>
      <c r="F414" s="15">
        <v>3315</v>
      </c>
      <c r="G414" s="86">
        <v>93.9</v>
      </c>
      <c r="H414" s="87">
        <v>94.09</v>
      </c>
      <c r="I414" s="87">
        <v>0</v>
      </c>
      <c r="J414" s="92">
        <v>0</v>
      </c>
      <c r="K414" s="69">
        <f t="shared" si="18"/>
        <v>93.9</v>
      </c>
      <c r="L414" s="69">
        <f t="shared" si="19"/>
        <v>-0.18999999999999773</v>
      </c>
      <c r="M414" s="69">
        <f t="shared" si="20"/>
        <v>0</v>
      </c>
    </row>
    <row r="415" spans="1:14" x14ac:dyDescent="0.2">
      <c r="A415" s="12" t="s">
        <v>122</v>
      </c>
      <c r="B415" s="21" t="s">
        <v>123</v>
      </c>
      <c r="C415" s="12" t="s">
        <v>124</v>
      </c>
      <c r="D415" s="13" t="s">
        <v>37</v>
      </c>
      <c r="E415" s="14" t="s">
        <v>38</v>
      </c>
      <c r="F415" s="15">
        <v>3317</v>
      </c>
      <c r="G415" s="86">
        <v>59.98</v>
      </c>
      <c r="H415" s="87">
        <v>60.169999999999995</v>
      </c>
      <c r="I415" s="87">
        <v>0</v>
      </c>
      <c r="J415" s="92">
        <v>193</v>
      </c>
      <c r="K415" s="69">
        <f t="shared" si="18"/>
        <v>59.98</v>
      </c>
      <c r="L415" s="69">
        <f t="shared" si="19"/>
        <v>-0.18999999999999773</v>
      </c>
      <c r="M415" s="69">
        <f t="shared" si="20"/>
        <v>-36.669999999999561</v>
      </c>
    </row>
    <row r="416" spans="1:14" x14ac:dyDescent="0.2">
      <c r="A416" s="12" t="s">
        <v>122</v>
      </c>
      <c r="B416" s="21" t="s">
        <v>123</v>
      </c>
      <c r="C416" s="12" t="s">
        <v>124</v>
      </c>
      <c r="D416" s="13" t="s">
        <v>39</v>
      </c>
      <c r="E416" s="14" t="s">
        <v>40</v>
      </c>
      <c r="F416" s="15">
        <v>3319</v>
      </c>
      <c r="G416" s="86">
        <v>71.959999999999994</v>
      </c>
      <c r="H416" s="87">
        <v>72.149999999999991</v>
      </c>
      <c r="I416" s="87">
        <v>0</v>
      </c>
      <c r="J416" s="92">
        <v>643</v>
      </c>
      <c r="K416" s="69">
        <f t="shared" si="18"/>
        <v>71.959999999999994</v>
      </c>
      <c r="L416" s="69">
        <f t="shared" si="19"/>
        <v>-0.18999999999999773</v>
      </c>
      <c r="M416" s="69">
        <f t="shared" si="20"/>
        <v>-122.16999999999854</v>
      </c>
    </row>
    <row r="417" spans="1:14" x14ac:dyDescent="0.2">
      <c r="A417" s="12" t="s">
        <v>122</v>
      </c>
      <c r="B417" s="21" t="s">
        <v>123</v>
      </c>
      <c r="C417" s="12" t="s">
        <v>124</v>
      </c>
      <c r="D417" s="13" t="s">
        <v>41</v>
      </c>
      <c r="E417" s="14" t="s">
        <v>42</v>
      </c>
      <c r="F417" s="15">
        <v>3321</v>
      </c>
      <c r="G417" s="86">
        <v>79.81</v>
      </c>
      <c r="H417" s="87">
        <v>80</v>
      </c>
      <c r="I417" s="87">
        <v>0</v>
      </c>
      <c r="J417" s="92">
        <v>852</v>
      </c>
      <c r="K417" s="69">
        <f t="shared" si="18"/>
        <v>79.81</v>
      </c>
      <c r="L417" s="69">
        <f t="shared" si="19"/>
        <v>-0.18999999999999773</v>
      </c>
      <c r="M417" s="69">
        <f t="shared" si="20"/>
        <v>-161.87999999999806</v>
      </c>
    </row>
    <row r="418" spans="1:14" x14ac:dyDescent="0.2">
      <c r="A418" s="12" t="s">
        <v>122</v>
      </c>
      <c r="B418" s="21" t="s">
        <v>123</v>
      </c>
      <c r="C418" s="12" t="s">
        <v>124</v>
      </c>
      <c r="D418" s="13" t="s">
        <v>43</v>
      </c>
      <c r="E418" s="14" t="s">
        <v>44</v>
      </c>
      <c r="F418" s="15">
        <v>3323</v>
      </c>
      <c r="G418" s="86">
        <v>51.12</v>
      </c>
      <c r="H418" s="87">
        <v>51.309999999999995</v>
      </c>
      <c r="I418" s="87">
        <v>0</v>
      </c>
      <c r="J418" s="92">
        <v>136</v>
      </c>
      <c r="K418" s="69">
        <f t="shared" si="18"/>
        <v>51.12</v>
      </c>
      <c r="L418" s="69">
        <f t="shared" si="19"/>
        <v>-0.18999999999999773</v>
      </c>
      <c r="M418" s="69">
        <f t="shared" si="20"/>
        <v>-25.839999999999691</v>
      </c>
    </row>
    <row r="419" spans="1:14" x14ac:dyDescent="0.2">
      <c r="A419" s="12" t="s">
        <v>122</v>
      </c>
      <c r="B419" s="21" t="s">
        <v>123</v>
      </c>
      <c r="C419" s="12" t="s">
        <v>124</v>
      </c>
      <c r="D419" s="13" t="s">
        <v>45</v>
      </c>
      <c r="E419" s="14" t="s">
        <v>46</v>
      </c>
      <c r="F419" s="15">
        <v>3325</v>
      </c>
      <c r="G419" s="86">
        <v>64.91</v>
      </c>
      <c r="H419" s="87">
        <v>65.099999999999994</v>
      </c>
      <c r="I419" s="87">
        <v>0</v>
      </c>
      <c r="J419" s="92">
        <v>4076</v>
      </c>
      <c r="K419" s="69">
        <f t="shared" si="18"/>
        <v>64.91</v>
      </c>
      <c r="L419" s="69">
        <f t="shared" si="19"/>
        <v>-0.18999999999999773</v>
      </c>
      <c r="M419" s="69">
        <f t="shared" si="20"/>
        <v>-774.43999999999073</v>
      </c>
    </row>
    <row r="420" spans="1:14" x14ac:dyDescent="0.2">
      <c r="A420" s="12" t="s">
        <v>122</v>
      </c>
      <c r="B420" s="21" t="s">
        <v>123</v>
      </c>
      <c r="C420" s="12" t="s">
        <v>124</v>
      </c>
      <c r="D420" s="13" t="s">
        <v>47</v>
      </c>
      <c r="E420" s="14" t="s">
        <v>48</v>
      </c>
      <c r="F420" s="15">
        <v>3327</v>
      </c>
      <c r="G420" s="86">
        <v>71.959999999999994</v>
      </c>
      <c r="H420" s="87">
        <v>72.149999999999991</v>
      </c>
      <c r="I420" s="87">
        <v>0</v>
      </c>
      <c r="J420" s="92">
        <v>1153</v>
      </c>
      <c r="K420" s="69">
        <f t="shared" si="18"/>
        <v>71.959999999999994</v>
      </c>
      <c r="L420" s="69">
        <f t="shared" si="19"/>
        <v>-0.18999999999999773</v>
      </c>
      <c r="M420" s="69">
        <f t="shared" si="20"/>
        <v>-219.06999999999738</v>
      </c>
    </row>
    <row r="421" spans="1:14" x14ac:dyDescent="0.2">
      <c r="A421" s="12" t="s">
        <v>122</v>
      </c>
      <c r="B421" s="21" t="s">
        <v>123</v>
      </c>
      <c r="C421" s="12" t="s">
        <v>124</v>
      </c>
      <c r="D421" s="13" t="s">
        <v>49</v>
      </c>
      <c r="E421" s="14" t="s">
        <v>50</v>
      </c>
      <c r="F421" s="15">
        <v>3329</v>
      </c>
      <c r="G421" s="86">
        <v>76.95</v>
      </c>
      <c r="H421" s="87">
        <v>77.14</v>
      </c>
      <c r="I421" s="87">
        <v>0</v>
      </c>
      <c r="J421" s="92">
        <v>0</v>
      </c>
      <c r="K421" s="69">
        <f t="shared" si="18"/>
        <v>76.95</v>
      </c>
      <c r="L421" s="69">
        <f t="shared" si="19"/>
        <v>-0.18999999999999773</v>
      </c>
      <c r="M421" s="69">
        <f t="shared" si="20"/>
        <v>0</v>
      </c>
    </row>
    <row r="422" spans="1:14" x14ac:dyDescent="0.2">
      <c r="A422" s="12" t="s">
        <v>122</v>
      </c>
      <c r="B422" s="21" t="s">
        <v>123</v>
      </c>
      <c r="C422" s="12" t="s">
        <v>124</v>
      </c>
      <c r="D422" s="16" t="s">
        <v>51</v>
      </c>
      <c r="E422" s="17" t="s">
        <v>52</v>
      </c>
      <c r="F422" s="15">
        <v>3331</v>
      </c>
      <c r="G422" s="86">
        <v>85.46</v>
      </c>
      <c r="H422" s="87">
        <v>85.649999999999991</v>
      </c>
      <c r="I422" s="87">
        <v>0</v>
      </c>
      <c r="J422" s="92">
        <v>0</v>
      </c>
      <c r="K422" s="69">
        <f t="shared" si="18"/>
        <v>85.46</v>
      </c>
      <c r="L422" s="69">
        <f t="shared" si="19"/>
        <v>-0.18999999999999773</v>
      </c>
      <c r="M422" s="69">
        <f t="shared" si="20"/>
        <v>0</v>
      </c>
    </row>
    <row r="423" spans="1:14" x14ac:dyDescent="0.2">
      <c r="A423" s="20" t="s">
        <v>80</v>
      </c>
      <c r="B423" s="21" t="s">
        <v>81</v>
      </c>
      <c r="C423" s="12" t="s">
        <v>55</v>
      </c>
      <c r="D423" s="13" t="s">
        <v>21</v>
      </c>
      <c r="E423" s="14" t="s">
        <v>22</v>
      </c>
      <c r="F423" s="15">
        <v>3301</v>
      </c>
      <c r="G423" s="86">
        <v>135.51</v>
      </c>
      <c r="H423" s="87">
        <v>137.19</v>
      </c>
      <c r="I423" s="87">
        <v>1.1322071694231226</v>
      </c>
      <c r="J423" s="92">
        <v>58</v>
      </c>
      <c r="K423" s="69">
        <f t="shared" si="18"/>
        <v>136.6422071694231</v>
      </c>
      <c r="L423" s="69">
        <f t="shared" si="19"/>
        <v>-0.54779283057689554</v>
      </c>
      <c r="M423" s="69">
        <f t="shared" si="20"/>
        <v>-31.771984173459941</v>
      </c>
      <c r="N423" s="70">
        <f>SUM(M423:M438)</f>
        <v>-12680.308442193649</v>
      </c>
    </row>
    <row r="424" spans="1:14" x14ac:dyDescent="0.2">
      <c r="A424" s="20" t="s">
        <v>80</v>
      </c>
      <c r="B424" s="21" t="s">
        <v>81</v>
      </c>
      <c r="C424" s="12" t="s">
        <v>55</v>
      </c>
      <c r="D424" s="13" t="s">
        <v>23</v>
      </c>
      <c r="E424" s="14" t="s">
        <v>24</v>
      </c>
      <c r="F424" s="15">
        <v>3303</v>
      </c>
      <c r="G424" s="86">
        <v>148.09</v>
      </c>
      <c r="H424" s="87">
        <v>149.77000000000001</v>
      </c>
      <c r="I424" s="87">
        <v>1.1322071694231226</v>
      </c>
      <c r="J424" s="92">
        <v>0</v>
      </c>
      <c r="K424" s="69">
        <f t="shared" si="18"/>
        <v>149.22220716942311</v>
      </c>
      <c r="L424" s="69">
        <f t="shared" si="19"/>
        <v>-0.54779283057689554</v>
      </c>
      <c r="M424" s="69">
        <f t="shared" si="20"/>
        <v>0</v>
      </c>
    </row>
    <row r="425" spans="1:14" x14ac:dyDescent="0.2">
      <c r="A425" s="20" t="s">
        <v>80</v>
      </c>
      <c r="B425" s="21" t="s">
        <v>81</v>
      </c>
      <c r="C425" s="12" t="s">
        <v>55</v>
      </c>
      <c r="D425" s="13" t="s">
        <v>25</v>
      </c>
      <c r="E425" s="14" t="s">
        <v>26</v>
      </c>
      <c r="F425" s="15">
        <v>3305</v>
      </c>
      <c r="G425" s="86">
        <v>132.25</v>
      </c>
      <c r="H425" s="87">
        <v>133.93</v>
      </c>
      <c r="I425" s="87">
        <v>1.1322071694231226</v>
      </c>
      <c r="J425" s="92">
        <v>0</v>
      </c>
      <c r="K425" s="69">
        <f t="shared" si="18"/>
        <v>133.38220716942311</v>
      </c>
      <c r="L425" s="69">
        <f t="shared" si="19"/>
        <v>-0.54779283057689554</v>
      </c>
      <c r="M425" s="69">
        <f t="shared" si="20"/>
        <v>0</v>
      </c>
    </row>
    <row r="426" spans="1:14" x14ac:dyDescent="0.2">
      <c r="A426" s="20" t="s">
        <v>80</v>
      </c>
      <c r="B426" s="21" t="s">
        <v>81</v>
      </c>
      <c r="C426" s="12" t="s">
        <v>55</v>
      </c>
      <c r="D426" s="13" t="s">
        <v>27</v>
      </c>
      <c r="E426" s="14" t="s">
        <v>28</v>
      </c>
      <c r="F426" s="15">
        <v>3307</v>
      </c>
      <c r="G426" s="86">
        <v>144.82</v>
      </c>
      <c r="H426" s="87">
        <v>146.5</v>
      </c>
      <c r="I426" s="87">
        <v>1.1322071694231226</v>
      </c>
      <c r="J426" s="92">
        <v>0</v>
      </c>
      <c r="K426" s="69">
        <f t="shared" si="18"/>
        <v>145.9522071694231</v>
      </c>
      <c r="L426" s="69">
        <f t="shared" si="19"/>
        <v>-0.54779283057689554</v>
      </c>
      <c r="M426" s="69">
        <f t="shared" si="20"/>
        <v>0</v>
      </c>
    </row>
    <row r="427" spans="1:14" x14ac:dyDescent="0.2">
      <c r="A427" s="20" t="s">
        <v>80</v>
      </c>
      <c r="B427" s="21" t="s">
        <v>81</v>
      </c>
      <c r="C427" s="12" t="s">
        <v>55</v>
      </c>
      <c r="D427" s="13" t="s">
        <v>29</v>
      </c>
      <c r="E427" s="14" t="s">
        <v>30</v>
      </c>
      <c r="F427" s="15">
        <v>3309</v>
      </c>
      <c r="G427" s="86">
        <v>86.48</v>
      </c>
      <c r="H427" s="87">
        <v>88.160000000000011</v>
      </c>
      <c r="I427" s="87">
        <v>1.1322071694231226</v>
      </c>
      <c r="J427" s="92">
        <v>3701</v>
      </c>
      <c r="K427" s="69">
        <f t="shared" si="18"/>
        <v>87.612207169423129</v>
      </c>
      <c r="L427" s="69">
        <f t="shared" si="19"/>
        <v>-0.54779283057688133</v>
      </c>
      <c r="M427" s="69">
        <f t="shared" si="20"/>
        <v>-2027.3812659650378</v>
      </c>
    </row>
    <row r="428" spans="1:14" x14ac:dyDescent="0.2">
      <c r="A428" s="20" t="s">
        <v>80</v>
      </c>
      <c r="B428" s="21" t="s">
        <v>81</v>
      </c>
      <c r="C428" s="12" t="s">
        <v>55</v>
      </c>
      <c r="D428" s="13" t="s">
        <v>31</v>
      </c>
      <c r="E428" s="14" t="s">
        <v>32</v>
      </c>
      <c r="F428" s="15">
        <v>3311</v>
      </c>
      <c r="G428" s="86">
        <v>113.76</v>
      </c>
      <c r="H428" s="87">
        <v>115.44000000000001</v>
      </c>
      <c r="I428" s="87">
        <v>1.1322071694231226</v>
      </c>
      <c r="J428" s="92">
        <v>0</v>
      </c>
      <c r="K428" s="69">
        <f t="shared" si="18"/>
        <v>114.89220716942313</v>
      </c>
      <c r="L428" s="69">
        <f t="shared" si="19"/>
        <v>-0.54779283057688133</v>
      </c>
      <c r="M428" s="69">
        <f t="shared" si="20"/>
        <v>0</v>
      </c>
    </row>
    <row r="429" spans="1:14" x14ac:dyDescent="0.2">
      <c r="A429" s="20" t="s">
        <v>80</v>
      </c>
      <c r="B429" s="21" t="s">
        <v>81</v>
      </c>
      <c r="C429" s="12" t="s">
        <v>55</v>
      </c>
      <c r="D429" s="13" t="s">
        <v>33</v>
      </c>
      <c r="E429" s="14" t="s">
        <v>34</v>
      </c>
      <c r="F429" s="15">
        <v>3313</v>
      </c>
      <c r="G429" s="86">
        <v>121.61</v>
      </c>
      <c r="H429" s="87">
        <v>123.29</v>
      </c>
      <c r="I429" s="87">
        <v>1.1322071694231226</v>
      </c>
      <c r="J429" s="92">
        <v>0</v>
      </c>
      <c r="K429" s="69">
        <f t="shared" si="18"/>
        <v>122.74220716942312</v>
      </c>
      <c r="L429" s="69">
        <f t="shared" si="19"/>
        <v>-0.54779283057688133</v>
      </c>
      <c r="M429" s="69">
        <f t="shared" si="20"/>
        <v>0</v>
      </c>
    </row>
    <row r="430" spans="1:14" x14ac:dyDescent="0.2">
      <c r="A430" s="20" t="s">
        <v>80</v>
      </c>
      <c r="B430" s="21" t="s">
        <v>81</v>
      </c>
      <c r="C430" s="12" t="s">
        <v>55</v>
      </c>
      <c r="D430" s="13" t="s">
        <v>35</v>
      </c>
      <c r="E430" s="14" t="s">
        <v>36</v>
      </c>
      <c r="F430" s="15">
        <v>3315</v>
      </c>
      <c r="G430" s="86">
        <v>139.63</v>
      </c>
      <c r="H430" s="87">
        <v>141.31</v>
      </c>
      <c r="I430" s="87">
        <v>1.1322071694231226</v>
      </c>
      <c r="J430" s="92">
        <v>0</v>
      </c>
      <c r="K430" s="69">
        <f t="shared" si="18"/>
        <v>140.76220716942311</v>
      </c>
      <c r="L430" s="69">
        <f t="shared" si="19"/>
        <v>-0.54779283057689554</v>
      </c>
      <c r="M430" s="69">
        <f t="shared" si="20"/>
        <v>0</v>
      </c>
    </row>
    <row r="431" spans="1:14" x14ac:dyDescent="0.2">
      <c r="A431" s="20" t="s">
        <v>80</v>
      </c>
      <c r="B431" s="21" t="s">
        <v>81</v>
      </c>
      <c r="C431" s="12" t="s">
        <v>55</v>
      </c>
      <c r="D431" s="13" t="s">
        <v>37</v>
      </c>
      <c r="E431" s="14" t="s">
        <v>38</v>
      </c>
      <c r="F431" s="15">
        <v>3317</v>
      </c>
      <c r="G431" s="86">
        <v>85.94</v>
      </c>
      <c r="H431" s="87">
        <v>87.62</v>
      </c>
      <c r="I431" s="87">
        <v>1.1322071694231226</v>
      </c>
      <c r="J431" s="92">
        <v>0</v>
      </c>
      <c r="K431" s="69">
        <f t="shared" si="18"/>
        <v>87.072207169423123</v>
      </c>
      <c r="L431" s="69">
        <f t="shared" si="19"/>
        <v>-0.54779283057688133</v>
      </c>
      <c r="M431" s="69">
        <f t="shared" si="20"/>
        <v>0</v>
      </c>
    </row>
    <row r="432" spans="1:14" x14ac:dyDescent="0.2">
      <c r="A432" s="20" t="s">
        <v>80</v>
      </c>
      <c r="B432" s="21" t="s">
        <v>81</v>
      </c>
      <c r="C432" s="12" t="s">
        <v>55</v>
      </c>
      <c r="D432" s="13" t="s">
        <v>39</v>
      </c>
      <c r="E432" s="14" t="s">
        <v>40</v>
      </c>
      <c r="F432" s="15">
        <v>3319</v>
      </c>
      <c r="G432" s="86">
        <v>105.3</v>
      </c>
      <c r="H432" s="87">
        <v>106.98</v>
      </c>
      <c r="I432" s="87">
        <v>1.1322071694231226</v>
      </c>
      <c r="J432" s="92">
        <v>291</v>
      </c>
      <c r="K432" s="69">
        <f t="shared" si="18"/>
        <v>106.43220716942312</v>
      </c>
      <c r="L432" s="69">
        <f t="shared" si="19"/>
        <v>-0.54779283057688133</v>
      </c>
      <c r="M432" s="69">
        <f t="shared" si="20"/>
        <v>-159.40771369787245</v>
      </c>
    </row>
    <row r="433" spans="1:14" x14ac:dyDescent="0.2">
      <c r="A433" s="20" t="s">
        <v>80</v>
      </c>
      <c r="B433" s="21" t="s">
        <v>81</v>
      </c>
      <c r="C433" s="12" t="s">
        <v>55</v>
      </c>
      <c r="D433" s="13" t="s">
        <v>41</v>
      </c>
      <c r="E433" s="14" t="s">
        <v>42</v>
      </c>
      <c r="F433" s="15">
        <v>3321</v>
      </c>
      <c r="G433" s="86">
        <v>117.82</v>
      </c>
      <c r="H433" s="87">
        <v>119.5</v>
      </c>
      <c r="I433" s="87">
        <v>1.1322071694231226</v>
      </c>
      <c r="J433" s="92">
        <v>0</v>
      </c>
      <c r="K433" s="69">
        <f t="shared" si="18"/>
        <v>118.95220716942312</v>
      </c>
      <c r="L433" s="69">
        <f t="shared" si="19"/>
        <v>-0.54779283057688133</v>
      </c>
      <c r="M433" s="69">
        <f t="shared" si="20"/>
        <v>0</v>
      </c>
    </row>
    <row r="434" spans="1:14" x14ac:dyDescent="0.2">
      <c r="A434" s="20" t="s">
        <v>80</v>
      </c>
      <c r="B434" s="21" t="s">
        <v>81</v>
      </c>
      <c r="C434" s="12" t="s">
        <v>55</v>
      </c>
      <c r="D434" s="13" t="s">
        <v>43</v>
      </c>
      <c r="E434" s="14" t="s">
        <v>44</v>
      </c>
      <c r="F434" s="15">
        <v>3323</v>
      </c>
      <c r="G434" s="86">
        <v>72.069999999999993</v>
      </c>
      <c r="H434" s="87">
        <v>73.75</v>
      </c>
      <c r="I434" s="87">
        <v>1.1322071694231226</v>
      </c>
      <c r="J434" s="92">
        <v>119</v>
      </c>
      <c r="K434" s="69">
        <f t="shared" si="18"/>
        <v>73.202207169423119</v>
      </c>
      <c r="L434" s="69">
        <f t="shared" si="19"/>
        <v>-0.54779283057688133</v>
      </c>
      <c r="M434" s="69">
        <f t="shared" si="20"/>
        <v>-65.187346838648878</v>
      </c>
    </row>
    <row r="435" spans="1:14" x14ac:dyDescent="0.2">
      <c r="A435" s="20" t="s">
        <v>80</v>
      </c>
      <c r="B435" s="21" t="s">
        <v>81</v>
      </c>
      <c r="C435" s="12" t="s">
        <v>55</v>
      </c>
      <c r="D435" s="13" t="s">
        <v>45</v>
      </c>
      <c r="E435" s="14" t="s">
        <v>46</v>
      </c>
      <c r="F435" s="15">
        <v>3325</v>
      </c>
      <c r="G435" s="86">
        <v>93.96</v>
      </c>
      <c r="H435" s="87">
        <v>95.64</v>
      </c>
      <c r="I435" s="87">
        <v>1.1322071694231226</v>
      </c>
      <c r="J435" s="92">
        <v>18979</v>
      </c>
      <c r="K435" s="69">
        <f t="shared" si="18"/>
        <v>95.092207169423119</v>
      </c>
      <c r="L435" s="69">
        <f t="shared" si="19"/>
        <v>-0.54779283057688133</v>
      </c>
      <c r="M435" s="69">
        <f t="shared" si="20"/>
        <v>-10396.56013151863</v>
      </c>
    </row>
    <row r="436" spans="1:14" x14ac:dyDescent="0.2">
      <c r="A436" s="20" t="s">
        <v>80</v>
      </c>
      <c r="B436" s="21" t="s">
        <v>81</v>
      </c>
      <c r="C436" s="12" t="s">
        <v>55</v>
      </c>
      <c r="D436" s="13" t="s">
        <v>47</v>
      </c>
      <c r="E436" s="14" t="s">
        <v>48</v>
      </c>
      <c r="F436" s="15">
        <v>3327</v>
      </c>
      <c r="G436" s="86">
        <v>105.3</v>
      </c>
      <c r="H436" s="87">
        <v>106.98</v>
      </c>
      <c r="I436" s="87">
        <v>1.1322071694231226</v>
      </c>
      <c r="J436" s="92">
        <v>0</v>
      </c>
      <c r="K436" s="69">
        <f t="shared" si="18"/>
        <v>106.43220716942312</v>
      </c>
      <c r="L436" s="69">
        <f t="shared" si="19"/>
        <v>-0.54779283057688133</v>
      </c>
      <c r="M436" s="69">
        <f t="shared" si="20"/>
        <v>0</v>
      </c>
    </row>
    <row r="437" spans="1:14" x14ac:dyDescent="0.2">
      <c r="A437" s="20" t="s">
        <v>80</v>
      </c>
      <c r="B437" s="21" t="s">
        <v>81</v>
      </c>
      <c r="C437" s="12" t="s">
        <v>55</v>
      </c>
      <c r="D437" s="13" t="s">
        <v>49</v>
      </c>
      <c r="E437" s="14" t="s">
        <v>50</v>
      </c>
      <c r="F437" s="15">
        <v>3329</v>
      </c>
      <c r="G437" s="86">
        <v>113.24</v>
      </c>
      <c r="H437" s="87">
        <v>114.92</v>
      </c>
      <c r="I437" s="87">
        <v>1.1322071694231226</v>
      </c>
      <c r="J437" s="92">
        <v>0</v>
      </c>
      <c r="K437" s="69">
        <f t="shared" si="18"/>
        <v>114.37220716942312</v>
      </c>
      <c r="L437" s="69">
        <f t="shared" si="19"/>
        <v>-0.54779283057688133</v>
      </c>
      <c r="M437" s="69">
        <f t="shared" si="20"/>
        <v>0</v>
      </c>
    </row>
    <row r="438" spans="1:14" x14ac:dyDescent="0.2">
      <c r="A438" s="20" t="s">
        <v>80</v>
      </c>
      <c r="B438" s="21" t="s">
        <v>81</v>
      </c>
      <c r="C438" s="12" t="s">
        <v>55</v>
      </c>
      <c r="D438" s="16" t="s">
        <v>51</v>
      </c>
      <c r="E438" s="17" t="s">
        <v>52</v>
      </c>
      <c r="F438" s="15">
        <v>3331</v>
      </c>
      <c r="G438" s="86">
        <v>127.01</v>
      </c>
      <c r="H438" s="87">
        <v>128.69</v>
      </c>
      <c r="I438" s="87">
        <v>1.1322071694231226</v>
      </c>
      <c r="J438" s="92">
        <v>0</v>
      </c>
      <c r="K438" s="69">
        <f t="shared" si="18"/>
        <v>128.14220716942313</v>
      </c>
      <c r="L438" s="69">
        <f t="shared" si="19"/>
        <v>-0.54779283057686712</v>
      </c>
      <c r="M438" s="69">
        <f t="shared" si="20"/>
        <v>0</v>
      </c>
    </row>
    <row r="439" spans="1:14" x14ac:dyDescent="0.2">
      <c r="A439" s="12" t="s">
        <v>240</v>
      </c>
      <c r="B439" s="12" t="s">
        <v>241</v>
      </c>
      <c r="C439" s="12" t="s">
        <v>55</v>
      </c>
      <c r="D439" s="13" t="s">
        <v>21</v>
      </c>
      <c r="E439" s="14" t="s">
        <v>22</v>
      </c>
      <c r="F439" s="15">
        <v>3301</v>
      </c>
      <c r="G439" s="86">
        <f>135.51+34</f>
        <v>169.51</v>
      </c>
      <c r="H439" s="87">
        <v>171.19</v>
      </c>
      <c r="I439" s="87">
        <v>0.5321122180261354</v>
      </c>
      <c r="J439" s="92">
        <v>5010</v>
      </c>
      <c r="K439" s="69">
        <f t="shared" si="18"/>
        <v>170.04211221802612</v>
      </c>
      <c r="L439" s="69">
        <f t="shared" si="19"/>
        <v>-1.1478877819738784</v>
      </c>
      <c r="M439" s="69">
        <f t="shared" si="20"/>
        <v>-5750.9177876891308</v>
      </c>
      <c r="N439" s="70">
        <f>SUM(M439:M454)</f>
        <v>-41928.897012159185</v>
      </c>
    </row>
    <row r="440" spans="1:14" x14ac:dyDescent="0.2">
      <c r="A440" s="12" t="s">
        <v>240</v>
      </c>
      <c r="B440" s="12" t="s">
        <v>241</v>
      </c>
      <c r="C440" s="12" t="s">
        <v>55</v>
      </c>
      <c r="D440" s="13" t="s">
        <v>23</v>
      </c>
      <c r="E440" s="14" t="s">
        <v>24</v>
      </c>
      <c r="F440" s="15">
        <v>3303</v>
      </c>
      <c r="G440" s="86">
        <f>148.09+34</f>
        <v>182.09</v>
      </c>
      <c r="H440" s="87">
        <v>183.77</v>
      </c>
      <c r="I440" s="87">
        <v>0.5321122180261354</v>
      </c>
      <c r="J440" s="92">
        <v>126</v>
      </c>
      <c r="K440" s="69">
        <f t="shared" si="18"/>
        <v>182.62211221802613</v>
      </c>
      <c r="L440" s="69">
        <f t="shared" si="19"/>
        <v>-1.1478877819738784</v>
      </c>
      <c r="M440" s="69">
        <f t="shared" si="20"/>
        <v>-144.63386052870868</v>
      </c>
    </row>
    <row r="441" spans="1:14" x14ac:dyDescent="0.2">
      <c r="A441" s="12" t="s">
        <v>240</v>
      </c>
      <c r="B441" s="12" t="s">
        <v>241</v>
      </c>
      <c r="C441" s="12" t="s">
        <v>55</v>
      </c>
      <c r="D441" s="13" t="s">
        <v>25</v>
      </c>
      <c r="E441" s="14" t="s">
        <v>26</v>
      </c>
      <c r="F441" s="15">
        <v>3305</v>
      </c>
      <c r="G441" s="86">
        <f>132.25+34</f>
        <v>166.25</v>
      </c>
      <c r="H441" s="87">
        <v>167.93</v>
      </c>
      <c r="I441" s="87">
        <v>0.5321122180261354</v>
      </c>
      <c r="J441" s="92">
        <v>0</v>
      </c>
      <c r="K441" s="69">
        <f t="shared" si="18"/>
        <v>166.78211221802613</v>
      </c>
      <c r="L441" s="69">
        <f t="shared" si="19"/>
        <v>-1.1478877819738784</v>
      </c>
      <c r="M441" s="69">
        <f t="shared" si="20"/>
        <v>0</v>
      </c>
    </row>
    <row r="442" spans="1:14" x14ac:dyDescent="0.2">
      <c r="A442" s="12" t="s">
        <v>240</v>
      </c>
      <c r="B442" s="12" t="s">
        <v>241</v>
      </c>
      <c r="C442" s="12" t="s">
        <v>55</v>
      </c>
      <c r="D442" s="13" t="s">
        <v>27</v>
      </c>
      <c r="E442" s="14" t="s">
        <v>28</v>
      </c>
      <c r="F442" s="15">
        <v>3307</v>
      </c>
      <c r="G442" s="86">
        <f>144.82+34</f>
        <v>178.82</v>
      </c>
      <c r="H442" s="87">
        <v>180.5</v>
      </c>
      <c r="I442" s="87">
        <v>0.5321122180261354</v>
      </c>
      <c r="J442" s="92">
        <v>0</v>
      </c>
      <c r="K442" s="69">
        <f t="shared" si="18"/>
        <v>179.35211221802612</v>
      </c>
      <c r="L442" s="69">
        <f t="shared" si="19"/>
        <v>-1.1478877819738784</v>
      </c>
      <c r="M442" s="69">
        <f t="shared" si="20"/>
        <v>0</v>
      </c>
    </row>
    <row r="443" spans="1:14" x14ac:dyDescent="0.2">
      <c r="A443" s="12" t="s">
        <v>240</v>
      </c>
      <c r="B443" s="12" t="s">
        <v>241</v>
      </c>
      <c r="C443" s="12" t="s">
        <v>55</v>
      </c>
      <c r="D443" s="13" t="s">
        <v>29</v>
      </c>
      <c r="E443" s="14" t="s">
        <v>30</v>
      </c>
      <c r="F443" s="15">
        <v>3309</v>
      </c>
      <c r="G443" s="86">
        <f>86.48+34</f>
        <v>120.48</v>
      </c>
      <c r="H443" s="87">
        <v>122.16000000000001</v>
      </c>
      <c r="I443" s="87">
        <v>0.5321122180261354</v>
      </c>
      <c r="J443" s="92">
        <v>2707</v>
      </c>
      <c r="K443" s="69">
        <f t="shared" si="18"/>
        <v>121.01211221802613</v>
      </c>
      <c r="L443" s="69">
        <f t="shared" si="19"/>
        <v>-1.1478877819738784</v>
      </c>
      <c r="M443" s="69">
        <f t="shared" si="20"/>
        <v>-3107.332225803289</v>
      </c>
    </row>
    <row r="444" spans="1:14" x14ac:dyDescent="0.2">
      <c r="A444" s="12" t="s">
        <v>240</v>
      </c>
      <c r="B444" s="12" t="s">
        <v>241</v>
      </c>
      <c r="C444" s="12" t="s">
        <v>55</v>
      </c>
      <c r="D444" s="13" t="s">
        <v>31</v>
      </c>
      <c r="E444" s="14" t="s">
        <v>32</v>
      </c>
      <c r="F444" s="15">
        <v>3311</v>
      </c>
      <c r="G444" s="86">
        <f>113.76+34</f>
        <v>147.76</v>
      </c>
      <c r="H444" s="87">
        <v>149.44</v>
      </c>
      <c r="I444" s="87">
        <v>0.5321122180261354</v>
      </c>
      <c r="J444" s="92">
        <v>266</v>
      </c>
      <c r="K444" s="69">
        <f t="shared" si="18"/>
        <v>148.29211221802612</v>
      </c>
      <c r="L444" s="69">
        <f t="shared" si="19"/>
        <v>-1.1478877819738784</v>
      </c>
      <c r="M444" s="69">
        <f t="shared" si="20"/>
        <v>-305.33815000505166</v>
      </c>
    </row>
    <row r="445" spans="1:14" x14ac:dyDescent="0.2">
      <c r="A445" s="12" t="s">
        <v>240</v>
      </c>
      <c r="B445" s="12" t="s">
        <v>241</v>
      </c>
      <c r="C445" s="12" t="s">
        <v>55</v>
      </c>
      <c r="D445" s="13" t="s">
        <v>33</v>
      </c>
      <c r="E445" s="14" t="s">
        <v>34</v>
      </c>
      <c r="F445" s="15">
        <v>3313</v>
      </c>
      <c r="G445" s="86">
        <f>121.61+34</f>
        <v>155.61000000000001</v>
      </c>
      <c r="H445" s="87">
        <v>157.29000000000002</v>
      </c>
      <c r="I445" s="87">
        <v>0.5321122180261354</v>
      </c>
      <c r="J445" s="92">
        <v>35</v>
      </c>
      <c r="K445" s="69">
        <f t="shared" si="18"/>
        <v>156.14211221802614</v>
      </c>
      <c r="L445" s="69">
        <f t="shared" si="19"/>
        <v>-1.1478877819738784</v>
      </c>
      <c r="M445" s="69">
        <f t="shared" si="20"/>
        <v>-40.176072369085745</v>
      </c>
    </row>
    <row r="446" spans="1:14" x14ac:dyDescent="0.2">
      <c r="A446" s="12" t="s">
        <v>240</v>
      </c>
      <c r="B446" s="12" t="s">
        <v>241</v>
      </c>
      <c r="C446" s="12" t="s">
        <v>55</v>
      </c>
      <c r="D446" s="13" t="s">
        <v>35</v>
      </c>
      <c r="E446" s="14" t="s">
        <v>36</v>
      </c>
      <c r="F446" s="15">
        <v>3315</v>
      </c>
      <c r="G446" s="86">
        <f>139.63+34</f>
        <v>173.63</v>
      </c>
      <c r="H446" s="87">
        <v>175.31</v>
      </c>
      <c r="I446" s="87">
        <v>0.5321122180261354</v>
      </c>
      <c r="J446" s="92">
        <v>250</v>
      </c>
      <c r="K446" s="69">
        <f t="shared" si="18"/>
        <v>174.16211221802612</v>
      </c>
      <c r="L446" s="69">
        <f t="shared" si="19"/>
        <v>-1.1478877819738784</v>
      </c>
      <c r="M446" s="69">
        <f t="shared" si="20"/>
        <v>-286.9719454934696</v>
      </c>
    </row>
    <row r="447" spans="1:14" x14ac:dyDescent="0.2">
      <c r="A447" s="12" t="s">
        <v>240</v>
      </c>
      <c r="B447" s="12" t="s">
        <v>241</v>
      </c>
      <c r="C447" s="12" t="s">
        <v>55</v>
      </c>
      <c r="D447" s="13" t="s">
        <v>37</v>
      </c>
      <c r="E447" s="14" t="s">
        <v>38</v>
      </c>
      <c r="F447" s="15">
        <v>3317</v>
      </c>
      <c r="G447" s="86">
        <f>85.94+34</f>
        <v>119.94</v>
      </c>
      <c r="H447" s="87">
        <v>121.62</v>
      </c>
      <c r="I447" s="87">
        <v>0.5321122180261354</v>
      </c>
      <c r="J447" s="92">
        <v>41</v>
      </c>
      <c r="K447" s="69">
        <f t="shared" si="18"/>
        <v>120.47211221802613</v>
      </c>
      <c r="L447" s="69">
        <f t="shared" si="19"/>
        <v>-1.1478877819738784</v>
      </c>
      <c r="M447" s="69">
        <f t="shared" si="20"/>
        <v>-47.063399060929015</v>
      </c>
    </row>
    <row r="448" spans="1:14" x14ac:dyDescent="0.2">
      <c r="A448" s="12" t="s">
        <v>240</v>
      </c>
      <c r="B448" s="12" t="s">
        <v>241</v>
      </c>
      <c r="C448" s="12" t="s">
        <v>55</v>
      </c>
      <c r="D448" s="13" t="s">
        <v>39</v>
      </c>
      <c r="E448" s="14" t="s">
        <v>40</v>
      </c>
      <c r="F448" s="15">
        <v>3319</v>
      </c>
      <c r="G448" s="86">
        <f>105.3+34</f>
        <v>139.30000000000001</v>
      </c>
      <c r="H448" s="87">
        <v>140.98000000000002</v>
      </c>
      <c r="I448" s="87">
        <v>0.5321122180261354</v>
      </c>
      <c r="J448" s="92">
        <v>56</v>
      </c>
      <c r="K448" s="69">
        <f t="shared" si="18"/>
        <v>139.83211221802614</v>
      </c>
      <c r="L448" s="69">
        <f t="shared" si="19"/>
        <v>-1.1478877819738784</v>
      </c>
      <c r="M448" s="69">
        <f t="shared" si="20"/>
        <v>-64.281715790537191</v>
      </c>
    </row>
    <row r="449" spans="1:14" x14ac:dyDescent="0.2">
      <c r="A449" s="12" t="s">
        <v>240</v>
      </c>
      <c r="B449" s="12" t="s">
        <v>241</v>
      </c>
      <c r="C449" s="12" t="s">
        <v>55</v>
      </c>
      <c r="D449" s="13" t="s">
        <v>41</v>
      </c>
      <c r="E449" s="14" t="s">
        <v>42</v>
      </c>
      <c r="F449" s="15">
        <v>3321</v>
      </c>
      <c r="G449" s="86">
        <f>117.82+34</f>
        <v>151.82</v>
      </c>
      <c r="H449" s="87">
        <v>153.5</v>
      </c>
      <c r="I449" s="87">
        <v>0.5321122180261354</v>
      </c>
      <c r="J449" s="92">
        <v>292</v>
      </c>
      <c r="K449" s="69">
        <f t="shared" si="18"/>
        <v>152.35211221802612</v>
      </c>
      <c r="L449" s="69">
        <f t="shared" si="19"/>
        <v>-1.1478877819738784</v>
      </c>
      <c r="M449" s="69">
        <f t="shared" si="20"/>
        <v>-335.1832323363725</v>
      </c>
    </row>
    <row r="450" spans="1:14" x14ac:dyDescent="0.2">
      <c r="A450" s="12" t="s">
        <v>240</v>
      </c>
      <c r="B450" s="12" t="s">
        <v>241</v>
      </c>
      <c r="C450" s="12" t="s">
        <v>55</v>
      </c>
      <c r="D450" s="13" t="s">
        <v>43</v>
      </c>
      <c r="E450" s="14" t="s">
        <v>44</v>
      </c>
      <c r="F450" s="15">
        <v>3323</v>
      </c>
      <c r="G450" s="86">
        <f>72.07+34</f>
        <v>106.07</v>
      </c>
      <c r="H450" s="87">
        <v>107.75</v>
      </c>
      <c r="I450" s="87">
        <v>0.5321122180261354</v>
      </c>
      <c r="J450" s="92">
        <v>3107</v>
      </c>
      <c r="K450" s="69">
        <f t="shared" si="18"/>
        <v>106.60211221802612</v>
      </c>
      <c r="L450" s="69">
        <f t="shared" si="19"/>
        <v>-1.1478877819738784</v>
      </c>
      <c r="M450" s="69">
        <f t="shared" si="20"/>
        <v>-3566.4873385928404</v>
      </c>
    </row>
    <row r="451" spans="1:14" x14ac:dyDescent="0.2">
      <c r="A451" s="12" t="s">
        <v>240</v>
      </c>
      <c r="B451" s="12" t="s">
        <v>241</v>
      </c>
      <c r="C451" s="12" t="s">
        <v>55</v>
      </c>
      <c r="D451" s="13" t="s">
        <v>45</v>
      </c>
      <c r="E451" s="14" t="s">
        <v>46</v>
      </c>
      <c r="F451" s="15">
        <v>3325</v>
      </c>
      <c r="G451" s="86">
        <f>93.96+34</f>
        <v>127.96</v>
      </c>
      <c r="H451" s="87">
        <v>129.63999999999999</v>
      </c>
      <c r="I451" s="87">
        <v>0.5321122180261354</v>
      </c>
      <c r="J451" s="92">
        <v>23508</v>
      </c>
      <c r="K451" s="69">
        <f t="shared" si="18"/>
        <v>128.49211221802614</v>
      </c>
      <c r="L451" s="69">
        <f t="shared" si="19"/>
        <v>-1.14788778197385</v>
      </c>
      <c r="M451" s="69">
        <f t="shared" si="20"/>
        <v>-26984.545978641265</v>
      </c>
    </row>
    <row r="452" spans="1:14" x14ac:dyDescent="0.2">
      <c r="A452" s="12" t="s">
        <v>240</v>
      </c>
      <c r="B452" s="12" t="s">
        <v>241</v>
      </c>
      <c r="C452" s="12" t="s">
        <v>55</v>
      </c>
      <c r="D452" s="13" t="s">
        <v>47</v>
      </c>
      <c r="E452" s="14" t="s">
        <v>48</v>
      </c>
      <c r="F452" s="15">
        <v>3327</v>
      </c>
      <c r="G452" s="86">
        <f>105.3+34</f>
        <v>139.30000000000001</v>
      </c>
      <c r="H452" s="87">
        <v>140.98000000000002</v>
      </c>
      <c r="I452" s="87">
        <v>0.5321122180261354</v>
      </c>
      <c r="J452" s="92">
        <v>1129</v>
      </c>
      <c r="K452" s="69">
        <f t="shared" si="18"/>
        <v>139.83211221802614</v>
      </c>
      <c r="L452" s="69">
        <f t="shared" si="19"/>
        <v>-1.1478877819738784</v>
      </c>
      <c r="M452" s="69">
        <f t="shared" si="20"/>
        <v>-1295.9653058485087</v>
      </c>
    </row>
    <row r="453" spans="1:14" x14ac:dyDescent="0.2">
      <c r="A453" s="12" t="s">
        <v>240</v>
      </c>
      <c r="B453" s="12" t="s">
        <v>241</v>
      </c>
      <c r="C453" s="12" t="s">
        <v>55</v>
      </c>
      <c r="D453" s="13" t="s">
        <v>49</v>
      </c>
      <c r="E453" s="14" t="s">
        <v>50</v>
      </c>
      <c r="F453" s="15">
        <v>3329</v>
      </c>
      <c r="G453" s="86">
        <f>113.24+34</f>
        <v>147.24</v>
      </c>
      <c r="H453" s="87">
        <v>148.92000000000002</v>
      </c>
      <c r="I453" s="87">
        <v>0.5321122180261354</v>
      </c>
      <c r="J453" s="92">
        <v>0</v>
      </c>
      <c r="K453" s="69">
        <f t="shared" si="18"/>
        <v>147.77211221802614</v>
      </c>
      <c r="L453" s="69">
        <f t="shared" si="19"/>
        <v>-1.1478877819738784</v>
      </c>
      <c r="M453" s="69">
        <f t="shared" si="20"/>
        <v>0</v>
      </c>
    </row>
    <row r="454" spans="1:14" x14ac:dyDescent="0.2">
      <c r="A454" s="12" t="s">
        <v>240</v>
      </c>
      <c r="B454" s="12" t="s">
        <v>241</v>
      </c>
      <c r="C454" s="12" t="s">
        <v>55</v>
      </c>
      <c r="D454" s="16" t="s">
        <v>51</v>
      </c>
      <c r="E454" s="17" t="s">
        <v>52</v>
      </c>
      <c r="F454" s="15">
        <v>3331</v>
      </c>
      <c r="G454" s="86">
        <f>127.01+34</f>
        <v>161.01</v>
      </c>
      <c r="H454" s="87">
        <v>162.69</v>
      </c>
      <c r="I454" s="87">
        <v>0.5321122180261354</v>
      </c>
      <c r="J454" s="92">
        <v>0</v>
      </c>
      <c r="K454" s="69">
        <f t="shared" si="18"/>
        <v>161.54211221802612</v>
      </c>
      <c r="L454" s="69">
        <f t="shared" si="19"/>
        <v>-1.1478877819738784</v>
      </c>
      <c r="M454" s="69">
        <f t="shared" si="20"/>
        <v>0</v>
      </c>
    </row>
    <row r="455" spans="1:14" x14ac:dyDescent="0.2">
      <c r="A455" s="12" t="s">
        <v>162</v>
      </c>
      <c r="B455" s="12" t="s">
        <v>163</v>
      </c>
      <c r="C455" s="12" t="s">
        <v>100</v>
      </c>
      <c r="D455" s="13" t="s">
        <v>21</v>
      </c>
      <c r="E455" s="14" t="s">
        <v>22</v>
      </c>
      <c r="F455" s="15">
        <v>3301</v>
      </c>
      <c r="G455" s="86">
        <v>84.69</v>
      </c>
      <c r="H455" s="87">
        <v>91.55</v>
      </c>
      <c r="I455" s="87">
        <v>0</v>
      </c>
      <c r="J455" s="92">
        <v>0</v>
      </c>
      <c r="K455" s="69">
        <f t="shared" ref="K455:K486" si="21">+G455+I455</f>
        <v>84.69</v>
      </c>
      <c r="L455" s="69">
        <f t="shared" ref="L455:L486" si="22">+K455-H455</f>
        <v>-6.8599999999999994</v>
      </c>
      <c r="M455" s="69">
        <f t="shared" ref="M455:M486" si="23">+L455*J455</f>
        <v>0</v>
      </c>
      <c r="N455" s="70">
        <f>SUM(M455:M470)</f>
        <v>-93715.46</v>
      </c>
    </row>
    <row r="456" spans="1:14" x14ac:dyDescent="0.2">
      <c r="A456" s="12" t="s">
        <v>162</v>
      </c>
      <c r="B456" s="12" t="s">
        <v>163</v>
      </c>
      <c r="C456" s="12" t="s">
        <v>100</v>
      </c>
      <c r="D456" s="13" t="s">
        <v>23</v>
      </c>
      <c r="E456" s="14" t="s">
        <v>24</v>
      </c>
      <c r="F456" s="15">
        <v>3303</v>
      </c>
      <c r="G456" s="86">
        <v>91.77</v>
      </c>
      <c r="H456" s="87">
        <v>99.22</v>
      </c>
      <c r="I456" s="87">
        <v>0</v>
      </c>
      <c r="J456" s="92">
        <v>0</v>
      </c>
      <c r="K456" s="69">
        <f t="shared" si="21"/>
        <v>91.77</v>
      </c>
      <c r="L456" s="69">
        <f t="shared" si="22"/>
        <v>-7.4500000000000028</v>
      </c>
      <c r="M456" s="69">
        <f t="shared" si="23"/>
        <v>0</v>
      </c>
    </row>
    <row r="457" spans="1:14" x14ac:dyDescent="0.2">
      <c r="A457" s="12" t="s">
        <v>162</v>
      </c>
      <c r="B457" s="12" t="s">
        <v>163</v>
      </c>
      <c r="C457" s="12" t="s">
        <v>100</v>
      </c>
      <c r="D457" s="13" t="s">
        <v>25</v>
      </c>
      <c r="E457" s="14" t="s">
        <v>26</v>
      </c>
      <c r="F457" s="15">
        <v>3305</v>
      </c>
      <c r="G457" s="86">
        <v>82.76</v>
      </c>
      <c r="H457" s="87">
        <v>89.56</v>
      </c>
      <c r="I457" s="87">
        <v>0</v>
      </c>
      <c r="J457" s="92">
        <v>5</v>
      </c>
      <c r="K457" s="69">
        <f t="shared" si="21"/>
        <v>82.76</v>
      </c>
      <c r="L457" s="69">
        <f t="shared" si="22"/>
        <v>-6.7999999999999972</v>
      </c>
      <c r="M457" s="69">
        <f t="shared" si="23"/>
        <v>-33.999999999999986</v>
      </c>
    </row>
    <row r="458" spans="1:14" x14ac:dyDescent="0.2">
      <c r="A458" s="12" t="s">
        <v>162</v>
      </c>
      <c r="B458" s="12" t="s">
        <v>163</v>
      </c>
      <c r="C458" s="12" t="s">
        <v>100</v>
      </c>
      <c r="D458" s="13" t="s">
        <v>27</v>
      </c>
      <c r="E458" s="14" t="s">
        <v>28</v>
      </c>
      <c r="F458" s="15">
        <v>3307</v>
      </c>
      <c r="G458" s="86">
        <v>90.7</v>
      </c>
      <c r="H458" s="87">
        <v>98.31</v>
      </c>
      <c r="I458" s="87">
        <v>0</v>
      </c>
      <c r="J458" s="92">
        <v>0</v>
      </c>
      <c r="K458" s="69">
        <f t="shared" si="21"/>
        <v>90.7</v>
      </c>
      <c r="L458" s="69">
        <f t="shared" si="22"/>
        <v>-7.6099999999999994</v>
      </c>
      <c r="M458" s="69">
        <f t="shared" si="23"/>
        <v>0</v>
      </c>
    </row>
    <row r="459" spans="1:14" x14ac:dyDescent="0.2">
      <c r="A459" s="12" t="s">
        <v>162</v>
      </c>
      <c r="B459" s="12" t="s">
        <v>163</v>
      </c>
      <c r="C459" s="12" t="s">
        <v>100</v>
      </c>
      <c r="D459" s="13" t="s">
        <v>29</v>
      </c>
      <c r="E459" s="14" t="s">
        <v>30</v>
      </c>
      <c r="F459" s="15">
        <v>3309</v>
      </c>
      <c r="G459" s="86">
        <v>56.44</v>
      </c>
      <c r="H459" s="87">
        <v>61.16</v>
      </c>
      <c r="I459" s="87">
        <v>0</v>
      </c>
      <c r="J459" s="92">
        <v>2017</v>
      </c>
      <c r="K459" s="69">
        <f t="shared" si="21"/>
        <v>56.44</v>
      </c>
      <c r="L459" s="69">
        <f t="shared" si="22"/>
        <v>-4.7199999999999989</v>
      </c>
      <c r="M459" s="69">
        <f t="shared" si="23"/>
        <v>-9520.239999999998</v>
      </c>
    </row>
    <row r="460" spans="1:14" x14ac:dyDescent="0.2">
      <c r="A460" s="12" t="s">
        <v>162</v>
      </c>
      <c r="B460" s="12" t="s">
        <v>163</v>
      </c>
      <c r="C460" s="12" t="s">
        <v>100</v>
      </c>
      <c r="D460" s="13" t="s">
        <v>31</v>
      </c>
      <c r="E460" s="14" t="s">
        <v>32</v>
      </c>
      <c r="F460" s="15">
        <v>3311</v>
      </c>
      <c r="G460" s="86">
        <v>71.83</v>
      </c>
      <c r="H460" s="87">
        <v>77.69</v>
      </c>
      <c r="I460" s="87">
        <v>0</v>
      </c>
      <c r="J460" s="92">
        <v>1174</v>
      </c>
      <c r="K460" s="69">
        <f t="shared" si="21"/>
        <v>71.83</v>
      </c>
      <c r="L460" s="69">
        <f t="shared" si="22"/>
        <v>-5.8599999999999994</v>
      </c>
      <c r="M460" s="69">
        <f t="shared" si="23"/>
        <v>-6879.6399999999994</v>
      </c>
    </row>
    <row r="461" spans="1:14" x14ac:dyDescent="0.2">
      <c r="A461" s="12" t="s">
        <v>162</v>
      </c>
      <c r="B461" s="12" t="s">
        <v>163</v>
      </c>
      <c r="C461" s="12" t="s">
        <v>100</v>
      </c>
      <c r="D461" s="13" t="s">
        <v>33</v>
      </c>
      <c r="E461" s="14" t="s">
        <v>34</v>
      </c>
      <c r="F461" s="15">
        <v>3313</v>
      </c>
      <c r="G461" s="86">
        <v>76.38</v>
      </c>
      <c r="H461" s="87">
        <v>82.52</v>
      </c>
      <c r="I461" s="87">
        <v>0</v>
      </c>
      <c r="J461" s="92">
        <v>76</v>
      </c>
      <c r="K461" s="69">
        <f t="shared" si="21"/>
        <v>76.38</v>
      </c>
      <c r="L461" s="69">
        <f t="shared" si="22"/>
        <v>-6.1400000000000006</v>
      </c>
      <c r="M461" s="69">
        <f t="shared" si="23"/>
        <v>-466.64000000000004</v>
      </c>
    </row>
    <row r="462" spans="1:14" x14ac:dyDescent="0.2">
      <c r="A462" s="12" t="s">
        <v>162</v>
      </c>
      <c r="B462" s="12" t="s">
        <v>163</v>
      </c>
      <c r="C462" s="12" t="s">
        <v>100</v>
      </c>
      <c r="D462" s="13" t="s">
        <v>35</v>
      </c>
      <c r="E462" s="14" t="s">
        <v>36</v>
      </c>
      <c r="F462" s="15">
        <v>3315</v>
      </c>
      <c r="G462" s="86">
        <v>86.88</v>
      </c>
      <c r="H462" s="87">
        <v>93.95</v>
      </c>
      <c r="I462" s="87">
        <v>0</v>
      </c>
      <c r="J462" s="92">
        <v>0</v>
      </c>
      <c r="K462" s="69">
        <f t="shared" si="21"/>
        <v>86.88</v>
      </c>
      <c r="L462" s="69">
        <f t="shared" si="22"/>
        <v>-7.0700000000000074</v>
      </c>
      <c r="M462" s="69">
        <f t="shared" si="23"/>
        <v>0</v>
      </c>
    </row>
    <row r="463" spans="1:14" x14ac:dyDescent="0.2">
      <c r="A463" s="12" t="s">
        <v>162</v>
      </c>
      <c r="B463" s="12" t="s">
        <v>163</v>
      </c>
      <c r="C463" s="12" t="s">
        <v>100</v>
      </c>
      <c r="D463" s="13" t="s">
        <v>37</v>
      </c>
      <c r="E463" s="14" t="s">
        <v>38</v>
      </c>
      <c r="F463" s="15">
        <v>3317</v>
      </c>
      <c r="G463" s="86">
        <v>56.01</v>
      </c>
      <c r="H463" s="87">
        <v>60.61</v>
      </c>
      <c r="I463" s="87">
        <v>0</v>
      </c>
      <c r="J463" s="92">
        <v>0</v>
      </c>
      <c r="K463" s="69">
        <f t="shared" si="21"/>
        <v>56.01</v>
      </c>
      <c r="L463" s="69">
        <f t="shared" si="22"/>
        <v>-4.6000000000000014</v>
      </c>
      <c r="M463" s="69">
        <f t="shared" si="23"/>
        <v>0</v>
      </c>
    </row>
    <row r="464" spans="1:14" x14ac:dyDescent="0.2">
      <c r="A464" s="12" t="s">
        <v>162</v>
      </c>
      <c r="B464" s="12" t="s">
        <v>163</v>
      </c>
      <c r="C464" s="12" t="s">
        <v>100</v>
      </c>
      <c r="D464" s="13" t="s">
        <v>39</v>
      </c>
      <c r="E464" s="14" t="s">
        <v>40</v>
      </c>
      <c r="F464" s="15">
        <v>3319</v>
      </c>
      <c r="G464" s="86">
        <v>66.87</v>
      </c>
      <c r="H464" s="87">
        <v>72.239999999999995</v>
      </c>
      <c r="I464" s="87">
        <v>0</v>
      </c>
      <c r="J464" s="92">
        <v>806</v>
      </c>
      <c r="K464" s="69">
        <f t="shared" si="21"/>
        <v>66.87</v>
      </c>
      <c r="L464" s="69">
        <f t="shared" si="22"/>
        <v>-5.3699999999999903</v>
      </c>
      <c r="M464" s="69">
        <f t="shared" si="23"/>
        <v>-4328.2199999999921</v>
      </c>
    </row>
    <row r="465" spans="1:14" x14ac:dyDescent="0.2">
      <c r="A465" s="12" t="s">
        <v>162</v>
      </c>
      <c r="B465" s="12" t="s">
        <v>163</v>
      </c>
      <c r="C465" s="12" t="s">
        <v>100</v>
      </c>
      <c r="D465" s="13" t="s">
        <v>41</v>
      </c>
      <c r="E465" s="14" t="s">
        <v>42</v>
      </c>
      <c r="F465" s="15">
        <v>3321</v>
      </c>
      <c r="G465" s="86">
        <v>73.989999999999995</v>
      </c>
      <c r="H465" s="87">
        <v>79.98</v>
      </c>
      <c r="I465" s="87">
        <v>0</v>
      </c>
      <c r="J465" s="92">
        <v>1087</v>
      </c>
      <c r="K465" s="69">
        <f t="shared" si="21"/>
        <v>73.989999999999995</v>
      </c>
      <c r="L465" s="69">
        <f t="shared" si="22"/>
        <v>-5.9900000000000091</v>
      </c>
      <c r="M465" s="69">
        <f t="shared" si="23"/>
        <v>-6511.1300000000101</v>
      </c>
    </row>
    <row r="466" spans="1:14" x14ac:dyDescent="0.2">
      <c r="A466" s="12" t="s">
        <v>162</v>
      </c>
      <c r="B466" s="12" t="s">
        <v>163</v>
      </c>
      <c r="C466" s="12" t="s">
        <v>100</v>
      </c>
      <c r="D466" s="13" t="s">
        <v>43</v>
      </c>
      <c r="E466" s="14" t="s">
        <v>44</v>
      </c>
      <c r="F466" s="15">
        <v>3323</v>
      </c>
      <c r="G466" s="86">
        <v>47.89</v>
      </c>
      <c r="H466" s="87">
        <v>51.96</v>
      </c>
      <c r="I466" s="87">
        <v>0</v>
      </c>
      <c r="J466" s="92">
        <v>0</v>
      </c>
      <c r="K466" s="69">
        <f t="shared" si="21"/>
        <v>47.89</v>
      </c>
      <c r="L466" s="69">
        <f t="shared" si="22"/>
        <v>-4.07</v>
      </c>
      <c r="M466" s="69">
        <f t="shared" si="23"/>
        <v>0</v>
      </c>
    </row>
    <row r="467" spans="1:14" x14ac:dyDescent="0.2">
      <c r="A467" s="12" t="s">
        <v>162</v>
      </c>
      <c r="B467" s="12" t="s">
        <v>163</v>
      </c>
      <c r="C467" s="12" t="s">
        <v>100</v>
      </c>
      <c r="D467" s="13" t="s">
        <v>45</v>
      </c>
      <c r="E467" s="14" t="s">
        <v>46</v>
      </c>
      <c r="F467" s="15">
        <v>3325</v>
      </c>
      <c r="G467" s="86">
        <v>60.47</v>
      </c>
      <c r="H467" s="87">
        <v>65.400000000000006</v>
      </c>
      <c r="I467" s="87">
        <v>0</v>
      </c>
      <c r="J467" s="92">
        <v>7618</v>
      </c>
      <c r="K467" s="69">
        <f t="shared" si="21"/>
        <v>60.47</v>
      </c>
      <c r="L467" s="69">
        <f t="shared" si="22"/>
        <v>-4.9300000000000068</v>
      </c>
      <c r="M467" s="69">
        <f t="shared" si="23"/>
        <v>-37556.740000000049</v>
      </c>
    </row>
    <row r="468" spans="1:14" x14ac:dyDescent="0.2">
      <c r="A468" s="12" t="s">
        <v>162</v>
      </c>
      <c r="B468" s="12" t="s">
        <v>163</v>
      </c>
      <c r="C468" s="12" t="s">
        <v>100</v>
      </c>
      <c r="D468" s="13" t="s">
        <v>47</v>
      </c>
      <c r="E468" s="14" t="s">
        <v>48</v>
      </c>
      <c r="F468" s="15">
        <v>3327</v>
      </c>
      <c r="G468" s="86">
        <v>66.87</v>
      </c>
      <c r="H468" s="87">
        <v>72.239999999999995</v>
      </c>
      <c r="I468" s="87">
        <v>0</v>
      </c>
      <c r="J468" s="92">
        <v>4025</v>
      </c>
      <c r="K468" s="69">
        <f t="shared" si="21"/>
        <v>66.87</v>
      </c>
      <c r="L468" s="69">
        <f t="shared" si="22"/>
        <v>-5.3699999999999903</v>
      </c>
      <c r="M468" s="69">
        <f t="shared" si="23"/>
        <v>-21614.24999999996</v>
      </c>
    </row>
    <row r="469" spans="1:14" x14ac:dyDescent="0.2">
      <c r="A469" s="12" t="s">
        <v>162</v>
      </c>
      <c r="B469" s="12" t="s">
        <v>163</v>
      </c>
      <c r="C469" s="12" t="s">
        <v>100</v>
      </c>
      <c r="D469" s="13" t="s">
        <v>49</v>
      </c>
      <c r="E469" s="14" t="s">
        <v>50</v>
      </c>
      <c r="F469" s="15">
        <v>3329</v>
      </c>
      <c r="G469" s="86">
        <v>71.41</v>
      </c>
      <c r="H469" s="87">
        <v>77.16</v>
      </c>
      <c r="I469" s="87">
        <v>0</v>
      </c>
      <c r="J469" s="92">
        <v>756</v>
      </c>
      <c r="K469" s="69">
        <f t="shared" si="21"/>
        <v>71.41</v>
      </c>
      <c r="L469" s="69">
        <f t="shared" si="22"/>
        <v>-5.75</v>
      </c>
      <c r="M469" s="69">
        <f t="shared" si="23"/>
        <v>-4347</v>
      </c>
    </row>
    <row r="470" spans="1:14" x14ac:dyDescent="0.2">
      <c r="A470" s="12" t="s">
        <v>162</v>
      </c>
      <c r="B470" s="12" t="s">
        <v>163</v>
      </c>
      <c r="C470" s="12" t="s">
        <v>100</v>
      </c>
      <c r="D470" s="16" t="s">
        <v>51</v>
      </c>
      <c r="E470" s="17" t="s">
        <v>52</v>
      </c>
      <c r="F470" s="15">
        <v>3331</v>
      </c>
      <c r="G470" s="86">
        <v>79.09</v>
      </c>
      <c r="H470" s="87">
        <v>85.49</v>
      </c>
      <c r="I470" s="87">
        <v>0</v>
      </c>
      <c r="J470" s="92">
        <v>384</v>
      </c>
      <c r="K470" s="69">
        <f t="shared" si="21"/>
        <v>79.09</v>
      </c>
      <c r="L470" s="69">
        <f t="shared" si="22"/>
        <v>-6.3999999999999915</v>
      </c>
      <c r="M470" s="69">
        <f t="shared" si="23"/>
        <v>-2457.5999999999967</v>
      </c>
    </row>
    <row r="471" spans="1:14" x14ac:dyDescent="0.2">
      <c r="A471" s="12" t="s">
        <v>273</v>
      </c>
      <c r="B471" s="21" t="s">
        <v>274</v>
      </c>
      <c r="C471" s="12" t="s">
        <v>114</v>
      </c>
      <c r="D471" s="13" t="s">
        <v>21</v>
      </c>
      <c r="E471" s="14" t="s">
        <v>22</v>
      </c>
      <c r="F471" s="15">
        <v>3301</v>
      </c>
      <c r="G471" s="86">
        <v>92.86</v>
      </c>
      <c r="H471" s="87">
        <v>93.04</v>
      </c>
      <c r="I471" s="87">
        <v>8.7680096940320792E-2</v>
      </c>
      <c r="J471" s="92">
        <v>0</v>
      </c>
      <c r="K471" s="69">
        <f t="shared" si="21"/>
        <v>92.947680096940317</v>
      </c>
      <c r="L471" s="69">
        <f t="shared" si="22"/>
        <v>-9.2319903059689068E-2</v>
      </c>
      <c r="M471" s="69">
        <f t="shared" si="23"/>
        <v>0</v>
      </c>
      <c r="N471" s="70">
        <f>SUM(M471:M486)</f>
        <v>-2210.6000787642374</v>
      </c>
    </row>
    <row r="472" spans="1:14" x14ac:dyDescent="0.2">
      <c r="A472" s="12" t="s">
        <v>273</v>
      </c>
      <c r="B472" s="21" t="s">
        <v>274</v>
      </c>
      <c r="C472" s="12" t="s">
        <v>114</v>
      </c>
      <c r="D472" s="13" t="s">
        <v>23</v>
      </c>
      <c r="E472" s="14" t="s">
        <v>24</v>
      </c>
      <c r="F472" s="15">
        <v>3303</v>
      </c>
      <c r="G472" s="86">
        <v>100.85</v>
      </c>
      <c r="H472" s="87">
        <v>101.03</v>
      </c>
      <c r="I472" s="87">
        <v>8.7680096940320792E-2</v>
      </c>
      <c r="J472" s="92">
        <v>0</v>
      </c>
      <c r="K472" s="69">
        <f t="shared" si="21"/>
        <v>100.93768009694031</v>
      </c>
      <c r="L472" s="69">
        <f t="shared" si="22"/>
        <v>-9.2319903059689068E-2</v>
      </c>
      <c r="M472" s="69">
        <f t="shared" si="23"/>
        <v>0</v>
      </c>
    </row>
    <row r="473" spans="1:14" x14ac:dyDescent="0.2">
      <c r="A473" s="12" t="s">
        <v>273</v>
      </c>
      <c r="B473" s="21" t="s">
        <v>274</v>
      </c>
      <c r="C473" s="12" t="s">
        <v>114</v>
      </c>
      <c r="D473" s="13" t="s">
        <v>25</v>
      </c>
      <c r="E473" s="14" t="s">
        <v>26</v>
      </c>
      <c r="F473" s="15">
        <v>3305</v>
      </c>
      <c r="G473" s="86">
        <v>90.85</v>
      </c>
      <c r="H473" s="87">
        <v>91.03</v>
      </c>
      <c r="I473" s="87">
        <v>8.7680096940320792E-2</v>
      </c>
      <c r="J473" s="92">
        <v>0</v>
      </c>
      <c r="K473" s="69">
        <f t="shared" si="21"/>
        <v>90.937680096940312</v>
      </c>
      <c r="L473" s="69">
        <f t="shared" si="22"/>
        <v>-9.2319903059689068E-2</v>
      </c>
      <c r="M473" s="69">
        <f t="shared" si="23"/>
        <v>0</v>
      </c>
    </row>
    <row r="474" spans="1:14" x14ac:dyDescent="0.2">
      <c r="A474" s="12" t="s">
        <v>273</v>
      </c>
      <c r="B474" s="21" t="s">
        <v>274</v>
      </c>
      <c r="C474" s="12" t="s">
        <v>114</v>
      </c>
      <c r="D474" s="13" t="s">
        <v>27</v>
      </c>
      <c r="E474" s="14" t="s">
        <v>28</v>
      </c>
      <c r="F474" s="15">
        <v>3307</v>
      </c>
      <c r="G474" s="86">
        <v>99.54</v>
      </c>
      <c r="H474" s="87">
        <v>99.720000000000013</v>
      </c>
      <c r="I474" s="87">
        <v>8.7680096940320792E-2</v>
      </c>
      <c r="J474" s="92">
        <v>0</v>
      </c>
      <c r="K474" s="69">
        <f t="shared" si="21"/>
        <v>99.627680096940324</v>
      </c>
      <c r="L474" s="69">
        <f t="shared" si="22"/>
        <v>-9.2319903059689068E-2</v>
      </c>
      <c r="M474" s="69">
        <f t="shared" si="23"/>
        <v>0</v>
      </c>
    </row>
    <row r="475" spans="1:14" x14ac:dyDescent="0.2">
      <c r="A475" s="12" t="s">
        <v>273</v>
      </c>
      <c r="B475" s="21" t="s">
        <v>274</v>
      </c>
      <c r="C475" s="12" t="s">
        <v>114</v>
      </c>
      <c r="D475" s="13" t="s">
        <v>29</v>
      </c>
      <c r="E475" s="14" t="s">
        <v>30</v>
      </c>
      <c r="F475" s="15">
        <v>3309</v>
      </c>
      <c r="G475" s="86">
        <v>61.53</v>
      </c>
      <c r="H475" s="87">
        <v>61.71</v>
      </c>
      <c r="I475" s="87">
        <v>8.7680096940320792E-2</v>
      </c>
      <c r="J475" s="92">
        <v>2408</v>
      </c>
      <c r="K475" s="69">
        <f t="shared" si="21"/>
        <v>61.617680096940319</v>
      </c>
      <c r="L475" s="69">
        <f t="shared" si="22"/>
        <v>-9.2319903059681963E-2</v>
      </c>
      <c r="M475" s="69">
        <f t="shared" si="23"/>
        <v>-222.30632656771417</v>
      </c>
    </row>
    <row r="476" spans="1:14" x14ac:dyDescent="0.2">
      <c r="A476" s="12" t="s">
        <v>273</v>
      </c>
      <c r="B476" s="21" t="s">
        <v>274</v>
      </c>
      <c r="C476" s="12" t="s">
        <v>114</v>
      </c>
      <c r="D476" s="13" t="s">
        <v>31</v>
      </c>
      <c r="E476" s="14" t="s">
        <v>32</v>
      </c>
      <c r="F476" s="15">
        <v>3311</v>
      </c>
      <c r="G476" s="86">
        <v>78.73</v>
      </c>
      <c r="H476" s="87">
        <v>78.910000000000011</v>
      </c>
      <c r="I476" s="87">
        <v>8.7680096940320792E-2</v>
      </c>
      <c r="J476" s="92">
        <v>67</v>
      </c>
      <c r="K476" s="69">
        <f t="shared" si="21"/>
        <v>78.817680096940322</v>
      </c>
      <c r="L476" s="69">
        <f t="shared" si="22"/>
        <v>-9.2319903059689068E-2</v>
      </c>
      <c r="M476" s="69">
        <f t="shared" si="23"/>
        <v>-6.1854335049991676</v>
      </c>
    </row>
    <row r="477" spans="1:14" x14ac:dyDescent="0.2">
      <c r="A477" s="12" t="s">
        <v>273</v>
      </c>
      <c r="B477" s="21" t="s">
        <v>274</v>
      </c>
      <c r="C477" s="12" t="s">
        <v>114</v>
      </c>
      <c r="D477" s="13" t="s">
        <v>33</v>
      </c>
      <c r="E477" s="14" t="s">
        <v>34</v>
      </c>
      <c r="F477" s="15">
        <v>3313</v>
      </c>
      <c r="G477" s="86">
        <v>83.71</v>
      </c>
      <c r="H477" s="87">
        <v>83.89</v>
      </c>
      <c r="I477" s="87">
        <v>8.7680096940320792E-2</v>
      </c>
      <c r="J477" s="92">
        <v>0</v>
      </c>
      <c r="K477" s="69">
        <f t="shared" si="21"/>
        <v>83.797680096940312</v>
      </c>
      <c r="L477" s="69">
        <f t="shared" si="22"/>
        <v>-9.2319903059689068E-2</v>
      </c>
      <c r="M477" s="69">
        <f t="shared" si="23"/>
        <v>0</v>
      </c>
    </row>
    <row r="478" spans="1:14" x14ac:dyDescent="0.2">
      <c r="A478" s="12" t="s">
        <v>273</v>
      </c>
      <c r="B478" s="21" t="s">
        <v>274</v>
      </c>
      <c r="C478" s="12" t="s">
        <v>114</v>
      </c>
      <c r="D478" s="13" t="s">
        <v>35</v>
      </c>
      <c r="E478" s="14" t="s">
        <v>36</v>
      </c>
      <c r="F478" s="15">
        <v>3315</v>
      </c>
      <c r="G478" s="86">
        <v>95.44</v>
      </c>
      <c r="H478" s="87">
        <v>95.62</v>
      </c>
      <c r="I478" s="87">
        <v>8.7680096940320792E-2</v>
      </c>
      <c r="J478" s="92">
        <v>0</v>
      </c>
      <c r="K478" s="69">
        <f t="shared" si="21"/>
        <v>95.527680096940315</v>
      </c>
      <c r="L478" s="69">
        <f t="shared" si="22"/>
        <v>-9.2319903059689068E-2</v>
      </c>
      <c r="M478" s="69">
        <f t="shared" si="23"/>
        <v>0</v>
      </c>
    </row>
    <row r="479" spans="1:14" x14ac:dyDescent="0.2">
      <c r="A479" s="12" t="s">
        <v>273</v>
      </c>
      <c r="B479" s="21" t="s">
        <v>274</v>
      </c>
      <c r="C479" s="12" t="s">
        <v>114</v>
      </c>
      <c r="D479" s="13" t="s">
        <v>37</v>
      </c>
      <c r="E479" s="14" t="s">
        <v>38</v>
      </c>
      <c r="F479" s="15">
        <v>3317</v>
      </c>
      <c r="G479" s="86">
        <v>61.04</v>
      </c>
      <c r="H479" s="87">
        <v>61.22</v>
      </c>
      <c r="I479" s="87">
        <v>8.7680096940320792E-2</v>
      </c>
      <c r="J479" s="92">
        <v>0</v>
      </c>
      <c r="K479" s="69">
        <f t="shared" si="21"/>
        <v>61.127680096940317</v>
      </c>
      <c r="L479" s="69">
        <f t="shared" si="22"/>
        <v>-9.2319903059681963E-2</v>
      </c>
      <c r="M479" s="69">
        <f t="shared" si="23"/>
        <v>0</v>
      </c>
    </row>
    <row r="480" spans="1:14" x14ac:dyDescent="0.2">
      <c r="A480" s="12" t="s">
        <v>273</v>
      </c>
      <c r="B480" s="21" t="s">
        <v>274</v>
      </c>
      <c r="C480" s="12" t="s">
        <v>114</v>
      </c>
      <c r="D480" s="13" t="s">
        <v>39</v>
      </c>
      <c r="E480" s="14" t="s">
        <v>40</v>
      </c>
      <c r="F480" s="15">
        <v>3319</v>
      </c>
      <c r="G480" s="86">
        <v>73.17</v>
      </c>
      <c r="H480" s="87">
        <v>73.350000000000009</v>
      </c>
      <c r="I480" s="87">
        <v>8.7680096940320792E-2</v>
      </c>
      <c r="J480" s="92">
        <v>3847</v>
      </c>
      <c r="K480" s="69">
        <f t="shared" si="21"/>
        <v>73.257680096940319</v>
      </c>
      <c r="L480" s="69">
        <f t="shared" si="22"/>
        <v>-9.2319903059689068E-2</v>
      </c>
      <c r="M480" s="69">
        <f t="shared" si="23"/>
        <v>-355.15466707062387</v>
      </c>
    </row>
    <row r="481" spans="1:14" x14ac:dyDescent="0.2">
      <c r="A481" s="12" t="s">
        <v>273</v>
      </c>
      <c r="B481" s="21" t="s">
        <v>274</v>
      </c>
      <c r="C481" s="12" t="s">
        <v>114</v>
      </c>
      <c r="D481" s="13" t="s">
        <v>41</v>
      </c>
      <c r="E481" s="14" t="s">
        <v>42</v>
      </c>
      <c r="F481" s="15">
        <v>3321</v>
      </c>
      <c r="G481" s="86">
        <v>81.180000000000007</v>
      </c>
      <c r="H481" s="87">
        <v>81.360000000000014</v>
      </c>
      <c r="I481" s="87">
        <v>8.7680096940320792E-2</v>
      </c>
      <c r="J481" s="92">
        <v>1984</v>
      </c>
      <c r="K481" s="69">
        <f t="shared" si="21"/>
        <v>81.267680096940325</v>
      </c>
      <c r="L481" s="69">
        <f t="shared" si="22"/>
        <v>-9.2319903059689068E-2</v>
      </c>
      <c r="M481" s="69">
        <f t="shared" si="23"/>
        <v>-183.16268767042311</v>
      </c>
    </row>
    <row r="482" spans="1:14" x14ac:dyDescent="0.2">
      <c r="A482" s="12" t="s">
        <v>273</v>
      </c>
      <c r="B482" s="21" t="s">
        <v>274</v>
      </c>
      <c r="C482" s="12" t="s">
        <v>114</v>
      </c>
      <c r="D482" s="13" t="s">
        <v>43</v>
      </c>
      <c r="E482" s="14" t="s">
        <v>44</v>
      </c>
      <c r="F482" s="15">
        <v>3323</v>
      </c>
      <c r="G482" s="86">
        <v>52.19</v>
      </c>
      <c r="H482" s="87">
        <v>52.37</v>
      </c>
      <c r="I482" s="87">
        <v>8.7680096940320792E-2</v>
      </c>
      <c r="J482" s="92">
        <v>0</v>
      </c>
      <c r="K482" s="69">
        <f t="shared" si="21"/>
        <v>52.277680096940315</v>
      </c>
      <c r="L482" s="69">
        <f t="shared" si="22"/>
        <v>-9.2319903059681963E-2</v>
      </c>
      <c r="M482" s="69">
        <f t="shared" si="23"/>
        <v>0</v>
      </c>
    </row>
    <row r="483" spans="1:14" x14ac:dyDescent="0.2">
      <c r="A483" s="12" t="s">
        <v>273</v>
      </c>
      <c r="B483" s="21" t="s">
        <v>274</v>
      </c>
      <c r="C483" s="12" t="s">
        <v>114</v>
      </c>
      <c r="D483" s="13" t="s">
        <v>45</v>
      </c>
      <c r="E483" s="14" t="s">
        <v>46</v>
      </c>
      <c r="F483" s="15">
        <v>3325</v>
      </c>
      <c r="G483" s="86">
        <v>66.06</v>
      </c>
      <c r="H483" s="87">
        <v>66.240000000000009</v>
      </c>
      <c r="I483" s="87">
        <v>8.7680096940320792E-2</v>
      </c>
      <c r="J483" s="92">
        <v>11731</v>
      </c>
      <c r="K483" s="69">
        <f t="shared" si="21"/>
        <v>66.14768009694032</v>
      </c>
      <c r="L483" s="69">
        <f t="shared" si="22"/>
        <v>-9.2319903059689068E-2</v>
      </c>
      <c r="M483" s="69">
        <f t="shared" si="23"/>
        <v>-1083.0047827932124</v>
      </c>
    </row>
    <row r="484" spans="1:14" x14ac:dyDescent="0.2">
      <c r="A484" s="12" t="s">
        <v>273</v>
      </c>
      <c r="B484" s="21" t="s">
        <v>274</v>
      </c>
      <c r="C484" s="12" t="s">
        <v>114</v>
      </c>
      <c r="D484" s="13" t="s">
        <v>47</v>
      </c>
      <c r="E484" s="14" t="s">
        <v>48</v>
      </c>
      <c r="F484" s="15">
        <v>3327</v>
      </c>
      <c r="G484" s="86">
        <v>73.17</v>
      </c>
      <c r="H484" s="87">
        <v>73.350000000000009</v>
      </c>
      <c r="I484" s="87">
        <v>8.7680096940320792E-2</v>
      </c>
      <c r="J484" s="92">
        <v>3341</v>
      </c>
      <c r="K484" s="69">
        <f t="shared" si="21"/>
        <v>73.257680096940319</v>
      </c>
      <c r="L484" s="69">
        <f t="shared" si="22"/>
        <v>-9.2319903059689068E-2</v>
      </c>
      <c r="M484" s="69">
        <f t="shared" si="23"/>
        <v>-308.44079612242115</v>
      </c>
    </row>
    <row r="485" spans="1:14" x14ac:dyDescent="0.2">
      <c r="A485" s="12" t="s">
        <v>273</v>
      </c>
      <c r="B485" s="21" t="s">
        <v>274</v>
      </c>
      <c r="C485" s="12" t="s">
        <v>114</v>
      </c>
      <c r="D485" s="13" t="s">
        <v>49</v>
      </c>
      <c r="E485" s="14" t="s">
        <v>50</v>
      </c>
      <c r="F485" s="15">
        <v>3329</v>
      </c>
      <c r="G485" s="86">
        <v>78.25</v>
      </c>
      <c r="H485" s="87">
        <v>78.430000000000007</v>
      </c>
      <c r="I485" s="87">
        <v>8.7680096940320792E-2</v>
      </c>
      <c r="J485" s="92">
        <v>567</v>
      </c>
      <c r="K485" s="69">
        <f t="shared" si="21"/>
        <v>78.337680096940318</v>
      </c>
      <c r="L485" s="69">
        <f t="shared" si="22"/>
        <v>-9.2319903059689068E-2</v>
      </c>
      <c r="M485" s="69">
        <f t="shared" si="23"/>
        <v>-52.345385034843702</v>
      </c>
    </row>
    <row r="486" spans="1:14" x14ac:dyDescent="0.2">
      <c r="A486" s="12" t="s">
        <v>273</v>
      </c>
      <c r="B486" s="21" t="s">
        <v>274</v>
      </c>
      <c r="C486" s="12" t="s">
        <v>114</v>
      </c>
      <c r="D486" s="16" t="s">
        <v>51</v>
      </c>
      <c r="E486" s="17" t="s">
        <v>52</v>
      </c>
      <c r="F486" s="15">
        <v>3331</v>
      </c>
      <c r="G486" s="86">
        <v>86.96</v>
      </c>
      <c r="H486" s="87">
        <v>87.14</v>
      </c>
      <c r="I486" s="87">
        <v>8.7680096940320792E-2</v>
      </c>
      <c r="J486" s="92">
        <v>0</v>
      </c>
      <c r="K486" s="69">
        <f t="shared" si="21"/>
        <v>87.047680096940312</v>
      </c>
      <c r="L486" s="69">
        <f t="shared" si="22"/>
        <v>-9.2319903059689068E-2</v>
      </c>
      <c r="M486" s="69">
        <f t="shared" si="23"/>
        <v>0</v>
      </c>
    </row>
    <row r="487" spans="1:14" x14ac:dyDescent="0.2">
      <c r="A487" s="21" t="s">
        <v>242</v>
      </c>
      <c r="B487" s="21" t="s">
        <v>243</v>
      </c>
      <c r="C487" s="12" t="s">
        <v>55</v>
      </c>
      <c r="D487" s="13" t="s">
        <v>21</v>
      </c>
      <c r="E487" s="14" t="s">
        <v>22</v>
      </c>
      <c r="F487" s="15">
        <v>3301</v>
      </c>
      <c r="G487" s="86">
        <f>135.51+48.86</f>
        <v>184.37</v>
      </c>
      <c r="H487" s="87">
        <v>186.05</v>
      </c>
      <c r="I487" s="87">
        <v>0</v>
      </c>
      <c r="J487" s="92">
        <v>0</v>
      </c>
      <c r="K487" s="69">
        <f t="shared" ref="K487:K550" si="24">+G487+I487</f>
        <v>184.37</v>
      </c>
      <c r="L487" s="69">
        <f t="shared" ref="L487:L550" si="25">+K487-H487</f>
        <v>-1.6800000000000068</v>
      </c>
      <c r="M487" s="69">
        <f t="shared" ref="M487:M550" si="26">+L487*J487</f>
        <v>0</v>
      </c>
      <c r="N487" s="70">
        <f>SUM(M487:M502)</f>
        <v>-43871.520000000179</v>
      </c>
    </row>
    <row r="488" spans="1:14" x14ac:dyDescent="0.2">
      <c r="A488" s="21" t="s">
        <v>242</v>
      </c>
      <c r="B488" s="21" t="s">
        <v>243</v>
      </c>
      <c r="C488" s="12" t="s">
        <v>55</v>
      </c>
      <c r="D488" s="13" t="s">
        <v>23</v>
      </c>
      <c r="E488" s="14" t="s">
        <v>24</v>
      </c>
      <c r="F488" s="15">
        <v>3303</v>
      </c>
      <c r="G488" s="86">
        <f>148.09+48.86</f>
        <v>196.95</v>
      </c>
      <c r="H488" s="87">
        <v>198.63</v>
      </c>
      <c r="I488" s="87">
        <v>0</v>
      </c>
      <c r="J488" s="92">
        <v>0</v>
      </c>
      <c r="K488" s="69">
        <f t="shared" si="24"/>
        <v>196.95</v>
      </c>
      <c r="L488" s="69">
        <f t="shared" si="25"/>
        <v>-1.6800000000000068</v>
      </c>
      <c r="M488" s="69">
        <f t="shared" si="26"/>
        <v>0</v>
      </c>
    </row>
    <row r="489" spans="1:14" x14ac:dyDescent="0.2">
      <c r="A489" s="21" t="s">
        <v>242</v>
      </c>
      <c r="B489" s="21" t="s">
        <v>243</v>
      </c>
      <c r="C489" s="12" t="s">
        <v>55</v>
      </c>
      <c r="D489" s="13" t="s">
        <v>25</v>
      </c>
      <c r="E489" s="14" t="s">
        <v>26</v>
      </c>
      <c r="F489" s="15">
        <v>3305</v>
      </c>
      <c r="G489" s="86">
        <f>132.25+48.86</f>
        <v>181.11</v>
      </c>
      <c r="H489" s="87">
        <v>133.93</v>
      </c>
      <c r="I489" s="87">
        <v>0</v>
      </c>
      <c r="J489" s="92">
        <v>0</v>
      </c>
      <c r="K489" s="69">
        <f t="shared" si="24"/>
        <v>181.11</v>
      </c>
      <c r="L489" s="69">
        <f t="shared" si="25"/>
        <v>47.180000000000007</v>
      </c>
      <c r="M489" s="69">
        <f t="shared" si="26"/>
        <v>0</v>
      </c>
    </row>
    <row r="490" spans="1:14" x14ac:dyDescent="0.2">
      <c r="A490" s="21" t="s">
        <v>242</v>
      </c>
      <c r="B490" s="21" t="s">
        <v>243</v>
      </c>
      <c r="C490" s="12" t="s">
        <v>55</v>
      </c>
      <c r="D490" s="13" t="s">
        <v>27</v>
      </c>
      <c r="E490" s="14" t="s">
        <v>28</v>
      </c>
      <c r="F490" s="15">
        <v>3307</v>
      </c>
      <c r="G490" s="86">
        <f>144.82+48.86</f>
        <v>193.68</v>
      </c>
      <c r="H490" s="87">
        <v>195.36</v>
      </c>
      <c r="I490" s="87">
        <v>0</v>
      </c>
      <c r="J490" s="92">
        <v>0</v>
      </c>
      <c r="K490" s="69">
        <f t="shared" si="24"/>
        <v>193.68</v>
      </c>
      <c r="L490" s="69">
        <f t="shared" si="25"/>
        <v>-1.6800000000000068</v>
      </c>
      <c r="M490" s="69">
        <f t="shared" si="26"/>
        <v>0</v>
      </c>
    </row>
    <row r="491" spans="1:14" x14ac:dyDescent="0.2">
      <c r="A491" s="21" t="s">
        <v>242</v>
      </c>
      <c r="B491" s="21" t="s">
        <v>243</v>
      </c>
      <c r="C491" s="12" t="s">
        <v>55</v>
      </c>
      <c r="D491" s="13" t="s">
        <v>29</v>
      </c>
      <c r="E491" s="14" t="s">
        <v>30</v>
      </c>
      <c r="F491" s="15">
        <v>3309</v>
      </c>
      <c r="G491" s="86">
        <f>86.48+48.86</f>
        <v>135.34</v>
      </c>
      <c r="H491" s="87">
        <v>137.02000000000001</v>
      </c>
      <c r="I491" s="87">
        <v>0</v>
      </c>
      <c r="J491" s="92">
        <v>4662</v>
      </c>
      <c r="K491" s="69">
        <f t="shared" si="24"/>
        <v>135.34</v>
      </c>
      <c r="L491" s="69">
        <f t="shared" si="25"/>
        <v>-1.6800000000000068</v>
      </c>
      <c r="M491" s="69">
        <f t="shared" si="26"/>
        <v>-7832.1600000000317</v>
      </c>
    </row>
    <row r="492" spans="1:14" x14ac:dyDescent="0.2">
      <c r="A492" s="21" t="s">
        <v>242</v>
      </c>
      <c r="B492" s="21" t="s">
        <v>243</v>
      </c>
      <c r="C492" s="12" t="s">
        <v>55</v>
      </c>
      <c r="D492" s="13" t="s">
        <v>31</v>
      </c>
      <c r="E492" s="14" t="s">
        <v>32</v>
      </c>
      <c r="F492" s="15">
        <v>3311</v>
      </c>
      <c r="G492" s="86">
        <f>113.76+48.86</f>
        <v>162.62</v>
      </c>
      <c r="H492" s="87">
        <v>164.3</v>
      </c>
      <c r="I492" s="87">
        <v>0</v>
      </c>
      <c r="J492" s="92">
        <v>0</v>
      </c>
      <c r="K492" s="69">
        <f t="shared" si="24"/>
        <v>162.62</v>
      </c>
      <c r="L492" s="69">
        <f t="shared" si="25"/>
        <v>-1.6800000000000068</v>
      </c>
      <c r="M492" s="69">
        <f t="shared" si="26"/>
        <v>0</v>
      </c>
    </row>
    <row r="493" spans="1:14" x14ac:dyDescent="0.2">
      <c r="A493" s="21" t="s">
        <v>242</v>
      </c>
      <c r="B493" s="21" t="s">
        <v>243</v>
      </c>
      <c r="C493" s="12" t="s">
        <v>55</v>
      </c>
      <c r="D493" s="13" t="s">
        <v>33</v>
      </c>
      <c r="E493" s="14" t="s">
        <v>34</v>
      </c>
      <c r="F493" s="15">
        <v>3313</v>
      </c>
      <c r="G493" s="86">
        <f>121.61+48.86</f>
        <v>170.47</v>
      </c>
      <c r="H493" s="87">
        <v>172.15</v>
      </c>
      <c r="I493" s="87">
        <v>0</v>
      </c>
      <c r="J493" s="92">
        <v>0</v>
      </c>
      <c r="K493" s="69">
        <f t="shared" si="24"/>
        <v>170.47</v>
      </c>
      <c r="L493" s="69">
        <f t="shared" si="25"/>
        <v>-1.6800000000000068</v>
      </c>
      <c r="M493" s="69">
        <f t="shared" si="26"/>
        <v>0</v>
      </c>
    </row>
    <row r="494" spans="1:14" x14ac:dyDescent="0.2">
      <c r="A494" s="21" t="s">
        <v>242</v>
      </c>
      <c r="B494" s="21" t="s">
        <v>243</v>
      </c>
      <c r="C494" s="12" t="s">
        <v>55</v>
      </c>
      <c r="D494" s="13" t="s">
        <v>35</v>
      </c>
      <c r="E494" s="14" t="s">
        <v>36</v>
      </c>
      <c r="F494" s="15">
        <v>3315</v>
      </c>
      <c r="G494" s="86">
        <f>139.63+48.86</f>
        <v>188.49</v>
      </c>
      <c r="H494" s="87">
        <v>190.17</v>
      </c>
      <c r="I494" s="87">
        <v>0</v>
      </c>
      <c r="J494" s="92">
        <v>0</v>
      </c>
      <c r="K494" s="69">
        <f t="shared" si="24"/>
        <v>188.49</v>
      </c>
      <c r="L494" s="69">
        <f t="shared" si="25"/>
        <v>-1.6799999999999784</v>
      </c>
      <c r="M494" s="69">
        <f t="shared" si="26"/>
        <v>0</v>
      </c>
    </row>
    <row r="495" spans="1:14" x14ac:dyDescent="0.2">
      <c r="A495" s="21" t="s">
        <v>242</v>
      </c>
      <c r="B495" s="21" t="s">
        <v>243</v>
      </c>
      <c r="C495" s="12" t="s">
        <v>55</v>
      </c>
      <c r="D495" s="13" t="s">
        <v>37</v>
      </c>
      <c r="E495" s="14" t="s">
        <v>38</v>
      </c>
      <c r="F495" s="15">
        <v>3317</v>
      </c>
      <c r="G495" s="86">
        <f>85.94+48.86</f>
        <v>134.80000000000001</v>
      </c>
      <c r="H495" s="87">
        <v>136.47999999999999</v>
      </c>
      <c r="I495" s="87">
        <v>0</v>
      </c>
      <c r="J495" s="92">
        <v>0</v>
      </c>
      <c r="K495" s="69">
        <f t="shared" si="24"/>
        <v>134.80000000000001</v>
      </c>
      <c r="L495" s="69">
        <f t="shared" si="25"/>
        <v>-1.6799999999999784</v>
      </c>
      <c r="M495" s="69">
        <f t="shared" si="26"/>
        <v>0</v>
      </c>
    </row>
    <row r="496" spans="1:14" x14ac:dyDescent="0.2">
      <c r="A496" s="21" t="s">
        <v>242</v>
      </c>
      <c r="B496" s="21" t="s">
        <v>243</v>
      </c>
      <c r="C496" s="12" t="s">
        <v>55</v>
      </c>
      <c r="D496" s="13" t="s">
        <v>39</v>
      </c>
      <c r="E496" s="14" t="s">
        <v>40</v>
      </c>
      <c r="F496" s="15">
        <v>3319</v>
      </c>
      <c r="G496" s="86">
        <f>105.3+48.86</f>
        <v>154.16</v>
      </c>
      <c r="H496" s="87">
        <v>155.84</v>
      </c>
      <c r="I496" s="87">
        <v>0</v>
      </c>
      <c r="J496" s="92">
        <v>0</v>
      </c>
      <c r="K496" s="69">
        <f t="shared" si="24"/>
        <v>154.16</v>
      </c>
      <c r="L496" s="69">
        <f t="shared" si="25"/>
        <v>-1.6800000000000068</v>
      </c>
      <c r="M496" s="69">
        <f t="shared" si="26"/>
        <v>0</v>
      </c>
    </row>
    <row r="497" spans="1:14" x14ac:dyDescent="0.2">
      <c r="A497" s="21" t="s">
        <v>242</v>
      </c>
      <c r="B497" s="21" t="s">
        <v>243</v>
      </c>
      <c r="C497" s="12" t="s">
        <v>55</v>
      </c>
      <c r="D497" s="13" t="s">
        <v>41</v>
      </c>
      <c r="E497" s="14" t="s">
        <v>42</v>
      </c>
      <c r="F497" s="15">
        <v>3321</v>
      </c>
      <c r="G497" s="86">
        <f>117.82+48.86</f>
        <v>166.68</v>
      </c>
      <c r="H497" s="87">
        <v>168.36</v>
      </c>
      <c r="I497" s="87">
        <v>0</v>
      </c>
      <c r="J497" s="92">
        <v>0</v>
      </c>
      <c r="K497" s="69">
        <f t="shared" si="24"/>
        <v>166.68</v>
      </c>
      <c r="L497" s="69">
        <f t="shared" si="25"/>
        <v>-1.6800000000000068</v>
      </c>
      <c r="M497" s="69">
        <f t="shared" si="26"/>
        <v>0</v>
      </c>
    </row>
    <row r="498" spans="1:14" x14ac:dyDescent="0.2">
      <c r="A498" s="21" t="s">
        <v>242</v>
      </c>
      <c r="B498" s="21" t="s">
        <v>243</v>
      </c>
      <c r="C498" s="12" t="s">
        <v>55</v>
      </c>
      <c r="D498" s="13" t="s">
        <v>43</v>
      </c>
      <c r="E498" s="14" t="s">
        <v>44</v>
      </c>
      <c r="F498" s="15">
        <v>3323</v>
      </c>
      <c r="G498" s="86">
        <f>72.07+48.86</f>
        <v>120.92999999999999</v>
      </c>
      <c r="H498" s="87">
        <v>122.61</v>
      </c>
      <c r="I498" s="87">
        <v>0</v>
      </c>
      <c r="J498" s="92">
        <v>1029</v>
      </c>
      <c r="K498" s="69">
        <f t="shared" si="24"/>
        <v>120.92999999999999</v>
      </c>
      <c r="L498" s="69">
        <f t="shared" si="25"/>
        <v>-1.6800000000000068</v>
      </c>
      <c r="M498" s="69">
        <f t="shared" si="26"/>
        <v>-1728.7200000000071</v>
      </c>
    </row>
    <row r="499" spans="1:14" x14ac:dyDescent="0.2">
      <c r="A499" s="21" t="s">
        <v>242</v>
      </c>
      <c r="B499" s="21" t="s">
        <v>243</v>
      </c>
      <c r="C499" s="12" t="s">
        <v>55</v>
      </c>
      <c r="D499" s="13" t="s">
        <v>45</v>
      </c>
      <c r="E499" s="14" t="s">
        <v>46</v>
      </c>
      <c r="F499" s="15">
        <v>3325</v>
      </c>
      <c r="G499" s="86">
        <f>93.96+48.86</f>
        <v>142.82</v>
      </c>
      <c r="H499" s="87">
        <v>144.5</v>
      </c>
      <c r="I499" s="87">
        <v>0</v>
      </c>
      <c r="J499" s="92">
        <v>20423</v>
      </c>
      <c r="K499" s="69">
        <f t="shared" si="24"/>
        <v>142.82</v>
      </c>
      <c r="L499" s="69">
        <f t="shared" si="25"/>
        <v>-1.6800000000000068</v>
      </c>
      <c r="M499" s="69">
        <f t="shared" si="26"/>
        <v>-34310.640000000138</v>
      </c>
    </row>
    <row r="500" spans="1:14" x14ac:dyDescent="0.2">
      <c r="A500" s="21" t="s">
        <v>242</v>
      </c>
      <c r="B500" s="21" t="s">
        <v>243</v>
      </c>
      <c r="C500" s="12" t="s">
        <v>55</v>
      </c>
      <c r="D500" s="13" t="s">
        <v>47</v>
      </c>
      <c r="E500" s="14" t="s">
        <v>48</v>
      </c>
      <c r="F500" s="15">
        <v>3327</v>
      </c>
      <c r="G500" s="86">
        <f>105.3+48.86</f>
        <v>154.16</v>
      </c>
      <c r="H500" s="87">
        <v>155.84</v>
      </c>
      <c r="I500" s="87">
        <v>0</v>
      </c>
      <c r="J500" s="92">
        <v>0</v>
      </c>
      <c r="K500" s="69">
        <f t="shared" si="24"/>
        <v>154.16</v>
      </c>
      <c r="L500" s="69">
        <f t="shared" si="25"/>
        <v>-1.6800000000000068</v>
      </c>
      <c r="M500" s="69">
        <f t="shared" si="26"/>
        <v>0</v>
      </c>
    </row>
    <row r="501" spans="1:14" x14ac:dyDescent="0.2">
      <c r="A501" s="21" t="s">
        <v>242</v>
      </c>
      <c r="B501" s="21" t="s">
        <v>243</v>
      </c>
      <c r="C501" s="12" t="s">
        <v>55</v>
      </c>
      <c r="D501" s="13" t="s">
        <v>49</v>
      </c>
      <c r="E501" s="14" t="s">
        <v>50</v>
      </c>
      <c r="F501" s="15">
        <v>3329</v>
      </c>
      <c r="G501" s="86">
        <f>113.24+48.86</f>
        <v>162.1</v>
      </c>
      <c r="H501" s="87">
        <v>163.78</v>
      </c>
      <c r="I501" s="87">
        <v>0</v>
      </c>
      <c r="J501" s="92">
        <v>0</v>
      </c>
      <c r="K501" s="69">
        <f t="shared" si="24"/>
        <v>162.1</v>
      </c>
      <c r="L501" s="69">
        <f t="shared" si="25"/>
        <v>-1.6800000000000068</v>
      </c>
      <c r="M501" s="69">
        <f t="shared" si="26"/>
        <v>0</v>
      </c>
    </row>
    <row r="502" spans="1:14" x14ac:dyDescent="0.2">
      <c r="A502" s="21" t="s">
        <v>242</v>
      </c>
      <c r="B502" s="21" t="s">
        <v>243</v>
      </c>
      <c r="C502" s="12" t="s">
        <v>55</v>
      </c>
      <c r="D502" s="16" t="s">
        <v>51</v>
      </c>
      <c r="E502" s="17" t="s">
        <v>52</v>
      </c>
      <c r="F502" s="15">
        <v>3331</v>
      </c>
      <c r="G502" s="86">
        <f>127.01+48.86</f>
        <v>175.87</v>
      </c>
      <c r="H502" s="87">
        <v>177.55</v>
      </c>
      <c r="I502" s="87">
        <v>0</v>
      </c>
      <c r="J502" s="92">
        <v>0</v>
      </c>
      <c r="K502" s="69">
        <f t="shared" si="24"/>
        <v>175.87</v>
      </c>
      <c r="L502" s="69">
        <f t="shared" si="25"/>
        <v>-1.6800000000000068</v>
      </c>
      <c r="M502" s="69">
        <f t="shared" si="26"/>
        <v>0</v>
      </c>
    </row>
    <row r="503" spans="1:14" x14ac:dyDescent="0.2">
      <c r="A503" s="20" t="s">
        <v>164</v>
      </c>
      <c r="B503" s="21" t="s">
        <v>165</v>
      </c>
      <c r="C503" s="12" t="s">
        <v>100</v>
      </c>
      <c r="D503" s="13" t="s">
        <v>21</v>
      </c>
      <c r="E503" s="14" t="s">
        <v>22</v>
      </c>
      <c r="F503" s="15">
        <v>3301</v>
      </c>
      <c r="G503" s="86">
        <v>84.69</v>
      </c>
      <c r="H503" s="87">
        <v>84.789999999999992</v>
      </c>
      <c r="I503" s="87">
        <v>0</v>
      </c>
      <c r="J503" s="92">
        <v>191</v>
      </c>
      <c r="K503" s="69">
        <f t="shared" si="24"/>
        <v>84.69</v>
      </c>
      <c r="L503" s="69">
        <f t="shared" si="25"/>
        <v>-9.9999999999994316E-2</v>
      </c>
      <c r="M503" s="69">
        <f t="shared" si="26"/>
        <v>-19.099999999998914</v>
      </c>
      <c r="N503" s="70">
        <f>SUM(M503:M518)</f>
        <v>-773.50000000000921</v>
      </c>
    </row>
    <row r="504" spans="1:14" x14ac:dyDescent="0.2">
      <c r="A504" s="20" t="s">
        <v>164</v>
      </c>
      <c r="B504" s="21" t="s">
        <v>165</v>
      </c>
      <c r="C504" s="12" t="s">
        <v>100</v>
      </c>
      <c r="D504" s="13" t="s">
        <v>23</v>
      </c>
      <c r="E504" s="14" t="s">
        <v>24</v>
      </c>
      <c r="F504" s="15">
        <v>3303</v>
      </c>
      <c r="G504" s="86">
        <v>91.77</v>
      </c>
      <c r="H504" s="87">
        <v>91.86999999999999</v>
      </c>
      <c r="I504" s="87">
        <v>0</v>
      </c>
      <c r="J504" s="92">
        <v>0</v>
      </c>
      <c r="K504" s="69">
        <f t="shared" si="24"/>
        <v>91.77</v>
      </c>
      <c r="L504" s="69">
        <f t="shared" si="25"/>
        <v>-9.9999999999994316E-2</v>
      </c>
      <c r="M504" s="69">
        <f t="shared" si="26"/>
        <v>0</v>
      </c>
    </row>
    <row r="505" spans="1:14" x14ac:dyDescent="0.2">
      <c r="A505" s="20" t="s">
        <v>164</v>
      </c>
      <c r="B505" s="21" t="s">
        <v>165</v>
      </c>
      <c r="C505" s="12" t="s">
        <v>100</v>
      </c>
      <c r="D505" s="13" t="s">
        <v>25</v>
      </c>
      <c r="E505" s="14" t="s">
        <v>26</v>
      </c>
      <c r="F505" s="15">
        <v>3305</v>
      </c>
      <c r="G505" s="86">
        <v>82.76</v>
      </c>
      <c r="H505" s="87">
        <v>82.86</v>
      </c>
      <c r="I505" s="87">
        <v>0</v>
      </c>
      <c r="J505" s="92">
        <v>0</v>
      </c>
      <c r="K505" s="69">
        <f t="shared" si="24"/>
        <v>82.76</v>
      </c>
      <c r="L505" s="69">
        <f t="shared" si="25"/>
        <v>-9.9999999999994316E-2</v>
      </c>
      <c r="M505" s="69">
        <f t="shared" si="26"/>
        <v>0</v>
      </c>
    </row>
    <row r="506" spans="1:14" x14ac:dyDescent="0.2">
      <c r="A506" s="20" t="s">
        <v>164</v>
      </c>
      <c r="B506" s="21" t="s">
        <v>165</v>
      </c>
      <c r="C506" s="12" t="s">
        <v>100</v>
      </c>
      <c r="D506" s="13" t="s">
        <v>27</v>
      </c>
      <c r="E506" s="14" t="s">
        <v>28</v>
      </c>
      <c r="F506" s="15">
        <v>3307</v>
      </c>
      <c r="G506" s="86">
        <v>90.7</v>
      </c>
      <c r="H506" s="87">
        <v>90.8</v>
      </c>
      <c r="I506" s="87">
        <v>0</v>
      </c>
      <c r="J506" s="92">
        <v>0</v>
      </c>
      <c r="K506" s="69">
        <f t="shared" si="24"/>
        <v>90.7</v>
      </c>
      <c r="L506" s="69">
        <f t="shared" si="25"/>
        <v>-9.9999999999994316E-2</v>
      </c>
      <c r="M506" s="69">
        <f t="shared" si="26"/>
        <v>0</v>
      </c>
    </row>
    <row r="507" spans="1:14" x14ac:dyDescent="0.2">
      <c r="A507" s="20" t="s">
        <v>164</v>
      </c>
      <c r="B507" s="21" t="s">
        <v>165</v>
      </c>
      <c r="C507" s="12" t="s">
        <v>100</v>
      </c>
      <c r="D507" s="13" t="s">
        <v>29</v>
      </c>
      <c r="E507" s="14" t="s">
        <v>30</v>
      </c>
      <c r="F507" s="15">
        <v>3309</v>
      </c>
      <c r="G507" s="86">
        <v>56.44</v>
      </c>
      <c r="H507" s="87">
        <v>56.54</v>
      </c>
      <c r="I507" s="87">
        <v>0</v>
      </c>
      <c r="J507" s="92">
        <v>1373</v>
      </c>
      <c r="K507" s="69">
        <f t="shared" si="24"/>
        <v>56.44</v>
      </c>
      <c r="L507" s="69">
        <f t="shared" si="25"/>
        <v>-0.10000000000000142</v>
      </c>
      <c r="M507" s="69">
        <f t="shared" si="26"/>
        <v>-137.30000000000194</v>
      </c>
    </row>
    <row r="508" spans="1:14" x14ac:dyDescent="0.2">
      <c r="A508" s="20" t="s">
        <v>164</v>
      </c>
      <c r="B508" s="21" t="s">
        <v>165</v>
      </c>
      <c r="C508" s="12" t="s">
        <v>100</v>
      </c>
      <c r="D508" s="13" t="s">
        <v>31</v>
      </c>
      <c r="E508" s="14" t="s">
        <v>32</v>
      </c>
      <c r="F508" s="15">
        <v>3311</v>
      </c>
      <c r="G508" s="86">
        <v>71.83</v>
      </c>
      <c r="H508" s="87">
        <v>71.929999999999993</v>
      </c>
      <c r="I508" s="87">
        <v>0</v>
      </c>
      <c r="J508" s="92">
        <v>0</v>
      </c>
      <c r="K508" s="69">
        <f t="shared" si="24"/>
        <v>71.83</v>
      </c>
      <c r="L508" s="69">
        <f t="shared" si="25"/>
        <v>-9.9999999999994316E-2</v>
      </c>
      <c r="M508" s="69">
        <f t="shared" si="26"/>
        <v>0</v>
      </c>
    </row>
    <row r="509" spans="1:14" x14ac:dyDescent="0.2">
      <c r="A509" s="20" t="s">
        <v>164</v>
      </c>
      <c r="B509" s="21" t="s">
        <v>165</v>
      </c>
      <c r="C509" s="12" t="s">
        <v>100</v>
      </c>
      <c r="D509" s="13" t="s">
        <v>33</v>
      </c>
      <c r="E509" s="14" t="s">
        <v>34</v>
      </c>
      <c r="F509" s="15">
        <v>3313</v>
      </c>
      <c r="G509" s="86">
        <v>76.38</v>
      </c>
      <c r="H509" s="87">
        <v>76.47999999999999</v>
      </c>
      <c r="I509" s="87">
        <v>0</v>
      </c>
      <c r="J509" s="92">
        <v>0</v>
      </c>
      <c r="K509" s="69">
        <f t="shared" si="24"/>
        <v>76.38</v>
      </c>
      <c r="L509" s="69">
        <f t="shared" si="25"/>
        <v>-9.9999999999994316E-2</v>
      </c>
      <c r="M509" s="69">
        <f t="shared" si="26"/>
        <v>0</v>
      </c>
    </row>
    <row r="510" spans="1:14" x14ac:dyDescent="0.2">
      <c r="A510" s="20" t="s">
        <v>164</v>
      </c>
      <c r="B510" s="21" t="s">
        <v>165</v>
      </c>
      <c r="C510" s="12" t="s">
        <v>100</v>
      </c>
      <c r="D510" s="13" t="s">
        <v>35</v>
      </c>
      <c r="E510" s="14" t="s">
        <v>36</v>
      </c>
      <c r="F510" s="15">
        <v>3315</v>
      </c>
      <c r="G510" s="86">
        <v>86.88</v>
      </c>
      <c r="H510" s="87">
        <v>86.97999999999999</v>
      </c>
      <c r="I510" s="87">
        <v>0</v>
      </c>
      <c r="J510" s="92">
        <v>0</v>
      </c>
      <c r="K510" s="69">
        <f t="shared" si="24"/>
        <v>86.88</v>
      </c>
      <c r="L510" s="69">
        <f t="shared" si="25"/>
        <v>-9.9999999999994316E-2</v>
      </c>
      <c r="M510" s="69">
        <f t="shared" si="26"/>
        <v>0</v>
      </c>
    </row>
    <row r="511" spans="1:14" x14ac:dyDescent="0.2">
      <c r="A511" s="20" t="s">
        <v>164</v>
      </c>
      <c r="B511" s="21" t="s">
        <v>165</v>
      </c>
      <c r="C511" s="12" t="s">
        <v>100</v>
      </c>
      <c r="D511" s="13" t="s">
        <v>37</v>
      </c>
      <c r="E511" s="14" t="s">
        <v>38</v>
      </c>
      <c r="F511" s="15">
        <v>3317</v>
      </c>
      <c r="G511" s="86">
        <v>56.01</v>
      </c>
      <c r="H511" s="87">
        <v>56.11</v>
      </c>
      <c r="I511" s="87">
        <v>0</v>
      </c>
      <c r="J511" s="92">
        <v>0</v>
      </c>
      <c r="K511" s="69">
        <f t="shared" si="24"/>
        <v>56.01</v>
      </c>
      <c r="L511" s="69">
        <f t="shared" si="25"/>
        <v>-0.10000000000000142</v>
      </c>
      <c r="M511" s="69">
        <f t="shared" si="26"/>
        <v>0</v>
      </c>
    </row>
    <row r="512" spans="1:14" x14ac:dyDescent="0.2">
      <c r="A512" s="20" t="s">
        <v>164</v>
      </c>
      <c r="B512" s="21" t="s">
        <v>165</v>
      </c>
      <c r="C512" s="12" t="s">
        <v>100</v>
      </c>
      <c r="D512" s="13" t="s">
        <v>39</v>
      </c>
      <c r="E512" s="14" t="s">
        <v>40</v>
      </c>
      <c r="F512" s="15">
        <v>3319</v>
      </c>
      <c r="G512" s="86">
        <v>66.87</v>
      </c>
      <c r="H512" s="87">
        <v>66.97</v>
      </c>
      <c r="I512" s="87">
        <v>0</v>
      </c>
      <c r="J512" s="92">
        <v>50</v>
      </c>
      <c r="K512" s="69">
        <f t="shared" si="24"/>
        <v>66.87</v>
      </c>
      <c r="L512" s="69">
        <f t="shared" si="25"/>
        <v>-9.9999999999994316E-2</v>
      </c>
      <c r="M512" s="69">
        <f t="shared" si="26"/>
        <v>-4.9999999999997158</v>
      </c>
    </row>
    <row r="513" spans="1:14" x14ac:dyDescent="0.2">
      <c r="A513" s="20" t="s">
        <v>164</v>
      </c>
      <c r="B513" s="21" t="s">
        <v>165</v>
      </c>
      <c r="C513" s="12" t="s">
        <v>100</v>
      </c>
      <c r="D513" s="13" t="s">
        <v>41</v>
      </c>
      <c r="E513" s="14" t="s">
        <v>42</v>
      </c>
      <c r="F513" s="15">
        <v>3321</v>
      </c>
      <c r="G513" s="86">
        <v>73.989999999999995</v>
      </c>
      <c r="H513" s="87">
        <v>74.089999999999989</v>
      </c>
      <c r="I513" s="87">
        <v>0</v>
      </c>
      <c r="J513" s="92">
        <v>0</v>
      </c>
      <c r="K513" s="69">
        <f t="shared" si="24"/>
        <v>73.989999999999995</v>
      </c>
      <c r="L513" s="69">
        <f t="shared" si="25"/>
        <v>-9.9999999999994316E-2</v>
      </c>
      <c r="M513" s="69">
        <f t="shared" si="26"/>
        <v>0</v>
      </c>
    </row>
    <row r="514" spans="1:14" x14ac:dyDescent="0.2">
      <c r="A514" s="20" t="s">
        <v>164</v>
      </c>
      <c r="B514" s="21" t="s">
        <v>165</v>
      </c>
      <c r="C514" s="12" t="s">
        <v>100</v>
      </c>
      <c r="D514" s="13" t="s">
        <v>43</v>
      </c>
      <c r="E514" s="14" t="s">
        <v>44</v>
      </c>
      <c r="F514" s="15">
        <v>3323</v>
      </c>
      <c r="G514" s="86">
        <v>47.89</v>
      </c>
      <c r="H514" s="87">
        <v>47.99</v>
      </c>
      <c r="I514" s="87">
        <v>0</v>
      </c>
      <c r="J514" s="92">
        <v>0</v>
      </c>
      <c r="K514" s="69">
        <f t="shared" si="24"/>
        <v>47.89</v>
      </c>
      <c r="L514" s="69">
        <f t="shared" si="25"/>
        <v>-0.10000000000000142</v>
      </c>
      <c r="M514" s="69">
        <f t="shared" si="26"/>
        <v>0</v>
      </c>
    </row>
    <row r="515" spans="1:14" x14ac:dyDescent="0.2">
      <c r="A515" s="20" t="s">
        <v>164</v>
      </c>
      <c r="B515" s="21" t="s">
        <v>165</v>
      </c>
      <c r="C515" s="12" t="s">
        <v>100</v>
      </c>
      <c r="D515" s="13" t="s">
        <v>45</v>
      </c>
      <c r="E515" s="14" t="s">
        <v>46</v>
      </c>
      <c r="F515" s="15">
        <v>3325</v>
      </c>
      <c r="G515" s="86">
        <v>60.47</v>
      </c>
      <c r="H515" s="87">
        <v>60.57</v>
      </c>
      <c r="I515" s="87">
        <v>0</v>
      </c>
      <c r="J515" s="92">
        <v>6121</v>
      </c>
      <c r="K515" s="69">
        <f t="shared" si="24"/>
        <v>60.47</v>
      </c>
      <c r="L515" s="69">
        <f t="shared" si="25"/>
        <v>-0.10000000000000142</v>
      </c>
      <c r="M515" s="69">
        <f t="shared" si="26"/>
        <v>-612.10000000000866</v>
      </c>
    </row>
    <row r="516" spans="1:14" x14ac:dyDescent="0.2">
      <c r="A516" s="20" t="s">
        <v>164</v>
      </c>
      <c r="B516" s="21" t="s">
        <v>165</v>
      </c>
      <c r="C516" s="12" t="s">
        <v>100</v>
      </c>
      <c r="D516" s="13" t="s">
        <v>47</v>
      </c>
      <c r="E516" s="14" t="s">
        <v>48</v>
      </c>
      <c r="F516" s="15">
        <v>3327</v>
      </c>
      <c r="G516" s="86">
        <v>66.87</v>
      </c>
      <c r="H516" s="87">
        <v>66.97</v>
      </c>
      <c r="I516" s="87">
        <v>0</v>
      </c>
      <c r="J516" s="92">
        <v>0</v>
      </c>
      <c r="K516" s="69">
        <f t="shared" si="24"/>
        <v>66.87</v>
      </c>
      <c r="L516" s="69">
        <f t="shared" si="25"/>
        <v>-9.9999999999994316E-2</v>
      </c>
      <c r="M516" s="69">
        <f t="shared" si="26"/>
        <v>0</v>
      </c>
    </row>
    <row r="517" spans="1:14" x14ac:dyDescent="0.2">
      <c r="A517" s="20" t="s">
        <v>164</v>
      </c>
      <c r="B517" s="21" t="s">
        <v>165</v>
      </c>
      <c r="C517" s="12" t="s">
        <v>100</v>
      </c>
      <c r="D517" s="13" t="s">
        <v>49</v>
      </c>
      <c r="E517" s="14" t="s">
        <v>50</v>
      </c>
      <c r="F517" s="15">
        <v>3329</v>
      </c>
      <c r="G517" s="86">
        <v>71.41</v>
      </c>
      <c r="H517" s="87">
        <v>71.509999999999991</v>
      </c>
      <c r="I517" s="87">
        <v>0</v>
      </c>
      <c r="J517" s="92">
        <v>0</v>
      </c>
      <c r="K517" s="69">
        <f t="shared" si="24"/>
        <v>71.41</v>
      </c>
      <c r="L517" s="69">
        <f t="shared" si="25"/>
        <v>-9.9999999999994316E-2</v>
      </c>
      <c r="M517" s="69">
        <f t="shared" si="26"/>
        <v>0</v>
      </c>
    </row>
    <row r="518" spans="1:14" x14ac:dyDescent="0.2">
      <c r="A518" s="20" t="s">
        <v>164</v>
      </c>
      <c r="B518" s="21" t="s">
        <v>165</v>
      </c>
      <c r="C518" s="12" t="s">
        <v>100</v>
      </c>
      <c r="D518" s="16" t="s">
        <v>51</v>
      </c>
      <c r="E518" s="17" t="s">
        <v>52</v>
      </c>
      <c r="F518" s="15">
        <v>3331</v>
      </c>
      <c r="G518" s="86">
        <v>79.09</v>
      </c>
      <c r="H518" s="87">
        <v>79.19</v>
      </c>
      <c r="I518" s="87">
        <v>0</v>
      </c>
      <c r="J518" s="92">
        <v>0</v>
      </c>
      <c r="K518" s="69">
        <f t="shared" si="24"/>
        <v>79.09</v>
      </c>
      <c r="L518" s="69">
        <f t="shared" si="25"/>
        <v>-9.9999999999994316E-2</v>
      </c>
      <c r="M518" s="69">
        <f t="shared" si="26"/>
        <v>0</v>
      </c>
    </row>
    <row r="519" spans="1:14" x14ac:dyDescent="0.2">
      <c r="A519" s="20" t="s">
        <v>182</v>
      </c>
      <c r="B519" s="21" t="s">
        <v>183</v>
      </c>
      <c r="C519" s="12" t="s">
        <v>100</v>
      </c>
      <c r="D519" s="13" t="s">
        <v>21</v>
      </c>
      <c r="E519" s="14" t="s">
        <v>22</v>
      </c>
      <c r="F519" s="15">
        <v>3301</v>
      </c>
      <c r="G519" s="86">
        <v>84.69</v>
      </c>
      <c r="H519" s="87">
        <v>84.789999999999992</v>
      </c>
      <c r="I519" s="87">
        <v>0</v>
      </c>
      <c r="J519" s="92">
        <v>59</v>
      </c>
      <c r="K519" s="69">
        <f t="shared" si="24"/>
        <v>84.69</v>
      </c>
      <c r="L519" s="69">
        <f t="shared" si="25"/>
        <v>-9.9999999999994316E-2</v>
      </c>
      <c r="M519" s="69">
        <f t="shared" si="26"/>
        <v>-5.8999999999996646</v>
      </c>
      <c r="N519" s="70">
        <f>SUM(M519:M534)</f>
        <v>-1143.1999999999684</v>
      </c>
    </row>
    <row r="520" spans="1:14" x14ac:dyDescent="0.2">
      <c r="A520" s="20" t="s">
        <v>182</v>
      </c>
      <c r="B520" s="21" t="s">
        <v>183</v>
      </c>
      <c r="C520" s="12" t="s">
        <v>100</v>
      </c>
      <c r="D520" s="13" t="s">
        <v>23</v>
      </c>
      <c r="E520" s="14" t="s">
        <v>24</v>
      </c>
      <c r="F520" s="15">
        <v>3303</v>
      </c>
      <c r="G520" s="86">
        <v>91.77</v>
      </c>
      <c r="H520" s="87">
        <v>91.86999999999999</v>
      </c>
      <c r="I520" s="87">
        <v>0</v>
      </c>
      <c r="J520" s="92">
        <v>10</v>
      </c>
      <c r="K520" s="69">
        <f t="shared" si="24"/>
        <v>91.77</v>
      </c>
      <c r="L520" s="69">
        <f t="shared" si="25"/>
        <v>-9.9999999999994316E-2</v>
      </c>
      <c r="M520" s="69">
        <f t="shared" si="26"/>
        <v>-0.99999999999994316</v>
      </c>
    </row>
    <row r="521" spans="1:14" x14ac:dyDescent="0.2">
      <c r="A521" s="20" t="s">
        <v>182</v>
      </c>
      <c r="B521" s="21" t="s">
        <v>183</v>
      </c>
      <c r="C521" s="12" t="s">
        <v>100</v>
      </c>
      <c r="D521" s="13" t="s">
        <v>25</v>
      </c>
      <c r="E521" s="14" t="s">
        <v>26</v>
      </c>
      <c r="F521" s="15">
        <v>3305</v>
      </c>
      <c r="G521" s="86">
        <v>82.76</v>
      </c>
      <c r="H521" s="87">
        <v>82.86</v>
      </c>
      <c r="I521" s="87">
        <v>0</v>
      </c>
      <c r="J521" s="92">
        <v>0</v>
      </c>
      <c r="K521" s="69">
        <f t="shared" si="24"/>
        <v>82.76</v>
      </c>
      <c r="L521" s="69">
        <f t="shared" si="25"/>
        <v>-9.9999999999994316E-2</v>
      </c>
      <c r="M521" s="69">
        <f t="shared" si="26"/>
        <v>0</v>
      </c>
    </row>
    <row r="522" spans="1:14" x14ac:dyDescent="0.2">
      <c r="A522" s="20" t="s">
        <v>182</v>
      </c>
      <c r="B522" s="21" t="s">
        <v>183</v>
      </c>
      <c r="C522" s="12" t="s">
        <v>100</v>
      </c>
      <c r="D522" s="13" t="s">
        <v>27</v>
      </c>
      <c r="E522" s="14" t="s">
        <v>28</v>
      </c>
      <c r="F522" s="15">
        <v>3307</v>
      </c>
      <c r="G522" s="86">
        <v>90.7</v>
      </c>
      <c r="H522" s="87">
        <v>90.8</v>
      </c>
      <c r="I522" s="87">
        <v>0</v>
      </c>
      <c r="J522" s="92">
        <v>0</v>
      </c>
      <c r="K522" s="69">
        <f t="shared" si="24"/>
        <v>90.7</v>
      </c>
      <c r="L522" s="69">
        <f t="shared" si="25"/>
        <v>-9.9999999999994316E-2</v>
      </c>
      <c r="M522" s="69">
        <f t="shared" si="26"/>
        <v>0</v>
      </c>
    </row>
    <row r="523" spans="1:14" x14ac:dyDescent="0.2">
      <c r="A523" s="20" t="s">
        <v>182</v>
      </c>
      <c r="B523" s="21" t="s">
        <v>183</v>
      </c>
      <c r="C523" s="12" t="s">
        <v>100</v>
      </c>
      <c r="D523" s="13" t="s">
        <v>29</v>
      </c>
      <c r="E523" s="14" t="s">
        <v>30</v>
      </c>
      <c r="F523" s="15">
        <v>3309</v>
      </c>
      <c r="G523" s="86">
        <v>56.44</v>
      </c>
      <c r="H523" s="87">
        <v>56.54</v>
      </c>
      <c r="I523" s="87">
        <v>0</v>
      </c>
      <c r="J523" s="92">
        <v>1513</v>
      </c>
      <c r="K523" s="69">
        <f t="shared" si="24"/>
        <v>56.44</v>
      </c>
      <c r="L523" s="69">
        <f t="shared" si="25"/>
        <v>-0.10000000000000142</v>
      </c>
      <c r="M523" s="69">
        <f t="shared" si="26"/>
        <v>-151.30000000000214</v>
      </c>
    </row>
    <row r="524" spans="1:14" x14ac:dyDescent="0.2">
      <c r="A524" s="20" t="s">
        <v>182</v>
      </c>
      <c r="B524" s="21" t="s">
        <v>183</v>
      </c>
      <c r="C524" s="12" t="s">
        <v>100</v>
      </c>
      <c r="D524" s="13" t="s">
        <v>31</v>
      </c>
      <c r="E524" s="14" t="s">
        <v>32</v>
      </c>
      <c r="F524" s="15">
        <v>3311</v>
      </c>
      <c r="G524" s="86">
        <v>71.83</v>
      </c>
      <c r="H524" s="87">
        <v>71.929999999999993</v>
      </c>
      <c r="I524" s="87">
        <v>0</v>
      </c>
      <c r="J524" s="92">
        <v>628</v>
      </c>
      <c r="K524" s="69">
        <f t="shared" si="24"/>
        <v>71.83</v>
      </c>
      <c r="L524" s="69">
        <f t="shared" si="25"/>
        <v>-9.9999999999994316E-2</v>
      </c>
      <c r="M524" s="69">
        <f t="shared" si="26"/>
        <v>-62.79999999999643</v>
      </c>
    </row>
    <row r="525" spans="1:14" x14ac:dyDescent="0.2">
      <c r="A525" s="20" t="s">
        <v>182</v>
      </c>
      <c r="B525" s="21" t="s">
        <v>183</v>
      </c>
      <c r="C525" s="12" t="s">
        <v>100</v>
      </c>
      <c r="D525" s="13" t="s">
        <v>33</v>
      </c>
      <c r="E525" s="14" t="s">
        <v>34</v>
      </c>
      <c r="F525" s="15">
        <v>3313</v>
      </c>
      <c r="G525" s="86">
        <v>76.38</v>
      </c>
      <c r="H525" s="87">
        <v>76.47999999999999</v>
      </c>
      <c r="I525" s="87">
        <v>0</v>
      </c>
      <c r="J525" s="92">
        <v>0</v>
      </c>
      <c r="K525" s="69">
        <f t="shared" si="24"/>
        <v>76.38</v>
      </c>
      <c r="L525" s="69">
        <f t="shared" si="25"/>
        <v>-9.9999999999994316E-2</v>
      </c>
      <c r="M525" s="69">
        <f t="shared" si="26"/>
        <v>0</v>
      </c>
    </row>
    <row r="526" spans="1:14" x14ac:dyDescent="0.2">
      <c r="A526" s="20" t="s">
        <v>182</v>
      </c>
      <c r="B526" s="21" t="s">
        <v>183</v>
      </c>
      <c r="C526" s="12" t="s">
        <v>100</v>
      </c>
      <c r="D526" s="13" t="s">
        <v>35</v>
      </c>
      <c r="E526" s="14" t="s">
        <v>36</v>
      </c>
      <c r="F526" s="15">
        <v>3315</v>
      </c>
      <c r="G526" s="86">
        <v>86.88</v>
      </c>
      <c r="H526" s="87">
        <v>86.97999999999999</v>
      </c>
      <c r="I526" s="87">
        <v>0</v>
      </c>
      <c r="J526" s="92">
        <v>0</v>
      </c>
      <c r="K526" s="69">
        <f t="shared" si="24"/>
        <v>86.88</v>
      </c>
      <c r="L526" s="69">
        <f t="shared" si="25"/>
        <v>-9.9999999999994316E-2</v>
      </c>
      <c r="M526" s="69">
        <f t="shared" si="26"/>
        <v>0</v>
      </c>
    </row>
    <row r="527" spans="1:14" x14ac:dyDescent="0.2">
      <c r="A527" s="20" t="s">
        <v>182</v>
      </c>
      <c r="B527" s="21" t="s">
        <v>183</v>
      </c>
      <c r="C527" s="12" t="s">
        <v>100</v>
      </c>
      <c r="D527" s="13" t="s">
        <v>37</v>
      </c>
      <c r="E527" s="14" t="s">
        <v>38</v>
      </c>
      <c r="F527" s="15">
        <v>3317</v>
      </c>
      <c r="G527" s="86">
        <v>56.01</v>
      </c>
      <c r="H527" s="87">
        <v>56.11</v>
      </c>
      <c r="I527" s="87">
        <v>0</v>
      </c>
      <c r="J527" s="92">
        <v>0</v>
      </c>
      <c r="K527" s="69">
        <f t="shared" si="24"/>
        <v>56.01</v>
      </c>
      <c r="L527" s="69">
        <f t="shared" si="25"/>
        <v>-0.10000000000000142</v>
      </c>
      <c r="M527" s="69">
        <f t="shared" si="26"/>
        <v>0</v>
      </c>
    </row>
    <row r="528" spans="1:14" x14ac:dyDescent="0.2">
      <c r="A528" s="20" t="s">
        <v>182</v>
      </c>
      <c r="B528" s="21" t="s">
        <v>183</v>
      </c>
      <c r="C528" s="12" t="s">
        <v>100</v>
      </c>
      <c r="D528" s="13" t="s">
        <v>39</v>
      </c>
      <c r="E528" s="14" t="s">
        <v>40</v>
      </c>
      <c r="F528" s="15">
        <v>3319</v>
      </c>
      <c r="G528" s="86">
        <v>66.87</v>
      </c>
      <c r="H528" s="87">
        <v>66.97</v>
      </c>
      <c r="I528" s="87">
        <v>0</v>
      </c>
      <c r="J528" s="92">
        <v>1410</v>
      </c>
      <c r="K528" s="69">
        <f t="shared" si="24"/>
        <v>66.87</v>
      </c>
      <c r="L528" s="69">
        <f t="shared" si="25"/>
        <v>-9.9999999999994316E-2</v>
      </c>
      <c r="M528" s="69">
        <f t="shared" si="26"/>
        <v>-140.99999999999199</v>
      </c>
    </row>
    <row r="529" spans="1:14" x14ac:dyDescent="0.2">
      <c r="A529" s="20" t="s">
        <v>182</v>
      </c>
      <c r="B529" s="21" t="s">
        <v>183</v>
      </c>
      <c r="C529" s="12" t="s">
        <v>100</v>
      </c>
      <c r="D529" s="13" t="s">
        <v>41</v>
      </c>
      <c r="E529" s="14" t="s">
        <v>42</v>
      </c>
      <c r="F529" s="15">
        <v>3321</v>
      </c>
      <c r="G529" s="86">
        <v>73.989999999999995</v>
      </c>
      <c r="H529" s="87">
        <v>74.089999999999989</v>
      </c>
      <c r="I529" s="87">
        <v>0</v>
      </c>
      <c r="J529" s="92">
        <v>2916</v>
      </c>
      <c r="K529" s="69">
        <f t="shared" si="24"/>
        <v>73.989999999999995</v>
      </c>
      <c r="L529" s="69">
        <f t="shared" si="25"/>
        <v>-9.9999999999994316E-2</v>
      </c>
      <c r="M529" s="69">
        <f t="shared" si="26"/>
        <v>-291.59999999998342</v>
      </c>
    </row>
    <row r="530" spans="1:14" x14ac:dyDescent="0.2">
      <c r="A530" s="20" t="s">
        <v>182</v>
      </c>
      <c r="B530" s="21" t="s">
        <v>183</v>
      </c>
      <c r="C530" s="12" t="s">
        <v>100</v>
      </c>
      <c r="D530" s="13" t="s">
        <v>43</v>
      </c>
      <c r="E530" s="14" t="s">
        <v>44</v>
      </c>
      <c r="F530" s="15">
        <v>3323</v>
      </c>
      <c r="G530" s="86">
        <v>47.89</v>
      </c>
      <c r="H530" s="87">
        <v>47.99</v>
      </c>
      <c r="I530" s="87">
        <v>0</v>
      </c>
      <c r="J530" s="92">
        <v>0</v>
      </c>
      <c r="K530" s="69">
        <f t="shared" si="24"/>
        <v>47.89</v>
      </c>
      <c r="L530" s="69">
        <f t="shared" si="25"/>
        <v>-0.10000000000000142</v>
      </c>
      <c r="M530" s="69">
        <f t="shared" si="26"/>
        <v>0</v>
      </c>
    </row>
    <row r="531" spans="1:14" x14ac:dyDescent="0.2">
      <c r="A531" s="20" t="s">
        <v>182</v>
      </c>
      <c r="B531" s="21" t="s">
        <v>183</v>
      </c>
      <c r="C531" s="12" t="s">
        <v>100</v>
      </c>
      <c r="D531" s="13" t="s">
        <v>45</v>
      </c>
      <c r="E531" s="14" t="s">
        <v>46</v>
      </c>
      <c r="F531" s="15">
        <v>3325</v>
      </c>
      <c r="G531" s="86">
        <v>60.47</v>
      </c>
      <c r="H531" s="87">
        <v>60.57</v>
      </c>
      <c r="I531" s="87">
        <v>0</v>
      </c>
      <c r="J531" s="92">
        <v>3196</v>
      </c>
      <c r="K531" s="69">
        <f t="shared" si="24"/>
        <v>60.47</v>
      </c>
      <c r="L531" s="69">
        <f t="shared" si="25"/>
        <v>-0.10000000000000142</v>
      </c>
      <c r="M531" s="69">
        <f t="shared" si="26"/>
        <v>-319.60000000000457</v>
      </c>
    </row>
    <row r="532" spans="1:14" x14ac:dyDescent="0.2">
      <c r="A532" s="20" t="s">
        <v>182</v>
      </c>
      <c r="B532" s="21" t="s">
        <v>183</v>
      </c>
      <c r="C532" s="12" t="s">
        <v>100</v>
      </c>
      <c r="D532" s="13" t="s">
        <v>47</v>
      </c>
      <c r="E532" s="14" t="s">
        <v>48</v>
      </c>
      <c r="F532" s="15">
        <v>3327</v>
      </c>
      <c r="G532" s="86">
        <v>66.87</v>
      </c>
      <c r="H532" s="87">
        <v>66.97</v>
      </c>
      <c r="I532" s="87">
        <v>0</v>
      </c>
      <c r="J532" s="92">
        <v>1700</v>
      </c>
      <c r="K532" s="69">
        <f t="shared" si="24"/>
        <v>66.87</v>
      </c>
      <c r="L532" s="69">
        <f t="shared" si="25"/>
        <v>-9.9999999999994316E-2</v>
      </c>
      <c r="M532" s="69">
        <f t="shared" si="26"/>
        <v>-169.99999999999034</v>
      </c>
    </row>
    <row r="533" spans="1:14" x14ac:dyDescent="0.2">
      <c r="A533" s="20" t="s">
        <v>182</v>
      </c>
      <c r="B533" s="21" t="s">
        <v>183</v>
      </c>
      <c r="C533" s="12" t="s">
        <v>100</v>
      </c>
      <c r="D533" s="13" t="s">
        <v>49</v>
      </c>
      <c r="E533" s="14" t="s">
        <v>50</v>
      </c>
      <c r="F533" s="15">
        <v>3329</v>
      </c>
      <c r="G533" s="86">
        <v>71.41</v>
      </c>
      <c r="H533" s="87">
        <v>71.509999999999991</v>
      </c>
      <c r="I533" s="87">
        <v>0</v>
      </c>
      <c r="J533" s="92">
        <v>0</v>
      </c>
      <c r="K533" s="69">
        <f t="shared" si="24"/>
        <v>71.41</v>
      </c>
      <c r="L533" s="69">
        <f t="shared" si="25"/>
        <v>-9.9999999999994316E-2</v>
      </c>
      <c r="M533" s="69">
        <f t="shared" si="26"/>
        <v>0</v>
      </c>
    </row>
    <row r="534" spans="1:14" x14ac:dyDescent="0.2">
      <c r="A534" s="20" t="s">
        <v>182</v>
      </c>
      <c r="B534" s="21" t="s">
        <v>183</v>
      </c>
      <c r="C534" s="12" t="s">
        <v>100</v>
      </c>
      <c r="D534" s="16" t="s">
        <v>51</v>
      </c>
      <c r="E534" s="17" t="s">
        <v>52</v>
      </c>
      <c r="F534" s="15">
        <v>3331</v>
      </c>
      <c r="G534" s="86">
        <v>79.09</v>
      </c>
      <c r="H534" s="87">
        <v>79.19</v>
      </c>
      <c r="I534" s="87">
        <v>0</v>
      </c>
      <c r="J534" s="92">
        <v>0</v>
      </c>
      <c r="K534" s="69">
        <f t="shared" si="24"/>
        <v>79.09</v>
      </c>
      <c r="L534" s="69">
        <f t="shared" si="25"/>
        <v>-9.9999999999994316E-2</v>
      </c>
      <c r="M534" s="69">
        <f t="shared" si="26"/>
        <v>0</v>
      </c>
    </row>
    <row r="535" spans="1:14" x14ac:dyDescent="0.2">
      <c r="A535" s="20" t="s">
        <v>282</v>
      </c>
      <c r="B535" s="21" t="s">
        <v>283</v>
      </c>
      <c r="C535" s="12" t="s">
        <v>279</v>
      </c>
      <c r="D535" s="13" t="s">
        <v>21</v>
      </c>
      <c r="E535" s="14" t="s">
        <v>22</v>
      </c>
      <c r="F535" s="15">
        <v>3301</v>
      </c>
      <c r="G535" s="86">
        <v>91.48</v>
      </c>
      <c r="H535" s="87">
        <v>91.55</v>
      </c>
      <c r="I535" s="87">
        <v>0</v>
      </c>
      <c r="J535" s="92">
        <v>0</v>
      </c>
      <c r="K535" s="69">
        <f t="shared" si="24"/>
        <v>91.48</v>
      </c>
      <c r="L535" s="69">
        <f t="shared" si="25"/>
        <v>-6.9999999999993179E-2</v>
      </c>
      <c r="M535" s="69">
        <f t="shared" si="26"/>
        <v>0</v>
      </c>
      <c r="N535" s="70">
        <f>SUM(M535:M550)</f>
        <v>-523.73999999995658</v>
      </c>
    </row>
    <row r="536" spans="1:14" x14ac:dyDescent="0.2">
      <c r="A536" s="20" t="s">
        <v>282</v>
      </c>
      <c r="B536" s="21" t="s">
        <v>283</v>
      </c>
      <c r="C536" s="12" t="s">
        <v>279</v>
      </c>
      <c r="D536" s="13" t="s">
        <v>23</v>
      </c>
      <c r="E536" s="14" t="s">
        <v>24</v>
      </c>
      <c r="F536" s="15">
        <v>3303</v>
      </c>
      <c r="G536" s="86">
        <v>99.15</v>
      </c>
      <c r="H536" s="87">
        <v>99.22</v>
      </c>
      <c r="I536" s="87">
        <v>0</v>
      </c>
      <c r="J536" s="92">
        <v>0</v>
      </c>
      <c r="K536" s="69">
        <f t="shared" si="24"/>
        <v>99.15</v>
      </c>
      <c r="L536" s="69">
        <f t="shared" si="25"/>
        <v>-6.9999999999993179E-2</v>
      </c>
      <c r="M536" s="69">
        <f t="shared" si="26"/>
        <v>0</v>
      </c>
    </row>
    <row r="537" spans="1:14" x14ac:dyDescent="0.2">
      <c r="A537" s="20" t="s">
        <v>282</v>
      </c>
      <c r="B537" s="21" t="s">
        <v>283</v>
      </c>
      <c r="C537" s="12" t="s">
        <v>279</v>
      </c>
      <c r="D537" s="13" t="s">
        <v>25</v>
      </c>
      <c r="E537" s="14" t="s">
        <v>26</v>
      </c>
      <c r="F537" s="15">
        <v>3305</v>
      </c>
      <c r="G537" s="86">
        <v>89.49</v>
      </c>
      <c r="H537" s="87">
        <v>89.559999999999988</v>
      </c>
      <c r="I537" s="87">
        <v>0</v>
      </c>
      <c r="J537" s="92">
        <v>0</v>
      </c>
      <c r="K537" s="69">
        <f t="shared" si="24"/>
        <v>89.49</v>
      </c>
      <c r="L537" s="69">
        <f t="shared" si="25"/>
        <v>-6.9999999999993179E-2</v>
      </c>
      <c r="M537" s="69">
        <f t="shared" si="26"/>
        <v>0</v>
      </c>
    </row>
    <row r="538" spans="1:14" x14ac:dyDescent="0.2">
      <c r="A538" s="20" t="s">
        <v>282</v>
      </c>
      <c r="B538" s="21" t="s">
        <v>283</v>
      </c>
      <c r="C538" s="12" t="s">
        <v>279</v>
      </c>
      <c r="D538" s="13" t="s">
        <v>27</v>
      </c>
      <c r="E538" s="14" t="s">
        <v>28</v>
      </c>
      <c r="F538" s="15">
        <v>3307</v>
      </c>
      <c r="G538" s="86">
        <v>98.24</v>
      </c>
      <c r="H538" s="87">
        <v>98.309999999999988</v>
      </c>
      <c r="I538" s="87">
        <v>0</v>
      </c>
      <c r="J538" s="92">
        <v>0</v>
      </c>
      <c r="K538" s="69">
        <f t="shared" si="24"/>
        <v>98.24</v>
      </c>
      <c r="L538" s="69">
        <f t="shared" si="25"/>
        <v>-6.9999999999993179E-2</v>
      </c>
      <c r="M538" s="69">
        <f t="shared" si="26"/>
        <v>0</v>
      </c>
    </row>
    <row r="539" spans="1:14" x14ac:dyDescent="0.2">
      <c r="A539" s="20" t="s">
        <v>282</v>
      </c>
      <c r="B539" s="21" t="s">
        <v>283</v>
      </c>
      <c r="C539" s="12" t="s">
        <v>279</v>
      </c>
      <c r="D539" s="13" t="s">
        <v>29</v>
      </c>
      <c r="E539" s="14" t="s">
        <v>30</v>
      </c>
      <c r="F539" s="15">
        <v>3309</v>
      </c>
      <c r="G539" s="86">
        <v>61.09</v>
      </c>
      <c r="H539" s="87">
        <v>61.160000000000004</v>
      </c>
      <c r="I539" s="87">
        <v>0</v>
      </c>
      <c r="J539" s="92">
        <v>1085</v>
      </c>
      <c r="K539" s="69">
        <f t="shared" si="24"/>
        <v>61.09</v>
      </c>
      <c r="L539" s="69">
        <f t="shared" si="25"/>
        <v>-7.0000000000000284E-2</v>
      </c>
      <c r="M539" s="69">
        <f t="shared" si="26"/>
        <v>-75.950000000000301</v>
      </c>
    </row>
    <row r="540" spans="1:14" x14ac:dyDescent="0.2">
      <c r="A540" s="20" t="s">
        <v>282</v>
      </c>
      <c r="B540" s="21" t="s">
        <v>283</v>
      </c>
      <c r="C540" s="12" t="s">
        <v>279</v>
      </c>
      <c r="D540" s="13" t="s">
        <v>31</v>
      </c>
      <c r="E540" s="14" t="s">
        <v>32</v>
      </c>
      <c r="F540" s="15">
        <v>3311</v>
      </c>
      <c r="G540" s="86">
        <v>77.62</v>
      </c>
      <c r="H540" s="87">
        <v>77.69</v>
      </c>
      <c r="I540" s="87">
        <v>0</v>
      </c>
      <c r="J540" s="92">
        <v>0</v>
      </c>
      <c r="K540" s="69">
        <f t="shared" si="24"/>
        <v>77.62</v>
      </c>
      <c r="L540" s="69">
        <f t="shared" si="25"/>
        <v>-6.9999999999993179E-2</v>
      </c>
      <c r="M540" s="69">
        <f t="shared" si="26"/>
        <v>0</v>
      </c>
    </row>
    <row r="541" spans="1:14" x14ac:dyDescent="0.2">
      <c r="A541" s="20" t="s">
        <v>282</v>
      </c>
      <c r="B541" s="21" t="s">
        <v>283</v>
      </c>
      <c r="C541" s="12" t="s">
        <v>279</v>
      </c>
      <c r="D541" s="13" t="s">
        <v>33</v>
      </c>
      <c r="E541" s="14" t="s">
        <v>34</v>
      </c>
      <c r="F541" s="15">
        <v>3313</v>
      </c>
      <c r="G541" s="86">
        <v>82.45</v>
      </c>
      <c r="H541" s="87">
        <v>82.52</v>
      </c>
      <c r="I541" s="87">
        <v>0</v>
      </c>
      <c r="J541" s="92">
        <v>0</v>
      </c>
      <c r="K541" s="69">
        <f t="shared" si="24"/>
        <v>82.45</v>
      </c>
      <c r="L541" s="69">
        <f t="shared" si="25"/>
        <v>-6.9999999999993179E-2</v>
      </c>
      <c r="M541" s="69">
        <f t="shared" si="26"/>
        <v>0</v>
      </c>
    </row>
    <row r="542" spans="1:14" x14ac:dyDescent="0.2">
      <c r="A542" s="20" t="s">
        <v>282</v>
      </c>
      <c r="B542" s="21" t="s">
        <v>283</v>
      </c>
      <c r="C542" s="12" t="s">
        <v>279</v>
      </c>
      <c r="D542" s="13" t="s">
        <v>35</v>
      </c>
      <c r="E542" s="14" t="s">
        <v>36</v>
      </c>
      <c r="F542" s="15">
        <v>3315</v>
      </c>
      <c r="G542" s="86">
        <v>93.88</v>
      </c>
      <c r="H542" s="87">
        <v>93.949999999999989</v>
      </c>
      <c r="I542" s="87">
        <v>0</v>
      </c>
      <c r="J542" s="92">
        <v>0</v>
      </c>
      <c r="K542" s="69">
        <f t="shared" si="24"/>
        <v>93.88</v>
      </c>
      <c r="L542" s="69">
        <f t="shared" si="25"/>
        <v>-6.9999999999993179E-2</v>
      </c>
      <c r="M542" s="69">
        <f t="shared" si="26"/>
        <v>0</v>
      </c>
    </row>
    <row r="543" spans="1:14" x14ac:dyDescent="0.2">
      <c r="A543" s="20" t="s">
        <v>282</v>
      </c>
      <c r="B543" s="21" t="s">
        <v>283</v>
      </c>
      <c r="C543" s="12" t="s">
        <v>279</v>
      </c>
      <c r="D543" s="13" t="s">
        <v>37</v>
      </c>
      <c r="E543" s="14" t="s">
        <v>38</v>
      </c>
      <c r="F543" s="15">
        <v>3317</v>
      </c>
      <c r="G543" s="86">
        <v>60.54</v>
      </c>
      <c r="H543" s="87">
        <v>60.61</v>
      </c>
      <c r="I543" s="87">
        <v>0</v>
      </c>
      <c r="J543" s="92">
        <v>0</v>
      </c>
      <c r="K543" s="69">
        <f t="shared" si="24"/>
        <v>60.54</v>
      </c>
      <c r="L543" s="69">
        <f t="shared" si="25"/>
        <v>-7.0000000000000284E-2</v>
      </c>
      <c r="M543" s="69">
        <f t="shared" si="26"/>
        <v>0</v>
      </c>
    </row>
    <row r="544" spans="1:14" x14ac:dyDescent="0.2">
      <c r="A544" s="20" t="s">
        <v>282</v>
      </c>
      <c r="B544" s="21" t="s">
        <v>283</v>
      </c>
      <c r="C544" s="12" t="s">
        <v>279</v>
      </c>
      <c r="D544" s="13" t="s">
        <v>39</v>
      </c>
      <c r="E544" s="14" t="s">
        <v>40</v>
      </c>
      <c r="F544" s="15">
        <v>3319</v>
      </c>
      <c r="G544" s="86">
        <v>72.17</v>
      </c>
      <c r="H544" s="87">
        <v>72.239999999999995</v>
      </c>
      <c r="I544" s="87">
        <v>0</v>
      </c>
      <c r="J544" s="92">
        <v>0</v>
      </c>
      <c r="K544" s="69">
        <f t="shared" si="24"/>
        <v>72.17</v>
      </c>
      <c r="L544" s="69">
        <f t="shared" si="25"/>
        <v>-6.9999999999993179E-2</v>
      </c>
      <c r="M544" s="69">
        <f t="shared" si="26"/>
        <v>0</v>
      </c>
    </row>
    <row r="545" spans="1:14" x14ac:dyDescent="0.2">
      <c r="A545" s="20" t="s">
        <v>282</v>
      </c>
      <c r="B545" s="21" t="s">
        <v>283</v>
      </c>
      <c r="C545" s="12" t="s">
        <v>279</v>
      </c>
      <c r="D545" s="13" t="s">
        <v>41</v>
      </c>
      <c r="E545" s="14" t="s">
        <v>42</v>
      </c>
      <c r="F545" s="15">
        <v>3321</v>
      </c>
      <c r="G545" s="86">
        <v>79.91</v>
      </c>
      <c r="H545" s="87">
        <v>79.97999999999999</v>
      </c>
      <c r="I545" s="87">
        <v>0</v>
      </c>
      <c r="J545" s="92">
        <v>0</v>
      </c>
      <c r="K545" s="69">
        <f t="shared" si="24"/>
        <v>79.91</v>
      </c>
      <c r="L545" s="69">
        <f t="shared" si="25"/>
        <v>-6.9999999999993179E-2</v>
      </c>
      <c r="M545" s="69">
        <f t="shared" si="26"/>
        <v>0</v>
      </c>
    </row>
    <row r="546" spans="1:14" x14ac:dyDescent="0.2">
      <c r="A546" s="20" t="s">
        <v>282</v>
      </c>
      <c r="B546" s="21" t="s">
        <v>283</v>
      </c>
      <c r="C546" s="12" t="s">
        <v>279</v>
      </c>
      <c r="D546" s="13" t="s">
        <v>43</v>
      </c>
      <c r="E546" s="14" t="s">
        <v>44</v>
      </c>
      <c r="F546" s="15">
        <v>3323</v>
      </c>
      <c r="G546" s="86">
        <v>51.89</v>
      </c>
      <c r="H546" s="87">
        <v>51.96</v>
      </c>
      <c r="I546" s="87">
        <v>0</v>
      </c>
      <c r="J546" s="92">
        <v>0</v>
      </c>
      <c r="K546" s="69">
        <f t="shared" si="24"/>
        <v>51.89</v>
      </c>
      <c r="L546" s="69">
        <f t="shared" si="25"/>
        <v>-7.0000000000000284E-2</v>
      </c>
      <c r="M546" s="69">
        <f t="shared" si="26"/>
        <v>0</v>
      </c>
    </row>
    <row r="547" spans="1:14" x14ac:dyDescent="0.2">
      <c r="A547" s="20" t="s">
        <v>282</v>
      </c>
      <c r="B547" s="21" t="s">
        <v>283</v>
      </c>
      <c r="C547" s="12" t="s">
        <v>279</v>
      </c>
      <c r="D547" s="13" t="s">
        <v>45</v>
      </c>
      <c r="E547" s="14" t="s">
        <v>46</v>
      </c>
      <c r="F547" s="15">
        <v>3325</v>
      </c>
      <c r="G547" s="86">
        <v>65.33</v>
      </c>
      <c r="H547" s="87">
        <v>65.399999999999991</v>
      </c>
      <c r="I547" s="87">
        <v>0</v>
      </c>
      <c r="J547" s="92">
        <v>6092</v>
      </c>
      <c r="K547" s="69">
        <f t="shared" si="24"/>
        <v>65.33</v>
      </c>
      <c r="L547" s="69">
        <f t="shared" si="25"/>
        <v>-6.9999999999993179E-2</v>
      </c>
      <c r="M547" s="69">
        <f t="shared" si="26"/>
        <v>-426.43999999995845</v>
      </c>
    </row>
    <row r="548" spans="1:14" x14ac:dyDescent="0.2">
      <c r="A548" s="20" t="s">
        <v>282</v>
      </c>
      <c r="B548" s="21" t="s">
        <v>283</v>
      </c>
      <c r="C548" s="12" t="s">
        <v>279</v>
      </c>
      <c r="D548" s="13" t="s">
        <v>47</v>
      </c>
      <c r="E548" s="14" t="s">
        <v>48</v>
      </c>
      <c r="F548" s="15">
        <v>3327</v>
      </c>
      <c r="G548" s="86">
        <v>72.17</v>
      </c>
      <c r="H548" s="87">
        <v>72.239999999999995</v>
      </c>
      <c r="I548" s="87">
        <v>0</v>
      </c>
      <c r="J548" s="92">
        <v>305</v>
      </c>
      <c r="K548" s="69">
        <f t="shared" si="24"/>
        <v>72.17</v>
      </c>
      <c r="L548" s="69">
        <f t="shared" si="25"/>
        <v>-6.9999999999993179E-2</v>
      </c>
      <c r="M548" s="69">
        <f t="shared" si="26"/>
        <v>-21.34999999999792</v>
      </c>
    </row>
    <row r="549" spans="1:14" x14ac:dyDescent="0.2">
      <c r="A549" s="20" t="s">
        <v>282</v>
      </c>
      <c r="B549" s="21" t="s">
        <v>283</v>
      </c>
      <c r="C549" s="12" t="s">
        <v>279</v>
      </c>
      <c r="D549" s="13" t="s">
        <v>49</v>
      </c>
      <c r="E549" s="14" t="s">
        <v>50</v>
      </c>
      <c r="F549" s="15">
        <v>3329</v>
      </c>
      <c r="G549" s="86">
        <v>77.09</v>
      </c>
      <c r="H549" s="87">
        <v>77.16</v>
      </c>
      <c r="I549" s="87">
        <v>0</v>
      </c>
      <c r="J549" s="92">
        <v>0</v>
      </c>
      <c r="K549" s="69">
        <f t="shared" si="24"/>
        <v>77.09</v>
      </c>
      <c r="L549" s="69">
        <f t="shared" si="25"/>
        <v>-6.9999999999993179E-2</v>
      </c>
      <c r="M549" s="69">
        <f t="shared" si="26"/>
        <v>0</v>
      </c>
    </row>
    <row r="550" spans="1:14" x14ac:dyDescent="0.2">
      <c r="A550" s="20" t="s">
        <v>282</v>
      </c>
      <c r="B550" s="21" t="s">
        <v>283</v>
      </c>
      <c r="C550" s="12" t="s">
        <v>279</v>
      </c>
      <c r="D550" s="16" t="s">
        <v>51</v>
      </c>
      <c r="E550" s="17" t="s">
        <v>52</v>
      </c>
      <c r="F550" s="15">
        <v>3331</v>
      </c>
      <c r="G550" s="86">
        <v>85.42</v>
      </c>
      <c r="H550" s="87">
        <v>85.49</v>
      </c>
      <c r="I550" s="87">
        <v>0</v>
      </c>
      <c r="J550" s="92">
        <v>0</v>
      </c>
      <c r="K550" s="69">
        <f t="shared" si="24"/>
        <v>85.42</v>
      </c>
      <c r="L550" s="69">
        <f t="shared" si="25"/>
        <v>-6.9999999999993179E-2</v>
      </c>
      <c r="M550" s="69">
        <f t="shared" si="26"/>
        <v>0</v>
      </c>
    </row>
    <row r="551" spans="1:14" x14ac:dyDescent="0.2">
      <c r="A551" s="12" t="s">
        <v>184</v>
      </c>
      <c r="B551" s="12" t="s">
        <v>185</v>
      </c>
      <c r="C551" s="12" t="s">
        <v>100</v>
      </c>
      <c r="D551" s="13" t="s">
        <v>21</v>
      </c>
      <c r="E551" s="14" t="s">
        <v>22</v>
      </c>
      <c r="F551" s="15">
        <v>3301</v>
      </c>
      <c r="G551" s="86">
        <v>84.69</v>
      </c>
      <c r="H551" s="87">
        <v>84.789999999999992</v>
      </c>
      <c r="I551" s="87">
        <v>0</v>
      </c>
      <c r="J551" s="92">
        <v>932</v>
      </c>
      <c r="K551" s="69">
        <f t="shared" ref="K551:K614" si="27">+G551+I551</f>
        <v>84.69</v>
      </c>
      <c r="L551" s="69">
        <f t="shared" ref="L551:L614" si="28">+K551-H551</f>
        <v>-9.9999999999994316E-2</v>
      </c>
      <c r="M551" s="69">
        <f t="shared" ref="M551:M614" si="29">+L551*J551</f>
        <v>-93.199999999994702</v>
      </c>
      <c r="N551" s="70">
        <f>SUM(M551:M566)</f>
        <v>-1167.0999999999981</v>
      </c>
    </row>
    <row r="552" spans="1:14" x14ac:dyDescent="0.2">
      <c r="A552" s="12" t="s">
        <v>184</v>
      </c>
      <c r="B552" s="12" t="s">
        <v>185</v>
      </c>
      <c r="C552" s="12" t="s">
        <v>100</v>
      </c>
      <c r="D552" s="13" t="s">
        <v>23</v>
      </c>
      <c r="E552" s="14" t="s">
        <v>24</v>
      </c>
      <c r="F552" s="15">
        <v>3303</v>
      </c>
      <c r="G552" s="86">
        <v>91.77</v>
      </c>
      <c r="H552" s="87">
        <v>91.86999999999999</v>
      </c>
      <c r="I552" s="87">
        <v>0</v>
      </c>
      <c r="J552" s="92">
        <v>0</v>
      </c>
      <c r="K552" s="69">
        <f t="shared" si="27"/>
        <v>91.77</v>
      </c>
      <c r="L552" s="69">
        <f t="shared" si="28"/>
        <v>-9.9999999999994316E-2</v>
      </c>
      <c r="M552" s="69">
        <f t="shared" si="29"/>
        <v>0</v>
      </c>
    </row>
    <row r="553" spans="1:14" x14ac:dyDescent="0.2">
      <c r="A553" s="12" t="s">
        <v>184</v>
      </c>
      <c r="B553" s="12" t="s">
        <v>185</v>
      </c>
      <c r="C553" s="12" t="s">
        <v>100</v>
      </c>
      <c r="D553" s="13" t="s">
        <v>25</v>
      </c>
      <c r="E553" s="14" t="s">
        <v>26</v>
      </c>
      <c r="F553" s="15">
        <v>3305</v>
      </c>
      <c r="G553" s="86">
        <v>82.76</v>
      </c>
      <c r="H553" s="87">
        <v>82.86</v>
      </c>
      <c r="I553" s="87">
        <v>0</v>
      </c>
      <c r="J553" s="92">
        <v>0</v>
      </c>
      <c r="K553" s="69">
        <f t="shared" si="27"/>
        <v>82.76</v>
      </c>
      <c r="L553" s="69">
        <f t="shared" si="28"/>
        <v>-9.9999999999994316E-2</v>
      </c>
      <c r="M553" s="69">
        <f t="shared" si="29"/>
        <v>0</v>
      </c>
    </row>
    <row r="554" spans="1:14" x14ac:dyDescent="0.2">
      <c r="A554" s="12" t="s">
        <v>184</v>
      </c>
      <c r="B554" s="12" t="s">
        <v>185</v>
      </c>
      <c r="C554" s="12" t="s">
        <v>100</v>
      </c>
      <c r="D554" s="13" t="s">
        <v>27</v>
      </c>
      <c r="E554" s="14" t="s">
        <v>28</v>
      </c>
      <c r="F554" s="15">
        <v>3307</v>
      </c>
      <c r="G554" s="86">
        <v>90.7</v>
      </c>
      <c r="H554" s="87">
        <v>90.8</v>
      </c>
      <c r="I554" s="87">
        <v>0</v>
      </c>
      <c r="J554" s="92">
        <v>0</v>
      </c>
      <c r="K554" s="69">
        <f t="shared" si="27"/>
        <v>90.7</v>
      </c>
      <c r="L554" s="69">
        <f t="shared" si="28"/>
        <v>-9.9999999999994316E-2</v>
      </c>
      <c r="M554" s="69">
        <f t="shared" si="29"/>
        <v>0</v>
      </c>
    </row>
    <row r="555" spans="1:14" x14ac:dyDescent="0.2">
      <c r="A555" s="12" t="s">
        <v>184</v>
      </c>
      <c r="B555" s="12" t="s">
        <v>185</v>
      </c>
      <c r="C555" s="12" t="s">
        <v>100</v>
      </c>
      <c r="D555" s="13" t="s">
        <v>29</v>
      </c>
      <c r="E555" s="14" t="s">
        <v>30</v>
      </c>
      <c r="F555" s="15">
        <v>3309</v>
      </c>
      <c r="G555" s="86">
        <v>56.44</v>
      </c>
      <c r="H555" s="87">
        <v>56.54</v>
      </c>
      <c r="I555" s="87">
        <v>0</v>
      </c>
      <c r="J555" s="92">
        <v>1655</v>
      </c>
      <c r="K555" s="69">
        <f t="shared" si="27"/>
        <v>56.44</v>
      </c>
      <c r="L555" s="69">
        <f t="shared" si="28"/>
        <v>-0.10000000000000142</v>
      </c>
      <c r="M555" s="69">
        <f t="shared" si="29"/>
        <v>-165.50000000000236</v>
      </c>
    </row>
    <row r="556" spans="1:14" x14ac:dyDescent="0.2">
      <c r="A556" s="12" t="s">
        <v>184</v>
      </c>
      <c r="B556" s="12" t="s">
        <v>185</v>
      </c>
      <c r="C556" s="12" t="s">
        <v>100</v>
      </c>
      <c r="D556" s="13" t="s">
        <v>31</v>
      </c>
      <c r="E556" s="14" t="s">
        <v>32</v>
      </c>
      <c r="F556" s="15">
        <v>3311</v>
      </c>
      <c r="G556" s="86">
        <v>71.83</v>
      </c>
      <c r="H556" s="87">
        <v>71.929999999999993</v>
      </c>
      <c r="I556" s="87">
        <v>0</v>
      </c>
      <c r="J556" s="92">
        <v>50</v>
      </c>
      <c r="K556" s="69">
        <f t="shared" si="27"/>
        <v>71.83</v>
      </c>
      <c r="L556" s="69">
        <f t="shared" si="28"/>
        <v>-9.9999999999994316E-2</v>
      </c>
      <c r="M556" s="69">
        <f t="shared" si="29"/>
        <v>-4.9999999999997158</v>
      </c>
    </row>
    <row r="557" spans="1:14" x14ac:dyDescent="0.2">
      <c r="A557" s="12" t="s">
        <v>184</v>
      </c>
      <c r="B557" s="12" t="s">
        <v>185</v>
      </c>
      <c r="C557" s="12" t="s">
        <v>100</v>
      </c>
      <c r="D557" s="13" t="s">
        <v>33</v>
      </c>
      <c r="E557" s="14" t="s">
        <v>34</v>
      </c>
      <c r="F557" s="15">
        <v>3313</v>
      </c>
      <c r="G557" s="86">
        <v>76.38</v>
      </c>
      <c r="H557" s="87">
        <v>76.47999999999999</v>
      </c>
      <c r="I557" s="87">
        <v>0</v>
      </c>
      <c r="J557" s="92">
        <v>0</v>
      </c>
      <c r="K557" s="69">
        <f t="shared" si="27"/>
        <v>76.38</v>
      </c>
      <c r="L557" s="69">
        <f t="shared" si="28"/>
        <v>-9.9999999999994316E-2</v>
      </c>
      <c r="M557" s="69">
        <f t="shared" si="29"/>
        <v>0</v>
      </c>
    </row>
    <row r="558" spans="1:14" x14ac:dyDescent="0.2">
      <c r="A558" s="12" t="s">
        <v>184</v>
      </c>
      <c r="B558" s="12" t="s">
        <v>185</v>
      </c>
      <c r="C558" s="12" t="s">
        <v>100</v>
      </c>
      <c r="D558" s="13" t="s">
        <v>35</v>
      </c>
      <c r="E558" s="14" t="s">
        <v>36</v>
      </c>
      <c r="F558" s="15">
        <v>3315</v>
      </c>
      <c r="G558" s="86">
        <v>86.88</v>
      </c>
      <c r="H558" s="87">
        <v>86.97999999999999</v>
      </c>
      <c r="I558" s="87">
        <v>0</v>
      </c>
      <c r="J558" s="92">
        <v>0</v>
      </c>
      <c r="K558" s="69">
        <f t="shared" si="27"/>
        <v>86.88</v>
      </c>
      <c r="L558" s="69">
        <f t="shared" si="28"/>
        <v>-9.9999999999994316E-2</v>
      </c>
      <c r="M558" s="69">
        <f t="shared" si="29"/>
        <v>0</v>
      </c>
    </row>
    <row r="559" spans="1:14" x14ac:dyDescent="0.2">
      <c r="A559" s="12" t="s">
        <v>184</v>
      </c>
      <c r="B559" s="12" t="s">
        <v>185</v>
      </c>
      <c r="C559" s="12" t="s">
        <v>100</v>
      </c>
      <c r="D559" s="13" t="s">
        <v>37</v>
      </c>
      <c r="E559" s="14" t="s">
        <v>38</v>
      </c>
      <c r="F559" s="15">
        <v>3317</v>
      </c>
      <c r="G559" s="86">
        <v>56.01</v>
      </c>
      <c r="H559" s="87">
        <v>56.11</v>
      </c>
      <c r="I559" s="87">
        <v>0</v>
      </c>
      <c r="J559" s="92">
        <v>0</v>
      </c>
      <c r="K559" s="69">
        <f t="shared" si="27"/>
        <v>56.01</v>
      </c>
      <c r="L559" s="69">
        <f t="shared" si="28"/>
        <v>-0.10000000000000142</v>
      </c>
      <c r="M559" s="69">
        <f t="shared" si="29"/>
        <v>0</v>
      </c>
    </row>
    <row r="560" spans="1:14" x14ac:dyDescent="0.2">
      <c r="A560" s="12" t="s">
        <v>184</v>
      </c>
      <c r="B560" s="12" t="s">
        <v>185</v>
      </c>
      <c r="C560" s="12" t="s">
        <v>100</v>
      </c>
      <c r="D560" s="13" t="s">
        <v>39</v>
      </c>
      <c r="E560" s="14" t="s">
        <v>40</v>
      </c>
      <c r="F560" s="15">
        <v>3319</v>
      </c>
      <c r="G560" s="86">
        <v>66.87</v>
      </c>
      <c r="H560" s="87">
        <v>66.97</v>
      </c>
      <c r="I560" s="87">
        <v>0</v>
      </c>
      <c r="J560" s="92">
        <v>853</v>
      </c>
      <c r="K560" s="69">
        <f t="shared" si="27"/>
        <v>66.87</v>
      </c>
      <c r="L560" s="69">
        <f t="shared" si="28"/>
        <v>-9.9999999999994316E-2</v>
      </c>
      <c r="M560" s="69">
        <f t="shared" si="29"/>
        <v>-85.299999999995151</v>
      </c>
    </row>
    <row r="561" spans="1:14" x14ac:dyDescent="0.2">
      <c r="A561" s="12" t="s">
        <v>184</v>
      </c>
      <c r="B561" s="12" t="s">
        <v>185</v>
      </c>
      <c r="C561" s="12" t="s">
        <v>100</v>
      </c>
      <c r="D561" s="13" t="s">
        <v>41</v>
      </c>
      <c r="E561" s="14" t="s">
        <v>42</v>
      </c>
      <c r="F561" s="15">
        <v>3321</v>
      </c>
      <c r="G561" s="86">
        <v>73.989999999999995</v>
      </c>
      <c r="H561" s="87">
        <v>74.089999999999989</v>
      </c>
      <c r="I561" s="87">
        <v>0</v>
      </c>
      <c r="J561" s="92">
        <v>0</v>
      </c>
      <c r="K561" s="69">
        <f t="shared" si="27"/>
        <v>73.989999999999995</v>
      </c>
      <c r="L561" s="69">
        <f t="shared" si="28"/>
        <v>-9.9999999999994316E-2</v>
      </c>
      <c r="M561" s="69">
        <f t="shared" si="29"/>
        <v>0</v>
      </c>
    </row>
    <row r="562" spans="1:14" x14ac:dyDescent="0.2">
      <c r="A562" s="12" t="s">
        <v>184</v>
      </c>
      <c r="B562" s="12" t="s">
        <v>185</v>
      </c>
      <c r="C562" s="12" t="s">
        <v>100</v>
      </c>
      <c r="D562" s="13" t="s">
        <v>43</v>
      </c>
      <c r="E562" s="14" t="s">
        <v>44</v>
      </c>
      <c r="F562" s="15">
        <v>3323</v>
      </c>
      <c r="G562" s="86">
        <v>47.89</v>
      </c>
      <c r="H562" s="87">
        <v>47.99</v>
      </c>
      <c r="I562" s="87">
        <v>0</v>
      </c>
      <c r="J562" s="92">
        <v>92</v>
      </c>
      <c r="K562" s="69">
        <f t="shared" si="27"/>
        <v>47.89</v>
      </c>
      <c r="L562" s="69">
        <f t="shared" si="28"/>
        <v>-0.10000000000000142</v>
      </c>
      <c r="M562" s="69">
        <f t="shared" si="29"/>
        <v>-9.2000000000001307</v>
      </c>
    </row>
    <row r="563" spans="1:14" x14ac:dyDescent="0.2">
      <c r="A563" s="12" t="s">
        <v>184</v>
      </c>
      <c r="B563" s="12" t="s">
        <v>185</v>
      </c>
      <c r="C563" s="12" t="s">
        <v>100</v>
      </c>
      <c r="D563" s="13" t="s">
        <v>45</v>
      </c>
      <c r="E563" s="14" t="s">
        <v>46</v>
      </c>
      <c r="F563" s="15">
        <v>3325</v>
      </c>
      <c r="G563" s="86">
        <v>60.47</v>
      </c>
      <c r="H563" s="87">
        <v>60.57</v>
      </c>
      <c r="I563" s="87">
        <v>0</v>
      </c>
      <c r="J563" s="92">
        <v>7293</v>
      </c>
      <c r="K563" s="69">
        <f t="shared" si="27"/>
        <v>60.47</v>
      </c>
      <c r="L563" s="69">
        <f t="shared" si="28"/>
        <v>-0.10000000000000142</v>
      </c>
      <c r="M563" s="69">
        <f t="shared" si="29"/>
        <v>-729.30000000001041</v>
      </c>
    </row>
    <row r="564" spans="1:14" x14ac:dyDescent="0.2">
      <c r="A564" s="12" t="s">
        <v>184</v>
      </c>
      <c r="B564" s="12" t="s">
        <v>185</v>
      </c>
      <c r="C564" s="12" t="s">
        <v>100</v>
      </c>
      <c r="D564" s="13" t="s">
        <v>47</v>
      </c>
      <c r="E564" s="14" t="s">
        <v>48</v>
      </c>
      <c r="F564" s="15">
        <v>3327</v>
      </c>
      <c r="G564" s="86">
        <v>66.87</v>
      </c>
      <c r="H564" s="87">
        <v>66.97</v>
      </c>
      <c r="I564" s="87">
        <v>0</v>
      </c>
      <c r="J564" s="92">
        <v>796</v>
      </c>
      <c r="K564" s="69">
        <f t="shared" si="27"/>
        <v>66.87</v>
      </c>
      <c r="L564" s="69">
        <f t="shared" si="28"/>
        <v>-9.9999999999994316E-2</v>
      </c>
      <c r="M564" s="69">
        <f t="shared" si="29"/>
        <v>-79.599999999995475</v>
      </c>
    </row>
    <row r="565" spans="1:14" x14ac:dyDescent="0.2">
      <c r="A565" s="12" t="s">
        <v>184</v>
      </c>
      <c r="B565" s="12" t="s">
        <v>185</v>
      </c>
      <c r="C565" s="12" t="s">
        <v>100</v>
      </c>
      <c r="D565" s="13" t="s">
        <v>49</v>
      </c>
      <c r="E565" s="14" t="s">
        <v>50</v>
      </c>
      <c r="F565" s="15">
        <v>3329</v>
      </c>
      <c r="G565" s="86">
        <v>71.41</v>
      </c>
      <c r="H565" s="87">
        <v>71.509999999999991</v>
      </c>
      <c r="I565" s="87">
        <v>0</v>
      </c>
      <c r="J565" s="92">
        <v>0</v>
      </c>
      <c r="K565" s="69">
        <f t="shared" si="27"/>
        <v>71.41</v>
      </c>
      <c r="L565" s="69">
        <f t="shared" si="28"/>
        <v>-9.9999999999994316E-2</v>
      </c>
      <c r="M565" s="69">
        <f t="shared" si="29"/>
        <v>0</v>
      </c>
    </row>
    <row r="566" spans="1:14" x14ac:dyDescent="0.2">
      <c r="A566" s="12" t="s">
        <v>184</v>
      </c>
      <c r="B566" s="12" t="s">
        <v>185</v>
      </c>
      <c r="C566" s="12" t="s">
        <v>100</v>
      </c>
      <c r="D566" s="16" t="s">
        <v>51</v>
      </c>
      <c r="E566" s="17" t="s">
        <v>52</v>
      </c>
      <c r="F566" s="15">
        <v>3331</v>
      </c>
      <c r="G566" s="86">
        <v>79.09</v>
      </c>
      <c r="H566" s="87">
        <v>79.19</v>
      </c>
      <c r="I566" s="87">
        <v>0</v>
      </c>
      <c r="J566" s="92">
        <v>0</v>
      </c>
      <c r="K566" s="69">
        <f t="shared" si="27"/>
        <v>79.09</v>
      </c>
      <c r="L566" s="69">
        <f t="shared" si="28"/>
        <v>-9.9999999999994316E-2</v>
      </c>
      <c r="M566" s="69">
        <f t="shared" si="29"/>
        <v>0</v>
      </c>
    </row>
    <row r="567" spans="1:14" x14ac:dyDescent="0.2">
      <c r="A567" s="22" t="s">
        <v>166</v>
      </c>
      <c r="B567" s="21" t="s">
        <v>167</v>
      </c>
      <c r="C567" s="12" t="s">
        <v>100</v>
      </c>
      <c r="D567" s="13" t="s">
        <v>21</v>
      </c>
      <c r="E567" s="14" t="s">
        <v>22</v>
      </c>
      <c r="F567" s="15">
        <v>3301</v>
      </c>
      <c r="G567" s="86">
        <v>84.69</v>
      </c>
      <c r="H567" s="87">
        <v>84.789999999999992</v>
      </c>
      <c r="I567" s="87">
        <v>0</v>
      </c>
      <c r="J567" s="92">
        <v>0</v>
      </c>
      <c r="K567" s="69">
        <f t="shared" si="27"/>
        <v>84.69</v>
      </c>
      <c r="L567" s="69">
        <f t="shared" si="28"/>
        <v>-9.9999999999994316E-2</v>
      </c>
      <c r="M567" s="69">
        <f t="shared" si="29"/>
        <v>0</v>
      </c>
      <c r="N567" s="70">
        <f>SUM(M567:M582)</f>
        <v>-388.60000000000548</v>
      </c>
    </row>
    <row r="568" spans="1:14" x14ac:dyDescent="0.2">
      <c r="A568" s="22" t="s">
        <v>166</v>
      </c>
      <c r="B568" s="21" t="s">
        <v>167</v>
      </c>
      <c r="C568" s="12" t="s">
        <v>100</v>
      </c>
      <c r="D568" s="13" t="s">
        <v>23</v>
      </c>
      <c r="E568" s="14" t="s">
        <v>24</v>
      </c>
      <c r="F568" s="15">
        <v>3303</v>
      </c>
      <c r="G568" s="86">
        <v>91.77</v>
      </c>
      <c r="H568" s="87">
        <v>91.86999999999999</v>
      </c>
      <c r="I568" s="87">
        <v>0</v>
      </c>
      <c r="J568" s="92">
        <v>0</v>
      </c>
      <c r="K568" s="69">
        <f t="shared" si="27"/>
        <v>91.77</v>
      </c>
      <c r="L568" s="69">
        <f t="shared" si="28"/>
        <v>-9.9999999999994316E-2</v>
      </c>
      <c r="M568" s="69">
        <f t="shared" si="29"/>
        <v>0</v>
      </c>
    </row>
    <row r="569" spans="1:14" x14ac:dyDescent="0.2">
      <c r="A569" s="22" t="s">
        <v>166</v>
      </c>
      <c r="B569" s="21" t="s">
        <v>167</v>
      </c>
      <c r="C569" s="12" t="s">
        <v>100</v>
      </c>
      <c r="D569" s="13" t="s">
        <v>25</v>
      </c>
      <c r="E569" s="14" t="s">
        <v>26</v>
      </c>
      <c r="F569" s="15">
        <v>3305</v>
      </c>
      <c r="G569" s="86">
        <v>82.76</v>
      </c>
      <c r="H569" s="87">
        <v>82.86</v>
      </c>
      <c r="I569" s="87">
        <v>0</v>
      </c>
      <c r="J569" s="92">
        <v>0</v>
      </c>
      <c r="K569" s="69">
        <f t="shared" si="27"/>
        <v>82.76</v>
      </c>
      <c r="L569" s="69">
        <f t="shared" si="28"/>
        <v>-9.9999999999994316E-2</v>
      </c>
      <c r="M569" s="69">
        <f t="shared" si="29"/>
        <v>0</v>
      </c>
    </row>
    <row r="570" spans="1:14" x14ac:dyDescent="0.2">
      <c r="A570" s="22" t="s">
        <v>166</v>
      </c>
      <c r="B570" s="21" t="s">
        <v>167</v>
      </c>
      <c r="C570" s="12" t="s">
        <v>100</v>
      </c>
      <c r="D570" s="13" t="s">
        <v>27</v>
      </c>
      <c r="E570" s="14" t="s">
        <v>28</v>
      </c>
      <c r="F570" s="15">
        <v>3307</v>
      </c>
      <c r="G570" s="86">
        <v>90.7</v>
      </c>
      <c r="H570" s="87">
        <v>90.8</v>
      </c>
      <c r="I570" s="87">
        <v>0</v>
      </c>
      <c r="J570" s="92">
        <v>0</v>
      </c>
      <c r="K570" s="69">
        <f t="shared" si="27"/>
        <v>90.7</v>
      </c>
      <c r="L570" s="69">
        <f t="shared" si="28"/>
        <v>-9.9999999999994316E-2</v>
      </c>
      <c r="M570" s="69">
        <f t="shared" si="29"/>
        <v>0</v>
      </c>
    </row>
    <row r="571" spans="1:14" x14ac:dyDescent="0.2">
      <c r="A571" s="22" t="s">
        <v>166</v>
      </c>
      <c r="B571" s="21" t="s">
        <v>167</v>
      </c>
      <c r="C571" s="12" t="s">
        <v>100</v>
      </c>
      <c r="D571" s="13" t="s">
        <v>29</v>
      </c>
      <c r="E571" s="14" t="s">
        <v>30</v>
      </c>
      <c r="F571" s="15">
        <v>3309</v>
      </c>
      <c r="G571" s="86">
        <v>56.44</v>
      </c>
      <c r="H571" s="87">
        <v>56.54</v>
      </c>
      <c r="I571" s="87">
        <v>0</v>
      </c>
      <c r="J571" s="92">
        <v>468</v>
      </c>
      <c r="K571" s="69">
        <f t="shared" si="27"/>
        <v>56.44</v>
      </c>
      <c r="L571" s="69">
        <f t="shared" si="28"/>
        <v>-0.10000000000000142</v>
      </c>
      <c r="M571" s="69">
        <f t="shared" si="29"/>
        <v>-46.800000000000665</v>
      </c>
    </row>
    <row r="572" spans="1:14" x14ac:dyDescent="0.2">
      <c r="A572" s="22" t="s">
        <v>166</v>
      </c>
      <c r="B572" s="21" t="s">
        <v>167</v>
      </c>
      <c r="C572" s="12" t="s">
        <v>100</v>
      </c>
      <c r="D572" s="13" t="s">
        <v>31</v>
      </c>
      <c r="E572" s="14" t="s">
        <v>32</v>
      </c>
      <c r="F572" s="15">
        <v>3311</v>
      </c>
      <c r="G572" s="86">
        <v>71.83</v>
      </c>
      <c r="H572" s="87">
        <v>71.929999999999993</v>
      </c>
      <c r="I572" s="87">
        <v>0</v>
      </c>
      <c r="J572" s="92">
        <v>0</v>
      </c>
      <c r="K572" s="69">
        <f t="shared" si="27"/>
        <v>71.83</v>
      </c>
      <c r="L572" s="69">
        <f t="shared" si="28"/>
        <v>-9.9999999999994316E-2</v>
      </c>
      <c r="M572" s="69">
        <f t="shared" si="29"/>
        <v>0</v>
      </c>
    </row>
    <row r="573" spans="1:14" x14ac:dyDescent="0.2">
      <c r="A573" s="22" t="s">
        <v>166</v>
      </c>
      <c r="B573" s="21" t="s">
        <v>167</v>
      </c>
      <c r="C573" s="12" t="s">
        <v>100</v>
      </c>
      <c r="D573" s="13" t="s">
        <v>33</v>
      </c>
      <c r="E573" s="14" t="s">
        <v>34</v>
      </c>
      <c r="F573" s="15">
        <v>3313</v>
      </c>
      <c r="G573" s="86">
        <v>76.38</v>
      </c>
      <c r="H573" s="87">
        <v>76.47999999999999</v>
      </c>
      <c r="I573" s="87">
        <v>0</v>
      </c>
      <c r="J573" s="92">
        <v>0</v>
      </c>
      <c r="K573" s="69">
        <f t="shared" si="27"/>
        <v>76.38</v>
      </c>
      <c r="L573" s="69">
        <f t="shared" si="28"/>
        <v>-9.9999999999994316E-2</v>
      </c>
      <c r="M573" s="69">
        <f t="shared" si="29"/>
        <v>0</v>
      </c>
    </row>
    <row r="574" spans="1:14" x14ac:dyDescent="0.2">
      <c r="A574" s="22" t="s">
        <v>166</v>
      </c>
      <c r="B574" s="21" t="s">
        <v>167</v>
      </c>
      <c r="C574" s="12" t="s">
        <v>100</v>
      </c>
      <c r="D574" s="13" t="s">
        <v>35</v>
      </c>
      <c r="E574" s="14" t="s">
        <v>36</v>
      </c>
      <c r="F574" s="15">
        <v>3315</v>
      </c>
      <c r="G574" s="86">
        <v>86.88</v>
      </c>
      <c r="H574" s="87">
        <v>86.97999999999999</v>
      </c>
      <c r="I574" s="87">
        <v>0</v>
      </c>
      <c r="J574" s="92">
        <v>0</v>
      </c>
      <c r="K574" s="69">
        <f t="shared" si="27"/>
        <v>86.88</v>
      </c>
      <c r="L574" s="69">
        <f t="shared" si="28"/>
        <v>-9.9999999999994316E-2</v>
      </c>
      <c r="M574" s="69">
        <f t="shared" si="29"/>
        <v>0</v>
      </c>
    </row>
    <row r="575" spans="1:14" x14ac:dyDescent="0.2">
      <c r="A575" s="22" t="s">
        <v>166</v>
      </c>
      <c r="B575" s="21" t="s">
        <v>167</v>
      </c>
      <c r="C575" s="12" t="s">
        <v>100</v>
      </c>
      <c r="D575" s="13" t="s">
        <v>37</v>
      </c>
      <c r="E575" s="14" t="s">
        <v>38</v>
      </c>
      <c r="F575" s="15">
        <v>3317</v>
      </c>
      <c r="G575" s="86">
        <v>56.01</v>
      </c>
      <c r="H575" s="87">
        <v>56.11</v>
      </c>
      <c r="I575" s="87">
        <v>0</v>
      </c>
      <c r="J575" s="92">
        <v>0</v>
      </c>
      <c r="K575" s="69">
        <f t="shared" si="27"/>
        <v>56.01</v>
      </c>
      <c r="L575" s="69">
        <f t="shared" si="28"/>
        <v>-0.10000000000000142</v>
      </c>
      <c r="M575" s="69">
        <f t="shared" si="29"/>
        <v>0</v>
      </c>
    </row>
    <row r="576" spans="1:14" x14ac:dyDescent="0.2">
      <c r="A576" s="22" t="s">
        <v>166</v>
      </c>
      <c r="B576" s="21" t="s">
        <v>167</v>
      </c>
      <c r="C576" s="12" t="s">
        <v>100</v>
      </c>
      <c r="D576" s="13" t="s">
        <v>39</v>
      </c>
      <c r="E576" s="14" t="s">
        <v>40</v>
      </c>
      <c r="F576" s="15">
        <v>3319</v>
      </c>
      <c r="G576" s="86">
        <v>66.87</v>
      </c>
      <c r="H576" s="87">
        <v>66.97</v>
      </c>
      <c r="I576" s="87">
        <v>0</v>
      </c>
      <c r="J576" s="92">
        <v>0</v>
      </c>
      <c r="K576" s="69">
        <f t="shared" si="27"/>
        <v>66.87</v>
      </c>
      <c r="L576" s="69">
        <f t="shared" si="28"/>
        <v>-9.9999999999994316E-2</v>
      </c>
      <c r="M576" s="69">
        <f t="shared" si="29"/>
        <v>0</v>
      </c>
    </row>
    <row r="577" spans="1:14" x14ac:dyDescent="0.2">
      <c r="A577" s="22" t="s">
        <v>166</v>
      </c>
      <c r="B577" s="21" t="s">
        <v>167</v>
      </c>
      <c r="C577" s="12" t="s">
        <v>100</v>
      </c>
      <c r="D577" s="13" t="s">
        <v>41</v>
      </c>
      <c r="E577" s="14" t="s">
        <v>42</v>
      </c>
      <c r="F577" s="15">
        <v>3321</v>
      </c>
      <c r="G577" s="86">
        <v>73.989999999999995</v>
      </c>
      <c r="H577" s="87">
        <v>74.089999999999989</v>
      </c>
      <c r="I577" s="87">
        <v>0</v>
      </c>
      <c r="J577" s="92">
        <v>0</v>
      </c>
      <c r="K577" s="69">
        <f t="shared" si="27"/>
        <v>73.989999999999995</v>
      </c>
      <c r="L577" s="69">
        <f t="shared" si="28"/>
        <v>-9.9999999999994316E-2</v>
      </c>
      <c r="M577" s="69">
        <f t="shared" si="29"/>
        <v>0</v>
      </c>
    </row>
    <row r="578" spans="1:14" x14ac:dyDescent="0.2">
      <c r="A578" s="22" t="s">
        <v>166</v>
      </c>
      <c r="B578" s="21" t="s">
        <v>167</v>
      </c>
      <c r="C578" s="12" t="s">
        <v>100</v>
      </c>
      <c r="D578" s="13" t="s">
        <v>43</v>
      </c>
      <c r="E578" s="14" t="s">
        <v>44</v>
      </c>
      <c r="F578" s="15">
        <v>3323</v>
      </c>
      <c r="G578" s="86">
        <v>47.89</v>
      </c>
      <c r="H578" s="87">
        <v>47.99</v>
      </c>
      <c r="I578" s="87">
        <v>0</v>
      </c>
      <c r="J578" s="92">
        <v>0</v>
      </c>
      <c r="K578" s="69">
        <f t="shared" si="27"/>
        <v>47.89</v>
      </c>
      <c r="L578" s="69">
        <f t="shared" si="28"/>
        <v>-0.10000000000000142</v>
      </c>
      <c r="M578" s="69">
        <f t="shared" si="29"/>
        <v>0</v>
      </c>
    </row>
    <row r="579" spans="1:14" x14ac:dyDescent="0.2">
      <c r="A579" s="22" t="s">
        <v>166</v>
      </c>
      <c r="B579" s="21" t="s">
        <v>167</v>
      </c>
      <c r="C579" s="12" t="s">
        <v>100</v>
      </c>
      <c r="D579" s="13" t="s">
        <v>45</v>
      </c>
      <c r="E579" s="14" t="s">
        <v>46</v>
      </c>
      <c r="F579" s="15">
        <v>3325</v>
      </c>
      <c r="G579" s="86">
        <v>60.47</v>
      </c>
      <c r="H579" s="87">
        <v>60.57</v>
      </c>
      <c r="I579" s="87">
        <v>0</v>
      </c>
      <c r="J579" s="92">
        <v>3418</v>
      </c>
      <c r="K579" s="69">
        <f t="shared" si="27"/>
        <v>60.47</v>
      </c>
      <c r="L579" s="69">
        <f t="shared" si="28"/>
        <v>-0.10000000000000142</v>
      </c>
      <c r="M579" s="69">
        <f t="shared" si="29"/>
        <v>-341.80000000000484</v>
      </c>
    </row>
    <row r="580" spans="1:14" x14ac:dyDescent="0.2">
      <c r="A580" s="22" t="s">
        <v>166</v>
      </c>
      <c r="B580" s="21" t="s">
        <v>167</v>
      </c>
      <c r="C580" s="12" t="s">
        <v>100</v>
      </c>
      <c r="D580" s="13" t="s">
        <v>47</v>
      </c>
      <c r="E580" s="14" t="s">
        <v>48</v>
      </c>
      <c r="F580" s="15">
        <v>3327</v>
      </c>
      <c r="G580" s="86">
        <v>66.87</v>
      </c>
      <c r="H580" s="87">
        <v>66.97</v>
      </c>
      <c r="I580" s="87">
        <v>0</v>
      </c>
      <c r="J580" s="92">
        <v>0</v>
      </c>
      <c r="K580" s="69">
        <f t="shared" si="27"/>
        <v>66.87</v>
      </c>
      <c r="L580" s="69">
        <f t="shared" si="28"/>
        <v>-9.9999999999994316E-2</v>
      </c>
      <c r="M580" s="69">
        <f t="shared" si="29"/>
        <v>0</v>
      </c>
    </row>
    <row r="581" spans="1:14" x14ac:dyDescent="0.2">
      <c r="A581" s="22" t="s">
        <v>166</v>
      </c>
      <c r="B581" s="21" t="s">
        <v>167</v>
      </c>
      <c r="C581" s="12" t="s">
        <v>100</v>
      </c>
      <c r="D581" s="13" t="s">
        <v>49</v>
      </c>
      <c r="E581" s="14" t="s">
        <v>50</v>
      </c>
      <c r="F581" s="15">
        <v>3329</v>
      </c>
      <c r="G581" s="86">
        <v>71.41</v>
      </c>
      <c r="H581" s="87">
        <v>71.509999999999991</v>
      </c>
      <c r="I581" s="87">
        <v>0</v>
      </c>
      <c r="J581" s="92">
        <v>0</v>
      </c>
      <c r="K581" s="69">
        <f t="shared" si="27"/>
        <v>71.41</v>
      </c>
      <c r="L581" s="69">
        <f t="shared" si="28"/>
        <v>-9.9999999999994316E-2</v>
      </c>
      <c r="M581" s="69">
        <f t="shared" si="29"/>
        <v>0</v>
      </c>
    </row>
    <row r="582" spans="1:14" x14ac:dyDescent="0.2">
      <c r="A582" s="22" t="s">
        <v>166</v>
      </c>
      <c r="B582" s="21" t="s">
        <v>167</v>
      </c>
      <c r="C582" s="12" t="s">
        <v>100</v>
      </c>
      <c r="D582" s="16" t="s">
        <v>51</v>
      </c>
      <c r="E582" s="17" t="s">
        <v>52</v>
      </c>
      <c r="F582" s="15">
        <v>3331</v>
      </c>
      <c r="G582" s="86">
        <v>79.09</v>
      </c>
      <c r="H582" s="87">
        <v>79.19</v>
      </c>
      <c r="I582" s="87">
        <v>0</v>
      </c>
      <c r="J582" s="92">
        <v>0</v>
      </c>
      <c r="K582" s="69">
        <f t="shared" si="27"/>
        <v>79.09</v>
      </c>
      <c r="L582" s="69">
        <f t="shared" si="28"/>
        <v>-9.9999999999994316E-2</v>
      </c>
      <c r="M582" s="69">
        <f t="shared" si="29"/>
        <v>0</v>
      </c>
    </row>
    <row r="583" spans="1:14" x14ac:dyDescent="0.2">
      <c r="A583" s="12" t="s">
        <v>151</v>
      </c>
      <c r="B583" s="12" t="s">
        <v>152</v>
      </c>
      <c r="C583" s="12" t="s">
        <v>97</v>
      </c>
      <c r="D583" s="13" t="s">
        <v>21</v>
      </c>
      <c r="E583" s="14" t="s">
        <v>22</v>
      </c>
      <c r="F583" s="15">
        <v>3301</v>
      </c>
      <c r="G583" s="86">
        <v>85.84</v>
      </c>
      <c r="H583" s="87">
        <v>86.070000000000007</v>
      </c>
      <c r="I583" s="87">
        <v>0</v>
      </c>
      <c r="J583" s="92">
        <v>95</v>
      </c>
      <c r="K583" s="69">
        <f t="shared" si="27"/>
        <v>85.84</v>
      </c>
      <c r="L583" s="69">
        <f t="shared" si="28"/>
        <v>-0.23000000000000398</v>
      </c>
      <c r="M583" s="69">
        <f t="shared" si="29"/>
        <v>-21.850000000000378</v>
      </c>
      <c r="N583" s="70">
        <f>SUM(M583:M598)</f>
        <v>-1397.9399999999844</v>
      </c>
    </row>
    <row r="584" spans="1:14" x14ac:dyDescent="0.2">
      <c r="A584" s="12" t="s">
        <v>151</v>
      </c>
      <c r="B584" s="12" t="s">
        <v>152</v>
      </c>
      <c r="C584" s="12" t="s">
        <v>97</v>
      </c>
      <c r="D584" s="13" t="s">
        <v>23</v>
      </c>
      <c r="E584" s="14" t="s">
        <v>24</v>
      </c>
      <c r="F584" s="15">
        <v>3303</v>
      </c>
      <c r="G584" s="86">
        <v>93.05</v>
      </c>
      <c r="H584" s="87">
        <v>93.28</v>
      </c>
      <c r="I584" s="87">
        <v>0</v>
      </c>
      <c r="J584" s="92">
        <v>0</v>
      </c>
      <c r="K584" s="69">
        <f t="shared" si="27"/>
        <v>93.05</v>
      </c>
      <c r="L584" s="69">
        <f t="shared" si="28"/>
        <v>-0.23000000000000398</v>
      </c>
      <c r="M584" s="69">
        <f t="shared" si="29"/>
        <v>0</v>
      </c>
    </row>
    <row r="585" spans="1:14" x14ac:dyDescent="0.2">
      <c r="A585" s="12" t="s">
        <v>151</v>
      </c>
      <c r="B585" s="12" t="s">
        <v>152</v>
      </c>
      <c r="C585" s="12" t="s">
        <v>97</v>
      </c>
      <c r="D585" s="13" t="s">
        <v>25</v>
      </c>
      <c r="E585" s="14" t="s">
        <v>26</v>
      </c>
      <c r="F585" s="15">
        <v>3305</v>
      </c>
      <c r="G585" s="86">
        <v>83.96</v>
      </c>
      <c r="H585" s="87">
        <v>84.19</v>
      </c>
      <c r="I585" s="87">
        <v>0</v>
      </c>
      <c r="J585" s="92">
        <v>0</v>
      </c>
      <c r="K585" s="69">
        <f t="shared" si="27"/>
        <v>83.96</v>
      </c>
      <c r="L585" s="69">
        <f t="shared" si="28"/>
        <v>-0.23000000000000398</v>
      </c>
      <c r="M585" s="69">
        <f t="shared" si="29"/>
        <v>0</v>
      </c>
    </row>
    <row r="586" spans="1:14" x14ac:dyDescent="0.2">
      <c r="A586" s="12" t="s">
        <v>151</v>
      </c>
      <c r="B586" s="12" t="s">
        <v>152</v>
      </c>
      <c r="C586" s="12" t="s">
        <v>97</v>
      </c>
      <c r="D586" s="13" t="s">
        <v>27</v>
      </c>
      <c r="E586" s="14" t="s">
        <v>28</v>
      </c>
      <c r="F586" s="15">
        <v>3307</v>
      </c>
      <c r="G586" s="86">
        <v>91.72</v>
      </c>
      <c r="H586" s="87">
        <v>91.95</v>
      </c>
      <c r="I586" s="87">
        <v>0</v>
      </c>
      <c r="J586" s="92">
        <v>0</v>
      </c>
      <c r="K586" s="69">
        <f t="shared" si="27"/>
        <v>91.72</v>
      </c>
      <c r="L586" s="69">
        <f t="shared" si="28"/>
        <v>-0.23000000000000398</v>
      </c>
      <c r="M586" s="69">
        <f t="shared" si="29"/>
        <v>0</v>
      </c>
    </row>
    <row r="587" spans="1:14" x14ac:dyDescent="0.2">
      <c r="A587" s="12" t="s">
        <v>151</v>
      </c>
      <c r="B587" s="12" t="s">
        <v>152</v>
      </c>
      <c r="C587" s="12" t="s">
        <v>97</v>
      </c>
      <c r="D587" s="13" t="s">
        <v>29</v>
      </c>
      <c r="E587" s="14" t="s">
        <v>30</v>
      </c>
      <c r="F587" s="15">
        <v>3309</v>
      </c>
      <c r="G587" s="86">
        <v>57.47</v>
      </c>
      <c r="H587" s="87">
        <v>57.699999999999996</v>
      </c>
      <c r="I587" s="87">
        <v>0</v>
      </c>
      <c r="J587" s="92">
        <v>164</v>
      </c>
      <c r="K587" s="69">
        <f t="shared" si="27"/>
        <v>57.47</v>
      </c>
      <c r="L587" s="69">
        <f t="shared" si="28"/>
        <v>-0.22999999999999687</v>
      </c>
      <c r="M587" s="69">
        <f t="shared" si="29"/>
        <v>-37.719999999999487</v>
      </c>
    </row>
    <row r="588" spans="1:14" x14ac:dyDescent="0.2">
      <c r="A588" s="12" t="s">
        <v>151</v>
      </c>
      <c r="B588" s="12" t="s">
        <v>152</v>
      </c>
      <c r="C588" s="12" t="s">
        <v>97</v>
      </c>
      <c r="D588" s="13" t="s">
        <v>31</v>
      </c>
      <c r="E588" s="14" t="s">
        <v>32</v>
      </c>
      <c r="F588" s="15">
        <v>3311</v>
      </c>
      <c r="G588" s="86">
        <v>73.06</v>
      </c>
      <c r="H588" s="87">
        <v>73.290000000000006</v>
      </c>
      <c r="I588" s="87">
        <v>0</v>
      </c>
      <c r="J588" s="92">
        <v>0</v>
      </c>
      <c r="K588" s="69">
        <f t="shared" si="27"/>
        <v>73.06</v>
      </c>
      <c r="L588" s="69">
        <f t="shared" si="28"/>
        <v>-0.23000000000000398</v>
      </c>
      <c r="M588" s="69">
        <f t="shared" si="29"/>
        <v>0</v>
      </c>
    </row>
    <row r="589" spans="1:14" x14ac:dyDescent="0.2">
      <c r="A589" s="12" t="s">
        <v>151</v>
      </c>
      <c r="B589" s="12" t="s">
        <v>152</v>
      </c>
      <c r="C589" s="12" t="s">
        <v>97</v>
      </c>
      <c r="D589" s="13" t="s">
        <v>33</v>
      </c>
      <c r="E589" s="14" t="s">
        <v>34</v>
      </c>
      <c r="F589" s="15">
        <v>3313</v>
      </c>
      <c r="G589" s="86">
        <v>77.58</v>
      </c>
      <c r="H589" s="87">
        <v>77.81</v>
      </c>
      <c r="I589" s="87">
        <v>0</v>
      </c>
      <c r="J589" s="92">
        <v>0</v>
      </c>
      <c r="K589" s="69">
        <f t="shared" si="27"/>
        <v>77.58</v>
      </c>
      <c r="L589" s="69">
        <f t="shared" si="28"/>
        <v>-0.23000000000000398</v>
      </c>
      <c r="M589" s="69">
        <f t="shared" si="29"/>
        <v>0</v>
      </c>
    </row>
    <row r="590" spans="1:14" x14ac:dyDescent="0.2">
      <c r="A590" s="12" t="s">
        <v>151</v>
      </c>
      <c r="B590" s="12" t="s">
        <v>152</v>
      </c>
      <c r="C590" s="12" t="s">
        <v>97</v>
      </c>
      <c r="D590" s="13" t="s">
        <v>35</v>
      </c>
      <c r="E590" s="14" t="s">
        <v>36</v>
      </c>
      <c r="F590" s="15">
        <v>3315</v>
      </c>
      <c r="G590" s="86">
        <v>88.15</v>
      </c>
      <c r="H590" s="87">
        <v>88.38000000000001</v>
      </c>
      <c r="I590" s="87">
        <v>0</v>
      </c>
      <c r="J590" s="92">
        <v>0</v>
      </c>
      <c r="K590" s="69">
        <f t="shared" si="27"/>
        <v>88.15</v>
      </c>
      <c r="L590" s="69">
        <f t="shared" si="28"/>
        <v>-0.23000000000000398</v>
      </c>
      <c r="M590" s="69">
        <f t="shared" si="29"/>
        <v>0</v>
      </c>
    </row>
    <row r="591" spans="1:14" x14ac:dyDescent="0.2">
      <c r="A591" s="12" t="s">
        <v>151</v>
      </c>
      <c r="B591" s="12" t="s">
        <v>152</v>
      </c>
      <c r="C591" s="12" t="s">
        <v>97</v>
      </c>
      <c r="D591" s="13" t="s">
        <v>37</v>
      </c>
      <c r="E591" s="14" t="s">
        <v>38</v>
      </c>
      <c r="F591" s="15">
        <v>3317</v>
      </c>
      <c r="G591" s="86">
        <v>57.05</v>
      </c>
      <c r="H591" s="87">
        <v>57.279999999999994</v>
      </c>
      <c r="I591" s="87">
        <v>0</v>
      </c>
      <c r="J591" s="92">
        <v>0</v>
      </c>
      <c r="K591" s="69">
        <f t="shared" si="27"/>
        <v>57.05</v>
      </c>
      <c r="L591" s="69">
        <f t="shared" si="28"/>
        <v>-0.22999999999999687</v>
      </c>
      <c r="M591" s="69">
        <f t="shared" si="29"/>
        <v>0</v>
      </c>
    </row>
    <row r="592" spans="1:14" x14ac:dyDescent="0.2">
      <c r="A592" s="12" t="s">
        <v>151</v>
      </c>
      <c r="B592" s="12" t="s">
        <v>152</v>
      </c>
      <c r="C592" s="12" t="s">
        <v>97</v>
      </c>
      <c r="D592" s="13" t="s">
        <v>39</v>
      </c>
      <c r="E592" s="14" t="s">
        <v>40</v>
      </c>
      <c r="F592" s="15">
        <v>3319</v>
      </c>
      <c r="G592" s="86">
        <v>68.069999999999993</v>
      </c>
      <c r="H592" s="87">
        <v>68.3</v>
      </c>
      <c r="I592" s="87">
        <v>0</v>
      </c>
      <c r="J592" s="92">
        <v>0</v>
      </c>
      <c r="K592" s="69">
        <f t="shared" si="27"/>
        <v>68.069999999999993</v>
      </c>
      <c r="L592" s="69">
        <f t="shared" si="28"/>
        <v>-0.23000000000000398</v>
      </c>
      <c r="M592" s="69">
        <f t="shared" si="29"/>
        <v>0</v>
      </c>
    </row>
    <row r="593" spans="1:14" x14ac:dyDescent="0.2">
      <c r="A593" s="12" t="s">
        <v>151</v>
      </c>
      <c r="B593" s="12" t="s">
        <v>152</v>
      </c>
      <c r="C593" s="12" t="s">
        <v>97</v>
      </c>
      <c r="D593" s="13" t="s">
        <v>41</v>
      </c>
      <c r="E593" s="14" t="s">
        <v>42</v>
      </c>
      <c r="F593" s="15">
        <v>3321</v>
      </c>
      <c r="G593" s="86">
        <v>75.3</v>
      </c>
      <c r="H593" s="87">
        <v>75.53</v>
      </c>
      <c r="I593" s="87">
        <v>0</v>
      </c>
      <c r="J593" s="92">
        <v>0</v>
      </c>
      <c r="K593" s="69">
        <f t="shared" si="27"/>
        <v>75.3</v>
      </c>
      <c r="L593" s="69">
        <f t="shared" si="28"/>
        <v>-0.23000000000000398</v>
      </c>
      <c r="M593" s="69">
        <f t="shared" si="29"/>
        <v>0</v>
      </c>
    </row>
    <row r="594" spans="1:14" x14ac:dyDescent="0.2">
      <c r="A594" s="12" t="s">
        <v>151</v>
      </c>
      <c r="B594" s="12" t="s">
        <v>152</v>
      </c>
      <c r="C594" s="12" t="s">
        <v>97</v>
      </c>
      <c r="D594" s="13" t="s">
        <v>43</v>
      </c>
      <c r="E594" s="14" t="s">
        <v>44</v>
      </c>
      <c r="F594" s="15">
        <v>3323</v>
      </c>
      <c r="G594" s="86">
        <v>49.02</v>
      </c>
      <c r="H594" s="87">
        <v>49.25</v>
      </c>
      <c r="I594" s="87">
        <v>0</v>
      </c>
      <c r="J594" s="92">
        <v>0</v>
      </c>
      <c r="K594" s="69">
        <f t="shared" si="27"/>
        <v>49.02</v>
      </c>
      <c r="L594" s="69">
        <f t="shared" si="28"/>
        <v>-0.22999999999999687</v>
      </c>
      <c r="M594" s="69">
        <f t="shared" si="29"/>
        <v>0</v>
      </c>
    </row>
    <row r="595" spans="1:14" x14ac:dyDescent="0.2">
      <c r="A595" s="12" t="s">
        <v>151</v>
      </c>
      <c r="B595" s="12" t="s">
        <v>152</v>
      </c>
      <c r="C595" s="12" t="s">
        <v>97</v>
      </c>
      <c r="D595" s="13" t="s">
        <v>45</v>
      </c>
      <c r="E595" s="14" t="s">
        <v>46</v>
      </c>
      <c r="F595" s="15">
        <v>3325</v>
      </c>
      <c r="G595" s="86">
        <v>61.61</v>
      </c>
      <c r="H595" s="87">
        <v>61.839999999999996</v>
      </c>
      <c r="I595" s="87">
        <v>0</v>
      </c>
      <c r="J595" s="92">
        <v>5454</v>
      </c>
      <c r="K595" s="69">
        <f t="shared" si="27"/>
        <v>61.61</v>
      </c>
      <c r="L595" s="69">
        <f t="shared" si="28"/>
        <v>-0.22999999999999687</v>
      </c>
      <c r="M595" s="69">
        <f t="shared" si="29"/>
        <v>-1254.419999999983</v>
      </c>
    </row>
    <row r="596" spans="1:14" x14ac:dyDescent="0.2">
      <c r="A596" s="12" t="s">
        <v>151</v>
      </c>
      <c r="B596" s="12" t="s">
        <v>152</v>
      </c>
      <c r="C596" s="12" t="s">
        <v>97</v>
      </c>
      <c r="D596" s="13" t="s">
        <v>47</v>
      </c>
      <c r="E596" s="14" t="s">
        <v>48</v>
      </c>
      <c r="F596" s="15">
        <v>3327</v>
      </c>
      <c r="G596" s="86">
        <v>68.069999999999993</v>
      </c>
      <c r="H596" s="87">
        <v>68.3</v>
      </c>
      <c r="I596" s="87">
        <v>0</v>
      </c>
      <c r="J596" s="92">
        <v>365</v>
      </c>
      <c r="K596" s="69">
        <f t="shared" si="27"/>
        <v>68.069999999999993</v>
      </c>
      <c r="L596" s="69">
        <f t="shared" si="28"/>
        <v>-0.23000000000000398</v>
      </c>
      <c r="M596" s="69">
        <f t="shared" si="29"/>
        <v>-83.950000000001452</v>
      </c>
    </row>
    <row r="597" spans="1:14" x14ac:dyDescent="0.2">
      <c r="A597" s="12" t="s">
        <v>151</v>
      </c>
      <c r="B597" s="12" t="s">
        <v>152</v>
      </c>
      <c r="C597" s="12" t="s">
        <v>97</v>
      </c>
      <c r="D597" s="13" t="s">
        <v>49</v>
      </c>
      <c r="E597" s="14" t="s">
        <v>50</v>
      </c>
      <c r="F597" s="15">
        <v>3329</v>
      </c>
      <c r="G597" s="86">
        <v>72.66</v>
      </c>
      <c r="H597" s="87">
        <v>72.89</v>
      </c>
      <c r="I597" s="87">
        <v>0</v>
      </c>
      <c r="J597" s="92">
        <v>0</v>
      </c>
      <c r="K597" s="69">
        <f t="shared" si="27"/>
        <v>72.66</v>
      </c>
      <c r="L597" s="69">
        <f t="shared" si="28"/>
        <v>-0.23000000000000398</v>
      </c>
      <c r="M597" s="69">
        <f t="shared" si="29"/>
        <v>0</v>
      </c>
    </row>
    <row r="598" spans="1:14" x14ac:dyDescent="0.2">
      <c r="A598" s="12" t="s">
        <v>151</v>
      </c>
      <c r="B598" s="12" t="s">
        <v>152</v>
      </c>
      <c r="C598" s="12" t="s">
        <v>97</v>
      </c>
      <c r="D598" s="16" t="s">
        <v>51</v>
      </c>
      <c r="E598" s="17" t="s">
        <v>52</v>
      </c>
      <c r="F598" s="15">
        <v>3331</v>
      </c>
      <c r="G598" s="86">
        <v>80.52</v>
      </c>
      <c r="H598" s="87">
        <v>80.75</v>
      </c>
      <c r="I598" s="87">
        <v>0</v>
      </c>
      <c r="J598" s="92">
        <v>0</v>
      </c>
      <c r="K598" s="69">
        <f t="shared" si="27"/>
        <v>80.52</v>
      </c>
      <c r="L598" s="69">
        <f t="shared" si="28"/>
        <v>-0.23000000000000398</v>
      </c>
      <c r="M598" s="69">
        <f t="shared" si="29"/>
        <v>0</v>
      </c>
    </row>
    <row r="599" spans="1:14" x14ac:dyDescent="0.2">
      <c r="A599" s="22" t="s">
        <v>60</v>
      </c>
      <c r="B599" s="12" t="s">
        <v>61</v>
      </c>
      <c r="C599" s="12" t="s">
        <v>55</v>
      </c>
      <c r="D599" s="13" t="s">
        <v>21</v>
      </c>
      <c r="E599" s="14" t="s">
        <v>22</v>
      </c>
      <c r="F599" s="15">
        <v>3301</v>
      </c>
      <c r="G599" s="86">
        <v>135.51</v>
      </c>
      <c r="H599" s="87">
        <v>137.19</v>
      </c>
      <c r="I599" s="87">
        <v>1.2794196424859414</v>
      </c>
      <c r="J599" s="92">
        <v>0</v>
      </c>
      <c r="K599" s="69">
        <f t="shared" si="27"/>
        <v>136.78941964248594</v>
      </c>
      <c r="L599" s="69">
        <f t="shared" si="28"/>
        <v>-0.40058035751405896</v>
      </c>
      <c r="M599" s="69">
        <f t="shared" si="29"/>
        <v>0</v>
      </c>
      <c r="N599" s="70">
        <f>SUM(M599:M614)</f>
        <v>-23806.090066703011</v>
      </c>
    </row>
    <row r="600" spans="1:14" x14ac:dyDescent="0.2">
      <c r="A600" s="22" t="s">
        <v>60</v>
      </c>
      <c r="B600" s="12" t="s">
        <v>61</v>
      </c>
      <c r="C600" s="12" t="s">
        <v>55</v>
      </c>
      <c r="D600" s="13" t="s">
        <v>23</v>
      </c>
      <c r="E600" s="14" t="s">
        <v>24</v>
      </c>
      <c r="F600" s="15">
        <v>3303</v>
      </c>
      <c r="G600" s="86">
        <v>148.09</v>
      </c>
      <c r="H600" s="87">
        <v>149.77000000000001</v>
      </c>
      <c r="I600" s="87">
        <v>1.2794196424859414</v>
      </c>
      <c r="J600" s="92">
        <v>0</v>
      </c>
      <c r="K600" s="69">
        <f t="shared" si="27"/>
        <v>149.36941964248595</v>
      </c>
      <c r="L600" s="69">
        <f t="shared" si="28"/>
        <v>-0.40058035751405896</v>
      </c>
      <c r="M600" s="69">
        <f t="shared" si="29"/>
        <v>0</v>
      </c>
    </row>
    <row r="601" spans="1:14" x14ac:dyDescent="0.2">
      <c r="A601" s="22" t="s">
        <v>60</v>
      </c>
      <c r="B601" s="12" t="s">
        <v>61</v>
      </c>
      <c r="C601" s="12" t="s">
        <v>55</v>
      </c>
      <c r="D601" s="13" t="s">
        <v>25</v>
      </c>
      <c r="E601" s="14" t="s">
        <v>26</v>
      </c>
      <c r="F601" s="15">
        <v>3305</v>
      </c>
      <c r="G601" s="86">
        <v>132.25</v>
      </c>
      <c r="H601" s="87">
        <v>133.93</v>
      </c>
      <c r="I601" s="87">
        <v>1.2794196424859414</v>
      </c>
      <c r="J601" s="92">
        <v>0</v>
      </c>
      <c r="K601" s="69">
        <f t="shared" si="27"/>
        <v>133.52941964248595</v>
      </c>
      <c r="L601" s="69">
        <f t="shared" si="28"/>
        <v>-0.40058035751405896</v>
      </c>
      <c r="M601" s="69">
        <f t="shared" si="29"/>
        <v>0</v>
      </c>
    </row>
    <row r="602" spans="1:14" x14ac:dyDescent="0.2">
      <c r="A602" s="22" t="s">
        <v>60</v>
      </c>
      <c r="B602" s="12" t="s">
        <v>61</v>
      </c>
      <c r="C602" s="12" t="s">
        <v>55</v>
      </c>
      <c r="D602" s="13" t="s">
        <v>27</v>
      </c>
      <c r="E602" s="14" t="s">
        <v>28</v>
      </c>
      <c r="F602" s="15">
        <v>3307</v>
      </c>
      <c r="G602" s="86">
        <v>144.82</v>
      </c>
      <c r="H602" s="87">
        <v>146.5</v>
      </c>
      <c r="I602" s="87">
        <v>1.2794196424859414</v>
      </c>
      <c r="J602" s="92">
        <v>0</v>
      </c>
      <c r="K602" s="69">
        <f t="shared" si="27"/>
        <v>146.09941964248594</v>
      </c>
      <c r="L602" s="69">
        <f t="shared" si="28"/>
        <v>-0.40058035751405896</v>
      </c>
      <c r="M602" s="69">
        <f t="shared" si="29"/>
        <v>0</v>
      </c>
    </row>
    <row r="603" spans="1:14" x14ac:dyDescent="0.2">
      <c r="A603" s="22" t="s">
        <v>60</v>
      </c>
      <c r="B603" s="12" t="s">
        <v>61</v>
      </c>
      <c r="C603" s="12" t="s">
        <v>55</v>
      </c>
      <c r="D603" s="13" t="s">
        <v>29</v>
      </c>
      <c r="E603" s="14" t="s">
        <v>30</v>
      </c>
      <c r="F603" s="15">
        <v>3309</v>
      </c>
      <c r="G603" s="86">
        <v>86.48</v>
      </c>
      <c r="H603" s="87">
        <v>88.160000000000011</v>
      </c>
      <c r="I603" s="87">
        <v>1.2794196424859414</v>
      </c>
      <c r="J603" s="92">
        <v>2586</v>
      </c>
      <c r="K603" s="69">
        <f t="shared" si="27"/>
        <v>87.759419642485952</v>
      </c>
      <c r="L603" s="69">
        <f t="shared" si="28"/>
        <v>-0.40058035751405896</v>
      </c>
      <c r="M603" s="69">
        <f t="shared" si="29"/>
        <v>-1035.9008045313565</v>
      </c>
    </row>
    <row r="604" spans="1:14" x14ac:dyDescent="0.2">
      <c r="A604" s="22" t="s">
        <v>60</v>
      </c>
      <c r="B604" s="12" t="s">
        <v>61</v>
      </c>
      <c r="C604" s="12" t="s">
        <v>55</v>
      </c>
      <c r="D604" s="13" t="s">
        <v>31</v>
      </c>
      <c r="E604" s="14" t="s">
        <v>32</v>
      </c>
      <c r="F604" s="15">
        <v>3311</v>
      </c>
      <c r="G604" s="86">
        <v>113.76</v>
      </c>
      <c r="H604" s="87">
        <v>115.44000000000001</v>
      </c>
      <c r="I604" s="87">
        <v>1.2794196424859414</v>
      </c>
      <c r="J604" s="92">
        <v>498</v>
      </c>
      <c r="K604" s="69">
        <f t="shared" si="27"/>
        <v>115.03941964248595</v>
      </c>
      <c r="L604" s="69">
        <f t="shared" si="28"/>
        <v>-0.40058035751405896</v>
      </c>
      <c r="M604" s="69">
        <f t="shared" si="29"/>
        <v>-199.48901804200136</v>
      </c>
    </row>
    <row r="605" spans="1:14" x14ac:dyDescent="0.2">
      <c r="A605" s="22" t="s">
        <v>60</v>
      </c>
      <c r="B605" s="12" t="s">
        <v>61</v>
      </c>
      <c r="C605" s="12" t="s">
        <v>55</v>
      </c>
      <c r="D605" s="13" t="s">
        <v>33</v>
      </c>
      <c r="E605" s="14" t="s">
        <v>34</v>
      </c>
      <c r="F605" s="15">
        <v>3313</v>
      </c>
      <c r="G605" s="86">
        <v>121.61</v>
      </c>
      <c r="H605" s="87">
        <v>123.29</v>
      </c>
      <c r="I605" s="87">
        <v>1.2794196424859414</v>
      </c>
      <c r="J605" s="92">
        <v>0</v>
      </c>
      <c r="K605" s="69">
        <f t="shared" si="27"/>
        <v>122.88941964248595</v>
      </c>
      <c r="L605" s="69">
        <f t="shared" si="28"/>
        <v>-0.40058035751405896</v>
      </c>
      <c r="M605" s="69">
        <f t="shared" si="29"/>
        <v>0</v>
      </c>
    </row>
    <row r="606" spans="1:14" x14ac:dyDescent="0.2">
      <c r="A606" s="22" t="s">
        <v>60</v>
      </c>
      <c r="B606" s="12" t="s">
        <v>61</v>
      </c>
      <c r="C606" s="12" t="s">
        <v>55</v>
      </c>
      <c r="D606" s="13" t="s">
        <v>35</v>
      </c>
      <c r="E606" s="14" t="s">
        <v>36</v>
      </c>
      <c r="F606" s="15">
        <v>3315</v>
      </c>
      <c r="G606" s="86">
        <v>139.63</v>
      </c>
      <c r="H606" s="87">
        <v>141.31</v>
      </c>
      <c r="I606" s="87">
        <v>1.2794196424859414</v>
      </c>
      <c r="J606" s="92">
        <v>0</v>
      </c>
      <c r="K606" s="69">
        <f t="shared" si="27"/>
        <v>140.90941964248594</v>
      </c>
      <c r="L606" s="69">
        <f t="shared" si="28"/>
        <v>-0.40058035751405896</v>
      </c>
      <c r="M606" s="69">
        <f t="shared" si="29"/>
        <v>0</v>
      </c>
    </row>
    <row r="607" spans="1:14" x14ac:dyDescent="0.2">
      <c r="A607" s="22" t="s">
        <v>60</v>
      </c>
      <c r="B607" s="12" t="s">
        <v>61</v>
      </c>
      <c r="C607" s="12" t="s">
        <v>55</v>
      </c>
      <c r="D607" s="13" t="s">
        <v>37</v>
      </c>
      <c r="E607" s="14" t="s">
        <v>38</v>
      </c>
      <c r="F607" s="15">
        <v>3317</v>
      </c>
      <c r="G607" s="86">
        <v>85.94</v>
      </c>
      <c r="H607" s="87">
        <v>87.62</v>
      </c>
      <c r="I607" s="87">
        <v>1.2794196424859414</v>
      </c>
      <c r="J607" s="92">
        <v>0</v>
      </c>
      <c r="K607" s="69">
        <f t="shared" si="27"/>
        <v>87.219419642485946</v>
      </c>
      <c r="L607" s="69">
        <f t="shared" si="28"/>
        <v>-0.40058035751405896</v>
      </c>
      <c r="M607" s="69">
        <f t="shared" si="29"/>
        <v>0</v>
      </c>
    </row>
    <row r="608" spans="1:14" x14ac:dyDescent="0.2">
      <c r="A608" s="22" t="s">
        <v>60</v>
      </c>
      <c r="B608" s="12" t="s">
        <v>61</v>
      </c>
      <c r="C608" s="12" t="s">
        <v>55</v>
      </c>
      <c r="D608" s="13" t="s">
        <v>39</v>
      </c>
      <c r="E608" s="14" t="s">
        <v>40</v>
      </c>
      <c r="F608" s="15">
        <v>3319</v>
      </c>
      <c r="G608" s="86">
        <v>105.3</v>
      </c>
      <c r="H608" s="87">
        <v>106.98</v>
      </c>
      <c r="I608" s="87">
        <v>1.2794196424859414</v>
      </c>
      <c r="J608" s="92">
        <v>10136</v>
      </c>
      <c r="K608" s="69">
        <f t="shared" si="27"/>
        <v>106.57941964248595</v>
      </c>
      <c r="L608" s="69">
        <f t="shared" si="28"/>
        <v>-0.40058035751405896</v>
      </c>
      <c r="M608" s="69">
        <f t="shared" si="29"/>
        <v>-4060.2825037625016</v>
      </c>
    </row>
    <row r="609" spans="1:14" x14ac:dyDescent="0.2">
      <c r="A609" s="22" t="s">
        <v>60</v>
      </c>
      <c r="B609" s="12" t="s">
        <v>61</v>
      </c>
      <c r="C609" s="12" t="s">
        <v>55</v>
      </c>
      <c r="D609" s="13" t="s">
        <v>41</v>
      </c>
      <c r="E609" s="14" t="s">
        <v>42</v>
      </c>
      <c r="F609" s="15">
        <v>3321</v>
      </c>
      <c r="G609" s="86">
        <v>117.82</v>
      </c>
      <c r="H609" s="87">
        <v>119.5</v>
      </c>
      <c r="I609" s="87">
        <v>1.2794196424859414</v>
      </c>
      <c r="J609" s="92">
        <v>2931</v>
      </c>
      <c r="K609" s="69">
        <f t="shared" si="27"/>
        <v>119.09941964248594</v>
      </c>
      <c r="L609" s="69">
        <f t="shared" si="28"/>
        <v>-0.40058035751405896</v>
      </c>
      <c r="M609" s="69">
        <f t="shared" si="29"/>
        <v>-1174.1010278737067</v>
      </c>
    </row>
    <row r="610" spans="1:14" x14ac:dyDescent="0.2">
      <c r="A610" s="22" t="s">
        <v>60</v>
      </c>
      <c r="B610" s="12" t="s">
        <v>61</v>
      </c>
      <c r="C610" s="12" t="s">
        <v>55</v>
      </c>
      <c r="D610" s="13" t="s">
        <v>43</v>
      </c>
      <c r="E610" s="14" t="s">
        <v>44</v>
      </c>
      <c r="F610" s="15">
        <v>3323</v>
      </c>
      <c r="G610" s="86">
        <v>72.069999999999993</v>
      </c>
      <c r="H610" s="87">
        <v>73.75</v>
      </c>
      <c r="I610" s="87">
        <v>1.2794196424859414</v>
      </c>
      <c r="J610" s="92">
        <v>0</v>
      </c>
      <c r="K610" s="69">
        <f t="shared" si="27"/>
        <v>73.349419642485941</v>
      </c>
      <c r="L610" s="69">
        <f t="shared" si="28"/>
        <v>-0.40058035751405896</v>
      </c>
      <c r="M610" s="69">
        <f t="shared" si="29"/>
        <v>0</v>
      </c>
    </row>
    <row r="611" spans="1:14" x14ac:dyDescent="0.2">
      <c r="A611" s="22" t="s">
        <v>60</v>
      </c>
      <c r="B611" s="12" t="s">
        <v>61</v>
      </c>
      <c r="C611" s="12" t="s">
        <v>55</v>
      </c>
      <c r="D611" s="13" t="s">
        <v>45</v>
      </c>
      <c r="E611" s="14" t="s">
        <v>46</v>
      </c>
      <c r="F611" s="15">
        <v>3325</v>
      </c>
      <c r="G611" s="86">
        <v>93.96</v>
      </c>
      <c r="H611" s="87">
        <v>95.64</v>
      </c>
      <c r="I611" s="87">
        <v>1.2794196424859414</v>
      </c>
      <c r="J611" s="92">
        <v>36940</v>
      </c>
      <c r="K611" s="69">
        <f t="shared" si="27"/>
        <v>95.239419642485942</v>
      </c>
      <c r="L611" s="69">
        <f t="shared" si="28"/>
        <v>-0.40058035751405896</v>
      </c>
      <c r="M611" s="69">
        <f t="shared" si="29"/>
        <v>-14797.438406569338</v>
      </c>
    </row>
    <row r="612" spans="1:14" x14ac:dyDescent="0.2">
      <c r="A612" s="22" t="s">
        <v>60</v>
      </c>
      <c r="B612" s="12" t="s">
        <v>61</v>
      </c>
      <c r="C612" s="12" t="s">
        <v>55</v>
      </c>
      <c r="D612" s="13" t="s">
        <v>47</v>
      </c>
      <c r="E612" s="14" t="s">
        <v>48</v>
      </c>
      <c r="F612" s="15">
        <v>3327</v>
      </c>
      <c r="G612" s="86">
        <v>105.3</v>
      </c>
      <c r="H612" s="87">
        <v>106.98</v>
      </c>
      <c r="I612" s="87">
        <v>1.2794196424859414</v>
      </c>
      <c r="J612" s="92">
        <v>5608</v>
      </c>
      <c r="K612" s="69">
        <f t="shared" si="27"/>
        <v>106.57941964248595</v>
      </c>
      <c r="L612" s="69">
        <f t="shared" si="28"/>
        <v>-0.40058035751405896</v>
      </c>
      <c r="M612" s="69">
        <f t="shared" si="29"/>
        <v>-2246.4546449388426</v>
      </c>
    </row>
    <row r="613" spans="1:14" x14ac:dyDescent="0.2">
      <c r="A613" s="22" t="s">
        <v>60</v>
      </c>
      <c r="B613" s="12" t="s">
        <v>61</v>
      </c>
      <c r="C613" s="12" t="s">
        <v>55</v>
      </c>
      <c r="D613" s="13" t="s">
        <v>49</v>
      </c>
      <c r="E613" s="14" t="s">
        <v>50</v>
      </c>
      <c r="F613" s="15">
        <v>3329</v>
      </c>
      <c r="G613" s="86">
        <v>113.24</v>
      </c>
      <c r="H613" s="87">
        <v>114.92</v>
      </c>
      <c r="I613" s="87">
        <v>1.2794196424859414</v>
      </c>
      <c r="J613" s="92">
        <v>730</v>
      </c>
      <c r="K613" s="69">
        <f t="shared" si="27"/>
        <v>114.51941964248594</v>
      </c>
      <c r="L613" s="69">
        <f t="shared" si="28"/>
        <v>-0.40058035751405896</v>
      </c>
      <c r="M613" s="69">
        <f t="shared" si="29"/>
        <v>-292.42366098526304</v>
      </c>
    </row>
    <row r="614" spans="1:14" x14ac:dyDescent="0.2">
      <c r="A614" s="22" t="s">
        <v>60</v>
      </c>
      <c r="B614" s="12" t="s">
        <v>61</v>
      </c>
      <c r="C614" s="12" t="s">
        <v>55</v>
      </c>
      <c r="D614" s="16" t="s">
        <v>51</v>
      </c>
      <c r="E614" s="17" t="s">
        <v>52</v>
      </c>
      <c r="F614" s="15">
        <v>3331</v>
      </c>
      <c r="G614" s="86">
        <v>127.01</v>
      </c>
      <c r="H614" s="87">
        <v>128.69</v>
      </c>
      <c r="I614" s="87">
        <v>1.2794196424859414</v>
      </c>
      <c r="J614" s="92">
        <v>0</v>
      </c>
      <c r="K614" s="69">
        <f t="shared" si="27"/>
        <v>128.28941964248594</v>
      </c>
      <c r="L614" s="69">
        <f t="shared" si="28"/>
        <v>-0.40058035751405896</v>
      </c>
      <c r="M614" s="69">
        <f t="shared" si="29"/>
        <v>0</v>
      </c>
    </row>
    <row r="615" spans="1:14" x14ac:dyDescent="0.2">
      <c r="A615" s="20" t="s">
        <v>324</v>
      </c>
      <c r="B615" s="21" t="s">
        <v>325</v>
      </c>
      <c r="C615" s="12" t="s">
        <v>88</v>
      </c>
      <c r="D615" s="13" t="s">
        <v>21</v>
      </c>
      <c r="E615" s="14" t="s">
        <v>22</v>
      </c>
      <c r="F615" s="15">
        <v>3301</v>
      </c>
      <c r="G615" s="86">
        <v>116.14</v>
      </c>
      <c r="H615" s="87">
        <v>116.38</v>
      </c>
      <c r="I615" s="87">
        <v>0</v>
      </c>
      <c r="J615" s="92">
        <v>0</v>
      </c>
      <c r="K615" s="69">
        <f t="shared" ref="K615:K678" si="30">+G615+I615</f>
        <v>116.14</v>
      </c>
      <c r="L615" s="69">
        <f t="shared" ref="L615:L678" si="31">+K615-H615</f>
        <v>-0.23999999999999488</v>
      </c>
      <c r="M615" s="69">
        <f t="shared" ref="M615:M678" si="32">+L615*J615</f>
        <v>0</v>
      </c>
      <c r="N615" s="70">
        <f>SUM(M615:M630)</f>
        <v>-5439.8399999998846</v>
      </c>
    </row>
    <row r="616" spans="1:14" x14ac:dyDescent="0.2">
      <c r="A616" s="20" t="s">
        <v>324</v>
      </c>
      <c r="B616" s="21" t="s">
        <v>325</v>
      </c>
      <c r="C616" s="12" t="s">
        <v>88</v>
      </c>
      <c r="D616" s="13" t="s">
        <v>23</v>
      </c>
      <c r="E616" s="14" t="s">
        <v>24</v>
      </c>
      <c r="F616" s="15">
        <v>3303</v>
      </c>
      <c r="G616" s="86">
        <v>126.51</v>
      </c>
      <c r="H616" s="87">
        <v>126.75</v>
      </c>
      <c r="I616" s="87">
        <v>0</v>
      </c>
      <c r="J616" s="92">
        <v>0</v>
      </c>
      <c r="K616" s="69">
        <f t="shared" si="30"/>
        <v>126.51</v>
      </c>
      <c r="L616" s="69">
        <f t="shared" si="31"/>
        <v>-0.23999999999999488</v>
      </c>
      <c r="M616" s="69">
        <f t="shared" si="32"/>
        <v>0</v>
      </c>
    </row>
    <row r="617" spans="1:14" x14ac:dyDescent="0.2">
      <c r="A617" s="20" t="s">
        <v>324</v>
      </c>
      <c r="B617" s="21" t="s">
        <v>325</v>
      </c>
      <c r="C617" s="12" t="s">
        <v>88</v>
      </c>
      <c r="D617" s="13" t="s">
        <v>25</v>
      </c>
      <c r="E617" s="14" t="s">
        <v>26</v>
      </c>
      <c r="F617" s="15">
        <v>3305</v>
      </c>
      <c r="G617" s="86">
        <v>113.51</v>
      </c>
      <c r="H617" s="87">
        <v>113.75</v>
      </c>
      <c r="I617" s="87">
        <v>0</v>
      </c>
      <c r="J617" s="92">
        <v>0</v>
      </c>
      <c r="K617" s="69">
        <f t="shared" si="30"/>
        <v>113.51</v>
      </c>
      <c r="L617" s="69">
        <f t="shared" si="31"/>
        <v>-0.23999999999999488</v>
      </c>
      <c r="M617" s="69">
        <f t="shared" si="32"/>
        <v>0</v>
      </c>
    </row>
    <row r="618" spans="1:14" x14ac:dyDescent="0.2">
      <c r="A618" s="20" t="s">
        <v>324</v>
      </c>
      <c r="B618" s="21" t="s">
        <v>325</v>
      </c>
      <c r="C618" s="12" t="s">
        <v>88</v>
      </c>
      <c r="D618" s="13" t="s">
        <v>27</v>
      </c>
      <c r="E618" s="14" t="s">
        <v>28</v>
      </c>
      <c r="F618" s="15">
        <v>3307</v>
      </c>
      <c r="G618" s="86">
        <v>124.52</v>
      </c>
      <c r="H618" s="87">
        <v>124.75999999999999</v>
      </c>
      <c r="I618" s="87">
        <v>0</v>
      </c>
      <c r="J618" s="92">
        <v>0</v>
      </c>
      <c r="K618" s="69">
        <f t="shared" si="30"/>
        <v>124.52</v>
      </c>
      <c r="L618" s="69">
        <f t="shared" si="31"/>
        <v>-0.23999999999999488</v>
      </c>
      <c r="M618" s="69">
        <f t="shared" si="32"/>
        <v>0</v>
      </c>
    </row>
    <row r="619" spans="1:14" x14ac:dyDescent="0.2">
      <c r="A619" s="20" t="s">
        <v>324</v>
      </c>
      <c r="B619" s="21" t="s">
        <v>325</v>
      </c>
      <c r="C619" s="12" t="s">
        <v>88</v>
      </c>
      <c r="D619" s="13" t="s">
        <v>29</v>
      </c>
      <c r="E619" s="14" t="s">
        <v>30</v>
      </c>
      <c r="F619" s="15">
        <v>3309</v>
      </c>
      <c r="G619" s="86">
        <v>75.55</v>
      </c>
      <c r="H619" s="87">
        <v>75.789999999999992</v>
      </c>
      <c r="I619" s="87">
        <v>0</v>
      </c>
      <c r="J619" s="92">
        <v>110</v>
      </c>
      <c r="K619" s="69">
        <f t="shared" si="30"/>
        <v>75.55</v>
      </c>
      <c r="L619" s="69">
        <f t="shared" si="31"/>
        <v>-0.23999999999999488</v>
      </c>
      <c r="M619" s="69">
        <f t="shared" si="32"/>
        <v>-26.399999999999437</v>
      </c>
    </row>
    <row r="620" spans="1:14" x14ac:dyDescent="0.2">
      <c r="A620" s="20" t="s">
        <v>324</v>
      </c>
      <c r="B620" s="21" t="s">
        <v>325</v>
      </c>
      <c r="C620" s="12" t="s">
        <v>88</v>
      </c>
      <c r="D620" s="13" t="s">
        <v>31</v>
      </c>
      <c r="E620" s="14" t="s">
        <v>32</v>
      </c>
      <c r="F620" s="15">
        <v>3311</v>
      </c>
      <c r="G620" s="86">
        <v>97.93</v>
      </c>
      <c r="H620" s="87">
        <v>98.17</v>
      </c>
      <c r="I620" s="87">
        <v>0</v>
      </c>
      <c r="J620" s="92">
        <v>354</v>
      </c>
      <c r="K620" s="69">
        <f t="shared" si="30"/>
        <v>97.93</v>
      </c>
      <c r="L620" s="69">
        <f t="shared" si="31"/>
        <v>-0.23999999999999488</v>
      </c>
      <c r="M620" s="69">
        <f t="shared" si="32"/>
        <v>-84.959999999998189</v>
      </c>
    </row>
    <row r="621" spans="1:14" x14ac:dyDescent="0.2">
      <c r="A621" s="20" t="s">
        <v>324</v>
      </c>
      <c r="B621" s="21" t="s">
        <v>325</v>
      </c>
      <c r="C621" s="12" t="s">
        <v>88</v>
      </c>
      <c r="D621" s="13" t="s">
        <v>33</v>
      </c>
      <c r="E621" s="14" t="s">
        <v>34</v>
      </c>
      <c r="F621" s="15">
        <v>3313</v>
      </c>
      <c r="G621" s="86">
        <v>104.39</v>
      </c>
      <c r="H621" s="87">
        <v>104.63</v>
      </c>
      <c r="I621" s="87">
        <v>0</v>
      </c>
      <c r="J621" s="92">
        <v>0</v>
      </c>
      <c r="K621" s="69">
        <f t="shared" si="30"/>
        <v>104.39</v>
      </c>
      <c r="L621" s="69">
        <f t="shared" si="31"/>
        <v>-0.23999999999999488</v>
      </c>
      <c r="M621" s="69">
        <f t="shared" si="32"/>
        <v>0</v>
      </c>
    </row>
    <row r="622" spans="1:14" x14ac:dyDescent="0.2">
      <c r="A622" s="20" t="s">
        <v>324</v>
      </c>
      <c r="B622" s="21" t="s">
        <v>325</v>
      </c>
      <c r="C622" s="12" t="s">
        <v>88</v>
      </c>
      <c r="D622" s="13" t="s">
        <v>35</v>
      </c>
      <c r="E622" s="14" t="s">
        <v>36</v>
      </c>
      <c r="F622" s="15">
        <v>3315</v>
      </c>
      <c r="G622" s="86">
        <v>119.51</v>
      </c>
      <c r="H622" s="87">
        <v>119.75</v>
      </c>
      <c r="I622" s="87">
        <v>0</v>
      </c>
      <c r="J622" s="92">
        <v>0</v>
      </c>
      <c r="K622" s="69">
        <f t="shared" si="30"/>
        <v>119.51</v>
      </c>
      <c r="L622" s="69">
        <f t="shared" si="31"/>
        <v>-0.23999999999999488</v>
      </c>
      <c r="M622" s="69">
        <f t="shared" si="32"/>
        <v>0</v>
      </c>
    </row>
    <row r="623" spans="1:14" x14ac:dyDescent="0.2">
      <c r="A623" s="20" t="s">
        <v>324</v>
      </c>
      <c r="B623" s="21" t="s">
        <v>325</v>
      </c>
      <c r="C623" s="12" t="s">
        <v>88</v>
      </c>
      <c r="D623" s="13" t="s">
        <v>37</v>
      </c>
      <c r="E623" s="14" t="s">
        <v>38</v>
      </c>
      <c r="F623" s="15">
        <v>3317</v>
      </c>
      <c r="G623" s="86">
        <v>74.959999999999994</v>
      </c>
      <c r="H623" s="87">
        <v>75.199999999999989</v>
      </c>
      <c r="I623" s="87">
        <v>0</v>
      </c>
      <c r="J623" s="92">
        <v>0</v>
      </c>
      <c r="K623" s="69">
        <f t="shared" si="30"/>
        <v>74.959999999999994</v>
      </c>
      <c r="L623" s="69">
        <f t="shared" si="31"/>
        <v>-0.23999999999999488</v>
      </c>
      <c r="M623" s="69">
        <f t="shared" si="32"/>
        <v>0</v>
      </c>
    </row>
    <row r="624" spans="1:14" x14ac:dyDescent="0.2">
      <c r="A624" s="20" t="s">
        <v>324</v>
      </c>
      <c r="B624" s="21" t="s">
        <v>325</v>
      </c>
      <c r="C624" s="12" t="s">
        <v>88</v>
      </c>
      <c r="D624" s="13" t="s">
        <v>39</v>
      </c>
      <c r="E624" s="14" t="s">
        <v>40</v>
      </c>
      <c r="F624" s="15">
        <v>3319</v>
      </c>
      <c r="G624" s="86">
        <v>90.77</v>
      </c>
      <c r="H624" s="87">
        <v>91.009999999999991</v>
      </c>
      <c r="I624" s="87">
        <v>0</v>
      </c>
      <c r="J624" s="92">
        <v>2277</v>
      </c>
      <c r="K624" s="69">
        <f t="shared" si="30"/>
        <v>90.77</v>
      </c>
      <c r="L624" s="69">
        <f t="shared" si="31"/>
        <v>-0.23999999999999488</v>
      </c>
      <c r="M624" s="69">
        <f t="shared" si="32"/>
        <v>-546.47999999998831</v>
      </c>
    </row>
    <row r="625" spans="1:14" x14ac:dyDescent="0.2">
      <c r="A625" s="20" t="s">
        <v>324</v>
      </c>
      <c r="B625" s="21" t="s">
        <v>325</v>
      </c>
      <c r="C625" s="12" t="s">
        <v>88</v>
      </c>
      <c r="D625" s="13" t="s">
        <v>41</v>
      </c>
      <c r="E625" s="14" t="s">
        <v>42</v>
      </c>
      <c r="F625" s="15">
        <v>3321</v>
      </c>
      <c r="G625" s="86">
        <v>101.15</v>
      </c>
      <c r="H625" s="87">
        <v>101.39</v>
      </c>
      <c r="I625" s="87">
        <v>0</v>
      </c>
      <c r="J625" s="92">
        <v>365</v>
      </c>
      <c r="K625" s="69">
        <f t="shared" si="30"/>
        <v>101.15</v>
      </c>
      <c r="L625" s="69">
        <f t="shared" si="31"/>
        <v>-0.23999999999999488</v>
      </c>
      <c r="M625" s="69">
        <f t="shared" si="32"/>
        <v>-87.599999999998133</v>
      </c>
    </row>
    <row r="626" spans="1:14" x14ac:dyDescent="0.2">
      <c r="A626" s="20" t="s">
        <v>324</v>
      </c>
      <c r="B626" s="21" t="s">
        <v>325</v>
      </c>
      <c r="C626" s="12" t="s">
        <v>88</v>
      </c>
      <c r="D626" s="13" t="s">
        <v>43</v>
      </c>
      <c r="E626" s="14" t="s">
        <v>44</v>
      </c>
      <c r="F626" s="15">
        <v>3323</v>
      </c>
      <c r="G626" s="86">
        <v>63.48</v>
      </c>
      <c r="H626" s="87">
        <v>63.72</v>
      </c>
      <c r="I626" s="87">
        <v>0</v>
      </c>
      <c r="J626" s="92">
        <v>0</v>
      </c>
      <c r="K626" s="69">
        <f t="shared" si="30"/>
        <v>63.48</v>
      </c>
      <c r="L626" s="69">
        <f t="shared" si="31"/>
        <v>-0.24000000000000199</v>
      </c>
      <c r="M626" s="69">
        <f t="shared" si="32"/>
        <v>0</v>
      </c>
    </row>
    <row r="627" spans="1:14" x14ac:dyDescent="0.2">
      <c r="A627" s="20" t="s">
        <v>324</v>
      </c>
      <c r="B627" s="21" t="s">
        <v>325</v>
      </c>
      <c r="C627" s="12" t="s">
        <v>88</v>
      </c>
      <c r="D627" s="13" t="s">
        <v>45</v>
      </c>
      <c r="E627" s="14" t="s">
        <v>46</v>
      </c>
      <c r="F627" s="15">
        <v>3325</v>
      </c>
      <c r="G627" s="86">
        <v>81.5</v>
      </c>
      <c r="H627" s="87">
        <v>81.739999999999995</v>
      </c>
      <c r="I627" s="87">
        <v>0</v>
      </c>
      <c r="J627" s="92">
        <v>18358</v>
      </c>
      <c r="K627" s="69">
        <f t="shared" si="30"/>
        <v>81.5</v>
      </c>
      <c r="L627" s="69">
        <f t="shared" si="31"/>
        <v>-0.23999999999999488</v>
      </c>
      <c r="M627" s="69">
        <f t="shared" si="32"/>
        <v>-4405.9199999999064</v>
      </c>
    </row>
    <row r="628" spans="1:14" x14ac:dyDescent="0.2">
      <c r="A628" s="20" t="s">
        <v>324</v>
      </c>
      <c r="B628" s="21" t="s">
        <v>325</v>
      </c>
      <c r="C628" s="12" t="s">
        <v>88</v>
      </c>
      <c r="D628" s="13" t="s">
        <v>47</v>
      </c>
      <c r="E628" s="14" t="s">
        <v>48</v>
      </c>
      <c r="F628" s="15">
        <v>3327</v>
      </c>
      <c r="G628" s="86">
        <v>90.77</v>
      </c>
      <c r="H628" s="87">
        <v>91.009999999999991</v>
      </c>
      <c r="I628" s="87">
        <v>0</v>
      </c>
      <c r="J628" s="92">
        <v>1126</v>
      </c>
      <c r="K628" s="69">
        <f t="shared" si="30"/>
        <v>90.77</v>
      </c>
      <c r="L628" s="69">
        <f t="shared" si="31"/>
        <v>-0.23999999999999488</v>
      </c>
      <c r="M628" s="69">
        <f t="shared" si="32"/>
        <v>-270.23999999999421</v>
      </c>
    </row>
    <row r="629" spans="1:14" x14ac:dyDescent="0.2">
      <c r="A629" s="20" t="s">
        <v>324</v>
      </c>
      <c r="B629" s="21" t="s">
        <v>325</v>
      </c>
      <c r="C629" s="12" t="s">
        <v>88</v>
      </c>
      <c r="D629" s="13" t="s">
        <v>49</v>
      </c>
      <c r="E629" s="14" t="s">
        <v>50</v>
      </c>
      <c r="F629" s="15">
        <v>3329</v>
      </c>
      <c r="G629" s="86">
        <v>97.35</v>
      </c>
      <c r="H629" s="87">
        <v>97.589999999999989</v>
      </c>
      <c r="I629" s="87">
        <v>0</v>
      </c>
      <c r="J629" s="92">
        <v>0</v>
      </c>
      <c r="K629" s="69">
        <f t="shared" si="30"/>
        <v>97.35</v>
      </c>
      <c r="L629" s="69">
        <f t="shared" si="31"/>
        <v>-0.23999999999999488</v>
      </c>
      <c r="M629" s="69">
        <f t="shared" si="32"/>
        <v>0</v>
      </c>
    </row>
    <row r="630" spans="1:14" x14ac:dyDescent="0.2">
      <c r="A630" s="20" t="s">
        <v>324</v>
      </c>
      <c r="B630" s="21" t="s">
        <v>325</v>
      </c>
      <c r="C630" s="12" t="s">
        <v>88</v>
      </c>
      <c r="D630" s="16" t="s">
        <v>51</v>
      </c>
      <c r="E630" s="17" t="s">
        <v>52</v>
      </c>
      <c r="F630" s="15">
        <v>3331</v>
      </c>
      <c r="G630" s="86">
        <v>108.66</v>
      </c>
      <c r="H630" s="87">
        <v>108.89999999999999</v>
      </c>
      <c r="I630" s="87">
        <v>0</v>
      </c>
      <c r="J630" s="92">
        <v>76</v>
      </c>
      <c r="K630" s="69">
        <f t="shared" si="30"/>
        <v>108.66</v>
      </c>
      <c r="L630" s="69">
        <f t="shared" si="31"/>
        <v>-0.23999999999999488</v>
      </c>
      <c r="M630" s="69">
        <f t="shared" si="32"/>
        <v>-18.239999999999611</v>
      </c>
    </row>
    <row r="631" spans="1:14" x14ac:dyDescent="0.2">
      <c r="A631" s="12" t="s">
        <v>284</v>
      </c>
      <c r="B631" s="23" t="s">
        <v>285</v>
      </c>
      <c r="C631" s="12" t="s">
        <v>279</v>
      </c>
      <c r="D631" s="13" t="s">
        <v>21</v>
      </c>
      <c r="E631" s="14" t="s">
        <v>22</v>
      </c>
      <c r="F631" s="15">
        <v>3301</v>
      </c>
      <c r="G631" s="86">
        <v>91.48</v>
      </c>
      <c r="H631" s="87">
        <v>91.55</v>
      </c>
      <c r="I631" s="87">
        <v>0</v>
      </c>
      <c r="J631" s="92">
        <v>0</v>
      </c>
      <c r="K631" s="69">
        <f t="shared" si="30"/>
        <v>91.48</v>
      </c>
      <c r="L631" s="69">
        <f t="shared" si="31"/>
        <v>-6.9999999999993179E-2</v>
      </c>
      <c r="M631" s="69">
        <f t="shared" si="32"/>
        <v>0</v>
      </c>
      <c r="N631" s="70">
        <f>SUM(M631:M646)</f>
        <v>-23.870000000000097</v>
      </c>
    </row>
    <row r="632" spans="1:14" x14ac:dyDescent="0.2">
      <c r="A632" s="12" t="s">
        <v>284</v>
      </c>
      <c r="B632" s="23" t="s">
        <v>285</v>
      </c>
      <c r="C632" s="12" t="s">
        <v>279</v>
      </c>
      <c r="D632" s="13" t="s">
        <v>23</v>
      </c>
      <c r="E632" s="14" t="s">
        <v>24</v>
      </c>
      <c r="F632" s="15">
        <v>3303</v>
      </c>
      <c r="G632" s="86">
        <v>99.15</v>
      </c>
      <c r="H632" s="87">
        <v>99.22</v>
      </c>
      <c r="I632" s="87">
        <v>0</v>
      </c>
      <c r="J632" s="92">
        <v>0</v>
      </c>
      <c r="K632" s="69">
        <f t="shared" si="30"/>
        <v>99.15</v>
      </c>
      <c r="L632" s="69">
        <f t="shared" si="31"/>
        <v>-6.9999999999993179E-2</v>
      </c>
      <c r="M632" s="69">
        <f t="shared" si="32"/>
        <v>0</v>
      </c>
    </row>
    <row r="633" spans="1:14" x14ac:dyDescent="0.2">
      <c r="A633" s="12" t="s">
        <v>284</v>
      </c>
      <c r="B633" s="23" t="s">
        <v>285</v>
      </c>
      <c r="C633" s="12" t="s">
        <v>279</v>
      </c>
      <c r="D633" s="13" t="s">
        <v>25</v>
      </c>
      <c r="E633" s="14" t="s">
        <v>26</v>
      </c>
      <c r="F633" s="15">
        <v>3305</v>
      </c>
      <c r="G633" s="86">
        <v>89.49</v>
      </c>
      <c r="H633" s="87">
        <v>89.559999999999988</v>
      </c>
      <c r="I633" s="87">
        <v>0</v>
      </c>
      <c r="J633" s="92">
        <v>0</v>
      </c>
      <c r="K633" s="69">
        <f t="shared" si="30"/>
        <v>89.49</v>
      </c>
      <c r="L633" s="69">
        <f t="shared" si="31"/>
        <v>-6.9999999999993179E-2</v>
      </c>
      <c r="M633" s="69">
        <f t="shared" si="32"/>
        <v>0</v>
      </c>
    </row>
    <row r="634" spans="1:14" x14ac:dyDescent="0.2">
      <c r="A634" s="12" t="s">
        <v>284</v>
      </c>
      <c r="B634" s="23" t="s">
        <v>285</v>
      </c>
      <c r="C634" s="12" t="s">
        <v>279</v>
      </c>
      <c r="D634" s="13" t="s">
        <v>27</v>
      </c>
      <c r="E634" s="14" t="s">
        <v>28</v>
      </c>
      <c r="F634" s="15">
        <v>3307</v>
      </c>
      <c r="G634" s="86">
        <v>98.24</v>
      </c>
      <c r="H634" s="87">
        <v>98.309999999999988</v>
      </c>
      <c r="I634" s="87">
        <v>0</v>
      </c>
      <c r="J634" s="92">
        <v>0</v>
      </c>
      <c r="K634" s="69">
        <f t="shared" si="30"/>
        <v>98.24</v>
      </c>
      <c r="L634" s="69">
        <f t="shared" si="31"/>
        <v>-6.9999999999993179E-2</v>
      </c>
      <c r="M634" s="69">
        <f t="shared" si="32"/>
        <v>0</v>
      </c>
    </row>
    <row r="635" spans="1:14" x14ac:dyDescent="0.2">
      <c r="A635" s="12" t="s">
        <v>284</v>
      </c>
      <c r="B635" s="23" t="s">
        <v>285</v>
      </c>
      <c r="C635" s="12" t="s">
        <v>279</v>
      </c>
      <c r="D635" s="13" t="s">
        <v>29</v>
      </c>
      <c r="E635" s="14" t="s">
        <v>30</v>
      </c>
      <c r="F635" s="15">
        <v>3309</v>
      </c>
      <c r="G635" s="86">
        <v>61.09</v>
      </c>
      <c r="H635" s="87">
        <v>61.160000000000004</v>
      </c>
      <c r="I635" s="87">
        <v>0</v>
      </c>
      <c r="J635" s="92">
        <v>0</v>
      </c>
      <c r="K635" s="69">
        <f t="shared" si="30"/>
        <v>61.09</v>
      </c>
      <c r="L635" s="69">
        <f t="shared" si="31"/>
        <v>-7.0000000000000284E-2</v>
      </c>
      <c r="M635" s="69">
        <f t="shared" si="32"/>
        <v>0</v>
      </c>
    </row>
    <row r="636" spans="1:14" x14ac:dyDescent="0.2">
      <c r="A636" s="12" t="s">
        <v>284</v>
      </c>
      <c r="B636" s="23" t="s">
        <v>285</v>
      </c>
      <c r="C636" s="12" t="s">
        <v>279</v>
      </c>
      <c r="D636" s="13" t="s">
        <v>31</v>
      </c>
      <c r="E636" s="14" t="s">
        <v>32</v>
      </c>
      <c r="F636" s="15">
        <v>3311</v>
      </c>
      <c r="G636" s="86">
        <v>77.62</v>
      </c>
      <c r="H636" s="87">
        <v>77.69</v>
      </c>
      <c r="I636" s="87">
        <v>0</v>
      </c>
      <c r="J636" s="92">
        <v>0</v>
      </c>
      <c r="K636" s="69">
        <f t="shared" si="30"/>
        <v>77.62</v>
      </c>
      <c r="L636" s="69">
        <f t="shared" si="31"/>
        <v>-6.9999999999993179E-2</v>
      </c>
      <c r="M636" s="69">
        <f t="shared" si="32"/>
        <v>0</v>
      </c>
    </row>
    <row r="637" spans="1:14" x14ac:dyDescent="0.2">
      <c r="A637" s="12" t="s">
        <v>284</v>
      </c>
      <c r="B637" s="23" t="s">
        <v>285</v>
      </c>
      <c r="C637" s="12" t="s">
        <v>279</v>
      </c>
      <c r="D637" s="13" t="s">
        <v>33</v>
      </c>
      <c r="E637" s="14" t="s">
        <v>34</v>
      </c>
      <c r="F637" s="15">
        <v>3313</v>
      </c>
      <c r="G637" s="86">
        <v>82.45</v>
      </c>
      <c r="H637" s="87">
        <v>82.52</v>
      </c>
      <c r="I637" s="87">
        <v>0</v>
      </c>
      <c r="J637" s="92">
        <v>0</v>
      </c>
      <c r="K637" s="69">
        <f t="shared" si="30"/>
        <v>82.45</v>
      </c>
      <c r="L637" s="69">
        <f t="shared" si="31"/>
        <v>-6.9999999999993179E-2</v>
      </c>
      <c r="M637" s="69">
        <f t="shared" si="32"/>
        <v>0</v>
      </c>
    </row>
    <row r="638" spans="1:14" x14ac:dyDescent="0.2">
      <c r="A638" s="12" t="s">
        <v>284</v>
      </c>
      <c r="B638" s="23" t="s">
        <v>285</v>
      </c>
      <c r="C638" s="12" t="s">
        <v>279</v>
      </c>
      <c r="D638" s="13" t="s">
        <v>35</v>
      </c>
      <c r="E638" s="14" t="s">
        <v>36</v>
      </c>
      <c r="F638" s="15">
        <v>3315</v>
      </c>
      <c r="G638" s="86">
        <v>93.88</v>
      </c>
      <c r="H638" s="87">
        <v>93.949999999999989</v>
      </c>
      <c r="I638" s="87">
        <v>0</v>
      </c>
      <c r="J638" s="92">
        <v>0</v>
      </c>
      <c r="K638" s="69">
        <f t="shared" si="30"/>
        <v>93.88</v>
      </c>
      <c r="L638" s="69">
        <f t="shared" si="31"/>
        <v>-6.9999999999993179E-2</v>
      </c>
      <c r="M638" s="69">
        <f t="shared" si="32"/>
        <v>0</v>
      </c>
    </row>
    <row r="639" spans="1:14" x14ac:dyDescent="0.2">
      <c r="A639" s="12" t="s">
        <v>284</v>
      </c>
      <c r="B639" s="23" t="s">
        <v>285</v>
      </c>
      <c r="C639" s="12" t="s">
        <v>279</v>
      </c>
      <c r="D639" s="13" t="s">
        <v>37</v>
      </c>
      <c r="E639" s="14" t="s">
        <v>38</v>
      </c>
      <c r="F639" s="15">
        <v>3317</v>
      </c>
      <c r="G639" s="86">
        <v>60.54</v>
      </c>
      <c r="H639" s="87">
        <v>60.61</v>
      </c>
      <c r="I639" s="87">
        <v>0</v>
      </c>
      <c r="J639" s="92">
        <v>0</v>
      </c>
      <c r="K639" s="69">
        <f t="shared" si="30"/>
        <v>60.54</v>
      </c>
      <c r="L639" s="69">
        <f t="shared" si="31"/>
        <v>-7.0000000000000284E-2</v>
      </c>
      <c r="M639" s="69">
        <f t="shared" si="32"/>
        <v>0</v>
      </c>
    </row>
    <row r="640" spans="1:14" x14ac:dyDescent="0.2">
      <c r="A640" s="12" t="s">
        <v>284</v>
      </c>
      <c r="B640" s="23" t="s">
        <v>285</v>
      </c>
      <c r="C640" s="12" t="s">
        <v>279</v>
      </c>
      <c r="D640" s="13" t="s">
        <v>39</v>
      </c>
      <c r="E640" s="14" t="s">
        <v>40</v>
      </c>
      <c r="F640" s="15">
        <v>3319</v>
      </c>
      <c r="G640" s="86">
        <v>72.17</v>
      </c>
      <c r="H640" s="87">
        <v>72.239999999999995</v>
      </c>
      <c r="I640" s="87">
        <v>0</v>
      </c>
      <c r="J640" s="92">
        <v>0</v>
      </c>
      <c r="K640" s="69">
        <f t="shared" si="30"/>
        <v>72.17</v>
      </c>
      <c r="L640" s="69">
        <f t="shared" si="31"/>
        <v>-6.9999999999993179E-2</v>
      </c>
      <c r="M640" s="69">
        <f t="shared" si="32"/>
        <v>0</v>
      </c>
    </row>
    <row r="641" spans="1:14" x14ac:dyDescent="0.2">
      <c r="A641" s="12" t="s">
        <v>284</v>
      </c>
      <c r="B641" s="23" t="s">
        <v>285</v>
      </c>
      <c r="C641" s="12" t="s">
        <v>279</v>
      </c>
      <c r="D641" s="13" t="s">
        <v>41</v>
      </c>
      <c r="E641" s="14" t="s">
        <v>42</v>
      </c>
      <c r="F641" s="15">
        <v>3321</v>
      </c>
      <c r="G641" s="86">
        <v>79.91</v>
      </c>
      <c r="H641" s="87">
        <v>79.97999999999999</v>
      </c>
      <c r="I641" s="87">
        <v>0</v>
      </c>
      <c r="J641" s="92">
        <v>0</v>
      </c>
      <c r="K641" s="69">
        <f t="shared" si="30"/>
        <v>79.91</v>
      </c>
      <c r="L641" s="69">
        <f t="shared" si="31"/>
        <v>-6.9999999999993179E-2</v>
      </c>
      <c r="M641" s="69">
        <f t="shared" si="32"/>
        <v>0</v>
      </c>
    </row>
    <row r="642" spans="1:14" x14ac:dyDescent="0.2">
      <c r="A642" s="12" t="s">
        <v>284</v>
      </c>
      <c r="B642" s="23" t="s">
        <v>285</v>
      </c>
      <c r="C642" s="12" t="s">
        <v>279</v>
      </c>
      <c r="D642" s="13" t="s">
        <v>43</v>
      </c>
      <c r="E642" s="14" t="s">
        <v>44</v>
      </c>
      <c r="F642" s="15">
        <v>3323</v>
      </c>
      <c r="G642" s="86">
        <v>51.89</v>
      </c>
      <c r="H642" s="87">
        <v>51.96</v>
      </c>
      <c r="I642" s="87">
        <v>0</v>
      </c>
      <c r="J642" s="92">
        <v>341</v>
      </c>
      <c r="K642" s="69">
        <f t="shared" si="30"/>
        <v>51.89</v>
      </c>
      <c r="L642" s="69">
        <f t="shared" si="31"/>
        <v>-7.0000000000000284E-2</v>
      </c>
      <c r="M642" s="69">
        <f t="shared" si="32"/>
        <v>-23.870000000000097</v>
      </c>
    </row>
    <row r="643" spans="1:14" x14ac:dyDescent="0.2">
      <c r="A643" s="12" t="s">
        <v>284</v>
      </c>
      <c r="B643" s="23" t="s">
        <v>285</v>
      </c>
      <c r="C643" s="12" t="s">
        <v>279</v>
      </c>
      <c r="D643" s="13" t="s">
        <v>45</v>
      </c>
      <c r="E643" s="14" t="s">
        <v>46</v>
      </c>
      <c r="F643" s="15">
        <v>3325</v>
      </c>
      <c r="G643" s="86">
        <v>65.33</v>
      </c>
      <c r="H643" s="87">
        <v>65.399999999999991</v>
      </c>
      <c r="I643" s="87">
        <v>0</v>
      </c>
      <c r="J643" s="92">
        <v>0</v>
      </c>
      <c r="K643" s="69">
        <f t="shared" si="30"/>
        <v>65.33</v>
      </c>
      <c r="L643" s="69">
        <f t="shared" si="31"/>
        <v>-6.9999999999993179E-2</v>
      </c>
      <c r="M643" s="69">
        <f t="shared" si="32"/>
        <v>0</v>
      </c>
    </row>
    <row r="644" spans="1:14" x14ac:dyDescent="0.2">
      <c r="A644" s="12" t="s">
        <v>284</v>
      </c>
      <c r="B644" s="23" t="s">
        <v>285</v>
      </c>
      <c r="C644" s="12" t="s">
        <v>279</v>
      </c>
      <c r="D644" s="13" t="s">
        <v>47</v>
      </c>
      <c r="E644" s="14" t="s">
        <v>48</v>
      </c>
      <c r="F644" s="15">
        <v>3327</v>
      </c>
      <c r="G644" s="86">
        <v>72.17</v>
      </c>
      <c r="H644" s="87">
        <v>72.239999999999995</v>
      </c>
      <c r="I644" s="87">
        <v>0</v>
      </c>
      <c r="J644" s="92">
        <v>0</v>
      </c>
      <c r="K644" s="69">
        <f t="shared" si="30"/>
        <v>72.17</v>
      </c>
      <c r="L644" s="69">
        <f t="shared" si="31"/>
        <v>-6.9999999999993179E-2</v>
      </c>
      <c r="M644" s="69">
        <f t="shared" si="32"/>
        <v>0</v>
      </c>
    </row>
    <row r="645" spans="1:14" x14ac:dyDescent="0.2">
      <c r="A645" s="12" t="s">
        <v>284</v>
      </c>
      <c r="B645" s="23" t="s">
        <v>285</v>
      </c>
      <c r="C645" s="12" t="s">
        <v>279</v>
      </c>
      <c r="D645" s="13" t="s">
        <v>49</v>
      </c>
      <c r="E645" s="14" t="s">
        <v>50</v>
      </c>
      <c r="F645" s="15">
        <v>3329</v>
      </c>
      <c r="G645" s="86">
        <v>77.09</v>
      </c>
      <c r="H645" s="87">
        <v>77.16</v>
      </c>
      <c r="I645" s="87">
        <v>0</v>
      </c>
      <c r="J645" s="92">
        <v>0</v>
      </c>
      <c r="K645" s="69">
        <f t="shared" si="30"/>
        <v>77.09</v>
      </c>
      <c r="L645" s="69">
        <f t="shared" si="31"/>
        <v>-6.9999999999993179E-2</v>
      </c>
      <c r="M645" s="69">
        <f t="shared" si="32"/>
        <v>0</v>
      </c>
    </row>
    <row r="646" spans="1:14" x14ac:dyDescent="0.2">
      <c r="A646" s="12" t="s">
        <v>284</v>
      </c>
      <c r="B646" s="23" t="s">
        <v>285</v>
      </c>
      <c r="C646" s="12" t="s">
        <v>279</v>
      </c>
      <c r="D646" s="16" t="s">
        <v>51</v>
      </c>
      <c r="E646" s="17" t="s">
        <v>52</v>
      </c>
      <c r="F646" s="15">
        <v>3331</v>
      </c>
      <c r="G646" s="86">
        <v>85.42</v>
      </c>
      <c r="H646" s="87">
        <v>85.49</v>
      </c>
      <c r="I646" s="87">
        <v>0</v>
      </c>
      <c r="J646" s="92">
        <v>0</v>
      </c>
      <c r="K646" s="69">
        <f t="shared" si="30"/>
        <v>85.42</v>
      </c>
      <c r="L646" s="69">
        <f t="shared" si="31"/>
        <v>-6.9999999999993179E-2</v>
      </c>
      <c r="M646" s="69">
        <f t="shared" si="32"/>
        <v>0</v>
      </c>
    </row>
    <row r="647" spans="1:14" x14ac:dyDescent="0.2">
      <c r="A647" s="12" t="s">
        <v>277</v>
      </c>
      <c r="B647" s="21" t="s">
        <v>278</v>
      </c>
      <c r="C647" s="12" t="s">
        <v>279</v>
      </c>
      <c r="D647" s="13" t="s">
        <v>21</v>
      </c>
      <c r="E647" s="14" t="s">
        <v>22</v>
      </c>
      <c r="F647" s="15">
        <v>3301</v>
      </c>
      <c r="G647" s="86">
        <v>91.48</v>
      </c>
      <c r="H647" s="87">
        <v>91.55</v>
      </c>
      <c r="I647" s="87">
        <v>0</v>
      </c>
      <c r="J647" s="92">
        <v>650</v>
      </c>
      <c r="K647" s="69">
        <f t="shared" si="30"/>
        <v>91.48</v>
      </c>
      <c r="L647" s="69">
        <f t="shared" si="31"/>
        <v>-6.9999999999993179E-2</v>
      </c>
      <c r="M647" s="69">
        <f t="shared" si="32"/>
        <v>-45.499999999995566</v>
      </c>
      <c r="N647" s="70">
        <f>SUM(M647:M662)</f>
        <v>-339.84999999997842</v>
      </c>
    </row>
    <row r="648" spans="1:14" x14ac:dyDescent="0.2">
      <c r="A648" s="12" t="s">
        <v>277</v>
      </c>
      <c r="B648" s="21" t="s">
        <v>278</v>
      </c>
      <c r="C648" s="12" t="s">
        <v>279</v>
      </c>
      <c r="D648" s="13" t="s">
        <v>23</v>
      </c>
      <c r="E648" s="14" t="s">
        <v>24</v>
      </c>
      <c r="F648" s="15">
        <v>3303</v>
      </c>
      <c r="G648" s="86">
        <v>99.15</v>
      </c>
      <c r="H648" s="87">
        <v>99.22</v>
      </c>
      <c r="I648" s="87">
        <v>0</v>
      </c>
      <c r="J648" s="92">
        <v>19</v>
      </c>
      <c r="K648" s="69">
        <f t="shared" si="30"/>
        <v>99.15</v>
      </c>
      <c r="L648" s="69">
        <f t="shared" si="31"/>
        <v>-6.9999999999993179E-2</v>
      </c>
      <c r="M648" s="69">
        <f t="shared" si="32"/>
        <v>-1.3299999999998704</v>
      </c>
    </row>
    <row r="649" spans="1:14" x14ac:dyDescent="0.2">
      <c r="A649" s="12" t="s">
        <v>277</v>
      </c>
      <c r="B649" s="21" t="s">
        <v>278</v>
      </c>
      <c r="C649" s="12" t="s">
        <v>279</v>
      </c>
      <c r="D649" s="13" t="s">
        <v>25</v>
      </c>
      <c r="E649" s="14" t="s">
        <v>26</v>
      </c>
      <c r="F649" s="15">
        <v>3305</v>
      </c>
      <c r="G649" s="86">
        <v>89.49</v>
      </c>
      <c r="H649" s="87">
        <v>89.559999999999988</v>
      </c>
      <c r="I649" s="87">
        <v>0</v>
      </c>
      <c r="J649" s="92">
        <v>0</v>
      </c>
      <c r="K649" s="69">
        <f t="shared" si="30"/>
        <v>89.49</v>
      </c>
      <c r="L649" s="69">
        <f t="shared" si="31"/>
        <v>-6.9999999999993179E-2</v>
      </c>
      <c r="M649" s="69">
        <f t="shared" si="32"/>
        <v>0</v>
      </c>
    </row>
    <row r="650" spans="1:14" x14ac:dyDescent="0.2">
      <c r="A650" s="12" t="s">
        <v>277</v>
      </c>
      <c r="B650" s="21" t="s">
        <v>278</v>
      </c>
      <c r="C650" s="12" t="s">
        <v>279</v>
      </c>
      <c r="D650" s="13" t="s">
        <v>27</v>
      </c>
      <c r="E650" s="14" t="s">
        <v>28</v>
      </c>
      <c r="F650" s="15">
        <v>3307</v>
      </c>
      <c r="G650" s="86">
        <v>98.24</v>
      </c>
      <c r="H650" s="87">
        <v>98.309999999999988</v>
      </c>
      <c r="I650" s="87">
        <v>0</v>
      </c>
      <c r="J650" s="92">
        <v>0</v>
      </c>
      <c r="K650" s="69">
        <f t="shared" si="30"/>
        <v>98.24</v>
      </c>
      <c r="L650" s="69">
        <f t="shared" si="31"/>
        <v>-6.9999999999993179E-2</v>
      </c>
      <c r="M650" s="69">
        <f t="shared" si="32"/>
        <v>0</v>
      </c>
    </row>
    <row r="651" spans="1:14" x14ac:dyDescent="0.2">
      <c r="A651" s="12" t="s">
        <v>277</v>
      </c>
      <c r="B651" s="21" t="s">
        <v>278</v>
      </c>
      <c r="C651" s="12" t="s">
        <v>279</v>
      </c>
      <c r="D651" s="13" t="s">
        <v>29</v>
      </c>
      <c r="E651" s="14" t="s">
        <v>30</v>
      </c>
      <c r="F651" s="15">
        <v>3309</v>
      </c>
      <c r="G651" s="86">
        <v>61.09</v>
      </c>
      <c r="H651" s="87">
        <v>61.160000000000004</v>
      </c>
      <c r="I651" s="87">
        <v>0</v>
      </c>
      <c r="J651" s="92">
        <v>1620</v>
      </c>
      <c r="K651" s="69">
        <f t="shared" si="30"/>
        <v>61.09</v>
      </c>
      <c r="L651" s="69">
        <f t="shared" si="31"/>
        <v>-7.0000000000000284E-2</v>
      </c>
      <c r="M651" s="69">
        <f t="shared" si="32"/>
        <v>-113.40000000000046</v>
      </c>
    </row>
    <row r="652" spans="1:14" x14ac:dyDescent="0.2">
      <c r="A652" s="12" t="s">
        <v>277</v>
      </c>
      <c r="B652" s="21" t="s">
        <v>278</v>
      </c>
      <c r="C652" s="12" t="s">
        <v>279</v>
      </c>
      <c r="D652" s="13" t="s">
        <v>31</v>
      </c>
      <c r="E652" s="14" t="s">
        <v>32</v>
      </c>
      <c r="F652" s="15">
        <v>3311</v>
      </c>
      <c r="G652" s="86">
        <v>77.62</v>
      </c>
      <c r="H652" s="87">
        <v>77.69</v>
      </c>
      <c r="I652" s="87">
        <v>0</v>
      </c>
      <c r="J652" s="92">
        <v>0</v>
      </c>
      <c r="K652" s="69">
        <f t="shared" si="30"/>
        <v>77.62</v>
      </c>
      <c r="L652" s="69">
        <f t="shared" si="31"/>
        <v>-6.9999999999993179E-2</v>
      </c>
      <c r="M652" s="69">
        <f t="shared" si="32"/>
        <v>0</v>
      </c>
    </row>
    <row r="653" spans="1:14" x14ac:dyDescent="0.2">
      <c r="A653" s="12" t="s">
        <v>277</v>
      </c>
      <c r="B653" s="21" t="s">
        <v>278</v>
      </c>
      <c r="C653" s="12" t="s">
        <v>279</v>
      </c>
      <c r="D653" s="13" t="s">
        <v>33</v>
      </c>
      <c r="E653" s="14" t="s">
        <v>34</v>
      </c>
      <c r="F653" s="15">
        <v>3313</v>
      </c>
      <c r="G653" s="86">
        <v>82.45</v>
      </c>
      <c r="H653" s="87">
        <v>82.52</v>
      </c>
      <c r="I653" s="87">
        <v>0</v>
      </c>
      <c r="J653" s="92">
        <v>0</v>
      </c>
      <c r="K653" s="69">
        <f t="shared" si="30"/>
        <v>82.45</v>
      </c>
      <c r="L653" s="69">
        <f t="shared" si="31"/>
        <v>-6.9999999999993179E-2</v>
      </c>
      <c r="M653" s="69">
        <f t="shared" si="32"/>
        <v>0</v>
      </c>
    </row>
    <row r="654" spans="1:14" x14ac:dyDescent="0.2">
      <c r="A654" s="12" t="s">
        <v>277</v>
      </c>
      <c r="B654" s="21" t="s">
        <v>278</v>
      </c>
      <c r="C654" s="12" t="s">
        <v>279</v>
      </c>
      <c r="D654" s="13" t="s">
        <v>35</v>
      </c>
      <c r="E654" s="14" t="s">
        <v>36</v>
      </c>
      <c r="F654" s="15">
        <v>3315</v>
      </c>
      <c r="G654" s="86">
        <v>93.88</v>
      </c>
      <c r="H654" s="87">
        <v>93.949999999999989</v>
      </c>
      <c r="I654" s="87">
        <v>0</v>
      </c>
      <c r="J654" s="92">
        <v>0</v>
      </c>
      <c r="K654" s="69">
        <f t="shared" si="30"/>
        <v>93.88</v>
      </c>
      <c r="L654" s="69">
        <f t="shared" si="31"/>
        <v>-6.9999999999993179E-2</v>
      </c>
      <c r="M654" s="69">
        <f t="shared" si="32"/>
        <v>0</v>
      </c>
    </row>
    <row r="655" spans="1:14" x14ac:dyDescent="0.2">
      <c r="A655" s="12" t="s">
        <v>277</v>
      </c>
      <c r="B655" s="21" t="s">
        <v>278</v>
      </c>
      <c r="C655" s="12" t="s">
        <v>279</v>
      </c>
      <c r="D655" s="13" t="s">
        <v>37</v>
      </c>
      <c r="E655" s="14" t="s">
        <v>38</v>
      </c>
      <c r="F655" s="15">
        <v>3317</v>
      </c>
      <c r="G655" s="86">
        <v>60.54</v>
      </c>
      <c r="H655" s="87">
        <v>60.61</v>
      </c>
      <c r="I655" s="87">
        <v>0</v>
      </c>
      <c r="J655" s="92">
        <v>0</v>
      </c>
      <c r="K655" s="69">
        <f t="shared" si="30"/>
        <v>60.54</v>
      </c>
      <c r="L655" s="69">
        <f t="shared" si="31"/>
        <v>-7.0000000000000284E-2</v>
      </c>
      <c r="M655" s="69">
        <f t="shared" si="32"/>
        <v>0</v>
      </c>
    </row>
    <row r="656" spans="1:14" x14ac:dyDescent="0.2">
      <c r="A656" s="12" t="s">
        <v>277</v>
      </c>
      <c r="B656" s="21" t="s">
        <v>278</v>
      </c>
      <c r="C656" s="12" t="s">
        <v>279</v>
      </c>
      <c r="D656" s="13" t="s">
        <v>39</v>
      </c>
      <c r="E656" s="14" t="s">
        <v>40</v>
      </c>
      <c r="F656" s="15">
        <v>3319</v>
      </c>
      <c r="G656" s="86">
        <v>72.17</v>
      </c>
      <c r="H656" s="87">
        <v>72.239999999999995</v>
      </c>
      <c r="I656" s="87">
        <v>0</v>
      </c>
      <c r="J656" s="92">
        <v>202</v>
      </c>
      <c r="K656" s="69">
        <f t="shared" si="30"/>
        <v>72.17</v>
      </c>
      <c r="L656" s="69">
        <f t="shared" si="31"/>
        <v>-6.9999999999993179E-2</v>
      </c>
      <c r="M656" s="69">
        <f t="shared" si="32"/>
        <v>-14.139999999998622</v>
      </c>
    </row>
    <row r="657" spans="1:14" x14ac:dyDescent="0.2">
      <c r="A657" s="12" t="s">
        <v>277</v>
      </c>
      <c r="B657" s="21" t="s">
        <v>278</v>
      </c>
      <c r="C657" s="12" t="s">
        <v>279</v>
      </c>
      <c r="D657" s="13" t="s">
        <v>41</v>
      </c>
      <c r="E657" s="14" t="s">
        <v>42</v>
      </c>
      <c r="F657" s="15">
        <v>3321</v>
      </c>
      <c r="G657" s="86">
        <v>79.91</v>
      </c>
      <c r="H657" s="87">
        <v>79.97999999999999</v>
      </c>
      <c r="I657" s="87">
        <v>0</v>
      </c>
      <c r="J657" s="92">
        <v>354</v>
      </c>
      <c r="K657" s="69">
        <f t="shared" si="30"/>
        <v>79.91</v>
      </c>
      <c r="L657" s="69">
        <f t="shared" si="31"/>
        <v>-6.9999999999993179E-2</v>
      </c>
      <c r="M657" s="69">
        <f t="shared" si="32"/>
        <v>-24.779999999997585</v>
      </c>
    </row>
    <row r="658" spans="1:14" x14ac:dyDescent="0.2">
      <c r="A658" s="12" t="s">
        <v>277</v>
      </c>
      <c r="B658" s="21" t="s">
        <v>278</v>
      </c>
      <c r="C658" s="12" t="s">
        <v>279</v>
      </c>
      <c r="D658" s="13" t="s">
        <v>43</v>
      </c>
      <c r="E658" s="14" t="s">
        <v>44</v>
      </c>
      <c r="F658" s="15">
        <v>3323</v>
      </c>
      <c r="G658" s="86">
        <v>51.89</v>
      </c>
      <c r="H658" s="87">
        <v>51.96</v>
      </c>
      <c r="I658" s="87">
        <v>0</v>
      </c>
      <c r="J658" s="92">
        <v>0</v>
      </c>
      <c r="K658" s="69">
        <f t="shared" si="30"/>
        <v>51.89</v>
      </c>
      <c r="L658" s="69">
        <f t="shared" si="31"/>
        <v>-7.0000000000000284E-2</v>
      </c>
      <c r="M658" s="69">
        <f t="shared" si="32"/>
        <v>0</v>
      </c>
    </row>
    <row r="659" spans="1:14" x14ac:dyDescent="0.2">
      <c r="A659" s="12" t="s">
        <v>277</v>
      </c>
      <c r="B659" s="21" t="s">
        <v>278</v>
      </c>
      <c r="C659" s="12" t="s">
        <v>279</v>
      </c>
      <c r="D659" s="13" t="s">
        <v>45</v>
      </c>
      <c r="E659" s="14" t="s">
        <v>46</v>
      </c>
      <c r="F659" s="15">
        <v>3325</v>
      </c>
      <c r="G659" s="86">
        <v>65.33</v>
      </c>
      <c r="H659" s="87">
        <v>65.399999999999991</v>
      </c>
      <c r="I659" s="87">
        <v>0</v>
      </c>
      <c r="J659" s="92">
        <v>1772</v>
      </c>
      <c r="K659" s="69">
        <f t="shared" si="30"/>
        <v>65.33</v>
      </c>
      <c r="L659" s="69">
        <f t="shared" si="31"/>
        <v>-6.9999999999993179E-2</v>
      </c>
      <c r="M659" s="69">
        <f t="shared" si="32"/>
        <v>-124.03999999998791</v>
      </c>
    </row>
    <row r="660" spans="1:14" x14ac:dyDescent="0.2">
      <c r="A660" s="12" t="s">
        <v>277</v>
      </c>
      <c r="B660" s="21" t="s">
        <v>278</v>
      </c>
      <c r="C660" s="12" t="s">
        <v>279</v>
      </c>
      <c r="D660" s="13" t="s">
        <v>47</v>
      </c>
      <c r="E660" s="14" t="s">
        <v>48</v>
      </c>
      <c r="F660" s="15">
        <v>3327</v>
      </c>
      <c r="G660" s="86">
        <v>72.17</v>
      </c>
      <c r="H660" s="87">
        <v>72.239999999999995</v>
      </c>
      <c r="I660" s="87">
        <v>0</v>
      </c>
      <c r="J660" s="92">
        <v>238</v>
      </c>
      <c r="K660" s="69">
        <f t="shared" si="30"/>
        <v>72.17</v>
      </c>
      <c r="L660" s="69">
        <f t="shared" si="31"/>
        <v>-6.9999999999993179E-2</v>
      </c>
      <c r="M660" s="69">
        <f t="shared" si="32"/>
        <v>-16.659999999998377</v>
      </c>
    </row>
    <row r="661" spans="1:14" x14ac:dyDescent="0.2">
      <c r="A661" s="12" t="s">
        <v>277</v>
      </c>
      <c r="B661" s="21" t="s">
        <v>278</v>
      </c>
      <c r="C661" s="12" t="s">
        <v>279</v>
      </c>
      <c r="D661" s="13" t="s">
        <v>49</v>
      </c>
      <c r="E661" s="14" t="s">
        <v>50</v>
      </c>
      <c r="F661" s="15">
        <v>3329</v>
      </c>
      <c r="G661" s="86">
        <v>77.09</v>
      </c>
      <c r="H661" s="87">
        <v>77.16</v>
      </c>
      <c r="I661" s="87">
        <v>0</v>
      </c>
      <c r="J661" s="92">
        <v>0</v>
      </c>
      <c r="K661" s="69">
        <f t="shared" si="30"/>
        <v>77.09</v>
      </c>
      <c r="L661" s="69">
        <f t="shared" si="31"/>
        <v>-6.9999999999993179E-2</v>
      </c>
      <c r="M661" s="69">
        <f t="shared" si="32"/>
        <v>0</v>
      </c>
    </row>
    <row r="662" spans="1:14" x14ac:dyDescent="0.2">
      <c r="A662" s="12" t="s">
        <v>277</v>
      </c>
      <c r="B662" s="21" t="s">
        <v>278</v>
      </c>
      <c r="C662" s="12" t="s">
        <v>279</v>
      </c>
      <c r="D662" s="16" t="s">
        <v>51</v>
      </c>
      <c r="E662" s="17" t="s">
        <v>52</v>
      </c>
      <c r="F662" s="15">
        <v>3331</v>
      </c>
      <c r="G662" s="86">
        <v>85.42</v>
      </c>
      <c r="H662" s="87">
        <v>85.49</v>
      </c>
      <c r="I662" s="87">
        <v>0</v>
      </c>
      <c r="J662" s="92">
        <v>0</v>
      </c>
      <c r="K662" s="69">
        <f t="shared" si="30"/>
        <v>85.42</v>
      </c>
      <c r="L662" s="69">
        <f t="shared" si="31"/>
        <v>-6.9999999999993179E-2</v>
      </c>
      <c r="M662" s="69">
        <f t="shared" si="32"/>
        <v>0</v>
      </c>
    </row>
    <row r="663" spans="1:14" x14ac:dyDescent="0.2">
      <c r="A663" s="20" t="s">
        <v>125</v>
      </c>
      <c r="B663" s="21" t="s">
        <v>126</v>
      </c>
      <c r="C663" s="12" t="s">
        <v>124</v>
      </c>
      <c r="D663" s="13" t="s">
        <v>21</v>
      </c>
      <c r="E663" s="14" t="s">
        <v>22</v>
      </c>
      <c r="F663" s="15">
        <v>3301</v>
      </c>
      <c r="G663" s="86">
        <v>91.45</v>
      </c>
      <c r="H663" s="87">
        <v>91.64</v>
      </c>
      <c r="I663" s="87">
        <v>0</v>
      </c>
      <c r="J663" s="92">
        <v>0</v>
      </c>
      <c r="K663" s="69">
        <f t="shared" si="30"/>
        <v>91.45</v>
      </c>
      <c r="L663" s="69">
        <f t="shared" si="31"/>
        <v>-0.18999999999999773</v>
      </c>
      <c r="M663" s="69">
        <f t="shared" si="32"/>
        <v>0</v>
      </c>
      <c r="N663" s="70">
        <f>SUM(M663:M678)</f>
        <v>0</v>
      </c>
    </row>
    <row r="664" spans="1:14" x14ac:dyDescent="0.2">
      <c r="A664" s="20" t="s">
        <v>125</v>
      </c>
      <c r="B664" s="21" t="s">
        <v>126</v>
      </c>
      <c r="C664" s="12" t="s">
        <v>124</v>
      </c>
      <c r="D664" s="13" t="s">
        <v>23</v>
      </c>
      <c r="E664" s="14" t="s">
        <v>24</v>
      </c>
      <c r="F664" s="15">
        <v>3303</v>
      </c>
      <c r="G664" s="86">
        <v>99.26</v>
      </c>
      <c r="H664" s="87">
        <v>99.45</v>
      </c>
      <c r="I664" s="87">
        <v>0</v>
      </c>
      <c r="J664" s="92">
        <v>0</v>
      </c>
      <c r="K664" s="69">
        <f t="shared" si="30"/>
        <v>99.26</v>
      </c>
      <c r="L664" s="69">
        <f t="shared" si="31"/>
        <v>-0.18999999999999773</v>
      </c>
      <c r="M664" s="69">
        <f t="shared" si="32"/>
        <v>0</v>
      </c>
    </row>
    <row r="665" spans="1:14" x14ac:dyDescent="0.2">
      <c r="A665" s="20" t="s">
        <v>125</v>
      </c>
      <c r="B665" s="21" t="s">
        <v>126</v>
      </c>
      <c r="C665" s="12" t="s">
        <v>124</v>
      </c>
      <c r="D665" s="13" t="s">
        <v>25</v>
      </c>
      <c r="E665" s="14" t="s">
        <v>26</v>
      </c>
      <c r="F665" s="15">
        <v>3305</v>
      </c>
      <c r="G665" s="86">
        <v>89.35</v>
      </c>
      <c r="H665" s="87">
        <v>89.539999999999992</v>
      </c>
      <c r="I665" s="87">
        <v>0</v>
      </c>
      <c r="J665" s="92">
        <v>0</v>
      </c>
      <c r="K665" s="69">
        <f t="shared" si="30"/>
        <v>89.35</v>
      </c>
      <c r="L665" s="69">
        <f t="shared" si="31"/>
        <v>-0.18999999999999773</v>
      </c>
      <c r="M665" s="69">
        <f t="shared" si="32"/>
        <v>0</v>
      </c>
    </row>
    <row r="666" spans="1:14" x14ac:dyDescent="0.2">
      <c r="A666" s="20" t="s">
        <v>125</v>
      </c>
      <c r="B666" s="21" t="s">
        <v>126</v>
      </c>
      <c r="C666" s="12" t="s">
        <v>124</v>
      </c>
      <c r="D666" s="13" t="s">
        <v>27</v>
      </c>
      <c r="E666" s="14" t="s">
        <v>28</v>
      </c>
      <c r="F666" s="15">
        <v>3307</v>
      </c>
      <c r="G666" s="86">
        <v>97.95</v>
      </c>
      <c r="H666" s="87">
        <v>98.14</v>
      </c>
      <c r="I666" s="87">
        <v>0</v>
      </c>
      <c r="J666" s="92">
        <v>0</v>
      </c>
      <c r="K666" s="69">
        <f t="shared" si="30"/>
        <v>97.95</v>
      </c>
      <c r="L666" s="69">
        <f t="shared" si="31"/>
        <v>-0.18999999999999773</v>
      </c>
      <c r="M666" s="69">
        <f t="shared" si="32"/>
        <v>0</v>
      </c>
    </row>
    <row r="667" spans="1:14" x14ac:dyDescent="0.2">
      <c r="A667" s="20" t="s">
        <v>125</v>
      </c>
      <c r="B667" s="21" t="s">
        <v>126</v>
      </c>
      <c r="C667" s="12" t="s">
        <v>124</v>
      </c>
      <c r="D667" s="13" t="s">
        <v>29</v>
      </c>
      <c r="E667" s="14" t="s">
        <v>30</v>
      </c>
      <c r="F667" s="15">
        <v>3309</v>
      </c>
      <c r="G667" s="86">
        <v>60.43</v>
      </c>
      <c r="H667" s="87">
        <v>60.62</v>
      </c>
      <c r="I667" s="87">
        <v>0</v>
      </c>
      <c r="J667" s="92">
        <v>0</v>
      </c>
      <c r="K667" s="69">
        <f t="shared" si="30"/>
        <v>60.43</v>
      </c>
      <c r="L667" s="69">
        <f t="shared" si="31"/>
        <v>-0.18999999999999773</v>
      </c>
      <c r="M667" s="69">
        <f t="shared" si="32"/>
        <v>0</v>
      </c>
    </row>
    <row r="668" spans="1:14" x14ac:dyDescent="0.2">
      <c r="A668" s="20" t="s">
        <v>125</v>
      </c>
      <c r="B668" s="21" t="s">
        <v>126</v>
      </c>
      <c r="C668" s="12" t="s">
        <v>124</v>
      </c>
      <c r="D668" s="13" t="s">
        <v>31</v>
      </c>
      <c r="E668" s="14" t="s">
        <v>32</v>
      </c>
      <c r="F668" s="15">
        <v>3311</v>
      </c>
      <c r="G668" s="86">
        <v>77.400000000000006</v>
      </c>
      <c r="H668" s="87">
        <v>77.59</v>
      </c>
      <c r="I668" s="87">
        <v>0</v>
      </c>
      <c r="J668" s="92">
        <v>0</v>
      </c>
      <c r="K668" s="69">
        <f t="shared" si="30"/>
        <v>77.400000000000006</v>
      </c>
      <c r="L668" s="69">
        <f t="shared" si="31"/>
        <v>-0.18999999999999773</v>
      </c>
      <c r="M668" s="69">
        <f t="shared" si="32"/>
        <v>0</v>
      </c>
    </row>
    <row r="669" spans="1:14" x14ac:dyDescent="0.2">
      <c r="A669" s="20" t="s">
        <v>125</v>
      </c>
      <c r="B669" s="21" t="s">
        <v>126</v>
      </c>
      <c r="C669" s="12" t="s">
        <v>124</v>
      </c>
      <c r="D669" s="13" t="s">
        <v>33</v>
      </c>
      <c r="E669" s="14" t="s">
        <v>34</v>
      </c>
      <c r="F669" s="15">
        <v>3313</v>
      </c>
      <c r="G669" s="86">
        <v>82.36</v>
      </c>
      <c r="H669" s="87">
        <v>82.55</v>
      </c>
      <c r="I669" s="87">
        <v>0</v>
      </c>
      <c r="J669" s="92">
        <v>0</v>
      </c>
      <c r="K669" s="69">
        <f t="shared" si="30"/>
        <v>82.36</v>
      </c>
      <c r="L669" s="69">
        <f t="shared" si="31"/>
        <v>-0.18999999999999773</v>
      </c>
      <c r="M669" s="69">
        <f t="shared" si="32"/>
        <v>0</v>
      </c>
    </row>
    <row r="670" spans="1:14" x14ac:dyDescent="0.2">
      <c r="A670" s="20" t="s">
        <v>125</v>
      </c>
      <c r="B670" s="21" t="s">
        <v>126</v>
      </c>
      <c r="C670" s="12" t="s">
        <v>124</v>
      </c>
      <c r="D670" s="13" t="s">
        <v>35</v>
      </c>
      <c r="E670" s="14" t="s">
        <v>36</v>
      </c>
      <c r="F670" s="15">
        <v>3315</v>
      </c>
      <c r="G670" s="86">
        <v>93.9</v>
      </c>
      <c r="H670" s="87">
        <v>94.09</v>
      </c>
      <c r="I670" s="87">
        <v>0</v>
      </c>
      <c r="J670" s="92">
        <v>0</v>
      </c>
      <c r="K670" s="69">
        <f t="shared" si="30"/>
        <v>93.9</v>
      </c>
      <c r="L670" s="69">
        <f t="shared" si="31"/>
        <v>-0.18999999999999773</v>
      </c>
      <c r="M670" s="69">
        <f t="shared" si="32"/>
        <v>0</v>
      </c>
    </row>
    <row r="671" spans="1:14" x14ac:dyDescent="0.2">
      <c r="A671" s="20" t="s">
        <v>125</v>
      </c>
      <c r="B671" s="21" t="s">
        <v>126</v>
      </c>
      <c r="C671" s="12" t="s">
        <v>124</v>
      </c>
      <c r="D671" s="13" t="s">
        <v>37</v>
      </c>
      <c r="E671" s="14" t="s">
        <v>38</v>
      </c>
      <c r="F671" s="15">
        <v>3317</v>
      </c>
      <c r="G671" s="86">
        <v>59.98</v>
      </c>
      <c r="H671" s="87">
        <v>60.169999999999995</v>
      </c>
      <c r="I671" s="87">
        <v>0</v>
      </c>
      <c r="J671" s="92">
        <v>0</v>
      </c>
      <c r="K671" s="69">
        <f t="shared" si="30"/>
        <v>59.98</v>
      </c>
      <c r="L671" s="69">
        <f t="shared" si="31"/>
        <v>-0.18999999999999773</v>
      </c>
      <c r="M671" s="69">
        <f t="shared" si="32"/>
        <v>0</v>
      </c>
    </row>
    <row r="672" spans="1:14" x14ac:dyDescent="0.2">
      <c r="A672" s="20" t="s">
        <v>125</v>
      </c>
      <c r="B672" s="21" t="s">
        <v>126</v>
      </c>
      <c r="C672" s="12" t="s">
        <v>124</v>
      </c>
      <c r="D672" s="13" t="s">
        <v>39</v>
      </c>
      <c r="E672" s="14" t="s">
        <v>40</v>
      </c>
      <c r="F672" s="15">
        <v>3319</v>
      </c>
      <c r="G672" s="86">
        <v>71.959999999999994</v>
      </c>
      <c r="H672" s="87">
        <v>72.149999999999991</v>
      </c>
      <c r="I672" s="87">
        <v>0</v>
      </c>
      <c r="J672" s="92">
        <v>0</v>
      </c>
      <c r="K672" s="69">
        <f t="shared" si="30"/>
        <v>71.959999999999994</v>
      </c>
      <c r="L672" s="69">
        <f t="shared" si="31"/>
        <v>-0.18999999999999773</v>
      </c>
      <c r="M672" s="69">
        <f t="shared" si="32"/>
        <v>0</v>
      </c>
    </row>
    <row r="673" spans="1:14" x14ac:dyDescent="0.2">
      <c r="A673" s="20" t="s">
        <v>125</v>
      </c>
      <c r="B673" s="21" t="s">
        <v>126</v>
      </c>
      <c r="C673" s="12" t="s">
        <v>124</v>
      </c>
      <c r="D673" s="13" t="s">
        <v>41</v>
      </c>
      <c r="E673" s="14" t="s">
        <v>42</v>
      </c>
      <c r="F673" s="15">
        <v>3321</v>
      </c>
      <c r="G673" s="86">
        <v>79.81</v>
      </c>
      <c r="H673" s="87">
        <v>80</v>
      </c>
      <c r="I673" s="87">
        <v>0</v>
      </c>
      <c r="J673" s="92">
        <v>0</v>
      </c>
      <c r="K673" s="69">
        <f t="shared" si="30"/>
        <v>79.81</v>
      </c>
      <c r="L673" s="69">
        <f t="shared" si="31"/>
        <v>-0.18999999999999773</v>
      </c>
      <c r="M673" s="69">
        <f t="shared" si="32"/>
        <v>0</v>
      </c>
    </row>
    <row r="674" spans="1:14" x14ac:dyDescent="0.2">
      <c r="A674" s="20" t="s">
        <v>125</v>
      </c>
      <c r="B674" s="21" t="s">
        <v>126</v>
      </c>
      <c r="C674" s="12" t="s">
        <v>124</v>
      </c>
      <c r="D674" s="13" t="s">
        <v>43</v>
      </c>
      <c r="E674" s="14" t="s">
        <v>44</v>
      </c>
      <c r="F674" s="15">
        <v>3323</v>
      </c>
      <c r="G674" s="86">
        <v>51.12</v>
      </c>
      <c r="H674" s="87">
        <v>51.309999999999995</v>
      </c>
      <c r="I674" s="87">
        <v>0</v>
      </c>
      <c r="J674" s="92">
        <v>0</v>
      </c>
      <c r="K674" s="69">
        <f t="shared" si="30"/>
        <v>51.12</v>
      </c>
      <c r="L674" s="69">
        <f t="shared" si="31"/>
        <v>-0.18999999999999773</v>
      </c>
      <c r="M674" s="69">
        <f t="shared" si="32"/>
        <v>0</v>
      </c>
    </row>
    <row r="675" spans="1:14" x14ac:dyDescent="0.2">
      <c r="A675" s="20" t="s">
        <v>125</v>
      </c>
      <c r="B675" s="21" t="s">
        <v>126</v>
      </c>
      <c r="C675" s="12" t="s">
        <v>124</v>
      </c>
      <c r="D675" s="13" t="s">
        <v>45</v>
      </c>
      <c r="E675" s="14" t="s">
        <v>46</v>
      </c>
      <c r="F675" s="15">
        <v>3325</v>
      </c>
      <c r="G675" s="86">
        <v>64.91</v>
      </c>
      <c r="H675" s="87">
        <v>65.099999999999994</v>
      </c>
      <c r="I675" s="87">
        <v>0</v>
      </c>
      <c r="J675" s="92">
        <v>0</v>
      </c>
      <c r="K675" s="69">
        <f t="shared" si="30"/>
        <v>64.91</v>
      </c>
      <c r="L675" s="69">
        <f t="shared" si="31"/>
        <v>-0.18999999999999773</v>
      </c>
      <c r="M675" s="69">
        <f t="shared" si="32"/>
        <v>0</v>
      </c>
    </row>
    <row r="676" spans="1:14" x14ac:dyDescent="0.2">
      <c r="A676" s="20" t="s">
        <v>125</v>
      </c>
      <c r="B676" s="21" t="s">
        <v>126</v>
      </c>
      <c r="C676" s="12" t="s">
        <v>124</v>
      </c>
      <c r="D676" s="13" t="s">
        <v>47</v>
      </c>
      <c r="E676" s="14" t="s">
        <v>48</v>
      </c>
      <c r="F676" s="15">
        <v>3327</v>
      </c>
      <c r="G676" s="86">
        <v>71.959999999999994</v>
      </c>
      <c r="H676" s="87">
        <v>72.149999999999991</v>
      </c>
      <c r="I676" s="87">
        <v>0</v>
      </c>
      <c r="J676" s="92">
        <v>0</v>
      </c>
      <c r="K676" s="69">
        <f t="shared" si="30"/>
        <v>71.959999999999994</v>
      </c>
      <c r="L676" s="69">
        <f t="shared" si="31"/>
        <v>-0.18999999999999773</v>
      </c>
      <c r="M676" s="69">
        <f t="shared" si="32"/>
        <v>0</v>
      </c>
    </row>
    <row r="677" spans="1:14" x14ac:dyDescent="0.2">
      <c r="A677" s="20" t="s">
        <v>125</v>
      </c>
      <c r="B677" s="21" t="s">
        <v>126</v>
      </c>
      <c r="C677" s="12" t="s">
        <v>124</v>
      </c>
      <c r="D677" s="13" t="s">
        <v>49</v>
      </c>
      <c r="E677" s="14" t="s">
        <v>50</v>
      </c>
      <c r="F677" s="15">
        <v>3329</v>
      </c>
      <c r="G677" s="86">
        <v>76.95</v>
      </c>
      <c r="H677" s="87">
        <v>77.14</v>
      </c>
      <c r="I677" s="87">
        <v>0</v>
      </c>
      <c r="J677" s="92">
        <v>0</v>
      </c>
      <c r="K677" s="69">
        <f t="shared" si="30"/>
        <v>76.95</v>
      </c>
      <c r="L677" s="69">
        <f t="shared" si="31"/>
        <v>-0.18999999999999773</v>
      </c>
      <c r="M677" s="69">
        <f t="shared" si="32"/>
        <v>0</v>
      </c>
    </row>
    <row r="678" spans="1:14" x14ac:dyDescent="0.2">
      <c r="A678" s="20" t="s">
        <v>125</v>
      </c>
      <c r="B678" s="21" t="s">
        <v>126</v>
      </c>
      <c r="C678" s="12" t="s">
        <v>124</v>
      </c>
      <c r="D678" s="16" t="s">
        <v>51</v>
      </c>
      <c r="E678" s="17" t="s">
        <v>52</v>
      </c>
      <c r="F678" s="15">
        <v>3331</v>
      </c>
      <c r="G678" s="86">
        <v>85.46</v>
      </c>
      <c r="H678" s="87">
        <v>85.649999999999991</v>
      </c>
      <c r="I678" s="87">
        <v>0</v>
      </c>
      <c r="J678" s="92">
        <v>0</v>
      </c>
      <c r="K678" s="69">
        <f t="shared" si="30"/>
        <v>85.46</v>
      </c>
      <c r="L678" s="69">
        <f t="shared" si="31"/>
        <v>-0.18999999999999773</v>
      </c>
      <c r="M678" s="69">
        <f t="shared" si="32"/>
        <v>0</v>
      </c>
    </row>
    <row r="679" spans="1:14" x14ac:dyDescent="0.2">
      <c r="A679" s="12" t="s">
        <v>244</v>
      </c>
      <c r="B679" s="21" t="s">
        <v>245</v>
      </c>
      <c r="C679" s="12" t="s">
        <v>55</v>
      </c>
      <c r="D679" s="13" t="s">
        <v>21</v>
      </c>
      <c r="E679" s="14" t="s">
        <v>22</v>
      </c>
      <c r="F679" s="15">
        <v>3301</v>
      </c>
      <c r="G679" s="86">
        <v>135.51</v>
      </c>
      <c r="H679" s="87">
        <v>137.19</v>
      </c>
      <c r="I679" s="87">
        <v>0</v>
      </c>
      <c r="J679" s="92">
        <v>356</v>
      </c>
      <c r="K679" s="69">
        <f t="shared" ref="K679:K742" si="33">+G679+I679</f>
        <v>135.51</v>
      </c>
      <c r="L679" s="69">
        <f t="shared" ref="L679:L742" si="34">+K679-H679</f>
        <v>-1.6800000000000068</v>
      </c>
      <c r="M679" s="69">
        <f t="shared" ref="M679:M742" si="35">+L679*J679</f>
        <v>-598.08000000000243</v>
      </c>
      <c r="N679" s="70">
        <f>SUM(M679:M694)</f>
        <v>-19207.440000000079</v>
      </c>
    </row>
    <row r="680" spans="1:14" x14ac:dyDescent="0.2">
      <c r="A680" s="12" t="s">
        <v>244</v>
      </c>
      <c r="B680" s="21" t="s">
        <v>245</v>
      </c>
      <c r="C680" s="12" t="s">
        <v>55</v>
      </c>
      <c r="D680" s="13" t="s">
        <v>23</v>
      </c>
      <c r="E680" s="14" t="s">
        <v>24</v>
      </c>
      <c r="F680" s="15">
        <v>3303</v>
      </c>
      <c r="G680" s="86">
        <v>148.09</v>
      </c>
      <c r="H680" s="87">
        <v>149.77000000000001</v>
      </c>
      <c r="I680" s="87">
        <v>0</v>
      </c>
      <c r="J680" s="92">
        <v>0</v>
      </c>
      <c r="K680" s="69">
        <f t="shared" si="33"/>
        <v>148.09</v>
      </c>
      <c r="L680" s="69">
        <f t="shared" si="34"/>
        <v>-1.6800000000000068</v>
      </c>
      <c r="M680" s="69">
        <f t="shared" si="35"/>
        <v>0</v>
      </c>
    </row>
    <row r="681" spans="1:14" x14ac:dyDescent="0.2">
      <c r="A681" s="12" t="s">
        <v>244</v>
      </c>
      <c r="B681" s="21" t="s">
        <v>245</v>
      </c>
      <c r="C681" s="12" t="s">
        <v>55</v>
      </c>
      <c r="D681" s="13" t="s">
        <v>25</v>
      </c>
      <c r="E681" s="14" t="s">
        <v>26</v>
      </c>
      <c r="F681" s="15">
        <v>3305</v>
      </c>
      <c r="G681" s="86">
        <v>132.25</v>
      </c>
      <c r="H681" s="87">
        <v>133.93</v>
      </c>
      <c r="I681" s="87">
        <v>0</v>
      </c>
      <c r="J681" s="92">
        <v>0</v>
      </c>
      <c r="K681" s="69">
        <f t="shared" si="33"/>
        <v>132.25</v>
      </c>
      <c r="L681" s="69">
        <f t="shared" si="34"/>
        <v>-1.6800000000000068</v>
      </c>
      <c r="M681" s="69">
        <f t="shared" si="35"/>
        <v>0</v>
      </c>
    </row>
    <row r="682" spans="1:14" x14ac:dyDescent="0.2">
      <c r="A682" s="12" t="s">
        <v>244</v>
      </c>
      <c r="B682" s="21" t="s">
        <v>245</v>
      </c>
      <c r="C682" s="12" t="s">
        <v>55</v>
      </c>
      <c r="D682" s="13" t="s">
        <v>27</v>
      </c>
      <c r="E682" s="14" t="s">
        <v>28</v>
      </c>
      <c r="F682" s="15">
        <v>3307</v>
      </c>
      <c r="G682" s="86">
        <v>144.82</v>
      </c>
      <c r="H682" s="87">
        <v>146.5</v>
      </c>
      <c r="I682" s="87">
        <v>0</v>
      </c>
      <c r="J682" s="92">
        <v>0</v>
      </c>
      <c r="K682" s="69">
        <f t="shared" si="33"/>
        <v>144.82</v>
      </c>
      <c r="L682" s="69">
        <f t="shared" si="34"/>
        <v>-1.6800000000000068</v>
      </c>
      <c r="M682" s="69">
        <f t="shared" si="35"/>
        <v>0</v>
      </c>
    </row>
    <row r="683" spans="1:14" x14ac:dyDescent="0.2">
      <c r="A683" s="12" t="s">
        <v>244</v>
      </c>
      <c r="B683" s="21" t="s">
        <v>245</v>
      </c>
      <c r="C683" s="12" t="s">
        <v>55</v>
      </c>
      <c r="D683" s="13" t="s">
        <v>29</v>
      </c>
      <c r="E683" s="14" t="s">
        <v>30</v>
      </c>
      <c r="F683" s="15">
        <v>3309</v>
      </c>
      <c r="G683" s="86">
        <v>86.48</v>
      </c>
      <c r="H683" s="87">
        <v>88.160000000000011</v>
      </c>
      <c r="I683" s="87">
        <v>0</v>
      </c>
      <c r="J683" s="92">
        <v>604</v>
      </c>
      <c r="K683" s="69">
        <f t="shared" si="33"/>
        <v>86.48</v>
      </c>
      <c r="L683" s="69">
        <f t="shared" si="34"/>
        <v>-1.6800000000000068</v>
      </c>
      <c r="M683" s="69">
        <f t="shared" si="35"/>
        <v>-1014.7200000000041</v>
      </c>
    </row>
    <row r="684" spans="1:14" x14ac:dyDescent="0.2">
      <c r="A684" s="12" t="s">
        <v>244</v>
      </c>
      <c r="B684" s="21" t="s">
        <v>245</v>
      </c>
      <c r="C684" s="12" t="s">
        <v>55</v>
      </c>
      <c r="D684" s="13" t="s">
        <v>31</v>
      </c>
      <c r="E684" s="14" t="s">
        <v>32</v>
      </c>
      <c r="F684" s="15">
        <v>3311</v>
      </c>
      <c r="G684" s="86">
        <v>113.76</v>
      </c>
      <c r="H684" s="87">
        <v>115.44000000000001</v>
      </c>
      <c r="I684" s="87">
        <v>0</v>
      </c>
      <c r="J684" s="92">
        <v>248</v>
      </c>
      <c r="K684" s="69">
        <f t="shared" si="33"/>
        <v>113.76</v>
      </c>
      <c r="L684" s="69">
        <f t="shared" si="34"/>
        <v>-1.6800000000000068</v>
      </c>
      <c r="M684" s="69">
        <f t="shared" si="35"/>
        <v>-416.64000000000169</v>
      </c>
    </row>
    <row r="685" spans="1:14" x14ac:dyDescent="0.2">
      <c r="A685" s="12" t="s">
        <v>244</v>
      </c>
      <c r="B685" s="21" t="s">
        <v>245</v>
      </c>
      <c r="C685" s="12" t="s">
        <v>55</v>
      </c>
      <c r="D685" s="13" t="s">
        <v>33</v>
      </c>
      <c r="E685" s="14" t="s">
        <v>34</v>
      </c>
      <c r="F685" s="15">
        <v>3313</v>
      </c>
      <c r="G685" s="86">
        <v>121.61</v>
      </c>
      <c r="H685" s="87">
        <v>123.29</v>
      </c>
      <c r="I685" s="87">
        <v>0</v>
      </c>
      <c r="J685" s="92">
        <v>0</v>
      </c>
      <c r="K685" s="69">
        <f t="shared" si="33"/>
        <v>121.61</v>
      </c>
      <c r="L685" s="69">
        <f t="shared" si="34"/>
        <v>-1.6800000000000068</v>
      </c>
      <c r="M685" s="69">
        <f t="shared" si="35"/>
        <v>0</v>
      </c>
    </row>
    <row r="686" spans="1:14" x14ac:dyDescent="0.2">
      <c r="A686" s="12" t="s">
        <v>244</v>
      </c>
      <c r="B686" s="21" t="s">
        <v>245</v>
      </c>
      <c r="C686" s="12" t="s">
        <v>55</v>
      </c>
      <c r="D686" s="13" t="s">
        <v>35</v>
      </c>
      <c r="E686" s="14" t="s">
        <v>36</v>
      </c>
      <c r="F686" s="15">
        <v>3315</v>
      </c>
      <c r="G686" s="86">
        <v>139.63</v>
      </c>
      <c r="H686" s="87">
        <v>141.31</v>
      </c>
      <c r="I686" s="87">
        <v>0</v>
      </c>
      <c r="J686" s="92">
        <v>0</v>
      </c>
      <c r="K686" s="69">
        <f t="shared" si="33"/>
        <v>139.63</v>
      </c>
      <c r="L686" s="69">
        <f t="shared" si="34"/>
        <v>-1.6800000000000068</v>
      </c>
      <c r="M686" s="69">
        <f t="shared" si="35"/>
        <v>0</v>
      </c>
    </row>
    <row r="687" spans="1:14" x14ac:dyDescent="0.2">
      <c r="A687" s="12" t="s">
        <v>244</v>
      </c>
      <c r="B687" s="21" t="s">
        <v>245</v>
      </c>
      <c r="C687" s="12" t="s">
        <v>55</v>
      </c>
      <c r="D687" s="13" t="s">
        <v>37</v>
      </c>
      <c r="E687" s="14" t="s">
        <v>38</v>
      </c>
      <c r="F687" s="15">
        <v>3317</v>
      </c>
      <c r="G687" s="86">
        <v>85.94</v>
      </c>
      <c r="H687" s="87">
        <v>87.62</v>
      </c>
      <c r="I687" s="87">
        <v>0</v>
      </c>
      <c r="J687" s="92">
        <v>0</v>
      </c>
      <c r="K687" s="69">
        <f t="shared" si="33"/>
        <v>85.94</v>
      </c>
      <c r="L687" s="69">
        <f t="shared" si="34"/>
        <v>-1.6800000000000068</v>
      </c>
      <c r="M687" s="69">
        <f t="shared" si="35"/>
        <v>0</v>
      </c>
    </row>
    <row r="688" spans="1:14" x14ac:dyDescent="0.2">
      <c r="A688" s="12" t="s">
        <v>244</v>
      </c>
      <c r="B688" s="21" t="s">
        <v>245</v>
      </c>
      <c r="C688" s="12" t="s">
        <v>55</v>
      </c>
      <c r="D688" s="13" t="s">
        <v>39</v>
      </c>
      <c r="E688" s="14" t="s">
        <v>40</v>
      </c>
      <c r="F688" s="15">
        <v>3319</v>
      </c>
      <c r="G688" s="86">
        <v>105.3</v>
      </c>
      <c r="H688" s="87">
        <v>106.98</v>
      </c>
      <c r="I688" s="87">
        <v>0</v>
      </c>
      <c r="J688" s="92">
        <v>1135</v>
      </c>
      <c r="K688" s="69">
        <f t="shared" si="33"/>
        <v>105.3</v>
      </c>
      <c r="L688" s="69">
        <f t="shared" si="34"/>
        <v>-1.6800000000000068</v>
      </c>
      <c r="M688" s="69">
        <f t="shared" si="35"/>
        <v>-1906.8000000000077</v>
      </c>
    </row>
    <row r="689" spans="1:14" x14ac:dyDescent="0.2">
      <c r="A689" s="12" t="s">
        <v>244</v>
      </c>
      <c r="B689" s="21" t="s">
        <v>245</v>
      </c>
      <c r="C689" s="12" t="s">
        <v>55</v>
      </c>
      <c r="D689" s="13" t="s">
        <v>41</v>
      </c>
      <c r="E689" s="14" t="s">
        <v>42</v>
      </c>
      <c r="F689" s="15">
        <v>3321</v>
      </c>
      <c r="G689" s="86">
        <v>117.82</v>
      </c>
      <c r="H689" s="87">
        <v>119.5</v>
      </c>
      <c r="I689" s="87">
        <v>0</v>
      </c>
      <c r="J689" s="92">
        <v>533</v>
      </c>
      <c r="K689" s="69">
        <f t="shared" si="33"/>
        <v>117.82</v>
      </c>
      <c r="L689" s="69">
        <f t="shared" si="34"/>
        <v>-1.6800000000000068</v>
      </c>
      <c r="M689" s="69">
        <f t="shared" si="35"/>
        <v>-895.44000000000369</v>
      </c>
    </row>
    <row r="690" spans="1:14" x14ac:dyDescent="0.2">
      <c r="A690" s="12" t="s">
        <v>244</v>
      </c>
      <c r="B690" s="21" t="s">
        <v>245</v>
      </c>
      <c r="C690" s="12" t="s">
        <v>55</v>
      </c>
      <c r="D690" s="13" t="s">
        <v>43</v>
      </c>
      <c r="E690" s="14" t="s">
        <v>44</v>
      </c>
      <c r="F690" s="15">
        <v>3323</v>
      </c>
      <c r="G690" s="86">
        <v>72.069999999999993</v>
      </c>
      <c r="H690" s="87">
        <v>73.75</v>
      </c>
      <c r="I690" s="87">
        <v>0</v>
      </c>
      <c r="J690" s="92">
        <v>365</v>
      </c>
      <c r="K690" s="69">
        <f t="shared" si="33"/>
        <v>72.069999999999993</v>
      </c>
      <c r="L690" s="69">
        <f t="shared" si="34"/>
        <v>-1.6800000000000068</v>
      </c>
      <c r="M690" s="69">
        <f t="shared" si="35"/>
        <v>-613.20000000000255</v>
      </c>
    </row>
    <row r="691" spans="1:14" x14ac:dyDescent="0.2">
      <c r="A691" s="12" t="s">
        <v>244</v>
      </c>
      <c r="B691" s="21" t="s">
        <v>245</v>
      </c>
      <c r="C691" s="12" t="s">
        <v>55</v>
      </c>
      <c r="D691" s="13" t="s">
        <v>45</v>
      </c>
      <c r="E691" s="14" t="s">
        <v>46</v>
      </c>
      <c r="F691" s="15">
        <v>3325</v>
      </c>
      <c r="G691" s="86">
        <v>93.96</v>
      </c>
      <c r="H691" s="87">
        <v>95.64</v>
      </c>
      <c r="I691" s="87">
        <v>0</v>
      </c>
      <c r="J691" s="92">
        <v>6464</v>
      </c>
      <c r="K691" s="69">
        <f t="shared" si="33"/>
        <v>93.96</v>
      </c>
      <c r="L691" s="69">
        <f t="shared" si="34"/>
        <v>-1.6800000000000068</v>
      </c>
      <c r="M691" s="69">
        <f t="shared" si="35"/>
        <v>-10859.520000000044</v>
      </c>
    </row>
    <row r="692" spans="1:14" x14ac:dyDescent="0.2">
      <c r="A692" s="12" t="s">
        <v>244</v>
      </c>
      <c r="B692" s="21" t="s">
        <v>245</v>
      </c>
      <c r="C692" s="12" t="s">
        <v>55</v>
      </c>
      <c r="D692" s="13" t="s">
        <v>47</v>
      </c>
      <c r="E692" s="14" t="s">
        <v>48</v>
      </c>
      <c r="F692" s="15">
        <v>3327</v>
      </c>
      <c r="G692" s="86">
        <v>105.3</v>
      </c>
      <c r="H692" s="87">
        <v>106.98</v>
      </c>
      <c r="I692" s="87">
        <v>0</v>
      </c>
      <c r="J692" s="92">
        <v>1728</v>
      </c>
      <c r="K692" s="69">
        <f t="shared" si="33"/>
        <v>105.3</v>
      </c>
      <c r="L692" s="69">
        <f t="shared" si="34"/>
        <v>-1.6800000000000068</v>
      </c>
      <c r="M692" s="69">
        <f t="shared" si="35"/>
        <v>-2903.0400000000118</v>
      </c>
    </row>
    <row r="693" spans="1:14" x14ac:dyDescent="0.2">
      <c r="A693" s="12" t="s">
        <v>244</v>
      </c>
      <c r="B693" s="21" t="s">
        <v>245</v>
      </c>
      <c r="C693" s="12" t="s">
        <v>55</v>
      </c>
      <c r="D693" s="13" t="s">
        <v>49</v>
      </c>
      <c r="E693" s="14" t="s">
        <v>50</v>
      </c>
      <c r="F693" s="15">
        <v>3329</v>
      </c>
      <c r="G693" s="86">
        <v>113.24</v>
      </c>
      <c r="H693" s="87">
        <v>114.92</v>
      </c>
      <c r="I693" s="87">
        <v>0</v>
      </c>
      <c r="J693" s="92">
        <v>0</v>
      </c>
      <c r="K693" s="69">
        <f t="shared" si="33"/>
        <v>113.24</v>
      </c>
      <c r="L693" s="69">
        <f t="shared" si="34"/>
        <v>-1.6800000000000068</v>
      </c>
      <c r="M693" s="69">
        <f t="shared" si="35"/>
        <v>0</v>
      </c>
    </row>
    <row r="694" spans="1:14" x14ac:dyDescent="0.2">
      <c r="A694" s="12" t="s">
        <v>244</v>
      </c>
      <c r="B694" s="21" t="s">
        <v>245</v>
      </c>
      <c r="C694" s="12" t="s">
        <v>55</v>
      </c>
      <c r="D694" s="16" t="s">
        <v>51</v>
      </c>
      <c r="E694" s="17" t="s">
        <v>52</v>
      </c>
      <c r="F694" s="15">
        <v>3331</v>
      </c>
      <c r="G694" s="86">
        <v>127.01</v>
      </c>
      <c r="H694" s="87">
        <v>128.69</v>
      </c>
      <c r="I694" s="87">
        <v>0</v>
      </c>
      <c r="J694" s="92">
        <v>0</v>
      </c>
      <c r="K694" s="69">
        <f t="shared" si="33"/>
        <v>127.01</v>
      </c>
      <c r="L694" s="69">
        <f t="shared" si="34"/>
        <v>-1.6799999999999926</v>
      </c>
      <c r="M694" s="69">
        <f t="shared" si="35"/>
        <v>0</v>
      </c>
    </row>
    <row r="695" spans="1:14" x14ac:dyDescent="0.2">
      <c r="A695" s="20" t="s">
        <v>338</v>
      </c>
      <c r="B695" s="21" t="s">
        <v>339</v>
      </c>
      <c r="C695" s="12" t="s">
        <v>100</v>
      </c>
      <c r="D695" s="13" t="s">
        <v>21</v>
      </c>
      <c r="E695" s="14" t="s">
        <v>22</v>
      </c>
      <c r="F695" s="15">
        <v>3301</v>
      </c>
      <c r="G695" s="86">
        <v>84.69</v>
      </c>
      <c r="H695" s="87">
        <v>84.789999999999992</v>
      </c>
      <c r="I695" s="87">
        <v>0</v>
      </c>
      <c r="J695" s="92">
        <v>1494</v>
      </c>
      <c r="K695" s="69">
        <f t="shared" si="33"/>
        <v>84.69</v>
      </c>
      <c r="L695" s="69">
        <f t="shared" si="34"/>
        <v>-9.9999999999994316E-2</v>
      </c>
      <c r="M695" s="69">
        <f t="shared" si="35"/>
        <v>-149.39999999999151</v>
      </c>
      <c r="N695" s="70">
        <f>SUM(M695:M710)</f>
        <v>-846.19999999998072</v>
      </c>
    </row>
    <row r="696" spans="1:14" x14ac:dyDescent="0.2">
      <c r="A696" s="20" t="s">
        <v>338</v>
      </c>
      <c r="B696" s="21" t="s">
        <v>339</v>
      </c>
      <c r="C696" s="12" t="s">
        <v>100</v>
      </c>
      <c r="D696" s="13" t="s">
        <v>23</v>
      </c>
      <c r="E696" s="14" t="s">
        <v>24</v>
      </c>
      <c r="F696" s="15">
        <v>3303</v>
      </c>
      <c r="G696" s="86">
        <v>91.77</v>
      </c>
      <c r="H696" s="87">
        <v>91.86999999999999</v>
      </c>
      <c r="I696" s="87">
        <v>0</v>
      </c>
      <c r="J696" s="92">
        <v>0</v>
      </c>
      <c r="K696" s="69">
        <f t="shared" si="33"/>
        <v>91.77</v>
      </c>
      <c r="L696" s="69">
        <f t="shared" si="34"/>
        <v>-9.9999999999994316E-2</v>
      </c>
      <c r="M696" s="69">
        <f t="shared" si="35"/>
        <v>0</v>
      </c>
    </row>
    <row r="697" spans="1:14" x14ac:dyDescent="0.2">
      <c r="A697" s="20" t="s">
        <v>338</v>
      </c>
      <c r="B697" s="21" t="s">
        <v>339</v>
      </c>
      <c r="C697" s="12" t="s">
        <v>100</v>
      </c>
      <c r="D697" s="13" t="s">
        <v>25</v>
      </c>
      <c r="E697" s="14" t="s">
        <v>26</v>
      </c>
      <c r="F697" s="15">
        <v>3305</v>
      </c>
      <c r="G697" s="86">
        <v>82.76</v>
      </c>
      <c r="H697" s="87">
        <v>82.86</v>
      </c>
      <c r="I697" s="87">
        <v>0</v>
      </c>
      <c r="J697" s="92">
        <v>6</v>
      </c>
      <c r="K697" s="69">
        <f t="shared" si="33"/>
        <v>82.76</v>
      </c>
      <c r="L697" s="69">
        <f t="shared" si="34"/>
        <v>-9.9999999999994316E-2</v>
      </c>
      <c r="M697" s="69">
        <f t="shared" si="35"/>
        <v>-0.59999999999996589</v>
      </c>
    </row>
    <row r="698" spans="1:14" x14ac:dyDescent="0.2">
      <c r="A698" s="20" t="s">
        <v>338</v>
      </c>
      <c r="B698" s="21" t="s">
        <v>339</v>
      </c>
      <c r="C698" s="12" t="s">
        <v>100</v>
      </c>
      <c r="D698" s="13" t="s">
        <v>27</v>
      </c>
      <c r="E698" s="14" t="s">
        <v>28</v>
      </c>
      <c r="F698" s="15">
        <v>3307</v>
      </c>
      <c r="G698" s="86">
        <v>90.7</v>
      </c>
      <c r="H698" s="87">
        <v>90.8</v>
      </c>
      <c r="I698" s="87">
        <v>0</v>
      </c>
      <c r="J698" s="92">
        <v>0</v>
      </c>
      <c r="K698" s="69">
        <f t="shared" si="33"/>
        <v>90.7</v>
      </c>
      <c r="L698" s="69">
        <f t="shared" si="34"/>
        <v>-9.9999999999994316E-2</v>
      </c>
      <c r="M698" s="69">
        <f t="shared" si="35"/>
        <v>0</v>
      </c>
    </row>
    <row r="699" spans="1:14" x14ac:dyDescent="0.2">
      <c r="A699" s="20" t="s">
        <v>338</v>
      </c>
      <c r="B699" s="21" t="s">
        <v>339</v>
      </c>
      <c r="C699" s="12" t="s">
        <v>100</v>
      </c>
      <c r="D699" s="13" t="s">
        <v>29</v>
      </c>
      <c r="E699" s="14" t="s">
        <v>30</v>
      </c>
      <c r="F699" s="15">
        <v>3309</v>
      </c>
      <c r="G699" s="86">
        <v>56.44</v>
      </c>
      <c r="H699" s="87">
        <v>56.54</v>
      </c>
      <c r="I699" s="87">
        <v>0</v>
      </c>
      <c r="J699" s="92">
        <v>255</v>
      </c>
      <c r="K699" s="69">
        <f t="shared" si="33"/>
        <v>56.44</v>
      </c>
      <c r="L699" s="69">
        <f t="shared" si="34"/>
        <v>-0.10000000000000142</v>
      </c>
      <c r="M699" s="69">
        <f t="shared" si="35"/>
        <v>-25.500000000000362</v>
      </c>
    </row>
    <row r="700" spans="1:14" x14ac:dyDescent="0.2">
      <c r="A700" s="20" t="s">
        <v>338</v>
      </c>
      <c r="B700" s="21" t="s">
        <v>339</v>
      </c>
      <c r="C700" s="12" t="s">
        <v>100</v>
      </c>
      <c r="D700" s="13" t="s">
        <v>31</v>
      </c>
      <c r="E700" s="14" t="s">
        <v>32</v>
      </c>
      <c r="F700" s="15">
        <v>3311</v>
      </c>
      <c r="G700" s="86">
        <v>71.83</v>
      </c>
      <c r="H700" s="87">
        <v>71.929999999999993</v>
      </c>
      <c r="I700" s="87">
        <v>0</v>
      </c>
      <c r="J700" s="92">
        <v>342</v>
      </c>
      <c r="K700" s="69">
        <f t="shared" si="33"/>
        <v>71.83</v>
      </c>
      <c r="L700" s="69">
        <f t="shared" si="34"/>
        <v>-9.9999999999994316E-2</v>
      </c>
      <c r="M700" s="69">
        <f t="shared" si="35"/>
        <v>-34.199999999998056</v>
      </c>
    </row>
    <row r="701" spans="1:14" x14ac:dyDescent="0.2">
      <c r="A701" s="20" t="s">
        <v>338</v>
      </c>
      <c r="B701" s="21" t="s">
        <v>339</v>
      </c>
      <c r="C701" s="12" t="s">
        <v>100</v>
      </c>
      <c r="D701" s="13" t="s">
        <v>33</v>
      </c>
      <c r="E701" s="14" t="s">
        <v>34</v>
      </c>
      <c r="F701" s="15">
        <v>3313</v>
      </c>
      <c r="G701" s="86">
        <v>76.38</v>
      </c>
      <c r="H701" s="87">
        <v>76.47999999999999</v>
      </c>
      <c r="I701" s="87">
        <v>0</v>
      </c>
      <c r="J701" s="92">
        <v>0</v>
      </c>
      <c r="K701" s="69">
        <f t="shared" si="33"/>
        <v>76.38</v>
      </c>
      <c r="L701" s="69">
        <f t="shared" si="34"/>
        <v>-9.9999999999994316E-2</v>
      </c>
      <c r="M701" s="69">
        <f t="shared" si="35"/>
        <v>0</v>
      </c>
    </row>
    <row r="702" spans="1:14" x14ac:dyDescent="0.2">
      <c r="A702" s="20" t="s">
        <v>338</v>
      </c>
      <c r="B702" s="21" t="s">
        <v>339</v>
      </c>
      <c r="C702" s="12" t="s">
        <v>100</v>
      </c>
      <c r="D702" s="13" t="s">
        <v>35</v>
      </c>
      <c r="E702" s="14" t="s">
        <v>36</v>
      </c>
      <c r="F702" s="15">
        <v>3315</v>
      </c>
      <c r="G702" s="86">
        <v>86.88</v>
      </c>
      <c r="H702" s="87">
        <v>86.97999999999999</v>
      </c>
      <c r="I702" s="87">
        <v>0</v>
      </c>
      <c r="J702" s="92">
        <v>0</v>
      </c>
      <c r="K702" s="69">
        <f t="shared" si="33"/>
        <v>86.88</v>
      </c>
      <c r="L702" s="69">
        <f t="shared" si="34"/>
        <v>-9.9999999999994316E-2</v>
      </c>
      <c r="M702" s="69">
        <f t="shared" si="35"/>
        <v>0</v>
      </c>
    </row>
    <row r="703" spans="1:14" x14ac:dyDescent="0.2">
      <c r="A703" s="20" t="s">
        <v>338</v>
      </c>
      <c r="B703" s="21" t="s">
        <v>339</v>
      </c>
      <c r="C703" s="12" t="s">
        <v>100</v>
      </c>
      <c r="D703" s="13" t="s">
        <v>37</v>
      </c>
      <c r="E703" s="14" t="s">
        <v>38</v>
      </c>
      <c r="F703" s="15">
        <v>3317</v>
      </c>
      <c r="G703" s="86">
        <v>56.01</v>
      </c>
      <c r="H703" s="87">
        <v>56.11</v>
      </c>
      <c r="I703" s="87">
        <v>0</v>
      </c>
      <c r="J703" s="92">
        <v>3</v>
      </c>
      <c r="K703" s="69">
        <f t="shared" si="33"/>
        <v>56.01</v>
      </c>
      <c r="L703" s="69">
        <f t="shared" si="34"/>
        <v>-0.10000000000000142</v>
      </c>
      <c r="M703" s="69">
        <f t="shared" si="35"/>
        <v>-0.30000000000000426</v>
      </c>
    </row>
    <row r="704" spans="1:14" x14ac:dyDescent="0.2">
      <c r="A704" s="20" t="s">
        <v>338</v>
      </c>
      <c r="B704" s="21" t="s">
        <v>339</v>
      </c>
      <c r="C704" s="12" t="s">
        <v>100</v>
      </c>
      <c r="D704" s="13" t="s">
        <v>39</v>
      </c>
      <c r="E704" s="14" t="s">
        <v>40</v>
      </c>
      <c r="F704" s="15">
        <v>3319</v>
      </c>
      <c r="G704" s="86">
        <v>66.87</v>
      </c>
      <c r="H704" s="87">
        <v>66.97</v>
      </c>
      <c r="I704" s="87">
        <v>0</v>
      </c>
      <c r="J704" s="92">
        <v>1164</v>
      </c>
      <c r="K704" s="69">
        <f t="shared" si="33"/>
        <v>66.87</v>
      </c>
      <c r="L704" s="69">
        <f t="shared" si="34"/>
        <v>-9.9999999999994316E-2</v>
      </c>
      <c r="M704" s="69">
        <f t="shared" si="35"/>
        <v>-116.39999999999338</v>
      </c>
    </row>
    <row r="705" spans="1:14" x14ac:dyDescent="0.2">
      <c r="A705" s="20" t="s">
        <v>338</v>
      </c>
      <c r="B705" s="21" t="s">
        <v>339</v>
      </c>
      <c r="C705" s="12" t="s">
        <v>100</v>
      </c>
      <c r="D705" s="13" t="s">
        <v>41</v>
      </c>
      <c r="E705" s="14" t="s">
        <v>42</v>
      </c>
      <c r="F705" s="15">
        <v>3321</v>
      </c>
      <c r="G705" s="86">
        <v>73.989999999999995</v>
      </c>
      <c r="H705" s="87">
        <v>74.089999999999989</v>
      </c>
      <c r="I705" s="87">
        <v>0</v>
      </c>
      <c r="J705" s="92">
        <v>699</v>
      </c>
      <c r="K705" s="69">
        <f t="shared" si="33"/>
        <v>73.989999999999995</v>
      </c>
      <c r="L705" s="69">
        <f t="shared" si="34"/>
        <v>-9.9999999999994316E-2</v>
      </c>
      <c r="M705" s="69">
        <f t="shared" si="35"/>
        <v>-69.899999999996027</v>
      </c>
    </row>
    <row r="706" spans="1:14" x14ac:dyDescent="0.2">
      <c r="A706" s="20" t="s">
        <v>338</v>
      </c>
      <c r="B706" s="21" t="s">
        <v>339</v>
      </c>
      <c r="C706" s="12" t="s">
        <v>100</v>
      </c>
      <c r="D706" s="13" t="s">
        <v>43</v>
      </c>
      <c r="E706" s="14" t="s">
        <v>44</v>
      </c>
      <c r="F706" s="15">
        <v>3323</v>
      </c>
      <c r="G706" s="86">
        <v>47.89</v>
      </c>
      <c r="H706" s="87">
        <v>47.99</v>
      </c>
      <c r="I706" s="87">
        <v>0</v>
      </c>
      <c r="J706" s="92">
        <v>0</v>
      </c>
      <c r="K706" s="69">
        <f t="shared" si="33"/>
        <v>47.89</v>
      </c>
      <c r="L706" s="69">
        <f t="shared" si="34"/>
        <v>-0.10000000000000142</v>
      </c>
      <c r="M706" s="69">
        <f t="shared" si="35"/>
        <v>0</v>
      </c>
    </row>
    <row r="707" spans="1:14" x14ac:dyDescent="0.2">
      <c r="A707" s="20" t="s">
        <v>338</v>
      </c>
      <c r="B707" s="21" t="s">
        <v>339</v>
      </c>
      <c r="C707" s="12" t="s">
        <v>100</v>
      </c>
      <c r="D707" s="13" t="s">
        <v>45</v>
      </c>
      <c r="E707" s="14" t="s">
        <v>46</v>
      </c>
      <c r="F707" s="15">
        <v>3325</v>
      </c>
      <c r="G707" s="86">
        <v>60.47</v>
      </c>
      <c r="H707" s="87">
        <v>60.57</v>
      </c>
      <c r="I707" s="87">
        <v>0</v>
      </c>
      <c r="J707" s="92">
        <v>3808</v>
      </c>
      <c r="K707" s="69">
        <f t="shared" si="33"/>
        <v>60.47</v>
      </c>
      <c r="L707" s="69">
        <f t="shared" si="34"/>
        <v>-0.10000000000000142</v>
      </c>
      <c r="M707" s="69">
        <f t="shared" si="35"/>
        <v>-380.80000000000541</v>
      </c>
    </row>
    <row r="708" spans="1:14" x14ac:dyDescent="0.2">
      <c r="A708" s="20" t="s">
        <v>338</v>
      </c>
      <c r="B708" s="21" t="s">
        <v>339</v>
      </c>
      <c r="C708" s="12" t="s">
        <v>100</v>
      </c>
      <c r="D708" s="13" t="s">
        <v>47</v>
      </c>
      <c r="E708" s="14" t="s">
        <v>48</v>
      </c>
      <c r="F708" s="15">
        <v>3327</v>
      </c>
      <c r="G708" s="86">
        <v>66.87</v>
      </c>
      <c r="H708" s="87">
        <v>66.97</v>
      </c>
      <c r="I708" s="87">
        <v>0</v>
      </c>
      <c r="J708" s="92">
        <v>472</v>
      </c>
      <c r="K708" s="69">
        <f t="shared" si="33"/>
        <v>66.87</v>
      </c>
      <c r="L708" s="69">
        <f t="shared" si="34"/>
        <v>-9.9999999999994316E-2</v>
      </c>
      <c r="M708" s="69">
        <f t="shared" si="35"/>
        <v>-47.199999999997317</v>
      </c>
    </row>
    <row r="709" spans="1:14" x14ac:dyDescent="0.2">
      <c r="A709" s="20" t="s">
        <v>338</v>
      </c>
      <c r="B709" s="21" t="s">
        <v>339</v>
      </c>
      <c r="C709" s="12" t="s">
        <v>100</v>
      </c>
      <c r="D709" s="13" t="s">
        <v>49</v>
      </c>
      <c r="E709" s="14" t="s">
        <v>50</v>
      </c>
      <c r="F709" s="15">
        <v>3329</v>
      </c>
      <c r="G709" s="86">
        <v>71.41</v>
      </c>
      <c r="H709" s="87">
        <v>71.509999999999991</v>
      </c>
      <c r="I709" s="87">
        <v>0</v>
      </c>
      <c r="J709" s="92">
        <v>219</v>
      </c>
      <c r="K709" s="69">
        <f t="shared" si="33"/>
        <v>71.41</v>
      </c>
      <c r="L709" s="69">
        <f t="shared" si="34"/>
        <v>-9.9999999999994316E-2</v>
      </c>
      <c r="M709" s="69">
        <f t="shared" si="35"/>
        <v>-21.899999999998755</v>
      </c>
    </row>
    <row r="710" spans="1:14" x14ac:dyDescent="0.2">
      <c r="A710" s="20" t="s">
        <v>338</v>
      </c>
      <c r="B710" s="21" t="s">
        <v>339</v>
      </c>
      <c r="C710" s="12" t="s">
        <v>100</v>
      </c>
      <c r="D710" s="16" t="s">
        <v>51</v>
      </c>
      <c r="E710" s="17" t="s">
        <v>52</v>
      </c>
      <c r="F710" s="15">
        <v>3331</v>
      </c>
      <c r="G710" s="86">
        <v>79.09</v>
      </c>
      <c r="H710" s="87">
        <v>79.19</v>
      </c>
      <c r="I710" s="87">
        <v>0</v>
      </c>
      <c r="J710" s="92">
        <v>0</v>
      </c>
      <c r="K710" s="69">
        <f t="shared" si="33"/>
        <v>79.09</v>
      </c>
      <c r="L710" s="69">
        <f t="shared" si="34"/>
        <v>-9.9999999999994316E-2</v>
      </c>
      <c r="M710" s="69">
        <f t="shared" si="35"/>
        <v>0</v>
      </c>
    </row>
    <row r="711" spans="1:14" x14ac:dyDescent="0.2">
      <c r="A711" s="20" t="s">
        <v>340</v>
      </c>
      <c r="B711" s="21" t="s">
        <v>341</v>
      </c>
      <c r="C711" s="12" t="s">
        <v>55</v>
      </c>
      <c r="D711" s="13" t="s">
        <v>21</v>
      </c>
      <c r="E711" s="14" t="s">
        <v>22</v>
      </c>
      <c r="F711" s="15">
        <v>3301</v>
      </c>
      <c r="G711" s="86">
        <v>135.51</v>
      </c>
      <c r="H711" s="87">
        <v>137.19</v>
      </c>
      <c r="I711" s="87">
        <v>0</v>
      </c>
      <c r="J711" s="92">
        <v>0</v>
      </c>
      <c r="K711" s="69">
        <f t="shared" si="33"/>
        <v>135.51</v>
      </c>
      <c r="L711" s="69">
        <f t="shared" si="34"/>
        <v>-1.6800000000000068</v>
      </c>
      <c r="M711" s="69">
        <f t="shared" si="35"/>
        <v>0</v>
      </c>
      <c r="N711" s="70">
        <f>SUM(M711:M726)</f>
        <v>-2273.0400000000072</v>
      </c>
    </row>
    <row r="712" spans="1:14" x14ac:dyDescent="0.2">
      <c r="A712" s="20" t="s">
        <v>340</v>
      </c>
      <c r="B712" s="21" t="s">
        <v>341</v>
      </c>
      <c r="C712" s="12" t="s">
        <v>55</v>
      </c>
      <c r="D712" s="13" t="s">
        <v>23</v>
      </c>
      <c r="E712" s="14" t="s">
        <v>24</v>
      </c>
      <c r="F712" s="15">
        <v>3303</v>
      </c>
      <c r="G712" s="86">
        <v>148.09</v>
      </c>
      <c r="H712" s="87">
        <v>149.77000000000001</v>
      </c>
      <c r="I712" s="87">
        <v>0</v>
      </c>
      <c r="J712" s="92">
        <v>0</v>
      </c>
      <c r="K712" s="69">
        <f t="shared" si="33"/>
        <v>148.09</v>
      </c>
      <c r="L712" s="69">
        <f t="shared" si="34"/>
        <v>-1.6800000000000068</v>
      </c>
      <c r="M712" s="69">
        <f t="shared" si="35"/>
        <v>0</v>
      </c>
    </row>
    <row r="713" spans="1:14" x14ac:dyDescent="0.2">
      <c r="A713" s="20" t="s">
        <v>340</v>
      </c>
      <c r="B713" s="21" t="s">
        <v>341</v>
      </c>
      <c r="C713" s="12" t="s">
        <v>55</v>
      </c>
      <c r="D713" s="13" t="s">
        <v>25</v>
      </c>
      <c r="E713" s="14" t="s">
        <v>26</v>
      </c>
      <c r="F713" s="15">
        <v>3305</v>
      </c>
      <c r="G713" s="86">
        <v>132.25</v>
      </c>
      <c r="H713" s="87">
        <v>133.93</v>
      </c>
      <c r="I713" s="87">
        <v>0</v>
      </c>
      <c r="J713" s="92">
        <v>0</v>
      </c>
      <c r="K713" s="69">
        <f t="shared" si="33"/>
        <v>132.25</v>
      </c>
      <c r="L713" s="69">
        <f t="shared" si="34"/>
        <v>-1.6800000000000068</v>
      </c>
      <c r="M713" s="69">
        <f t="shared" si="35"/>
        <v>0</v>
      </c>
    </row>
    <row r="714" spans="1:14" x14ac:dyDescent="0.2">
      <c r="A714" s="20" t="s">
        <v>340</v>
      </c>
      <c r="B714" s="21" t="s">
        <v>341</v>
      </c>
      <c r="C714" s="12" t="s">
        <v>55</v>
      </c>
      <c r="D714" s="13" t="s">
        <v>27</v>
      </c>
      <c r="E714" s="14" t="s">
        <v>28</v>
      </c>
      <c r="F714" s="15">
        <v>3307</v>
      </c>
      <c r="G714" s="86">
        <v>144.82</v>
      </c>
      <c r="H714" s="87">
        <v>146.5</v>
      </c>
      <c r="I714" s="87">
        <v>0</v>
      </c>
      <c r="J714" s="92">
        <v>0</v>
      </c>
      <c r="K714" s="69">
        <f t="shared" si="33"/>
        <v>144.82</v>
      </c>
      <c r="L714" s="69">
        <f t="shared" si="34"/>
        <v>-1.6800000000000068</v>
      </c>
      <c r="M714" s="69">
        <f t="shared" si="35"/>
        <v>0</v>
      </c>
    </row>
    <row r="715" spans="1:14" x14ac:dyDescent="0.2">
      <c r="A715" s="20" t="s">
        <v>340</v>
      </c>
      <c r="B715" s="21" t="s">
        <v>341</v>
      </c>
      <c r="C715" s="12" t="s">
        <v>55</v>
      </c>
      <c r="D715" s="13" t="s">
        <v>29</v>
      </c>
      <c r="E715" s="14" t="s">
        <v>30</v>
      </c>
      <c r="F715" s="15">
        <v>3309</v>
      </c>
      <c r="G715" s="86">
        <v>86.48</v>
      </c>
      <c r="H715" s="87">
        <v>88.16</v>
      </c>
      <c r="I715" s="87">
        <v>0</v>
      </c>
      <c r="J715" s="92">
        <v>145</v>
      </c>
      <c r="K715" s="69">
        <f t="shared" si="33"/>
        <v>86.48</v>
      </c>
      <c r="L715" s="69">
        <f t="shared" si="34"/>
        <v>-1.6799999999999926</v>
      </c>
      <c r="M715" s="69">
        <f t="shared" si="35"/>
        <v>-243.59999999999894</v>
      </c>
    </row>
    <row r="716" spans="1:14" x14ac:dyDescent="0.2">
      <c r="A716" s="20" t="s">
        <v>340</v>
      </c>
      <c r="B716" s="21" t="s">
        <v>341</v>
      </c>
      <c r="C716" s="12" t="s">
        <v>55</v>
      </c>
      <c r="D716" s="13" t="s">
        <v>31</v>
      </c>
      <c r="E716" s="14" t="s">
        <v>32</v>
      </c>
      <c r="F716" s="15">
        <v>3311</v>
      </c>
      <c r="G716" s="86">
        <v>113.76</v>
      </c>
      <c r="H716" s="87">
        <v>115.44</v>
      </c>
      <c r="I716" s="87">
        <v>0</v>
      </c>
      <c r="J716" s="92">
        <v>0</v>
      </c>
      <c r="K716" s="69">
        <f t="shared" si="33"/>
        <v>113.76</v>
      </c>
      <c r="L716" s="69">
        <f t="shared" si="34"/>
        <v>-1.6799999999999926</v>
      </c>
      <c r="M716" s="69">
        <f t="shared" si="35"/>
        <v>0</v>
      </c>
    </row>
    <row r="717" spans="1:14" x14ac:dyDescent="0.2">
      <c r="A717" s="20" t="s">
        <v>340</v>
      </c>
      <c r="B717" s="21" t="s">
        <v>341</v>
      </c>
      <c r="C717" s="12" t="s">
        <v>55</v>
      </c>
      <c r="D717" s="13" t="s">
        <v>33</v>
      </c>
      <c r="E717" s="14" t="s">
        <v>34</v>
      </c>
      <c r="F717" s="15">
        <v>3313</v>
      </c>
      <c r="G717" s="86">
        <v>121.61</v>
      </c>
      <c r="H717" s="87">
        <v>123.29</v>
      </c>
      <c r="I717" s="87">
        <v>0</v>
      </c>
      <c r="J717" s="92">
        <v>0</v>
      </c>
      <c r="K717" s="69">
        <f t="shared" si="33"/>
        <v>121.61</v>
      </c>
      <c r="L717" s="69">
        <f t="shared" si="34"/>
        <v>-1.6800000000000068</v>
      </c>
      <c r="M717" s="69">
        <f t="shared" si="35"/>
        <v>0</v>
      </c>
    </row>
    <row r="718" spans="1:14" x14ac:dyDescent="0.2">
      <c r="A718" s="20" t="s">
        <v>340</v>
      </c>
      <c r="B718" s="21" t="s">
        <v>341</v>
      </c>
      <c r="C718" s="12" t="s">
        <v>55</v>
      </c>
      <c r="D718" s="13" t="s">
        <v>35</v>
      </c>
      <c r="E718" s="14" t="s">
        <v>36</v>
      </c>
      <c r="F718" s="15">
        <v>3315</v>
      </c>
      <c r="G718" s="86">
        <v>139.63</v>
      </c>
      <c r="H718" s="87">
        <v>141.31</v>
      </c>
      <c r="I718" s="87">
        <v>0</v>
      </c>
      <c r="J718" s="92">
        <v>0</v>
      </c>
      <c r="K718" s="69">
        <f t="shared" si="33"/>
        <v>139.63</v>
      </c>
      <c r="L718" s="69">
        <f t="shared" si="34"/>
        <v>-1.6800000000000068</v>
      </c>
      <c r="M718" s="69">
        <f t="shared" si="35"/>
        <v>0</v>
      </c>
    </row>
    <row r="719" spans="1:14" x14ac:dyDescent="0.2">
      <c r="A719" s="20" t="s">
        <v>340</v>
      </c>
      <c r="B719" s="21" t="s">
        <v>341</v>
      </c>
      <c r="C719" s="12" t="s">
        <v>55</v>
      </c>
      <c r="D719" s="13" t="s">
        <v>37</v>
      </c>
      <c r="E719" s="14" t="s">
        <v>38</v>
      </c>
      <c r="F719" s="15">
        <v>3317</v>
      </c>
      <c r="G719" s="86">
        <v>85.94</v>
      </c>
      <c r="H719" s="87">
        <v>87.62</v>
      </c>
      <c r="I719" s="87">
        <v>0</v>
      </c>
      <c r="J719" s="92">
        <v>0</v>
      </c>
      <c r="K719" s="69">
        <f t="shared" si="33"/>
        <v>85.94</v>
      </c>
      <c r="L719" s="69">
        <f t="shared" si="34"/>
        <v>-1.6800000000000068</v>
      </c>
      <c r="M719" s="69">
        <f t="shared" si="35"/>
        <v>0</v>
      </c>
    </row>
    <row r="720" spans="1:14" x14ac:dyDescent="0.2">
      <c r="A720" s="20" t="s">
        <v>340</v>
      </c>
      <c r="B720" s="21" t="s">
        <v>341</v>
      </c>
      <c r="C720" s="12" t="s">
        <v>55</v>
      </c>
      <c r="D720" s="13" t="s">
        <v>39</v>
      </c>
      <c r="E720" s="14" t="s">
        <v>40</v>
      </c>
      <c r="F720" s="15">
        <v>3319</v>
      </c>
      <c r="G720" s="86">
        <v>105.3</v>
      </c>
      <c r="H720" s="87">
        <v>106.98</v>
      </c>
      <c r="I720" s="87">
        <v>0</v>
      </c>
      <c r="J720" s="92">
        <v>289</v>
      </c>
      <c r="K720" s="69">
        <f t="shared" si="33"/>
        <v>105.3</v>
      </c>
      <c r="L720" s="69">
        <f t="shared" si="34"/>
        <v>-1.6800000000000068</v>
      </c>
      <c r="M720" s="69">
        <f t="shared" si="35"/>
        <v>-485.52000000000197</v>
      </c>
    </row>
    <row r="721" spans="1:14" x14ac:dyDescent="0.2">
      <c r="A721" s="20" t="s">
        <v>340</v>
      </c>
      <c r="B721" s="21" t="s">
        <v>341</v>
      </c>
      <c r="C721" s="12" t="s">
        <v>55</v>
      </c>
      <c r="D721" s="13" t="s">
        <v>41</v>
      </c>
      <c r="E721" s="14" t="s">
        <v>42</v>
      </c>
      <c r="F721" s="15">
        <v>3321</v>
      </c>
      <c r="G721" s="86">
        <v>117.82</v>
      </c>
      <c r="H721" s="87">
        <v>119.5</v>
      </c>
      <c r="I721" s="87">
        <v>0</v>
      </c>
      <c r="J721" s="92">
        <v>0</v>
      </c>
      <c r="K721" s="69">
        <f t="shared" si="33"/>
        <v>117.82</v>
      </c>
      <c r="L721" s="69">
        <f t="shared" si="34"/>
        <v>-1.6800000000000068</v>
      </c>
      <c r="M721" s="69">
        <f t="shared" si="35"/>
        <v>0</v>
      </c>
    </row>
    <row r="722" spans="1:14" x14ac:dyDescent="0.2">
      <c r="A722" s="20" t="s">
        <v>340</v>
      </c>
      <c r="B722" s="21" t="s">
        <v>341</v>
      </c>
      <c r="C722" s="12" t="s">
        <v>55</v>
      </c>
      <c r="D722" s="13" t="s">
        <v>43</v>
      </c>
      <c r="E722" s="14" t="s">
        <v>44</v>
      </c>
      <c r="F722" s="15">
        <v>3323</v>
      </c>
      <c r="G722" s="86">
        <v>72.069999999999993</v>
      </c>
      <c r="H722" s="87">
        <v>73.75</v>
      </c>
      <c r="I722" s="87">
        <v>0</v>
      </c>
      <c r="J722" s="92">
        <v>0</v>
      </c>
      <c r="K722" s="69">
        <f t="shared" si="33"/>
        <v>72.069999999999993</v>
      </c>
      <c r="L722" s="69">
        <f t="shared" si="34"/>
        <v>-1.6800000000000068</v>
      </c>
      <c r="M722" s="69">
        <f t="shared" si="35"/>
        <v>0</v>
      </c>
    </row>
    <row r="723" spans="1:14" x14ac:dyDescent="0.2">
      <c r="A723" s="20" t="s">
        <v>340</v>
      </c>
      <c r="B723" s="21" t="s">
        <v>341</v>
      </c>
      <c r="C723" s="12" t="s">
        <v>55</v>
      </c>
      <c r="D723" s="13" t="s">
        <v>45</v>
      </c>
      <c r="E723" s="14" t="s">
        <v>46</v>
      </c>
      <c r="F723" s="15">
        <v>3325</v>
      </c>
      <c r="G723" s="86">
        <v>93.96</v>
      </c>
      <c r="H723" s="87">
        <v>95.64</v>
      </c>
      <c r="I723" s="87">
        <v>0</v>
      </c>
      <c r="J723" s="92">
        <v>637</v>
      </c>
      <c r="K723" s="69">
        <f t="shared" si="33"/>
        <v>93.96</v>
      </c>
      <c r="L723" s="69">
        <f t="shared" si="34"/>
        <v>-1.6800000000000068</v>
      </c>
      <c r="M723" s="69">
        <f t="shared" si="35"/>
        <v>-1070.1600000000044</v>
      </c>
    </row>
    <row r="724" spans="1:14" x14ac:dyDescent="0.2">
      <c r="A724" s="20" t="s">
        <v>340</v>
      </c>
      <c r="B724" s="21" t="s">
        <v>341</v>
      </c>
      <c r="C724" s="12" t="s">
        <v>55</v>
      </c>
      <c r="D724" s="13" t="s">
        <v>47</v>
      </c>
      <c r="E724" s="14" t="s">
        <v>48</v>
      </c>
      <c r="F724" s="15">
        <v>3327</v>
      </c>
      <c r="G724" s="86">
        <v>105.3</v>
      </c>
      <c r="H724" s="87">
        <v>106.98</v>
      </c>
      <c r="I724" s="87">
        <v>0</v>
      </c>
      <c r="J724" s="92">
        <v>0</v>
      </c>
      <c r="K724" s="69">
        <f t="shared" si="33"/>
        <v>105.3</v>
      </c>
      <c r="L724" s="69">
        <f t="shared" si="34"/>
        <v>-1.6800000000000068</v>
      </c>
      <c r="M724" s="69">
        <f t="shared" si="35"/>
        <v>0</v>
      </c>
    </row>
    <row r="725" spans="1:14" x14ac:dyDescent="0.2">
      <c r="A725" s="20" t="s">
        <v>340</v>
      </c>
      <c r="B725" s="21" t="s">
        <v>341</v>
      </c>
      <c r="C725" s="12" t="s">
        <v>55</v>
      </c>
      <c r="D725" s="13" t="s">
        <v>49</v>
      </c>
      <c r="E725" s="14" t="s">
        <v>50</v>
      </c>
      <c r="F725" s="15">
        <v>3329</v>
      </c>
      <c r="G725" s="86">
        <v>113.24</v>
      </c>
      <c r="H725" s="87">
        <v>114.92</v>
      </c>
      <c r="I725" s="87">
        <v>0</v>
      </c>
      <c r="J725" s="92">
        <v>282</v>
      </c>
      <c r="K725" s="69">
        <f t="shared" si="33"/>
        <v>113.24</v>
      </c>
      <c r="L725" s="69">
        <f t="shared" si="34"/>
        <v>-1.6800000000000068</v>
      </c>
      <c r="M725" s="69">
        <f t="shared" si="35"/>
        <v>-473.76000000000192</v>
      </c>
    </row>
    <row r="726" spans="1:14" x14ac:dyDescent="0.2">
      <c r="A726" s="20" t="s">
        <v>340</v>
      </c>
      <c r="B726" s="21" t="s">
        <v>341</v>
      </c>
      <c r="C726" s="12" t="s">
        <v>55</v>
      </c>
      <c r="D726" s="16" t="s">
        <v>51</v>
      </c>
      <c r="E726" s="17" t="s">
        <v>52</v>
      </c>
      <c r="F726" s="15">
        <v>3331</v>
      </c>
      <c r="G726" s="86">
        <v>127.01</v>
      </c>
      <c r="H726" s="87">
        <v>128.69</v>
      </c>
      <c r="I726" s="87">
        <v>0</v>
      </c>
      <c r="J726" s="92">
        <v>0</v>
      </c>
      <c r="K726" s="69">
        <f t="shared" si="33"/>
        <v>127.01</v>
      </c>
      <c r="L726" s="69">
        <f t="shared" si="34"/>
        <v>-1.6799999999999926</v>
      </c>
      <c r="M726" s="69">
        <f t="shared" si="35"/>
        <v>0</v>
      </c>
    </row>
    <row r="727" spans="1:14" x14ac:dyDescent="0.2">
      <c r="A727" s="12" t="s">
        <v>155</v>
      </c>
      <c r="B727" s="12" t="s">
        <v>156</v>
      </c>
      <c r="C727" s="12" t="s">
        <v>97</v>
      </c>
      <c r="D727" s="13" t="s">
        <v>21</v>
      </c>
      <c r="E727" s="14" t="s">
        <v>22</v>
      </c>
      <c r="F727" s="15">
        <v>3301</v>
      </c>
      <c r="G727" s="86">
        <v>85.84</v>
      </c>
      <c r="H727" s="87">
        <v>86.070000000000007</v>
      </c>
      <c r="I727" s="87">
        <v>0</v>
      </c>
      <c r="J727" s="92">
        <v>550</v>
      </c>
      <c r="K727" s="69">
        <f t="shared" si="33"/>
        <v>85.84</v>
      </c>
      <c r="L727" s="69">
        <f t="shared" si="34"/>
        <v>-0.23000000000000398</v>
      </c>
      <c r="M727" s="69">
        <f t="shared" si="35"/>
        <v>-126.50000000000219</v>
      </c>
      <c r="N727" s="70">
        <f>SUM(M727:M742)</f>
        <v>-1460.270000000002</v>
      </c>
    </row>
    <row r="728" spans="1:14" x14ac:dyDescent="0.2">
      <c r="A728" s="12" t="s">
        <v>155</v>
      </c>
      <c r="B728" s="12" t="s">
        <v>156</v>
      </c>
      <c r="C728" s="12" t="s">
        <v>97</v>
      </c>
      <c r="D728" s="13" t="s">
        <v>23</v>
      </c>
      <c r="E728" s="14" t="s">
        <v>24</v>
      </c>
      <c r="F728" s="15">
        <v>3303</v>
      </c>
      <c r="G728" s="86">
        <v>93.05</v>
      </c>
      <c r="H728" s="87">
        <v>93.28</v>
      </c>
      <c r="I728" s="87">
        <v>0</v>
      </c>
      <c r="J728" s="92">
        <v>92</v>
      </c>
      <c r="K728" s="69">
        <f t="shared" si="33"/>
        <v>93.05</v>
      </c>
      <c r="L728" s="69">
        <f t="shared" si="34"/>
        <v>-0.23000000000000398</v>
      </c>
      <c r="M728" s="69">
        <f t="shared" si="35"/>
        <v>-21.160000000000366</v>
      </c>
    </row>
    <row r="729" spans="1:14" x14ac:dyDescent="0.2">
      <c r="A729" s="12" t="s">
        <v>155</v>
      </c>
      <c r="B729" s="12" t="s">
        <v>156</v>
      </c>
      <c r="C729" s="12" t="s">
        <v>97</v>
      </c>
      <c r="D729" s="13" t="s">
        <v>25</v>
      </c>
      <c r="E729" s="14" t="s">
        <v>26</v>
      </c>
      <c r="F729" s="15">
        <v>3305</v>
      </c>
      <c r="G729" s="86">
        <v>83.96</v>
      </c>
      <c r="H729" s="87">
        <v>84.19</v>
      </c>
      <c r="I729" s="87">
        <v>0</v>
      </c>
      <c r="J729" s="92">
        <v>0</v>
      </c>
      <c r="K729" s="69">
        <f t="shared" si="33"/>
        <v>83.96</v>
      </c>
      <c r="L729" s="69">
        <f t="shared" si="34"/>
        <v>-0.23000000000000398</v>
      </c>
      <c r="M729" s="69">
        <f t="shared" si="35"/>
        <v>0</v>
      </c>
    </row>
    <row r="730" spans="1:14" x14ac:dyDescent="0.2">
      <c r="A730" s="12" t="s">
        <v>155</v>
      </c>
      <c r="B730" s="12" t="s">
        <v>156</v>
      </c>
      <c r="C730" s="12" t="s">
        <v>97</v>
      </c>
      <c r="D730" s="13" t="s">
        <v>27</v>
      </c>
      <c r="E730" s="14" t="s">
        <v>28</v>
      </c>
      <c r="F730" s="15">
        <v>3307</v>
      </c>
      <c r="G730" s="86">
        <v>91.72</v>
      </c>
      <c r="H730" s="87">
        <v>91.95</v>
      </c>
      <c r="I730" s="87">
        <v>0</v>
      </c>
      <c r="J730" s="92">
        <v>0</v>
      </c>
      <c r="K730" s="69">
        <f t="shared" si="33"/>
        <v>91.72</v>
      </c>
      <c r="L730" s="69">
        <f t="shared" si="34"/>
        <v>-0.23000000000000398</v>
      </c>
      <c r="M730" s="69">
        <f t="shared" si="35"/>
        <v>0</v>
      </c>
    </row>
    <row r="731" spans="1:14" x14ac:dyDescent="0.2">
      <c r="A731" s="12" t="s">
        <v>155</v>
      </c>
      <c r="B731" s="12" t="s">
        <v>156</v>
      </c>
      <c r="C731" s="12" t="s">
        <v>97</v>
      </c>
      <c r="D731" s="13" t="s">
        <v>29</v>
      </c>
      <c r="E731" s="14" t="s">
        <v>30</v>
      </c>
      <c r="F731" s="15">
        <v>3309</v>
      </c>
      <c r="G731" s="86">
        <v>57.47</v>
      </c>
      <c r="H731" s="87">
        <v>57.699999999999996</v>
      </c>
      <c r="I731" s="87">
        <v>0</v>
      </c>
      <c r="J731" s="92">
        <v>1083</v>
      </c>
      <c r="K731" s="69">
        <f t="shared" si="33"/>
        <v>57.47</v>
      </c>
      <c r="L731" s="69">
        <f t="shared" si="34"/>
        <v>-0.22999999999999687</v>
      </c>
      <c r="M731" s="69">
        <f t="shared" si="35"/>
        <v>-249.08999999999662</v>
      </c>
    </row>
    <row r="732" spans="1:14" x14ac:dyDescent="0.2">
      <c r="A732" s="12" t="s">
        <v>155</v>
      </c>
      <c r="B732" s="12" t="s">
        <v>156</v>
      </c>
      <c r="C732" s="12" t="s">
        <v>97</v>
      </c>
      <c r="D732" s="13" t="s">
        <v>31</v>
      </c>
      <c r="E732" s="14" t="s">
        <v>32</v>
      </c>
      <c r="F732" s="15">
        <v>3311</v>
      </c>
      <c r="G732" s="86">
        <v>73.06</v>
      </c>
      <c r="H732" s="87">
        <v>73.290000000000006</v>
      </c>
      <c r="I732" s="87">
        <v>0</v>
      </c>
      <c r="J732" s="92">
        <v>1459</v>
      </c>
      <c r="K732" s="69">
        <f t="shared" si="33"/>
        <v>73.06</v>
      </c>
      <c r="L732" s="69">
        <f t="shared" si="34"/>
        <v>-0.23000000000000398</v>
      </c>
      <c r="M732" s="69">
        <f t="shared" si="35"/>
        <v>-335.57000000000579</v>
      </c>
    </row>
    <row r="733" spans="1:14" x14ac:dyDescent="0.2">
      <c r="A733" s="12" t="s">
        <v>155</v>
      </c>
      <c r="B733" s="12" t="s">
        <v>156</v>
      </c>
      <c r="C733" s="12" t="s">
        <v>97</v>
      </c>
      <c r="D733" s="13" t="s">
        <v>33</v>
      </c>
      <c r="E733" s="14" t="s">
        <v>34</v>
      </c>
      <c r="F733" s="15">
        <v>3313</v>
      </c>
      <c r="G733" s="86">
        <v>77.58</v>
      </c>
      <c r="H733" s="87">
        <v>77.81</v>
      </c>
      <c r="I733" s="87">
        <v>0</v>
      </c>
      <c r="J733" s="92">
        <v>0</v>
      </c>
      <c r="K733" s="69">
        <f t="shared" si="33"/>
        <v>77.58</v>
      </c>
      <c r="L733" s="69">
        <f t="shared" si="34"/>
        <v>-0.23000000000000398</v>
      </c>
      <c r="M733" s="69">
        <f t="shared" si="35"/>
        <v>0</v>
      </c>
    </row>
    <row r="734" spans="1:14" x14ac:dyDescent="0.2">
      <c r="A734" s="12" t="s">
        <v>155</v>
      </c>
      <c r="B734" s="12" t="s">
        <v>156</v>
      </c>
      <c r="C734" s="12" t="s">
        <v>97</v>
      </c>
      <c r="D734" s="13" t="s">
        <v>35</v>
      </c>
      <c r="E734" s="14" t="s">
        <v>36</v>
      </c>
      <c r="F734" s="15">
        <v>3315</v>
      </c>
      <c r="G734" s="86">
        <v>88.15</v>
      </c>
      <c r="H734" s="87">
        <v>88.38000000000001</v>
      </c>
      <c r="I734" s="87">
        <v>0</v>
      </c>
      <c r="J734" s="92">
        <v>172</v>
      </c>
      <c r="K734" s="69">
        <f t="shared" si="33"/>
        <v>88.15</v>
      </c>
      <c r="L734" s="69">
        <f t="shared" si="34"/>
        <v>-0.23000000000000398</v>
      </c>
      <c r="M734" s="69">
        <f t="shared" si="35"/>
        <v>-39.560000000000684</v>
      </c>
    </row>
    <row r="735" spans="1:14" x14ac:dyDescent="0.2">
      <c r="A735" s="12" t="s">
        <v>155</v>
      </c>
      <c r="B735" s="12" t="s">
        <v>156</v>
      </c>
      <c r="C735" s="12" t="s">
        <v>97</v>
      </c>
      <c r="D735" s="13" t="s">
        <v>37</v>
      </c>
      <c r="E735" s="14" t="s">
        <v>38</v>
      </c>
      <c r="F735" s="15">
        <v>3317</v>
      </c>
      <c r="G735" s="86">
        <v>57.05</v>
      </c>
      <c r="H735" s="87">
        <v>57.279999999999994</v>
      </c>
      <c r="I735" s="87">
        <v>0</v>
      </c>
      <c r="J735" s="92">
        <v>0</v>
      </c>
      <c r="K735" s="69">
        <f t="shared" si="33"/>
        <v>57.05</v>
      </c>
      <c r="L735" s="69">
        <f t="shared" si="34"/>
        <v>-0.22999999999999687</v>
      </c>
      <c r="M735" s="69">
        <f t="shared" si="35"/>
        <v>0</v>
      </c>
    </row>
    <row r="736" spans="1:14" x14ac:dyDescent="0.2">
      <c r="A736" s="12" t="s">
        <v>155</v>
      </c>
      <c r="B736" s="12" t="s">
        <v>156</v>
      </c>
      <c r="C736" s="12" t="s">
        <v>97</v>
      </c>
      <c r="D736" s="13" t="s">
        <v>39</v>
      </c>
      <c r="E736" s="14" t="s">
        <v>40</v>
      </c>
      <c r="F736" s="15">
        <v>3319</v>
      </c>
      <c r="G736" s="86">
        <v>68.069999999999993</v>
      </c>
      <c r="H736" s="87">
        <v>68.3</v>
      </c>
      <c r="I736" s="87">
        <v>0</v>
      </c>
      <c r="J736" s="92">
        <v>19</v>
      </c>
      <c r="K736" s="69">
        <f t="shared" si="33"/>
        <v>68.069999999999993</v>
      </c>
      <c r="L736" s="69">
        <f t="shared" si="34"/>
        <v>-0.23000000000000398</v>
      </c>
      <c r="M736" s="69">
        <f t="shared" si="35"/>
        <v>-4.3700000000000756</v>
      </c>
    </row>
    <row r="737" spans="1:14" x14ac:dyDescent="0.2">
      <c r="A737" s="12" t="s">
        <v>155</v>
      </c>
      <c r="B737" s="12" t="s">
        <v>156</v>
      </c>
      <c r="C737" s="12" t="s">
        <v>97</v>
      </c>
      <c r="D737" s="13" t="s">
        <v>41</v>
      </c>
      <c r="E737" s="14" t="s">
        <v>42</v>
      </c>
      <c r="F737" s="15">
        <v>3321</v>
      </c>
      <c r="G737" s="86">
        <v>75.3</v>
      </c>
      <c r="H737" s="87">
        <v>75.53</v>
      </c>
      <c r="I737" s="87">
        <v>0</v>
      </c>
      <c r="J737" s="92">
        <v>275</v>
      </c>
      <c r="K737" s="69">
        <f t="shared" si="33"/>
        <v>75.3</v>
      </c>
      <c r="L737" s="69">
        <f t="shared" si="34"/>
        <v>-0.23000000000000398</v>
      </c>
      <c r="M737" s="69">
        <f t="shared" si="35"/>
        <v>-63.250000000001094</v>
      </c>
    </row>
    <row r="738" spans="1:14" x14ac:dyDescent="0.2">
      <c r="A738" s="12" t="s">
        <v>155</v>
      </c>
      <c r="B738" s="12" t="s">
        <v>156</v>
      </c>
      <c r="C738" s="12" t="s">
        <v>97</v>
      </c>
      <c r="D738" s="13" t="s">
        <v>43</v>
      </c>
      <c r="E738" s="14" t="s">
        <v>44</v>
      </c>
      <c r="F738" s="15">
        <v>3323</v>
      </c>
      <c r="G738" s="86">
        <v>49.02</v>
      </c>
      <c r="H738" s="87">
        <v>49.25</v>
      </c>
      <c r="I738" s="87">
        <v>0</v>
      </c>
      <c r="J738" s="92">
        <v>145</v>
      </c>
      <c r="K738" s="69">
        <f t="shared" si="33"/>
        <v>49.02</v>
      </c>
      <c r="L738" s="69">
        <f t="shared" si="34"/>
        <v>-0.22999999999999687</v>
      </c>
      <c r="M738" s="69">
        <f t="shared" si="35"/>
        <v>-33.349999999999547</v>
      </c>
    </row>
    <row r="739" spans="1:14" x14ac:dyDescent="0.2">
      <c r="A739" s="12" t="s">
        <v>155</v>
      </c>
      <c r="B739" s="12" t="s">
        <v>156</v>
      </c>
      <c r="C739" s="12" t="s">
        <v>97</v>
      </c>
      <c r="D739" s="13" t="s">
        <v>45</v>
      </c>
      <c r="E739" s="14" t="s">
        <v>46</v>
      </c>
      <c r="F739" s="15">
        <v>3325</v>
      </c>
      <c r="G739" s="86">
        <v>61.61</v>
      </c>
      <c r="H739" s="87">
        <v>61.839999999999996</v>
      </c>
      <c r="I739" s="87">
        <v>0</v>
      </c>
      <c r="J739" s="92">
        <v>2051</v>
      </c>
      <c r="K739" s="69">
        <f t="shared" si="33"/>
        <v>61.61</v>
      </c>
      <c r="L739" s="69">
        <f t="shared" si="34"/>
        <v>-0.22999999999999687</v>
      </c>
      <c r="M739" s="69">
        <f t="shared" si="35"/>
        <v>-471.72999999999359</v>
      </c>
    </row>
    <row r="740" spans="1:14" x14ac:dyDescent="0.2">
      <c r="A740" s="12" t="s">
        <v>155</v>
      </c>
      <c r="B740" s="12" t="s">
        <v>156</v>
      </c>
      <c r="C740" s="12" t="s">
        <v>97</v>
      </c>
      <c r="D740" s="13" t="s">
        <v>47</v>
      </c>
      <c r="E740" s="14" t="s">
        <v>48</v>
      </c>
      <c r="F740" s="15">
        <v>3327</v>
      </c>
      <c r="G740" s="86">
        <v>68.069999999999993</v>
      </c>
      <c r="H740" s="87">
        <v>68.3</v>
      </c>
      <c r="I740" s="87">
        <v>0</v>
      </c>
      <c r="J740" s="92">
        <v>503</v>
      </c>
      <c r="K740" s="69">
        <f t="shared" si="33"/>
        <v>68.069999999999993</v>
      </c>
      <c r="L740" s="69">
        <f t="shared" si="34"/>
        <v>-0.23000000000000398</v>
      </c>
      <c r="M740" s="69">
        <f t="shared" si="35"/>
        <v>-115.690000000002</v>
      </c>
    </row>
    <row r="741" spans="1:14" x14ac:dyDescent="0.2">
      <c r="A741" s="12" t="s">
        <v>155</v>
      </c>
      <c r="B741" s="12" t="s">
        <v>156</v>
      </c>
      <c r="C741" s="12" t="s">
        <v>97</v>
      </c>
      <c r="D741" s="13" t="s">
        <v>49</v>
      </c>
      <c r="E741" s="14" t="s">
        <v>50</v>
      </c>
      <c r="F741" s="15">
        <v>3329</v>
      </c>
      <c r="G741" s="86">
        <v>72.66</v>
      </c>
      <c r="H741" s="87">
        <v>72.89</v>
      </c>
      <c r="I741" s="87">
        <v>0</v>
      </c>
      <c r="J741" s="92">
        <v>0</v>
      </c>
      <c r="K741" s="69">
        <f t="shared" si="33"/>
        <v>72.66</v>
      </c>
      <c r="L741" s="69">
        <f t="shared" si="34"/>
        <v>-0.23000000000000398</v>
      </c>
      <c r="M741" s="69">
        <f t="shared" si="35"/>
        <v>0</v>
      </c>
    </row>
    <row r="742" spans="1:14" x14ac:dyDescent="0.2">
      <c r="A742" s="12" t="s">
        <v>155</v>
      </c>
      <c r="B742" s="12" t="s">
        <v>156</v>
      </c>
      <c r="C742" s="12" t="s">
        <v>97</v>
      </c>
      <c r="D742" s="16" t="s">
        <v>51</v>
      </c>
      <c r="E742" s="17" t="s">
        <v>52</v>
      </c>
      <c r="F742" s="15">
        <v>3331</v>
      </c>
      <c r="G742" s="86">
        <v>80.52</v>
      </c>
      <c r="H742" s="87">
        <v>80.75</v>
      </c>
      <c r="I742" s="87">
        <v>0</v>
      </c>
      <c r="J742" s="92">
        <v>0</v>
      </c>
      <c r="K742" s="69">
        <f t="shared" si="33"/>
        <v>80.52</v>
      </c>
      <c r="L742" s="69">
        <f t="shared" si="34"/>
        <v>-0.23000000000000398</v>
      </c>
      <c r="M742" s="69">
        <f t="shared" si="35"/>
        <v>0</v>
      </c>
    </row>
    <row r="743" spans="1:14" x14ac:dyDescent="0.2">
      <c r="A743" s="12" t="s">
        <v>246</v>
      </c>
      <c r="B743" s="21" t="s">
        <v>247</v>
      </c>
      <c r="C743" s="12" t="s">
        <v>55</v>
      </c>
      <c r="D743" s="13" t="s">
        <v>21</v>
      </c>
      <c r="E743" s="14" t="s">
        <v>22</v>
      </c>
      <c r="F743" s="15">
        <v>3301</v>
      </c>
      <c r="G743" s="86">
        <v>135.51</v>
      </c>
      <c r="H743" s="87">
        <v>137.19</v>
      </c>
      <c r="I743" s="87">
        <v>4.7912171519241445E-2</v>
      </c>
      <c r="J743" s="92">
        <v>315</v>
      </c>
      <c r="K743" s="69">
        <f t="shared" ref="K743:K806" si="36">+G743+I743</f>
        <v>135.55791217151923</v>
      </c>
      <c r="L743" s="69">
        <f t="shared" ref="L743:L806" si="37">+K743-H743</f>
        <v>-1.6320878284807634</v>
      </c>
      <c r="M743" s="69">
        <f t="shared" ref="M743:M806" si="38">+L743*J743</f>
        <v>-514.1076659714405</v>
      </c>
      <c r="N743" s="70">
        <f>SUM(M743:M758)</f>
        <v>-59587.526617832671</v>
      </c>
    </row>
    <row r="744" spans="1:14" x14ac:dyDescent="0.2">
      <c r="A744" s="12" t="s">
        <v>246</v>
      </c>
      <c r="B744" s="21" t="s">
        <v>247</v>
      </c>
      <c r="C744" s="12" t="s">
        <v>55</v>
      </c>
      <c r="D744" s="13" t="s">
        <v>23</v>
      </c>
      <c r="E744" s="14" t="s">
        <v>24</v>
      </c>
      <c r="F744" s="15">
        <v>3303</v>
      </c>
      <c r="G744" s="86">
        <v>148.09</v>
      </c>
      <c r="H744" s="87">
        <v>149.77000000000001</v>
      </c>
      <c r="I744" s="87">
        <v>4.7912171519241445E-2</v>
      </c>
      <c r="J744" s="92">
        <v>0</v>
      </c>
      <c r="K744" s="69">
        <f t="shared" si="36"/>
        <v>148.13791217151925</v>
      </c>
      <c r="L744" s="69">
        <f t="shared" si="37"/>
        <v>-1.6320878284807634</v>
      </c>
      <c r="M744" s="69">
        <f t="shared" si="38"/>
        <v>0</v>
      </c>
    </row>
    <row r="745" spans="1:14" x14ac:dyDescent="0.2">
      <c r="A745" s="12" t="s">
        <v>246</v>
      </c>
      <c r="B745" s="21" t="s">
        <v>247</v>
      </c>
      <c r="C745" s="12" t="s">
        <v>55</v>
      </c>
      <c r="D745" s="13" t="s">
        <v>25</v>
      </c>
      <c r="E745" s="14" t="s">
        <v>26</v>
      </c>
      <c r="F745" s="15">
        <v>3305</v>
      </c>
      <c r="G745" s="86">
        <v>132.25</v>
      </c>
      <c r="H745" s="87">
        <v>133.93</v>
      </c>
      <c r="I745" s="87">
        <v>4.7912171519241445E-2</v>
      </c>
      <c r="J745" s="92">
        <v>0</v>
      </c>
      <c r="K745" s="69">
        <f t="shared" si="36"/>
        <v>132.29791217151924</v>
      </c>
      <c r="L745" s="69">
        <f t="shared" si="37"/>
        <v>-1.6320878284807634</v>
      </c>
      <c r="M745" s="69">
        <f t="shared" si="38"/>
        <v>0</v>
      </c>
    </row>
    <row r="746" spans="1:14" x14ac:dyDescent="0.2">
      <c r="A746" s="12" t="s">
        <v>246</v>
      </c>
      <c r="B746" s="21" t="s">
        <v>247</v>
      </c>
      <c r="C746" s="12" t="s">
        <v>55</v>
      </c>
      <c r="D746" s="13" t="s">
        <v>27</v>
      </c>
      <c r="E746" s="14" t="s">
        <v>28</v>
      </c>
      <c r="F746" s="15">
        <v>3307</v>
      </c>
      <c r="G746" s="86">
        <v>144.82</v>
      </c>
      <c r="H746" s="87">
        <v>146.5</v>
      </c>
      <c r="I746" s="87">
        <v>4.7912171519241445E-2</v>
      </c>
      <c r="J746" s="92">
        <v>0</v>
      </c>
      <c r="K746" s="69">
        <f t="shared" si="36"/>
        <v>144.86791217151924</v>
      </c>
      <c r="L746" s="69">
        <f t="shared" si="37"/>
        <v>-1.6320878284807634</v>
      </c>
      <c r="M746" s="69">
        <f t="shared" si="38"/>
        <v>0</v>
      </c>
    </row>
    <row r="747" spans="1:14" x14ac:dyDescent="0.2">
      <c r="A747" s="12" t="s">
        <v>246</v>
      </c>
      <c r="B747" s="21" t="s">
        <v>247</v>
      </c>
      <c r="C747" s="12" t="s">
        <v>55</v>
      </c>
      <c r="D747" s="13" t="s">
        <v>29</v>
      </c>
      <c r="E747" s="14" t="s">
        <v>30</v>
      </c>
      <c r="F747" s="15">
        <v>3309</v>
      </c>
      <c r="G747" s="86">
        <v>86.48</v>
      </c>
      <c r="H747" s="87">
        <v>88.160000000000011</v>
      </c>
      <c r="I747" s="87">
        <v>4.7912171519241445E-2</v>
      </c>
      <c r="J747" s="92">
        <v>1437</v>
      </c>
      <c r="K747" s="69">
        <f t="shared" si="36"/>
        <v>86.527912171519247</v>
      </c>
      <c r="L747" s="69">
        <f t="shared" si="37"/>
        <v>-1.6320878284807634</v>
      </c>
      <c r="M747" s="69">
        <f t="shared" si="38"/>
        <v>-2345.3102095268569</v>
      </c>
    </row>
    <row r="748" spans="1:14" x14ac:dyDescent="0.2">
      <c r="A748" s="12" t="s">
        <v>246</v>
      </c>
      <c r="B748" s="21" t="s">
        <v>247</v>
      </c>
      <c r="C748" s="12" t="s">
        <v>55</v>
      </c>
      <c r="D748" s="13" t="s">
        <v>31</v>
      </c>
      <c r="E748" s="14" t="s">
        <v>32</v>
      </c>
      <c r="F748" s="15">
        <v>3311</v>
      </c>
      <c r="G748" s="86">
        <v>113.76</v>
      </c>
      <c r="H748" s="87">
        <v>115.44000000000001</v>
      </c>
      <c r="I748" s="87">
        <v>4.7912171519241445E-2</v>
      </c>
      <c r="J748" s="92">
        <v>496</v>
      </c>
      <c r="K748" s="69">
        <f t="shared" si="36"/>
        <v>113.80791217151925</v>
      </c>
      <c r="L748" s="69">
        <f t="shared" si="37"/>
        <v>-1.6320878284807634</v>
      </c>
      <c r="M748" s="69">
        <f t="shared" si="38"/>
        <v>-809.51556292645864</v>
      </c>
    </row>
    <row r="749" spans="1:14" x14ac:dyDescent="0.2">
      <c r="A749" s="12" t="s">
        <v>246</v>
      </c>
      <c r="B749" s="21" t="s">
        <v>247</v>
      </c>
      <c r="C749" s="12" t="s">
        <v>55</v>
      </c>
      <c r="D749" s="13" t="s">
        <v>33</v>
      </c>
      <c r="E749" s="14" t="s">
        <v>34</v>
      </c>
      <c r="F749" s="15">
        <v>3313</v>
      </c>
      <c r="G749" s="86">
        <v>121.61</v>
      </c>
      <c r="H749" s="87">
        <v>123.29</v>
      </c>
      <c r="I749" s="87">
        <v>4.7912171519241445E-2</v>
      </c>
      <c r="J749" s="92">
        <v>0</v>
      </c>
      <c r="K749" s="69">
        <f t="shared" si="36"/>
        <v>121.65791217151924</v>
      </c>
      <c r="L749" s="69">
        <f t="shared" si="37"/>
        <v>-1.6320878284807634</v>
      </c>
      <c r="M749" s="69">
        <f t="shared" si="38"/>
        <v>0</v>
      </c>
    </row>
    <row r="750" spans="1:14" x14ac:dyDescent="0.2">
      <c r="A750" s="12" t="s">
        <v>246</v>
      </c>
      <c r="B750" s="21" t="s">
        <v>247</v>
      </c>
      <c r="C750" s="12" t="s">
        <v>55</v>
      </c>
      <c r="D750" s="13" t="s">
        <v>35</v>
      </c>
      <c r="E750" s="14" t="s">
        <v>36</v>
      </c>
      <c r="F750" s="15">
        <v>3315</v>
      </c>
      <c r="G750" s="86">
        <v>139.63</v>
      </c>
      <c r="H750" s="87">
        <v>141.31</v>
      </c>
      <c r="I750" s="87">
        <v>4.7912171519241445E-2</v>
      </c>
      <c r="J750" s="92">
        <v>0</v>
      </c>
      <c r="K750" s="69">
        <f t="shared" si="36"/>
        <v>139.67791217151924</v>
      </c>
      <c r="L750" s="69">
        <f t="shared" si="37"/>
        <v>-1.6320878284807634</v>
      </c>
      <c r="M750" s="69">
        <f t="shared" si="38"/>
        <v>0</v>
      </c>
    </row>
    <row r="751" spans="1:14" x14ac:dyDescent="0.2">
      <c r="A751" s="12" t="s">
        <v>246</v>
      </c>
      <c r="B751" s="21" t="s">
        <v>247</v>
      </c>
      <c r="C751" s="12" t="s">
        <v>55</v>
      </c>
      <c r="D751" s="13" t="s">
        <v>37</v>
      </c>
      <c r="E751" s="14" t="s">
        <v>38</v>
      </c>
      <c r="F751" s="15">
        <v>3317</v>
      </c>
      <c r="G751" s="86">
        <v>85.94</v>
      </c>
      <c r="H751" s="87">
        <v>87.62</v>
      </c>
      <c r="I751" s="87">
        <v>4.7912171519241445E-2</v>
      </c>
      <c r="J751" s="92">
        <v>0</v>
      </c>
      <c r="K751" s="69">
        <f t="shared" si="36"/>
        <v>85.987912171519241</v>
      </c>
      <c r="L751" s="69">
        <f t="shared" si="37"/>
        <v>-1.6320878284807634</v>
      </c>
      <c r="M751" s="69">
        <f t="shared" si="38"/>
        <v>0</v>
      </c>
    </row>
    <row r="752" spans="1:14" x14ac:dyDescent="0.2">
      <c r="A752" s="12" t="s">
        <v>246</v>
      </c>
      <c r="B752" s="21" t="s">
        <v>247</v>
      </c>
      <c r="C752" s="12" t="s">
        <v>55</v>
      </c>
      <c r="D752" s="13" t="s">
        <v>39</v>
      </c>
      <c r="E752" s="14" t="s">
        <v>40</v>
      </c>
      <c r="F752" s="15">
        <v>3319</v>
      </c>
      <c r="G752" s="86">
        <v>105.3</v>
      </c>
      <c r="H752" s="87">
        <v>106.98</v>
      </c>
      <c r="I752" s="87">
        <v>4.7912171519241445E-2</v>
      </c>
      <c r="J752" s="92">
        <v>781</v>
      </c>
      <c r="K752" s="69">
        <f t="shared" si="36"/>
        <v>105.34791217151924</v>
      </c>
      <c r="L752" s="69">
        <f t="shared" si="37"/>
        <v>-1.6320878284807634</v>
      </c>
      <c r="M752" s="69">
        <f t="shared" si="38"/>
        <v>-1274.6605940434763</v>
      </c>
    </row>
    <row r="753" spans="1:14" x14ac:dyDescent="0.2">
      <c r="A753" s="12" t="s">
        <v>246</v>
      </c>
      <c r="B753" s="21" t="s">
        <v>247</v>
      </c>
      <c r="C753" s="12" t="s">
        <v>55</v>
      </c>
      <c r="D753" s="13" t="s">
        <v>41</v>
      </c>
      <c r="E753" s="14" t="s">
        <v>42</v>
      </c>
      <c r="F753" s="15">
        <v>3321</v>
      </c>
      <c r="G753" s="86">
        <v>117.82</v>
      </c>
      <c r="H753" s="87">
        <v>119.5</v>
      </c>
      <c r="I753" s="87">
        <v>4.7912171519241445E-2</v>
      </c>
      <c r="J753" s="92">
        <v>0</v>
      </c>
      <c r="K753" s="69">
        <f t="shared" si="36"/>
        <v>117.86791217151924</v>
      </c>
      <c r="L753" s="69">
        <f t="shared" si="37"/>
        <v>-1.6320878284807634</v>
      </c>
      <c r="M753" s="69">
        <f t="shared" si="38"/>
        <v>0</v>
      </c>
    </row>
    <row r="754" spans="1:14" x14ac:dyDescent="0.2">
      <c r="A754" s="12" t="s">
        <v>246</v>
      </c>
      <c r="B754" s="21" t="s">
        <v>247</v>
      </c>
      <c r="C754" s="12" t="s">
        <v>55</v>
      </c>
      <c r="D754" s="13" t="s">
        <v>43</v>
      </c>
      <c r="E754" s="14" t="s">
        <v>44</v>
      </c>
      <c r="F754" s="15">
        <v>3323</v>
      </c>
      <c r="G754" s="86">
        <v>72.069999999999993</v>
      </c>
      <c r="H754" s="87">
        <v>73.75</v>
      </c>
      <c r="I754" s="87">
        <v>4.7912171519241445E-2</v>
      </c>
      <c r="J754" s="92">
        <v>34</v>
      </c>
      <c r="K754" s="69">
        <f t="shared" si="36"/>
        <v>72.117912171519237</v>
      </c>
      <c r="L754" s="69">
        <f t="shared" si="37"/>
        <v>-1.6320878284807634</v>
      </c>
      <c r="M754" s="69">
        <f t="shared" si="38"/>
        <v>-55.490986168345955</v>
      </c>
    </row>
    <row r="755" spans="1:14" x14ac:dyDescent="0.2">
      <c r="A755" s="12" t="s">
        <v>246</v>
      </c>
      <c r="B755" s="21" t="s">
        <v>247</v>
      </c>
      <c r="C755" s="12" t="s">
        <v>55</v>
      </c>
      <c r="D755" s="13" t="s">
        <v>45</v>
      </c>
      <c r="E755" s="14" t="s">
        <v>46</v>
      </c>
      <c r="F755" s="15">
        <v>3325</v>
      </c>
      <c r="G755" s="86">
        <v>93.96</v>
      </c>
      <c r="H755" s="87">
        <v>95.64</v>
      </c>
      <c r="I755" s="87">
        <v>4.7912171519241445E-2</v>
      </c>
      <c r="J755" s="92">
        <v>32355</v>
      </c>
      <c r="K755" s="69">
        <f t="shared" si="36"/>
        <v>94.007912171519237</v>
      </c>
      <c r="L755" s="69">
        <f t="shared" si="37"/>
        <v>-1.6320878284807634</v>
      </c>
      <c r="M755" s="69">
        <f t="shared" si="38"/>
        <v>-52806.201690495102</v>
      </c>
    </row>
    <row r="756" spans="1:14" x14ac:dyDescent="0.2">
      <c r="A756" s="12" t="s">
        <v>246</v>
      </c>
      <c r="B756" s="21" t="s">
        <v>247</v>
      </c>
      <c r="C756" s="12" t="s">
        <v>55</v>
      </c>
      <c r="D756" s="13" t="s">
        <v>47</v>
      </c>
      <c r="E756" s="14" t="s">
        <v>48</v>
      </c>
      <c r="F756" s="15">
        <v>3327</v>
      </c>
      <c r="G756" s="86">
        <v>105.3</v>
      </c>
      <c r="H756" s="87">
        <v>106.98</v>
      </c>
      <c r="I756" s="87">
        <v>4.7912171519241445E-2</v>
      </c>
      <c r="J756" s="92">
        <v>1092</v>
      </c>
      <c r="K756" s="69">
        <f t="shared" si="36"/>
        <v>105.34791217151924</v>
      </c>
      <c r="L756" s="69">
        <f t="shared" si="37"/>
        <v>-1.6320878284807634</v>
      </c>
      <c r="M756" s="69">
        <f t="shared" si="38"/>
        <v>-1782.2399087009935</v>
      </c>
    </row>
    <row r="757" spans="1:14" x14ac:dyDescent="0.2">
      <c r="A757" s="12" t="s">
        <v>246</v>
      </c>
      <c r="B757" s="21" t="s">
        <v>247</v>
      </c>
      <c r="C757" s="12" t="s">
        <v>55</v>
      </c>
      <c r="D757" s="13" t="s">
        <v>49</v>
      </c>
      <c r="E757" s="14" t="s">
        <v>50</v>
      </c>
      <c r="F757" s="15">
        <v>3329</v>
      </c>
      <c r="G757" s="86">
        <v>113.24</v>
      </c>
      <c r="H757" s="87">
        <v>114.92</v>
      </c>
      <c r="I757" s="87">
        <v>4.7912171519241445E-2</v>
      </c>
      <c r="J757" s="92">
        <v>0</v>
      </c>
      <c r="K757" s="69">
        <f t="shared" si="36"/>
        <v>113.28791217151924</v>
      </c>
      <c r="L757" s="69">
        <f t="shared" si="37"/>
        <v>-1.6320878284807634</v>
      </c>
      <c r="M757" s="69">
        <f t="shared" si="38"/>
        <v>0</v>
      </c>
    </row>
    <row r="758" spans="1:14" x14ac:dyDescent="0.2">
      <c r="A758" s="12" t="s">
        <v>246</v>
      </c>
      <c r="B758" s="21" t="s">
        <v>247</v>
      </c>
      <c r="C758" s="12" t="s">
        <v>55</v>
      </c>
      <c r="D758" s="16" t="s">
        <v>51</v>
      </c>
      <c r="E758" s="17" t="s">
        <v>52</v>
      </c>
      <c r="F758" s="15">
        <v>3331</v>
      </c>
      <c r="G758" s="86">
        <v>127.01</v>
      </c>
      <c r="H758" s="87">
        <v>128.69</v>
      </c>
      <c r="I758" s="87">
        <v>4.7912171519241445E-2</v>
      </c>
      <c r="J758" s="92">
        <v>0</v>
      </c>
      <c r="K758" s="69">
        <f t="shared" si="36"/>
        <v>127.05791217151925</v>
      </c>
      <c r="L758" s="69">
        <f t="shared" si="37"/>
        <v>-1.6320878284807492</v>
      </c>
      <c r="M758" s="69">
        <f t="shared" si="38"/>
        <v>0</v>
      </c>
    </row>
    <row r="759" spans="1:14" x14ac:dyDescent="0.2">
      <c r="A759" s="12" t="s">
        <v>139</v>
      </c>
      <c r="B759" s="21" t="s">
        <v>140</v>
      </c>
      <c r="C759" s="12" t="s">
        <v>124</v>
      </c>
      <c r="D759" s="13" t="s">
        <v>21</v>
      </c>
      <c r="E759" s="14" t="s">
        <v>22</v>
      </c>
      <c r="F759" s="15">
        <v>3301</v>
      </c>
      <c r="G759" s="86">
        <v>91.45</v>
      </c>
      <c r="H759" s="87">
        <v>91.64</v>
      </c>
      <c r="I759" s="87">
        <v>0</v>
      </c>
      <c r="J759" s="92">
        <v>0</v>
      </c>
      <c r="K759" s="69">
        <f t="shared" si="36"/>
        <v>91.45</v>
      </c>
      <c r="L759" s="69">
        <f t="shared" si="37"/>
        <v>-0.18999999999999773</v>
      </c>
      <c r="M759" s="69">
        <f t="shared" si="38"/>
        <v>0</v>
      </c>
      <c r="N759" s="70">
        <f>SUM(M759:M774)</f>
        <v>-4790.2799999999415</v>
      </c>
    </row>
    <row r="760" spans="1:14" x14ac:dyDescent="0.2">
      <c r="A760" s="12" t="s">
        <v>139</v>
      </c>
      <c r="B760" s="21" t="s">
        <v>140</v>
      </c>
      <c r="C760" s="12" t="s">
        <v>124</v>
      </c>
      <c r="D760" s="13" t="s">
        <v>23</v>
      </c>
      <c r="E760" s="14" t="s">
        <v>24</v>
      </c>
      <c r="F760" s="15">
        <v>3303</v>
      </c>
      <c r="G760" s="86">
        <v>99.26</v>
      </c>
      <c r="H760" s="87">
        <v>99.45</v>
      </c>
      <c r="I760" s="87">
        <v>0</v>
      </c>
      <c r="J760" s="92">
        <v>0</v>
      </c>
      <c r="K760" s="69">
        <f t="shared" si="36"/>
        <v>99.26</v>
      </c>
      <c r="L760" s="69">
        <f t="shared" si="37"/>
        <v>-0.18999999999999773</v>
      </c>
      <c r="M760" s="69">
        <f t="shared" si="38"/>
        <v>0</v>
      </c>
    </row>
    <row r="761" spans="1:14" x14ac:dyDescent="0.2">
      <c r="A761" s="12" t="s">
        <v>139</v>
      </c>
      <c r="B761" s="21" t="s">
        <v>140</v>
      </c>
      <c r="C761" s="12" t="s">
        <v>124</v>
      </c>
      <c r="D761" s="13" t="s">
        <v>25</v>
      </c>
      <c r="E761" s="14" t="s">
        <v>26</v>
      </c>
      <c r="F761" s="15">
        <v>3305</v>
      </c>
      <c r="G761" s="86">
        <v>89.35</v>
      </c>
      <c r="H761" s="87">
        <v>89.539999999999992</v>
      </c>
      <c r="I761" s="87">
        <v>0</v>
      </c>
      <c r="J761" s="92">
        <v>0</v>
      </c>
      <c r="K761" s="69">
        <f t="shared" si="36"/>
        <v>89.35</v>
      </c>
      <c r="L761" s="69">
        <f t="shared" si="37"/>
        <v>-0.18999999999999773</v>
      </c>
      <c r="M761" s="69">
        <f t="shared" si="38"/>
        <v>0</v>
      </c>
    </row>
    <row r="762" spans="1:14" x14ac:dyDescent="0.2">
      <c r="A762" s="12" t="s">
        <v>139</v>
      </c>
      <c r="B762" s="21" t="s">
        <v>140</v>
      </c>
      <c r="C762" s="12" t="s">
        <v>124</v>
      </c>
      <c r="D762" s="13" t="s">
        <v>27</v>
      </c>
      <c r="E762" s="14" t="s">
        <v>28</v>
      </c>
      <c r="F762" s="15">
        <v>3307</v>
      </c>
      <c r="G762" s="86">
        <v>97.95</v>
      </c>
      <c r="H762" s="87">
        <v>98.14</v>
      </c>
      <c r="I762" s="87">
        <v>0</v>
      </c>
      <c r="J762" s="92">
        <v>0</v>
      </c>
      <c r="K762" s="69">
        <f t="shared" si="36"/>
        <v>97.95</v>
      </c>
      <c r="L762" s="69">
        <f t="shared" si="37"/>
        <v>-0.18999999999999773</v>
      </c>
      <c r="M762" s="69">
        <f t="shared" si="38"/>
        <v>0</v>
      </c>
    </row>
    <row r="763" spans="1:14" x14ac:dyDescent="0.2">
      <c r="A763" s="12" t="s">
        <v>139</v>
      </c>
      <c r="B763" s="21" t="s">
        <v>140</v>
      </c>
      <c r="C763" s="12" t="s">
        <v>124</v>
      </c>
      <c r="D763" s="13" t="s">
        <v>29</v>
      </c>
      <c r="E763" s="14" t="s">
        <v>30</v>
      </c>
      <c r="F763" s="15">
        <v>3309</v>
      </c>
      <c r="G763" s="86">
        <v>60.43</v>
      </c>
      <c r="H763" s="87">
        <v>60.62</v>
      </c>
      <c r="I763" s="87">
        <v>0</v>
      </c>
      <c r="J763" s="92">
        <v>4695</v>
      </c>
      <c r="K763" s="69">
        <f t="shared" si="36"/>
        <v>60.43</v>
      </c>
      <c r="L763" s="69">
        <f t="shared" si="37"/>
        <v>-0.18999999999999773</v>
      </c>
      <c r="M763" s="69">
        <f t="shared" si="38"/>
        <v>-892.04999999998927</v>
      </c>
    </row>
    <row r="764" spans="1:14" x14ac:dyDescent="0.2">
      <c r="A764" s="12" t="s">
        <v>139</v>
      </c>
      <c r="B764" s="21" t="s">
        <v>140</v>
      </c>
      <c r="C764" s="12" t="s">
        <v>124</v>
      </c>
      <c r="D764" s="13" t="s">
        <v>31</v>
      </c>
      <c r="E764" s="14" t="s">
        <v>32</v>
      </c>
      <c r="F764" s="15">
        <v>3311</v>
      </c>
      <c r="G764" s="86">
        <v>77.400000000000006</v>
      </c>
      <c r="H764" s="87">
        <v>77.59</v>
      </c>
      <c r="I764" s="87">
        <v>0</v>
      </c>
      <c r="J764" s="92">
        <v>468</v>
      </c>
      <c r="K764" s="69">
        <f t="shared" si="36"/>
        <v>77.400000000000006</v>
      </c>
      <c r="L764" s="69">
        <f t="shared" si="37"/>
        <v>-0.18999999999999773</v>
      </c>
      <c r="M764" s="69">
        <f t="shared" si="38"/>
        <v>-88.919999999998936</v>
      </c>
    </row>
    <row r="765" spans="1:14" x14ac:dyDescent="0.2">
      <c r="A765" s="12" t="s">
        <v>139</v>
      </c>
      <c r="B765" s="21" t="s">
        <v>140</v>
      </c>
      <c r="C765" s="12" t="s">
        <v>124</v>
      </c>
      <c r="D765" s="13" t="s">
        <v>33</v>
      </c>
      <c r="E765" s="14" t="s">
        <v>34</v>
      </c>
      <c r="F765" s="15">
        <v>3313</v>
      </c>
      <c r="G765" s="86">
        <v>82.36</v>
      </c>
      <c r="H765" s="87">
        <v>82.55</v>
      </c>
      <c r="I765" s="87">
        <v>0</v>
      </c>
      <c r="J765" s="92">
        <v>0</v>
      </c>
      <c r="K765" s="69">
        <f t="shared" si="36"/>
        <v>82.36</v>
      </c>
      <c r="L765" s="69">
        <f t="shared" si="37"/>
        <v>-0.18999999999999773</v>
      </c>
      <c r="M765" s="69">
        <f t="shared" si="38"/>
        <v>0</v>
      </c>
    </row>
    <row r="766" spans="1:14" x14ac:dyDescent="0.2">
      <c r="A766" s="12" t="s">
        <v>139</v>
      </c>
      <c r="B766" s="21" t="s">
        <v>140</v>
      </c>
      <c r="C766" s="12" t="s">
        <v>124</v>
      </c>
      <c r="D766" s="13" t="s">
        <v>35</v>
      </c>
      <c r="E766" s="14" t="s">
        <v>36</v>
      </c>
      <c r="F766" s="15">
        <v>3315</v>
      </c>
      <c r="G766" s="86">
        <v>93.9</v>
      </c>
      <c r="H766" s="87">
        <v>94.09</v>
      </c>
      <c r="I766" s="87">
        <v>0</v>
      </c>
      <c r="J766" s="92">
        <v>0</v>
      </c>
      <c r="K766" s="69">
        <f t="shared" si="36"/>
        <v>93.9</v>
      </c>
      <c r="L766" s="69">
        <f t="shared" si="37"/>
        <v>-0.18999999999999773</v>
      </c>
      <c r="M766" s="69">
        <f t="shared" si="38"/>
        <v>0</v>
      </c>
    </row>
    <row r="767" spans="1:14" x14ac:dyDescent="0.2">
      <c r="A767" s="12" t="s">
        <v>139</v>
      </c>
      <c r="B767" s="21" t="s">
        <v>140</v>
      </c>
      <c r="C767" s="12" t="s">
        <v>124</v>
      </c>
      <c r="D767" s="13" t="s">
        <v>37</v>
      </c>
      <c r="E767" s="14" t="s">
        <v>38</v>
      </c>
      <c r="F767" s="15">
        <v>3317</v>
      </c>
      <c r="G767" s="86">
        <v>59.98</v>
      </c>
      <c r="H767" s="87">
        <v>60.169999999999995</v>
      </c>
      <c r="I767" s="87">
        <v>0</v>
      </c>
      <c r="J767" s="92">
        <v>0</v>
      </c>
      <c r="K767" s="69">
        <f t="shared" si="36"/>
        <v>59.98</v>
      </c>
      <c r="L767" s="69">
        <f t="shared" si="37"/>
        <v>-0.18999999999999773</v>
      </c>
      <c r="M767" s="69">
        <f t="shared" si="38"/>
        <v>0</v>
      </c>
    </row>
    <row r="768" spans="1:14" x14ac:dyDescent="0.2">
      <c r="A768" s="12" t="s">
        <v>139</v>
      </c>
      <c r="B768" s="21" t="s">
        <v>140</v>
      </c>
      <c r="C768" s="12" t="s">
        <v>124</v>
      </c>
      <c r="D768" s="13" t="s">
        <v>39</v>
      </c>
      <c r="E768" s="14" t="s">
        <v>40</v>
      </c>
      <c r="F768" s="15">
        <v>3319</v>
      </c>
      <c r="G768" s="86">
        <v>71.959999999999994</v>
      </c>
      <c r="H768" s="87">
        <v>72.149999999999991</v>
      </c>
      <c r="I768" s="87">
        <v>0</v>
      </c>
      <c r="J768" s="92">
        <v>2530</v>
      </c>
      <c r="K768" s="69">
        <f t="shared" si="36"/>
        <v>71.959999999999994</v>
      </c>
      <c r="L768" s="69">
        <f t="shared" si="37"/>
        <v>-0.18999999999999773</v>
      </c>
      <c r="M768" s="69">
        <f t="shared" si="38"/>
        <v>-480.69999999999425</v>
      </c>
    </row>
    <row r="769" spans="1:14" x14ac:dyDescent="0.2">
      <c r="A769" s="12" t="s">
        <v>139</v>
      </c>
      <c r="B769" s="21" t="s">
        <v>140</v>
      </c>
      <c r="C769" s="12" t="s">
        <v>124</v>
      </c>
      <c r="D769" s="13" t="s">
        <v>41</v>
      </c>
      <c r="E769" s="14" t="s">
        <v>42</v>
      </c>
      <c r="F769" s="15">
        <v>3321</v>
      </c>
      <c r="G769" s="86">
        <v>79.81</v>
      </c>
      <c r="H769" s="87">
        <v>80</v>
      </c>
      <c r="I769" s="87">
        <v>0</v>
      </c>
      <c r="J769" s="92">
        <v>328</v>
      </c>
      <c r="K769" s="69">
        <f t="shared" si="36"/>
        <v>79.81</v>
      </c>
      <c r="L769" s="69">
        <f t="shared" si="37"/>
        <v>-0.18999999999999773</v>
      </c>
      <c r="M769" s="69">
        <f t="shared" si="38"/>
        <v>-62.319999999999254</v>
      </c>
    </row>
    <row r="770" spans="1:14" x14ac:dyDescent="0.2">
      <c r="A770" s="12" t="s">
        <v>139</v>
      </c>
      <c r="B770" s="21" t="s">
        <v>140</v>
      </c>
      <c r="C770" s="12" t="s">
        <v>124</v>
      </c>
      <c r="D770" s="13" t="s">
        <v>43</v>
      </c>
      <c r="E770" s="14" t="s">
        <v>44</v>
      </c>
      <c r="F770" s="15">
        <v>3323</v>
      </c>
      <c r="G770" s="86">
        <v>51.12</v>
      </c>
      <c r="H770" s="87">
        <v>51.309999999999995</v>
      </c>
      <c r="I770" s="87">
        <v>0</v>
      </c>
      <c r="J770" s="92">
        <v>0</v>
      </c>
      <c r="K770" s="69">
        <f t="shared" si="36"/>
        <v>51.12</v>
      </c>
      <c r="L770" s="69">
        <f t="shared" si="37"/>
        <v>-0.18999999999999773</v>
      </c>
      <c r="M770" s="69">
        <f t="shared" si="38"/>
        <v>0</v>
      </c>
    </row>
    <row r="771" spans="1:14" x14ac:dyDescent="0.2">
      <c r="A771" s="12" t="s">
        <v>139</v>
      </c>
      <c r="B771" s="21" t="s">
        <v>140</v>
      </c>
      <c r="C771" s="12" t="s">
        <v>124</v>
      </c>
      <c r="D771" s="13" t="s">
        <v>45</v>
      </c>
      <c r="E771" s="14" t="s">
        <v>46</v>
      </c>
      <c r="F771" s="15">
        <v>3325</v>
      </c>
      <c r="G771" s="86">
        <v>64.91</v>
      </c>
      <c r="H771" s="87">
        <v>65.099999999999994</v>
      </c>
      <c r="I771" s="87">
        <v>0</v>
      </c>
      <c r="J771" s="92">
        <v>14989</v>
      </c>
      <c r="K771" s="69">
        <f t="shared" si="36"/>
        <v>64.91</v>
      </c>
      <c r="L771" s="69">
        <f t="shared" si="37"/>
        <v>-0.18999999999999773</v>
      </c>
      <c r="M771" s="69">
        <f t="shared" si="38"/>
        <v>-2847.9099999999657</v>
      </c>
    </row>
    <row r="772" spans="1:14" x14ac:dyDescent="0.2">
      <c r="A772" s="12" t="s">
        <v>139</v>
      </c>
      <c r="B772" s="21" t="s">
        <v>140</v>
      </c>
      <c r="C772" s="12" t="s">
        <v>124</v>
      </c>
      <c r="D772" s="13" t="s">
        <v>47</v>
      </c>
      <c r="E772" s="14" t="s">
        <v>48</v>
      </c>
      <c r="F772" s="15">
        <v>3327</v>
      </c>
      <c r="G772" s="86">
        <v>71.959999999999994</v>
      </c>
      <c r="H772" s="87">
        <v>72.149999999999991</v>
      </c>
      <c r="I772" s="87">
        <v>0</v>
      </c>
      <c r="J772" s="92">
        <v>2202</v>
      </c>
      <c r="K772" s="69">
        <f t="shared" si="36"/>
        <v>71.959999999999994</v>
      </c>
      <c r="L772" s="69">
        <f t="shared" si="37"/>
        <v>-0.18999999999999773</v>
      </c>
      <c r="M772" s="69">
        <f t="shared" si="38"/>
        <v>-418.37999999999499</v>
      </c>
    </row>
    <row r="773" spans="1:14" x14ac:dyDescent="0.2">
      <c r="A773" s="12" t="s">
        <v>139</v>
      </c>
      <c r="B773" s="21" t="s">
        <v>140</v>
      </c>
      <c r="C773" s="12" t="s">
        <v>124</v>
      </c>
      <c r="D773" s="13" t="s">
        <v>49</v>
      </c>
      <c r="E773" s="14" t="s">
        <v>50</v>
      </c>
      <c r="F773" s="15">
        <v>3329</v>
      </c>
      <c r="G773" s="86">
        <v>76.95</v>
      </c>
      <c r="H773" s="87">
        <v>77.14</v>
      </c>
      <c r="I773" s="87">
        <v>0</v>
      </c>
      <c r="J773" s="92">
        <v>0</v>
      </c>
      <c r="K773" s="69">
        <f t="shared" si="36"/>
        <v>76.95</v>
      </c>
      <c r="L773" s="69">
        <f t="shared" si="37"/>
        <v>-0.18999999999999773</v>
      </c>
      <c r="M773" s="69">
        <f t="shared" si="38"/>
        <v>0</v>
      </c>
    </row>
    <row r="774" spans="1:14" x14ac:dyDescent="0.2">
      <c r="A774" s="12" t="s">
        <v>139</v>
      </c>
      <c r="B774" s="21" t="s">
        <v>140</v>
      </c>
      <c r="C774" s="12" t="s">
        <v>124</v>
      </c>
      <c r="D774" s="16" t="s">
        <v>51</v>
      </c>
      <c r="E774" s="17" t="s">
        <v>52</v>
      </c>
      <c r="F774" s="15">
        <v>3331</v>
      </c>
      <c r="G774" s="86">
        <v>85.46</v>
      </c>
      <c r="H774" s="87">
        <v>85.649999999999991</v>
      </c>
      <c r="I774" s="87">
        <v>0</v>
      </c>
      <c r="J774" s="92">
        <v>0</v>
      </c>
      <c r="K774" s="69">
        <f t="shared" si="36"/>
        <v>85.46</v>
      </c>
      <c r="L774" s="69">
        <f t="shared" si="37"/>
        <v>-0.18999999999999773</v>
      </c>
      <c r="M774" s="69">
        <f t="shared" si="38"/>
        <v>0</v>
      </c>
    </row>
    <row r="775" spans="1:14" x14ac:dyDescent="0.2">
      <c r="A775" s="12" t="s">
        <v>112</v>
      </c>
      <c r="B775" s="21" t="s">
        <v>113</v>
      </c>
      <c r="C775" s="12" t="s">
        <v>114</v>
      </c>
      <c r="D775" s="13" t="s">
        <v>21</v>
      </c>
      <c r="E775" s="14" t="s">
        <v>22</v>
      </c>
      <c r="F775" s="15">
        <v>3301</v>
      </c>
      <c r="G775" s="86">
        <v>92.86</v>
      </c>
      <c r="H775" s="87">
        <v>93.04</v>
      </c>
      <c r="I775" s="87">
        <v>1.0093105022831015E-2</v>
      </c>
      <c r="J775" s="92">
        <v>0</v>
      </c>
      <c r="K775" s="69">
        <f t="shared" si="36"/>
        <v>92.870093105022832</v>
      </c>
      <c r="L775" s="69">
        <f t="shared" si="37"/>
        <v>-0.16990689497717426</v>
      </c>
      <c r="M775" s="69">
        <f t="shared" si="38"/>
        <v>0</v>
      </c>
      <c r="N775" s="70">
        <f>SUM(M775:M790)</f>
        <v>-5904.6044142467454</v>
      </c>
    </row>
    <row r="776" spans="1:14" x14ac:dyDescent="0.2">
      <c r="A776" s="12" t="s">
        <v>112</v>
      </c>
      <c r="B776" s="21" t="s">
        <v>113</v>
      </c>
      <c r="C776" s="12" t="s">
        <v>114</v>
      </c>
      <c r="D776" s="13" t="s">
        <v>23</v>
      </c>
      <c r="E776" s="14" t="s">
        <v>24</v>
      </c>
      <c r="F776" s="15">
        <v>3303</v>
      </c>
      <c r="G776" s="86">
        <v>100.85</v>
      </c>
      <c r="H776" s="87">
        <v>101.03</v>
      </c>
      <c r="I776" s="87">
        <v>1.0093105022831015E-2</v>
      </c>
      <c r="J776" s="92">
        <v>0</v>
      </c>
      <c r="K776" s="69">
        <f t="shared" si="36"/>
        <v>100.86009310502283</v>
      </c>
      <c r="L776" s="69">
        <f t="shared" si="37"/>
        <v>-0.16990689497717426</v>
      </c>
      <c r="M776" s="69">
        <f t="shared" si="38"/>
        <v>0</v>
      </c>
    </row>
    <row r="777" spans="1:14" x14ac:dyDescent="0.2">
      <c r="A777" s="12" t="s">
        <v>112</v>
      </c>
      <c r="B777" s="21" t="s">
        <v>113</v>
      </c>
      <c r="C777" s="12" t="s">
        <v>114</v>
      </c>
      <c r="D777" s="13" t="s">
        <v>25</v>
      </c>
      <c r="E777" s="14" t="s">
        <v>26</v>
      </c>
      <c r="F777" s="15">
        <v>3305</v>
      </c>
      <c r="G777" s="86">
        <v>90.85</v>
      </c>
      <c r="H777" s="87">
        <v>91.03</v>
      </c>
      <c r="I777" s="87">
        <v>1.0093105022831015E-2</v>
      </c>
      <c r="J777" s="92">
        <v>0</v>
      </c>
      <c r="K777" s="69">
        <f t="shared" si="36"/>
        <v>90.860093105022827</v>
      </c>
      <c r="L777" s="69">
        <f t="shared" si="37"/>
        <v>-0.16990689497717426</v>
      </c>
      <c r="M777" s="69">
        <f t="shared" si="38"/>
        <v>0</v>
      </c>
    </row>
    <row r="778" spans="1:14" x14ac:dyDescent="0.2">
      <c r="A778" s="12" t="s">
        <v>112</v>
      </c>
      <c r="B778" s="21" t="s">
        <v>113</v>
      </c>
      <c r="C778" s="12" t="s">
        <v>114</v>
      </c>
      <c r="D778" s="13" t="s">
        <v>27</v>
      </c>
      <c r="E778" s="14" t="s">
        <v>28</v>
      </c>
      <c r="F778" s="15">
        <v>3307</v>
      </c>
      <c r="G778" s="86">
        <v>99.54</v>
      </c>
      <c r="H778" s="87">
        <v>99.720000000000013</v>
      </c>
      <c r="I778" s="87">
        <v>1.0093105022831015E-2</v>
      </c>
      <c r="J778" s="92">
        <v>0</v>
      </c>
      <c r="K778" s="69">
        <f t="shared" si="36"/>
        <v>99.550093105022839</v>
      </c>
      <c r="L778" s="69">
        <f t="shared" si="37"/>
        <v>-0.16990689497717426</v>
      </c>
      <c r="M778" s="69">
        <f t="shared" si="38"/>
        <v>0</v>
      </c>
    </row>
    <row r="779" spans="1:14" x14ac:dyDescent="0.2">
      <c r="A779" s="12" t="s">
        <v>112</v>
      </c>
      <c r="B779" s="21" t="s">
        <v>113</v>
      </c>
      <c r="C779" s="12" t="s">
        <v>114</v>
      </c>
      <c r="D779" s="13" t="s">
        <v>29</v>
      </c>
      <c r="E779" s="14" t="s">
        <v>30</v>
      </c>
      <c r="F779" s="15">
        <v>3309</v>
      </c>
      <c r="G779" s="86">
        <v>61.53</v>
      </c>
      <c r="H779" s="87">
        <v>61.71</v>
      </c>
      <c r="I779" s="87">
        <v>1.0093105022831015E-2</v>
      </c>
      <c r="J779" s="92">
        <v>1962</v>
      </c>
      <c r="K779" s="69">
        <f t="shared" si="36"/>
        <v>61.540093105022834</v>
      </c>
      <c r="L779" s="69">
        <f t="shared" si="37"/>
        <v>-0.16990689497716716</v>
      </c>
      <c r="M779" s="69">
        <f t="shared" si="38"/>
        <v>-333.35732794520197</v>
      </c>
    </row>
    <row r="780" spans="1:14" x14ac:dyDescent="0.2">
      <c r="A780" s="12" t="s">
        <v>112</v>
      </c>
      <c r="B780" s="21" t="s">
        <v>113</v>
      </c>
      <c r="C780" s="12" t="s">
        <v>114</v>
      </c>
      <c r="D780" s="13" t="s">
        <v>31</v>
      </c>
      <c r="E780" s="14" t="s">
        <v>32</v>
      </c>
      <c r="F780" s="15">
        <v>3311</v>
      </c>
      <c r="G780" s="86">
        <v>78.73</v>
      </c>
      <c r="H780" s="87">
        <v>78.910000000000011</v>
      </c>
      <c r="I780" s="87">
        <v>1.0093105022831015E-2</v>
      </c>
      <c r="J780" s="92">
        <v>55</v>
      </c>
      <c r="K780" s="69">
        <f t="shared" si="36"/>
        <v>78.740093105022837</v>
      </c>
      <c r="L780" s="69">
        <f t="shared" si="37"/>
        <v>-0.16990689497717426</v>
      </c>
      <c r="M780" s="69">
        <f t="shared" si="38"/>
        <v>-9.3448792237445844</v>
      </c>
    </row>
    <row r="781" spans="1:14" x14ac:dyDescent="0.2">
      <c r="A781" s="12" t="s">
        <v>112</v>
      </c>
      <c r="B781" s="21" t="s">
        <v>113</v>
      </c>
      <c r="C781" s="12" t="s">
        <v>114</v>
      </c>
      <c r="D781" s="13" t="s">
        <v>33</v>
      </c>
      <c r="E781" s="14" t="s">
        <v>34</v>
      </c>
      <c r="F781" s="15">
        <v>3313</v>
      </c>
      <c r="G781" s="86">
        <v>83.71</v>
      </c>
      <c r="H781" s="87">
        <v>83.89</v>
      </c>
      <c r="I781" s="87">
        <v>1.0093105022831015E-2</v>
      </c>
      <c r="J781" s="92">
        <v>358</v>
      </c>
      <c r="K781" s="69">
        <f t="shared" si="36"/>
        <v>83.720093105022826</v>
      </c>
      <c r="L781" s="69">
        <f t="shared" si="37"/>
        <v>-0.16990689497717426</v>
      </c>
      <c r="M781" s="69">
        <f t="shared" si="38"/>
        <v>-60.826668401828385</v>
      </c>
    </row>
    <row r="782" spans="1:14" x14ac:dyDescent="0.2">
      <c r="A782" s="12" t="s">
        <v>112</v>
      </c>
      <c r="B782" s="21" t="s">
        <v>113</v>
      </c>
      <c r="C782" s="12" t="s">
        <v>114</v>
      </c>
      <c r="D782" s="13" t="s">
        <v>35</v>
      </c>
      <c r="E782" s="14" t="s">
        <v>36</v>
      </c>
      <c r="F782" s="15">
        <v>3315</v>
      </c>
      <c r="G782" s="86">
        <v>95.44</v>
      </c>
      <c r="H782" s="87">
        <v>95.62</v>
      </c>
      <c r="I782" s="87">
        <v>1.0093105022831015E-2</v>
      </c>
      <c r="J782" s="92">
        <v>0</v>
      </c>
      <c r="K782" s="69">
        <f t="shared" si="36"/>
        <v>95.45009310502283</v>
      </c>
      <c r="L782" s="69">
        <f t="shared" si="37"/>
        <v>-0.16990689497717426</v>
      </c>
      <c r="M782" s="69">
        <f t="shared" si="38"/>
        <v>0</v>
      </c>
    </row>
    <row r="783" spans="1:14" x14ac:dyDescent="0.2">
      <c r="A783" s="12" t="s">
        <v>112</v>
      </c>
      <c r="B783" s="21" t="s">
        <v>113</v>
      </c>
      <c r="C783" s="12" t="s">
        <v>114</v>
      </c>
      <c r="D783" s="13" t="s">
        <v>37</v>
      </c>
      <c r="E783" s="14" t="s">
        <v>38</v>
      </c>
      <c r="F783" s="15">
        <v>3317</v>
      </c>
      <c r="G783" s="86">
        <v>61.04</v>
      </c>
      <c r="H783" s="87">
        <v>61.22</v>
      </c>
      <c r="I783" s="87">
        <v>1.0093105022831015E-2</v>
      </c>
      <c r="J783" s="92">
        <v>0</v>
      </c>
      <c r="K783" s="69">
        <f t="shared" si="36"/>
        <v>61.050093105022832</v>
      </c>
      <c r="L783" s="69">
        <f t="shared" si="37"/>
        <v>-0.16990689497716716</v>
      </c>
      <c r="M783" s="69">
        <f t="shared" si="38"/>
        <v>0</v>
      </c>
    </row>
    <row r="784" spans="1:14" x14ac:dyDescent="0.2">
      <c r="A784" s="12" t="s">
        <v>112</v>
      </c>
      <c r="B784" s="21" t="s">
        <v>113</v>
      </c>
      <c r="C784" s="12" t="s">
        <v>114</v>
      </c>
      <c r="D784" s="13" t="s">
        <v>39</v>
      </c>
      <c r="E784" s="14" t="s">
        <v>40</v>
      </c>
      <c r="F784" s="15">
        <v>3319</v>
      </c>
      <c r="G784" s="86">
        <v>73.17</v>
      </c>
      <c r="H784" s="87">
        <v>73.350000000000009</v>
      </c>
      <c r="I784" s="87">
        <v>1.0093105022831015E-2</v>
      </c>
      <c r="J784" s="92">
        <v>12245</v>
      </c>
      <c r="K784" s="69">
        <f t="shared" si="36"/>
        <v>73.180093105022834</v>
      </c>
      <c r="L784" s="69">
        <f t="shared" si="37"/>
        <v>-0.16990689497717426</v>
      </c>
      <c r="M784" s="69">
        <f t="shared" si="38"/>
        <v>-2080.5099289954987</v>
      </c>
    </row>
    <row r="785" spans="1:14" x14ac:dyDescent="0.2">
      <c r="A785" s="12" t="s">
        <v>112</v>
      </c>
      <c r="B785" s="21" t="s">
        <v>113</v>
      </c>
      <c r="C785" s="12" t="s">
        <v>114</v>
      </c>
      <c r="D785" s="13" t="s">
        <v>41</v>
      </c>
      <c r="E785" s="14" t="s">
        <v>42</v>
      </c>
      <c r="F785" s="15">
        <v>3321</v>
      </c>
      <c r="G785" s="86">
        <v>81.180000000000007</v>
      </c>
      <c r="H785" s="87">
        <v>81.360000000000014</v>
      </c>
      <c r="I785" s="87">
        <v>1.0093105022831015E-2</v>
      </c>
      <c r="J785" s="92">
        <v>230</v>
      </c>
      <c r="K785" s="69">
        <f t="shared" si="36"/>
        <v>81.190093105022839</v>
      </c>
      <c r="L785" s="69">
        <f t="shared" si="37"/>
        <v>-0.16990689497717426</v>
      </c>
      <c r="M785" s="69">
        <f t="shared" si="38"/>
        <v>-39.07858584475008</v>
      </c>
    </row>
    <row r="786" spans="1:14" x14ac:dyDescent="0.2">
      <c r="A786" s="12" t="s">
        <v>112</v>
      </c>
      <c r="B786" s="21" t="s">
        <v>113</v>
      </c>
      <c r="C786" s="12" t="s">
        <v>114</v>
      </c>
      <c r="D786" s="13" t="s">
        <v>43</v>
      </c>
      <c r="E786" s="14" t="s">
        <v>44</v>
      </c>
      <c r="F786" s="15">
        <v>3323</v>
      </c>
      <c r="G786" s="86">
        <v>52.19</v>
      </c>
      <c r="H786" s="87">
        <v>52.37</v>
      </c>
      <c r="I786" s="87">
        <v>1.0093105022831015E-2</v>
      </c>
      <c r="J786" s="92">
        <v>0</v>
      </c>
      <c r="K786" s="69">
        <f t="shared" si="36"/>
        <v>52.20009310502283</v>
      </c>
      <c r="L786" s="69">
        <f t="shared" si="37"/>
        <v>-0.16990689497716716</v>
      </c>
      <c r="M786" s="69">
        <f t="shared" si="38"/>
        <v>0</v>
      </c>
    </row>
    <row r="787" spans="1:14" x14ac:dyDescent="0.2">
      <c r="A787" s="12" t="s">
        <v>112</v>
      </c>
      <c r="B787" s="21" t="s">
        <v>113</v>
      </c>
      <c r="C787" s="12" t="s">
        <v>114</v>
      </c>
      <c r="D787" s="13" t="s">
        <v>45</v>
      </c>
      <c r="E787" s="14" t="s">
        <v>46</v>
      </c>
      <c r="F787" s="15">
        <v>3325</v>
      </c>
      <c r="G787" s="86">
        <v>66.06</v>
      </c>
      <c r="H787" s="87">
        <v>66.240000000000009</v>
      </c>
      <c r="I787" s="87">
        <v>1.0093105022831015E-2</v>
      </c>
      <c r="J787" s="92">
        <v>18719</v>
      </c>
      <c r="K787" s="69">
        <f t="shared" si="36"/>
        <v>66.070093105022835</v>
      </c>
      <c r="L787" s="69">
        <f t="shared" si="37"/>
        <v>-0.16990689497717426</v>
      </c>
      <c r="M787" s="69">
        <f t="shared" si="38"/>
        <v>-3180.4871670777252</v>
      </c>
    </row>
    <row r="788" spans="1:14" x14ac:dyDescent="0.2">
      <c r="A788" s="12" t="s">
        <v>112</v>
      </c>
      <c r="B788" s="21" t="s">
        <v>113</v>
      </c>
      <c r="C788" s="12" t="s">
        <v>114</v>
      </c>
      <c r="D788" s="13" t="s">
        <v>47</v>
      </c>
      <c r="E788" s="14" t="s">
        <v>48</v>
      </c>
      <c r="F788" s="15">
        <v>3327</v>
      </c>
      <c r="G788" s="86">
        <v>73.17</v>
      </c>
      <c r="H788" s="87">
        <v>73.350000000000009</v>
      </c>
      <c r="I788" s="87">
        <v>1.0093105022831015E-2</v>
      </c>
      <c r="J788" s="92">
        <v>1183</v>
      </c>
      <c r="K788" s="69">
        <f t="shared" si="36"/>
        <v>73.180093105022834</v>
      </c>
      <c r="L788" s="69">
        <f t="shared" si="37"/>
        <v>-0.16990689497717426</v>
      </c>
      <c r="M788" s="69">
        <f t="shared" si="38"/>
        <v>-200.99985675799715</v>
      </c>
    </row>
    <row r="789" spans="1:14" x14ac:dyDescent="0.2">
      <c r="A789" s="12" t="s">
        <v>112</v>
      </c>
      <c r="B789" s="21" t="s">
        <v>113</v>
      </c>
      <c r="C789" s="12" t="s">
        <v>114</v>
      </c>
      <c r="D789" s="13" t="s">
        <v>49</v>
      </c>
      <c r="E789" s="14" t="s">
        <v>50</v>
      </c>
      <c r="F789" s="15">
        <v>3329</v>
      </c>
      <c r="G789" s="86">
        <v>78.25</v>
      </c>
      <c r="H789" s="87">
        <v>78.430000000000007</v>
      </c>
      <c r="I789" s="87">
        <v>1.0093105022831015E-2</v>
      </c>
      <c r="J789" s="92">
        <v>0</v>
      </c>
      <c r="K789" s="69">
        <f t="shared" si="36"/>
        <v>78.260093105022833</v>
      </c>
      <c r="L789" s="69">
        <f t="shared" si="37"/>
        <v>-0.16990689497717426</v>
      </c>
      <c r="M789" s="69">
        <f t="shared" si="38"/>
        <v>0</v>
      </c>
    </row>
    <row r="790" spans="1:14" x14ac:dyDescent="0.2">
      <c r="A790" s="12" t="s">
        <v>112</v>
      </c>
      <c r="B790" s="21" t="s">
        <v>113</v>
      </c>
      <c r="C790" s="12" t="s">
        <v>114</v>
      </c>
      <c r="D790" s="16" t="s">
        <v>51</v>
      </c>
      <c r="E790" s="17" t="s">
        <v>52</v>
      </c>
      <c r="F790" s="15">
        <v>3331</v>
      </c>
      <c r="G790" s="86">
        <v>86.96</v>
      </c>
      <c r="H790" s="87">
        <v>87.14</v>
      </c>
      <c r="I790" s="87">
        <v>1.0093105022831015E-2</v>
      </c>
      <c r="J790" s="92">
        <v>0</v>
      </c>
      <c r="K790" s="69">
        <f t="shared" si="36"/>
        <v>86.970093105022826</v>
      </c>
      <c r="L790" s="69">
        <f t="shared" si="37"/>
        <v>-0.16990689497717426</v>
      </c>
      <c r="M790" s="69">
        <f t="shared" si="38"/>
        <v>0</v>
      </c>
    </row>
    <row r="791" spans="1:14" x14ac:dyDescent="0.2">
      <c r="A791" s="20" t="s">
        <v>168</v>
      </c>
      <c r="B791" s="21" t="s">
        <v>169</v>
      </c>
      <c r="C791" s="12" t="s">
        <v>100</v>
      </c>
      <c r="D791" s="13" t="s">
        <v>21</v>
      </c>
      <c r="E791" s="14" t="s">
        <v>22</v>
      </c>
      <c r="F791" s="15">
        <v>3301</v>
      </c>
      <c r="G791" s="86">
        <v>84.69</v>
      </c>
      <c r="H791" s="87">
        <v>84.789999999999992</v>
      </c>
      <c r="I791" s="87">
        <v>0</v>
      </c>
      <c r="J791" s="92">
        <v>0</v>
      </c>
      <c r="K791" s="69">
        <f t="shared" si="36"/>
        <v>84.69</v>
      </c>
      <c r="L791" s="69">
        <f t="shared" si="37"/>
        <v>-9.9999999999994316E-2</v>
      </c>
      <c r="M791" s="69">
        <f t="shared" si="38"/>
        <v>0</v>
      </c>
      <c r="N791" s="70">
        <f>SUM(M791:M806)</f>
        <v>-2003.3999999999323</v>
      </c>
    </row>
    <row r="792" spans="1:14" x14ac:dyDescent="0.2">
      <c r="A792" s="20" t="s">
        <v>168</v>
      </c>
      <c r="B792" s="21" t="s">
        <v>169</v>
      </c>
      <c r="C792" s="12" t="s">
        <v>100</v>
      </c>
      <c r="D792" s="13" t="s">
        <v>23</v>
      </c>
      <c r="E792" s="14" t="s">
        <v>24</v>
      </c>
      <c r="F792" s="15">
        <v>3303</v>
      </c>
      <c r="G792" s="86">
        <v>91.77</v>
      </c>
      <c r="H792" s="87">
        <v>91.86999999999999</v>
      </c>
      <c r="I792" s="87">
        <v>0</v>
      </c>
      <c r="J792" s="92">
        <v>0</v>
      </c>
      <c r="K792" s="69">
        <f t="shared" si="36"/>
        <v>91.77</v>
      </c>
      <c r="L792" s="69">
        <f t="shared" si="37"/>
        <v>-9.9999999999994316E-2</v>
      </c>
      <c r="M792" s="69">
        <f t="shared" si="38"/>
        <v>0</v>
      </c>
    </row>
    <row r="793" spans="1:14" x14ac:dyDescent="0.2">
      <c r="A793" s="20" t="s">
        <v>168</v>
      </c>
      <c r="B793" s="21" t="s">
        <v>169</v>
      </c>
      <c r="C793" s="12" t="s">
        <v>100</v>
      </c>
      <c r="D793" s="13" t="s">
        <v>25</v>
      </c>
      <c r="E793" s="14" t="s">
        <v>26</v>
      </c>
      <c r="F793" s="15">
        <v>3305</v>
      </c>
      <c r="G793" s="86">
        <v>82.76</v>
      </c>
      <c r="H793" s="87">
        <v>82.86</v>
      </c>
      <c r="I793" s="87">
        <v>0</v>
      </c>
      <c r="J793" s="92">
        <v>0</v>
      </c>
      <c r="K793" s="69">
        <f t="shared" si="36"/>
        <v>82.76</v>
      </c>
      <c r="L793" s="69">
        <f t="shared" si="37"/>
        <v>-9.9999999999994316E-2</v>
      </c>
      <c r="M793" s="69">
        <f t="shared" si="38"/>
        <v>0</v>
      </c>
    </row>
    <row r="794" spans="1:14" x14ac:dyDescent="0.2">
      <c r="A794" s="20" t="s">
        <v>168</v>
      </c>
      <c r="B794" s="21" t="s">
        <v>169</v>
      </c>
      <c r="C794" s="12" t="s">
        <v>100</v>
      </c>
      <c r="D794" s="13" t="s">
        <v>27</v>
      </c>
      <c r="E794" s="14" t="s">
        <v>28</v>
      </c>
      <c r="F794" s="15">
        <v>3307</v>
      </c>
      <c r="G794" s="86">
        <v>90.7</v>
      </c>
      <c r="H794" s="87">
        <v>90.8</v>
      </c>
      <c r="I794" s="87">
        <v>0</v>
      </c>
      <c r="J794" s="92">
        <v>0</v>
      </c>
      <c r="K794" s="69">
        <f t="shared" si="36"/>
        <v>90.7</v>
      </c>
      <c r="L794" s="69">
        <f t="shared" si="37"/>
        <v>-9.9999999999994316E-2</v>
      </c>
      <c r="M794" s="69">
        <f t="shared" si="38"/>
        <v>0</v>
      </c>
    </row>
    <row r="795" spans="1:14" x14ac:dyDescent="0.2">
      <c r="A795" s="20" t="s">
        <v>168</v>
      </c>
      <c r="B795" s="21" t="s">
        <v>169</v>
      </c>
      <c r="C795" s="12" t="s">
        <v>100</v>
      </c>
      <c r="D795" s="13" t="s">
        <v>29</v>
      </c>
      <c r="E795" s="14" t="s">
        <v>30</v>
      </c>
      <c r="F795" s="15">
        <v>3309</v>
      </c>
      <c r="G795" s="86">
        <v>56.44</v>
      </c>
      <c r="H795" s="87">
        <v>56.54</v>
      </c>
      <c r="I795" s="87">
        <v>0</v>
      </c>
      <c r="J795" s="92">
        <v>365</v>
      </c>
      <c r="K795" s="69">
        <f t="shared" si="36"/>
        <v>56.44</v>
      </c>
      <c r="L795" s="69">
        <f t="shared" si="37"/>
        <v>-0.10000000000000142</v>
      </c>
      <c r="M795" s="69">
        <f t="shared" si="38"/>
        <v>-36.500000000000519</v>
      </c>
    </row>
    <row r="796" spans="1:14" x14ac:dyDescent="0.2">
      <c r="A796" s="20" t="s">
        <v>168</v>
      </c>
      <c r="B796" s="21" t="s">
        <v>169</v>
      </c>
      <c r="C796" s="12" t="s">
        <v>100</v>
      </c>
      <c r="D796" s="13" t="s">
        <v>31</v>
      </c>
      <c r="E796" s="14" t="s">
        <v>32</v>
      </c>
      <c r="F796" s="15">
        <v>3311</v>
      </c>
      <c r="G796" s="86">
        <v>71.83</v>
      </c>
      <c r="H796" s="87">
        <v>71.929999999999993</v>
      </c>
      <c r="I796" s="87">
        <v>0</v>
      </c>
      <c r="J796" s="92">
        <v>0</v>
      </c>
      <c r="K796" s="69">
        <f t="shared" si="36"/>
        <v>71.83</v>
      </c>
      <c r="L796" s="69">
        <f t="shared" si="37"/>
        <v>-9.9999999999994316E-2</v>
      </c>
      <c r="M796" s="69">
        <f t="shared" si="38"/>
        <v>0</v>
      </c>
    </row>
    <row r="797" spans="1:14" x14ac:dyDescent="0.2">
      <c r="A797" s="20" t="s">
        <v>168</v>
      </c>
      <c r="B797" s="21" t="s">
        <v>169</v>
      </c>
      <c r="C797" s="12" t="s">
        <v>100</v>
      </c>
      <c r="D797" s="13" t="s">
        <v>33</v>
      </c>
      <c r="E797" s="14" t="s">
        <v>34</v>
      </c>
      <c r="F797" s="15">
        <v>3313</v>
      </c>
      <c r="G797" s="86">
        <v>76.38</v>
      </c>
      <c r="H797" s="87">
        <v>76.47999999999999</v>
      </c>
      <c r="I797" s="87">
        <v>0</v>
      </c>
      <c r="J797" s="92">
        <v>0</v>
      </c>
      <c r="K797" s="69">
        <f t="shared" si="36"/>
        <v>76.38</v>
      </c>
      <c r="L797" s="69">
        <f t="shared" si="37"/>
        <v>-9.9999999999994316E-2</v>
      </c>
      <c r="M797" s="69">
        <f t="shared" si="38"/>
        <v>0</v>
      </c>
    </row>
    <row r="798" spans="1:14" x14ac:dyDescent="0.2">
      <c r="A798" s="20" t="s">
        <v>168</v>
      </c>
      <c r="B798" s="21" t="s">
        <v>169</v>
      </c>
      <c r="C798" s="12" t="s">
        <v>100</v>
      </c>
      <c r="D798" s="13" t="s">
        <v>35</v>
      </c>
      <c r="E798" s="14" t="s">
        <v>36</v>
      </c>
      <c r="F798" s="15">
        <v>3315</v>
      </c>
      <c r="G798" s="86">
        <v>86.88</v>
      </c>
      <c r="H798" s="87">
        <v>86.97999999999999</v>
      </c>
      <c r="I798" s="87">
        <v>0</v>
      </c>
      <c r="J798" s="92">
        <v>0</v>
      </c>
      <c r="K798" s="69">
        <f t="shared" si="36"/>
        <v>86.88</v>
      </c>
      <c r="L798" s="69">
        <f t="shared" si="37"/>
        <v>-9.9999999999994316E-2</v>
      </c>
      <c r="M798" s="69">
        <f t="shared" si="38"/>
        <v>0</v>
      </c>
    </row>
    <row r="799" spans="1:14" x14ac:dyDescent="0.2">
      <c r="A799" s="20" t="s">
        <v>168</v>
      </c>
      <c r="B799" s="21" t="s">
        <v>169</v>
      </c>
      <c r="C799" s="12" t="s">
        <v>100</v>
      </c>
      <c r="D799" s="13" t="s">
        <v>37</v>
      </c>
      <c r="E799" s="14" t="s">
        <v>38</v>
      </c>
      <c r="F799" s="15">
        <v>3317</v>
      </c>
      <c r="G799" s="86">
        <v>56.01</v>
      </c>
      <c r="H799" s="87">
        <v>56.11</v>
      </c>
      <c r="I799" s="87">
        <v>0</v>
      </c>
      <c r="J799" s="92">
        <v>0</v>
      </c>
      <c r="K799" s="69">
        <f t="shared" si="36"/>
        <v>56.01</v>
      </c>
      <c r="L799" s="69">
        <f t="shared" si="37"/>
        <v>-0.10000000000000142</v>
      </c>
      <c r="M799" s="69">
        <f t="shared" si="38"/>
        <v>0</v>
      </c>
    </row>
    <row r="800" spans="1:14" x14ac:dyDescent="0.2">
      <c r="A800" s="20" t="s">
        <v>168</v>
      </c>
      <c r="B800" s="21" t="s">
        <v>169</v>
      </c>
      <c r="C800" s="12" t="s">
        <v>100</v>
      </c>
      <c r="D800" s="13" t="s">
        <v>39</v>
      </c>
      <c r="E800" s="14" t="s">
        <v>40</v>
      </c>
      <c r="F800" s="15">
        <v>3319</v>
      </c>
      <c r="G800" s="86">
        <v>66.87</v>
      </c>
      <c r="H800" s="87">
        <v>66.97</v>
      </c>
      <c r="I800" s="87">
        <v>0</v>
      </c>
      <c r="J800" s="92">
        <v>12921</v>
      </c>
      <c r="K800" s="69">
        <f t="shared" si="36"/>
        <v>66.87</v>
      </c>
      <c r="L800" s="69">
        <f t="shared" si="37"/>
        <v>-9.9999999999994316E-2</v>
      </c>
      <c r="M800" s="69">
        <f t="shared" si="38"/>
        <v>-1292.0999999999265</v>
      </c>
    </row>
    <row r="801" spans="1:14" x14ac:dyDescent="0.2">
      <c r="A801" s="20" t="s">
        <v>168</v>
      </c>
      <c r="B801" s="21" t="s">
        <v>169</v>
      </c>
      <c r="C801" s="12" t="s">
        <v>100</v>
      </c>
      <c r="D801" s="13" t="s">
        <v>41</v>
      </c>
      <c r="E801" s="14" t="s">
        <v>42</v>
      </c>
      <c r="F801" s="15">
        <v>3321</v>
      </c>
      <c r="G801" s="86">
        <v>73.989999999999995</v>
      </c>
      <c r="H801" s="87">
        <v>74.089999999999989</v>
      </c>
      <c r="I801" s="87">
        <v>0</v>
      </c>
      <c r="J801" s="92">
        <v>365</v>
      </c>
      <c r="K801" s="69">
        <f t="shared" si="36"/>
        <v>73.989999999999995</v>
      </c>
      <c r="L801" s="69">
        <f t="shared" si="37"/>
        <v>-9.9999999999994316E-2</v>
      </c>
      <c r="M801" s="69">
        <f t="shared" si="38"/>
        <v>-36.499999999997925</v>
      </c>
    </row>
    <row r="802" spans="1:14" x14ac:dyDescent="0.2">
      <c r="A802" s="20" t="s">
        <v>168</v>
      </c>
      <c r="B802" s="21" t="s">
        <v>169</v>
      </c>
      <c r="C802" s="12" t="s">
        <v>100</v>
      </c>
      <c r="D802" s="13" t="s">
        <v>43</v>
      </c>
      <c r="E802" s="14" t="s">
        <v>44</v>
      </c>
      <c r="F802" s="15">
        <v>3323</v>
      </c>
      <c r="G802" s="86">
        <v>47.89</v>
      </c>
      <c r="H802" s="87">
        <v>47.99</v>
      </c>
      <c r="I802" s="87">
        <v>0</v>
      </c>
      <c r="J802" s="92">
        <v>0</v>
      </c>
      <c r="K802" s="69">
        <f t="shared" si="36"/>
        <v>47.89</v>
      </c>
      <c r="L802" s="69">
        <f t="shared" si="37"/>
        <v>-0.10000000000000142</v>
      </c>
      <c r="M802" s="69">
        <f t="shared" si="38"/>
        <v>0</v>
      </c>
    </row>
    <row r="803" spans="1:14" x14ac:dyDescent="0.2">
      <c r="A803" s="20" t="s">
        <v>168</v>
      </c>
      <c r="B803" s="21" t="s">
        <v>169</v>
      </c>
      <c r="C803" s="12" t="s">
        <v>100</v>
      </c>
      <c r="D803" s="13" t="s">
        <v>45</v>
      </c>
      <c r="E803" s="14" t="s">
        <v>46</v>
      </c>
      <c r="F803" s="15">
        <v>3325</v>
      </c>
      <c r="G803" s="86">
        <v>60.47</v>
      </c>
      <c r="H803" s="87">
        <v>60.57</v>
      </c>
      <c r="I803" s="87">
        <v>0</v>
      </c>
      <c r="J803" s="92">
        <v>6141</v>
      </c>
      <c r="K803" s="69">
        <f t="shared" si="36"/>
        <v>60.47</v>
      </c>
      <c r="L803" s="69">
        <f t="shared" si="37"/>
        <v>-0.10000000000000142</v>
      </c>
      <c r="M803" s="69">
        <f t="shared" si="38"/>
        <v>-614.10000000000878</v>
      </c>
    </row>
    <row r="804" spans="1:14" x14ac:dyDescent="0.2">
      <c r="A804" s="20" t="s">
        <v>168</v>
      </c>
      <c r="B804" s="21" t="s">
        <v>169</v>
      </c>
      <c r="C804" s="12" t="s">
        <v>100</v>
      </c>
      <c r="D804" s="13" t="s">
        <v>47</v>
      </c>
      <c r="E804" s="14" t="s">
        <v>48</v>
      </c>
      <c r="F804" s="15">
        <v>3327</v>
      </c>
      <c r="G804" s="86">
        <v>66.87</v>
      </c>
      <c r="H804" s="87">
        <v>66.97</v>
      </c>
      <c r="I804" s="87">
        <v>0</v>
      </c>
      <c r="J804" s="92">
        <v>242</v>
      </c>
      <c r="K804" s="69">
        <f t="shared" si="36"/>
        <v>66.87</v>
      </c>
      <c r="L804" s="69">
        <f t="shared" si="37"/>
        <v>-9.9999999999994316E-2</v>
      </c>
      <c r="M804" s="69">
        <f t="shared" si="38"/>
        <v>-24.199999999998624</v>
      </c>
    </row>
    <row r="805" spans="1:14" x14ac:dyDescent="0.2">
      <c r="A805" s="20" t="s">
        <v>168</v>
      </c>
      <c r="B805" s="21" t="s">
        <v>169</v>
      </c>
      <c r="C805" s="12" t="s">
        <v>100</v>
      </c>
      <c r="D805" s="13" t="s">
        <v>49</v>
      </c>
      <c r="E805" s="14" t="s">
        <v>50</v>
      </c>
      <c r="F805" s="15">
        <v>3329</v>
      </c>
      <c r="G805" s="86">
        <v>71.41</v>
      </c>
      <c r="H805" s="87">
        <v>71.509999999999991</v>
      </c>
      <c r="I805" s="87">
        <v>0</v>
      </c>
      <c r="J805" s="92">
        <v>0</v>
      </c>
      <c r="K805" s="69">
        <f t="shared" si="36"/>
        <v>71.41</v>
      </c>
      <c r="L805" s="69">
        <f t="shared" si="37"/>
        <v>-9.9999999999994316E-2</v>
      </c>
      <c r="M805" s="69">
        <f t="shared" si="38"/>
        <v>0</v>
      </c>
    </row>
    <row r="806" spans="1:14" x14ac:dyDescent="0.2">
      <c r="A806" s="20" t="s">
        <v>168</v>
      </c>
      <c r="B806" s="21" t="s">
        <v>169</v>
      </c>
      <c r="C806" s="12" t="s">
        <v>100</v>
      </c>
      <c r="D806" s="16" t="s">
        <v>51</v>
      </c>
      <c r="E806" s="17" t="s">
        <v>52</v>
      </c>
      <c r="F806" s="15">
        <v>3331</v>
      </c>
      <c r="G806" s="86">
        <v>79.09</v>
      </c>
      <c r="H806" s="87">
        <v>79.19</v>
      </c>
      <c r="I806" s="87">
        <v>0</v>
      </c>
      <c r="J806" s="92">
        <v>0</v>
      </c>
      <c r="K806" s="69">
        <f t="shared" si="36"/>
        <v>79.09</v>
      </c>
      <c r="L806" s="69">
        <f t="shared" si="37"/>
        <v>-9.9999999999994316E-2</v>
      </c>
      <c r="M806" s="69">
        <f t="shared" si="38"/>
        <v>0</v>
      </c>
    </row>
    <row r="807" spans="1:14" x14ac:dyDescent="0.2">
      <c r="A807" s="12" t="s">
        <v>141</v>
      </c>
      <c r="B807" s="21" t="s">
        <v>142</v>
      </c>
      <c r="C807" s="12" t="s">
        <v>124</v>
      </c>
      <c r="D807" s="13" t="s">
        <v>21</v>
      </c>
      <c r="E807" s="14" t="s">
        <v>22</v>
      </c>
      <c r="F807" s="15">
        <v>3301</v>
      </c>
      <c r="G807" s="86">
        <v>91.45</v>
      </c>
      <c r="H807" s="87">
        <v>91.64</v>
      </c>
      <c r="I807" s="87">
        <v>0</v>
      </c>
      <c r="J807" s="92">
        <v>0</v>
      </c>
      <c r="K807" s="69">
        <f t="shared" ref="K807:K870" si="39">+G807+I807</f>
        <v>91.45</v>
      </c>
      <c r="L807" s="69">
        <f t="shared" ref="L807:L870" si="40">+K807-H807</f>
        <v>-0.18999999999999773</v>
      </c>
      <c r="M807" s="69">
        <f t="shared" ref="M807:M870" si="41">+L807*J807</f>
        <v>0</v>
      </c>
      <c r="N807" s="70">
        <f>SUM(M807:M822)</f>
        <v>-2535.9299999999694</v>
      </c>
    </row>
    <row r="808" spans="1:14" x14ac:dyDescent="0.2">
      <c r="A808" s="12" t="s">
        <v>141</v>
      </c>
      <c r="B808" s="21" t="s">
        <v>142</v>
      </c>
      <c r="C808" s="12" t="s">
        <v>124</v>
      </c>
      <c r="D808" s="13" t="s">
        <v>23</v>
      </c>
      <c r="E808" s="14" t="s">
        <v>24</v>
      </c>
      <c r="F808" s="15">
        <v>3303</v>
      </c>
      <c r="G808" s="86">
        <v>99.26</v>
      </c>
      <c r="H808" s="87">
        <v>99.45</v>
      </c>
      <c r="I808" s="87">
        <v>0</v>
      </c>
      <c r="J808" s="92">
        <v>0</v>
      </c>
      <c r="K808" s="69">
        <f t="shared" si="39"/>
        <v>99.26</v>
      </c>
      <c r="L808" s="69">
        <f t="shared" si="40"/>
        <v>-0.18999999999999773</v>
      </c>
      <c r="M808" s="69">
        <f t="shared" si="41"/>
        <v>0</v>
      </c>
    </row>
    <row r="809" spans="1:14" x14ac:dyDescent="0.2">
      <c r="A809" s="12" t="s">
        <v>141</v>
      </c>
      <c r="B809" s="21" t="s">
        <v>142</v>
      </c>
      <c r="C809" s="12" t="s">
        <v>124</v>
      </c>
      <c r="D809" s="13" t="s">
        <v>25</v>
      </c>
      <c r="E809" s="14" t="s">
        <v>26</v>
      </c>
      <c r="F809" s="15">
        <v>3305</v>
      </c>
      <c r="G809" s="86">
        <v>89.35</v>
      </c>
      <c r="H809" s="87">
        <v>89.539999999999992</v>
      </c>
      <c r="I809" s="87">
        <v>0</v>
      </c>
      <c r="J809" s="92">
        <v>0</v>
      </c>
      <c r="K809" s="69">
        <f t="shared" si="39"/>
        <v>89.35</v>
      </c>
      <c r="L809" s="69">
        <f t="shared" si="40"/>
        <v>-0.18999999999999773</v>
      </c>
      <c r="M809" s="69">
        <f t="shared" si="41"/>
        <v>0</v>
      </c>
    </row>
    <row r="810" spans="1:14" x14ac:dyDescent="0.2">
      <c r="A810" s="12" t="s">
        <v>141</v>
      </c>
      <c r="B810" s="21" t="s">
        <v>142</v>
      </c>
      <c r="C810" s="12" t="s">
        <v>124</v>
      </c>
      <c r="D810" s="13" t="s">
        <v>27</v>
      </c>
      <c r="E810" s="14" t="s">
        <v>28</v>
      </c>
      <c r="F810" s="15">
        <v>3307</v>
      </c>
      <c r="G810" s="86">
        <v>97.95</v>
      </c>
      <c r="H810" s="87">
        <v>98.14</v>
      </c>
      <c r="I810" s="87">
        <v>0</v>
      </c>
      <c r="J810" s="92">
        <v>0</v>
      </c>
      <c r="K810" s="69">
        <f t="shared" si="39"/>
        <v>97.95</v>
      </c>
      <c r="L810" s="69">
        <f t="shared" si="40"/>
        <v>-0.18999999999999773</v>
      </c>
      <c r="M810" s="69">
        <f t="shared" si="41"/>
        <v>0</v>
      </c>
    </row>
    <row r="811" spans="1:14" x14ac:dyDescent="0.2">
      <c r="A811" s="12" t="s">
        <v>141</v>
      </c>
      <c r="B811" s="21" t="s">
        <v>142</v>
      </c>
      <c r="C811" s="12" t="s">
        <v>124</v>
      </c>
      <c r="D811" s="13" t="s">
        <v>29</v>
      </c>
      <c r="E811" s="14" t="s">
        <v>30</v>
      </c>
      <c r="F811" s="15">
        <v>3309</v>
      </c>
      <c r="G811" s="86">
        <v>60.43</v>
      </c>
      <c r="H811" s="87">
        <v>60.62</v>
      </c>
      <c r="I811" s="87">
        <v>0</v>
      </c>
      <c r="J811" s="92">
        <v>0</v>
      </c>
      <c r="K811" s="69">
        <f t="shared" si="39"/>
        <v>60.43</v>
      </c>
      <c r="L811" s="69">
        <f t="shared" si="40"/>
        <v>-0.18999999999999773</v>
      </c>
      <c r="M811" s="69">
        <f t="shared" si="41"/>
        <v>0</v>
      </c>
    </row>
    <row r="812" spans="1:14" x14ac:dyDescent="0.2">
      <c r="A812" s="12" t="s">
        <v>141</v>
      </c>
      <c r="B812" s="21" t="s">
        <v>142</v>
      </c>
      <c r="C812" s="12" t="s">
        <v>124</v>
      </c>
      <c r="D812" s="13" t="s">
        <v>31</v>
      </c>
      <c r="E812" s="14" t="s">
        <v>32</v>
      </c>
      <c r="F812" s="15">
        <v>3311</v>
      </c>
      <c r="G812" s="86">
        <v>77.400000000000006</v>
      </c>
      <c r="H812" s="87">
        <v>77.59</v>
      </c>
      <c r="I812" s="87">
        <v>0</v>
      </c>
      <c r="J812" s="92">
        <v>149</v>
      </c>
      <c r="K812" s="69">
        <f t="shared" si="39"/>
        <v>77.400000000000006</v>
      </c>
      <c r="L812" s="69">
        <f t="shared" si="40"/>
        <v>-0.18999999999999773</v>
      </c>
      <c r="M812" s="69">
        <f t="shared" si="41"/>
        <v>-28.309999999999661</v>
      </c>
    </row>
    <row r="813" spans="1:14" x14ac:dyDescent="0.2">
      <c r="A813" s="12" t="s">
        <v>141</v>
      </c>
      <c r="B813" s="21" t="s">
        <v>142</v>
      </c>
      <c r="C813" s="12" t="s">
        <v>124</v>
      </c>
      <c r="D813" s="13" t="s">
        <v>33</v>
      </c>
      <c r="E813" s="14" t="s">
        <v>34</v>
      </c>
      <c r="F813" s="15">
        <v>3313</v>
      </c>
      <c r="G813" s="86">
        <v>82.36</v>
      </c>
      <c r="H813" s="87">
        <v>82.55</v>
      </c>
      <c r="I813" s="87">
        <v>0</v>
      </c>
      <c r="J813" s="92">
        <v>0</v>
      </c>
      <c r="K813" s="69">
        <f t="shared" si="39"/>
        <v>82.36</v>
      </c>
      <c r="L813" s="69">
        <f t="shared" si="40"/>
        <v>-0.18999999999999773</v>
      </c>
      <c r="M813" s="69">
        <f t="shared" si="41"/>
        <v>0</v>
      </c>
    </row>
    <row r="814" spans="1:14" x14ac:dyDescent="0.2">
      <c r="A814" s="12" t="s">
        <v>141</v>
      </c>
      <c r="B814" s="21" t="s">
        <v>142</v>
      </c>
      <c r="C814" s="12" t="s">
        <v>124</v>
      </c>
      <c r="D814" s="13" t="s">
        <v>35</v>
      </c>
      <c r="E814" s="14" t="s">
        <v>36</v>
      </c>
      <c r="F814" s="15">
        <v>3315</v>
      </c>
      <c r="G814" s="86">
        <v>93.9</v>
      </c>
      <c r="H814" s="87">
        <v>94.09</v>
      </c>
      <c r="I814" s="87">
        <v>0</v>
      </c>
      <c r="J814" s="92">
        <v>358</v>
      </c>
      <c r="K814" s="69">
        <f t="shared" si="39"/>
        <v>93.9</v>
      </c>
      <c r="L814" s="69">
        <f t="shared" si="40"/>
        <v>-0.18999999999999773</v>
      </c>
      <c r="M814" s="69">
        <f t="shared" si="41"/>
        <v>-68.019999999999186</v>
      </c>
    </row>
    <row r="815" spans="1:14" x14ac:dyDescent="0.2">
      <c r="A815" s="12" t="s">
        <v>141</v>
      </c>
      <c r="B815" s="21" t="s">
        <v>142</v>
      </c>
      <c r="C815" s="12" t="s">
        <v>124</v>
      </c>
      <c r="D815" s="13" t="s">
        <v>37</v>
      </c>
      <c r="E815" s="14" t="s">
        <v>38</v>
      </c>
      <c r="F815" s="15">
        <v>3317</v>
      </c>
      <c r="G815" s="86">
        <v>59.98</v>
      </c>
      <c r="H815" s="87">
        <v>60.169999999999995</v>
      </c>
      <c r="I815" s="87">
        <v>0</v>
      </c>
      <c r="J815" s="92">
        <v>0</v>
      </c>
      <c r="K815" s="69">
        <f t="shared" si="39"/>
        <v>59.98</v>
      </c>
      <c r="L815" s="69">
        <f t="shared" si="40"/>
        <v>-0.18999999999999773</v>
      </c>
      <c r="M815" s="69">
        <f t="shared" si="41"/>
        <v>0</v>
      </c>
    </row>
    <row r="816" spans="1:14" x14ac:dyDescent="0.2">
      <c r="A816" s="12" t="s">
        <v>141</v>
      </c>
      <c r="B816" s="21" t="s">
        <v>142</v>
      </c>
      <c r="C816" s="12" t="s">
        <v>124</v>
      </c>
      <c r="D816" s="13" t="s">
        <v>39</v>
      </c>
      <c r="E816" s="14" t="s">
        <v>40</v>
      </c>
      <c r="F816" s="15">
        <v>3319</v>
      </c>
      <c r="G816" s="86">
        <v>71.959999999999994</v>
      </c>
      <c r="H816" s="87">
        <v>72.149999999999991</v>
      </c>
      <c r="I816" s="87">
        <v>0</v>
      </c>
      <c r="J816" s="92">
        <v>251</v>
      </c>
      <c r="K816" s="69">
        <f t="shared" si="39"/>
        <v>71.959999999999994</v>
      </c>
      <c r="L816" s="69">
        <f t="shared" si="40"/>
        <v>-0.18999999999999773</v>
      </c>
      <c r="M816" s="69">
        <f t="shared" si="41"/>
        <v>-47.689999999999429</v>
      </c>
    </row>
    <row r="817" spans="1:14" x14ac:dyDescent="0.2">
      <c r="A817" s="12" t="s">
        <v>141</v>
      </c>
      <c r="B817" s="21" t="s">
        <v>142</v>
      </c>
      <c r="C817" s="12" t="s">
        <v>124</v>
      </c>
      <c r="D817" s="13" t="s">
        <v>41</v>
      </c>
      <c r="E817" s="14" t="s">
        <v>42</v>
      </c>
      <c r="F817" s="15">
        <v>3321</v>
      </c>
      <c r="G817" s="86">
        <v>79.81</v>
      </c>
      <c r="H817" s="87">
        <v>80</v>
      </c>
      <c r="I817" s="87">
        <v>0</v>
      </c>
      <c r="J817" s="92">
        <v>1042</v>
      </c>
      <c r="K817" s="69">
        <f t="shared" si="39"/>
        <v>79.81</v>
      </c>
      <c r="L817" s="69">
        <f t="shared" si="40"/>
        <v>-0.18999999999999773</v>
      </c>
      <c r="M817" s="69">
        <f t="shared" si="41"/>
        <v>-197.97999999999763</v>
      </c>
    </row>
    <row r="818" spans="1:14" x14ac:dyDescent="0.2">
      <c r="A818" s="12" t="s">
        <v>141</v>
      </c>
      <c r="B818" s="21" t="s">
        <v>142</v>
      </c>
      <c r="C818" s="12" t="s">
        <v>124</v>
      </c>
      <c r="D818" s="13" t="s">
        <v>43</v>
      </c>
      <c r="E818" s="14" t="s">
        <v>44</v>
      </c>
      <c r="F818" s="15">
        <v>3323</v>
      </c>
      <c r="G818" s="86">
        <v>51.12</v>
      </c>
      <c r="H818" s="87">
        <v>51.309999999999995</v>
      </c>
      <c r="I818" s="87">
        <v>0</v>
      </c>
      <c r="J818" s="92">
        <v>0</v>
      </c>
      <c r="K818" s="69">
        <f t="shared" si="39"/>
        <v>51.12</v>
      </c>
      <c r="L818" s="69">
        <f t="shared" si="40"/>
        <v>-0.18999999999999773</v>
      </c>
      <c r="M818" s="69">
        <f t="shared" si="41"/>
        <v>0</v>
      </c>
    </row>
    <row r="819" spans="1:14" x14ac:dyDescent="0.2">
      <c r="A819" s="12" t="s">
        <v>141</v>
      </c>
      <c r="B819" s="21" t="s">
        <v>142</v>
      </c>
      <c r="C819" s="12" t="s">
        <v>124</v>
      </c>
      <c r="D819" s="13" t="s">
        <v>45</v>
      </c>
      <c r="E819" s="14" t="s">
        <v>46</v>
      </c>
      <c r="F819" s="15">
        <v>3325</v>
      </c>
      <c r="G819" s="86">
        <v>64.91</v>
      </c>
      <c r="H819" s="87">
        <v>65.099999999999994</v>
      </c>
      <c r="I819" s="87">
        <v>0</v>
      </c>
      <c r="J819" s="92">
        <v>7923</v>
      </c>
      <c r="K819" s="69">
        <f t="shared" si="39"/>
        <v>64.91</v>
      </c>
      <c r="L819" s="69">
        <f t="shared" si="40"/>
        <v>-0.18999999999999773</v>
      </c>
      <c r="M819" s="69">
        <f t="shared" si="41"/>
        <v>-1505.3699999999819</v>
      </c>
    </row>
    <row r="820" spans="1:14" x14ac:dyDescent="0.2">
      <c r="A820" s="12" t="s">
        <v>141</v>
      </c>
      <c r="B820" s="21" t="s">
        <v>142</v>
      </c>
      <c r="C820" s="12" t="s">
        <v>124</v>
      </c>
      <c r="D820" s="13" t="s">
        <v>47</v>
      </c>
      <c r="E820" s="14" t="s">
        <v>48</v>
      </c>
      <c r="F820" s="15">
        <v>3327</v>
      </c>
      <c r="G820" s="86">
        <v>71.959999999999994</v>
      </c>
      <c r="H820" s="87">
        <v>72.149999999999991</v>
      </c>
      <c r="I820" s="87">
        <v>0</v>
      </c>
      <c r="J820" s="92">
        <v>3547</v>
      </c>
      <c r="K820" s="69">
        <f t="shared" si="39"/>
        <v>71.959999999999994</v>
      </c>
      <c r="L820" s="69">
        <f t="shared" si="40"/>
        <v>-0.18999999999999773</v>
      </c>
      <c r="M820" s="69">
        <f t="shared" si="41"/>
        <v>-673.92999999999188</v>
      </c>
    </row>
    <row r="821" spans="1:14" x14ac:dyDescent="0.2">
      <c r="A821" s="12" t="s">
        <v>141</v>
      </c>
      <c r="B821" s="21" t="s">
        <v>142</v>
      </c>
      <c r="C821" s="12" t="s">
        <v>124</v>
      </c>
      <c r="D821" s="13" t="s">
        <v>49</v>
      </c>
      <c r="E821" s="14" t="s">
        <v>50</v>
      </c>
      <c r="F821" s="15">
        <v>3329</v>
      </c>
      <c r="G821" s="86">
        <v>76.95</v>
      </c>
      <c r="H821" s="87">
        <v>77.14</v>
      </c>
      <c r="I821" s="87">
        <v>0</v>
      </c>
      <c r="J821" s="92">
        <v>77</v>
      </c>
      <c r="K821" s="69">
        <f t="shared" si="39"/>
        <v>76.95</v>
      </c>
      <c r="L821" s="69">
        <f t="shared" si="40"/>
        <v>-0.18999999999999773</v>
      </c>
      <c r="M821" s="69">
        <f t="shared" si="41"/>
        <v>-14.629999999999825</v>
      </c>
    </row>
    <row r="822" spans="1:14" x14ac:dyDescent="0.2">
      <c r="A822" s="12" t="s">
        <v>141</v>
      </c>
      <c r="B822" s="21" t="s">
        <v>142</v>
      </c>
      <c r="C822" s="12" t="s">
        <v>124</v>
      </c>
      <c r="D822" s="16" t="s">
        <v>51</v>
      </c>
      <c r="E822" s="17" t="s">
        <v>52</v>
      </c>
      <c r="F822" s="15">
        <v>3331</v>
      </c>
      <c r="G822" s="86">
        <v>85.46</v>
      </c>
      <c r="H822" s="87">
        <v>85.649999999999991</v>
      </c>
      <c r="I822" s="87">
        <v>0</v>
      </c>
      <c r="J822" s="92">
        <v>0</v>
      </c>
      <c r="K822" s="69">
        <f t="shared" si="39"/>
        <v>85.46</v>
      </c>
      <c r="L822" s="69">
        <f t="shared" si="40"/>
        <v>-0.18999999999999773</v>
      </c>
      <c r="M822" s="69">
        <f t="shared" si="41"/>
        <v>0</v>
      </c>
    </row>
    <row r="823" spans="1:14" x14ac:dyDescent="0.2">
      <c r="A823" s="12" t="s">
        <v>110</v>
      </c>
      <c r="B823" s="21" t="s">
        <v>111</v>
      </c>
      <c r="C823" s="12" t="s">
        <v>97</v>
      </c>
      <c r="D823" s="13" t="s">
        <v>21</v>
      </c>
      <c r="E823" s="14" t="s">
        <v>22</v>
      </c>
      <c r="F823" s="15">
        <v>3301</v>
      </c>
      <c r="G823" s="86">
        <v>85.84</v>
      </c>
      <c r="H823" s="87">
        <v>86.070000000000007</v>
      </c>
      <c r="I823" s="87">
        <v>8.464241255008903E-2</v>
      </c>
      <c r="J823" s="92">
        <v>0</v>
      </c>
      <c r="K823" s="69">
        <f t="shared" si="39"/>
        <v>85.924642412550099</v>
      </c>
      <c r="L823" s="69">
        <f t="shared" si="40"/>
        <v>-0.14535758744990801</v>
      </c>
      <c r="M823" s="69">
        <f t="shared" si="41"/>
        <v>0</v>
      </c>
      <c r="N823" s="70">
        <f>SUM(M823:M838)</f>
        <v>-604.25149102926764</v>
      </c>
    </row>
    <row r="824" spans="1:14" x14ac:dyDescent="0.2">
      <c r="A824" s="12" t="s">
        <v>110</v>
      </c>
      <c r="B824" s="21" t="s">
        <v>111</v>
      </c>
      <c r="C824" s="12" t="s">
        <v>97</v>
      </c>
      <c r="D824" s="13" t="s">
        <v>23</v>
      </c>
      <c r="E824" s="14" t="s">
        <v>24</v>
      </c>
      <c r="F824" s="15">
        <v>3303</v>
      </c>
      <c r="G824" s="86">
        <v>93.05</v>
      </c>
      <c r="H824" s="87">
        <v>93.28</v>
      </c>
      <c r="I824" s="87">
        <v>8.464241255008903E-2</v>
      </c>
      <c r="J824" s="92">
        <v>0</v>
      </c>
      <c r="K824" s="69">
        <f t="shared" si="39"/>
        <v>93.134642412550093</v>
      </c>
      <c r="L824" s="69">
        <f t="shared" si="40"/>
        <v>-0.14535758744990801</v>
      </c>
      <c r="M824" s="69">
        <f t="shared" si="41"/>
        <v>0</v>
      </c>
    </row>
    <row r="825" spans="1:14" x14ac:dyDescent="0.2">
      <c r="A825" s="12" t="s">
        <v>110</v>
      </c>
      <c r="B825" s="21" t="s">
        <v>111</v>
      </c>
      <c r="C825" s="12" t="s">
        <v>97</v>
      </c>
      <c r="D825" s="13" t="s">
        <v>25</v>
      </c>
      <c r="E825" s="14" t="s">
        <v>26</v>
      </c>
      <c r="F825" s="15">
        <v>3305</v>
      </c>
      <c r="G825" s="86">
        <v>83.96</v>
      </c>
      <c r="H825" s="87">
        <v>84.19</v>
      </c>
      <c r="I825" s="87">
        <v>8.464241255008903E-2</v>
      </c>
      <c r="J825" s="92">
        <v>0</v>
      </c>
      <c r="K825" s="69">
        <f t="shared" si="39"/>
        <v>84.04464241255009</v>
      </c>
      <c r="L825" s="69">
        <f t="shared" si="40"/>
        <v>-0.14535758744990801</v>
      </c>
      <c r="M825" s="69">
        <f t="shared" si="41"/>
        <v>0</v>
      </c>
    </row>
    <row r="826" spans="1:14" x14ac:dyDescent="0.2">
      <c r="A826" s="12" t="s">
        <v>110</v>
      </c>
      <c r="B826" s="21" t="s">
        <v>111</v>
      </c>
      <c r="C826" s="12" t="s">
        <v>97</v>
      </c>
      <c r="D826" s="13" t="s">
        <v>27</v>
      </c>
      <c r="E826" s="14" t="s">
        <v>28</v>
      </c>
      <c r="F826" s="15">
        <v>3307</v>
      </c>
      <c r="G826" s="86">
        <v>91.72</v>
      </c>
      <c r="H826" s="87">
        <v>91.95</v>
      </c>
      <c r="I826" s="87">
        <v>8.464241255008903E-2</v>
      </c>
      <c r="J826" s="92">
        <v>0</v>
      </c>
      <c r="K826" s="69">
        <f t="shared" si="39"/>
        <v>91.804642412550095</v>
      </c>
      <c r="L826" s="69">
        <f t="shared" si="40"/>
        <v>-0.14535758744990801</v>
      </c>
      <c r="M826" s="69">
        <f t="shared" si="41"/>
        <v>0</v>
      </c>
    </row>
    <row r="827" spans="1:14" x14ac:dyDescent="0.2">
      <c r="A827" s="12" t="s">
        <v>110</v>
      </c>
      <c r="B827" s="21" t="s">
        <v>111</v>
      </c>
      <c r="C827" s="12" t="s">
        <v>97</v>
      </c>
      <c r="D827" s="13" t="s">
        <v>29</v>
      </c>
      <c r="E827" s="14" t="s">
        <v>30</v>
      </c>
      <c r="F827" s="15">
        <v>3309</v>
      </c>
      <c r="G827" s="86">
        <v>57.47</v>
      </c>
      <c r="H827" s="87">
        <v>57.699999999999996</v>
      </c>
      <c r="I827" s="87">
        <v>8.464241255008903E-2</v>
      </c>
      <c r="J827" s="92">
        <v>749</v>
      </c>
      <c r="K827" s="69">
        <f t="shared" si="39"/>
        <v>57.554642412550088</v>
      </c>
      <c r="L827" s="69">
        <f t="shared" si="40"/>
        <v>-0.14535758744990801</v>
      </c>
      <c r="M827" s="69">
        <f t="shared" si="41"/>
        <v>-108.8728329999811</v>
      </c>
    </row>
    <row r="828" spans="1:14" x14ac:dyDescent="0.2">
      <c r="A828" s="12" t="s">
        <v>110</v>
      </c>
      <c r="B828" s="21" t="s">
        <v>111</v>
      </c>
      <c r="C828" s="12" t="s">
        <v>97</v>
      </c>
      <c r="D828" s="13" t="s">
        <v>31</v>
      </c>
      <c r="E828" s="14" t="s">
        <v>32</v>
      </c>
      <c r="F828" s="15">
        <v>3311</v>
      </c>
      <c r="G828" s="86">
        <v>73.06</v>
      </c>
      <c r="H828" s="87">
        <v>73.290000000000006</v>
      </c>
      <c r="I828" s="87">
        <v>8.464241255008903E-2</v>
      </c>
      <c r="J828" s="92">
        <v>535</v>
      </c>
      <c r="K828" s="69">
        <f t="shared" si="39"/>
        <v>73.144642412550098</v>
      </c>
      <c r="L828" s="69">
        <f t="shared" si="40"/>
        <v>-0.14535758744990801</v>
      </c>
      <c r="M828" s="69">
        <f t="shared" si="41"/>
        <v>-77.766309285700785</v>
      </c>
    </row>
    <row r="829" spans="1:14" x14ac:dyDescent="0.2">
      <c r="A829" s="12" t="s">
        <v>110</v>
      </c>
      <c r="B829" s="21" t="s">
        <v>111</v>
      </c>
      <c r="C829" s="12" t="s">
        <v>97</v>
      </c>
      <c r="D829" s="13" t="s">
        <v>33</v>
      </c>
      <c r="E829" s="14" t="s">
        <v>34</v>
      </c>
      <c r="F829" s="15">
        <v>3313</v>
      </c>
      <c r="G829" s="86">
        <v>77.58</v>
      </c>
      <c r="H829" s="87">
        <v>77.81</v>
      </c>
      <c r="I829" s="87">
        <v>8.464241255008903E-2</v>
      </c>
      <c r="J829" s="92">
        <v>0</v>
      </c>
      <c r="K829" s="69">
        <f t="shared" si="39"/>
        <v>77.664642412550094</v>
      </c>
      <c r="L829" s="69">
        <f t="shared" si="40"/>
        <v>-0.14535758744990801</v>
      </c>
      <c r="M829" s="69">
        <f t="shared" si="41"/>
        <v>0</v>
      </c>
    </row>
    <row r="830" spans="1:14" x14ac:dyDescent="0.2">
      <c r="A830" s="12" t="s">
        <v>110</v>
      </c>
      <c r="B830" s="21" t="s">
        <v>111</v>
      </c>
      <c r="C830" s="12" t="s">
        <v>97</v>
      </c>
      <c r="D830" s="13" t="s">
        <v>35</v>
      </c>
      <c r="E830" s="14" t="s">
        <v>36</v>
      </c>
      <c r="F830" s="15">
        <v>3315</v>
      </c>
      <c r="G830" s="86">
        <v>88.15</v>
      </c>
      <c r="H830" s="87">
        <v>88.38000000000001</v>
      </c>
      <c r="I830" s="87">
        <v>8.464241255008903E-2</v>
      </c>
      <c r="J830" s="92">
        <v>0</v>
      </c>
      <c r="K830" s="69">
        <f t="shared" si="39"/>
        <v>88.234642412550102</v>
      </c>
      <c r="L830" s="69">
        <f t="shared" si="40"/>
        <v>-0.14535758744990801</v>
      </c>
      <c r="M830" s="69">
        <f t="shared" si="41"/>
        <v>0</v>
      </c>
    </row>
    <row r="831" spans="1:14" x14ac:dyDescent="0.2">
      <c r="A831" s="12" t="s">
        <v>110</v>
      </c>
      <c r="B831" s="21" t="s">
        <v>111</v>
      </c>
      <c r="C831" s="12" t="s">
        <v>97</v>
      </c>
      <c r="D831" s="13" t="s">
        <v>37</v>
      </c>
      <c r="E831" s="14" t="s">
        <v>38</v>
      </c>
      <c r="F831" s="15">
        <v>3317</v>
      </c>
      <c r="G831" s="86">
        <v>57.05</v>
      </c>
      <c r="H831" s="87">
        <v>57.279999999999994</v>
      </c>
      <c r="I831" s="87">
        <v>8.464241255008903E-2</v>
      </c>
      <c r="J831" s="92">
        <v>0</v>
      </c>
      <c r="K831" s="69">
        <f t="shared" si="39"/>
        <v>57.134642412550086</v>
      </c>
      <c r="L831" s="69">
        <f t="shared" si="40"/>
        <v>-0.14535758744990801</v>
      </c>
      <c r="M831" s="69">
        <f t="shared" si="41"/>
        <v>0</v>
      </c>
    </row>
    <row r="832" spans="1:14" x14ac:dyDescent="0.2">
      <c r="A832" s="12" t="s">
        <v>110</v>
      </c>
      <c r="B832" s="21" t="s">
        <v>111</v>
      </c>
      <c r="C832" s="12" t="s">
        <v>97</v>
      </c>
      <c r="D832" s="13" t="s">
        <v>39</v>
      </c>
      <c r="E832" s="14" t="s">
        <v>40</v>
      </c>
      <c r="F832" s="15">
        <v>3319</v>
      </c>
      <c r="G832" s="86">
        <v>68.069999999999993</v>
      </c>
      <c r="H832" s="87">
        <v>68.3</v>
      </c>
      <c r="I832" s="87">
        <v>8.464241255008903E-2</v>
      </c>
      <c r="J832" s="92">
        <v>72</v>
      </c>
      <c r="K832" s="69">
        <f t="shared" si="39"/>
        <v>68.154642412550089</v>
      </c>
      <c r="L832" s="69">
        <f t="shared" si="40"/>
        <v>-0.14535758744990801</v>
      </c>
      <c r="M832" s="69">
        <f t="shared" si="41"/>
        <v>-10.465746296393377</v>
      </c>
    </row>
    <row r="833" spans="1:14" x14ac:dyDescent="0.2">
      <c r="A833" s="12" t="s">
        <v>110</v>
      </c>
      <c r="B833" s="21" t="s">
        <v>111</v>
      </c>
      <c r="C833" s="12" t="s">
        <v>97</v>
      </c>
      <c r="D833" s="13" t="s">
        <v>41</v>
      </c>
      <c r="E833" s="14" t="s">
        <v>42</v>
      </c>
      <c r="F833" s="15">
        <v>3321</v>
      </c>
      <c r="G833" s="86">
        <v>75.3</v>
      </c>
      <c r="H833" s="87">
        <v>75.53</v>
      </c>
      <c r="I833" s="87">
        <v>8.464241255008903E-2</v>
      </c>
      <c r="J833" s="92">
        <v>0</v>
      </c>
      <c r="K833" s="69">
        <f t="shared" si="39"/>
        <v>75.384642412550093</v>
      </c>
      <c r="L833" s="69">
        <f t="shared" si="40"/>
        <v>-0.14535758744990801</v>
      </c>
      <c r="M833" s="69">
        <f t="shared" si="41"/>
        <v>0</v>
      </c>
    </row>
    <row r="834" spans="1:14" x14ac:dyDescent="0.2">
      <c r="A834" s="12" t="s">
        <v>110</v>
      </c>
      <c r="B834" s="21" t="s">
        <v>111</v>
      </c>
      <c r="C834" s="12" t="s">
        <v>97</v>
      </c>
      <c r="D834" s="13" t="s">
        <v>43</v>
      </c>
      <c r="E834" s="14" t="s">
        <v>44</v>
      </c>
      <c r="F834" s="15">
        <v>3323</v>
      </c>
      <c r="G834" s="86">
        <v>49.02</v>
      </c>
      <c r="H834" s="87">
        <v>49.25</v>
      </c>
      <c r="I834" s="87">
        <v>8.464241255008903E-2</v>
      </c>
      <c r="J834" s="92">
        <v>363</v>
      </c>
      <c r="K834" s="69">
        <f t="shared" si="39"/>
        <v>49.104642412550092</v>
      </c>
      <c r="L834" s="69">
        <f t="shared" si="40"/>
        <v>-0.14535758744990801</v>
      </c>
      <c r="M834" s="69">
        <f t="shared" si="41"/>
        <v>-52.764804244316608</v>
      </c>
    </row>
    <row r="835" spans="1:14" x14ac:dyDescent="0.2">
      <c r="A835" s="12" t="s">
        <v>110</v>
      </c>
      <c r="B835" s="21" t="s">
        <v>111</v>
      </c>
      <c r="C835" s="12" t="s">
        <v>97</v>
      </c>
      <c r="D835" s="13" t="s">
        <v>45</v>
      </c>
      <c r="E835" s="14" t="s">
        <v>46</v>
      </c>
      <c r="F835" s="15">
        <v>3325</v>
      </c>
      <c r="G835" s="86">
        <v>61.61</v>
      </c>
      <c r="H835" s="87">
        <v>61.839999999999996</v>
      </c>
      <c r="I835" s="87">
        <v>8.464241255008903E-2</v>
      </c>
      <c r="J835" s="92">
        <v>1575</v>
      </c>
      <c r="K835" s="69">
        <f t="shared" si="39"/>
        <v>61.694642412550088</v>
      </c>
      <c r="L835" s="69">
        <f t="shared" si="40"/>
        <v>-0.14535758744990801</v>
      </c>
      <c r="M835" s="69">
        <f t="shared" si="41"/>
        <v>-228.93820023360513</v>
      </c>
    </row>
    <row r="836" spans="1:14" x14ac:dyDescent="0.2">
      <c r="A836" s="12" t="s">
        <v>110</v>
      </c>
      <c r="B836" s="21" t="s">
        <v>111</v>
      </c>
      <c r="C836" s="12" t="s">
        <v>97</v>
      </c>
      <c r="D836" s="13" t="s">
        <v>47</v>
      </c>
      <c r="E836" s="14" t="s">
        <v>48</v>
      </c>
      <c r="F836" s="15">
        <v>3327</v>
      </c>
      <c r="G836" s="86">
        <v>68.069999999999993</v>
      </c>
      <c r="H836" s="87">
        <v>68.3</v>
      </c>
      <c r="I836" s="87">
        <v>8.464241255008903E-2</v>
      </c>
      <c r="J836" s="92">
        <v>863</v>
      </c>
      <c r="K836" s="69">
        <f t="shared" si="39"/>
        <v>68.154642412550089</v>
      </c>
      <c r="L836" s="69">
        <f t="shared" si="40"/>
        <v>-0.14535758744990801</v>
      </c>
      <c r="M836" s="69">
        <f t="shared" si="41"/>
        <v>-125.44359796927061</v>
      </c>
    </row>
    <row r="837" spans="1:14" x14ac:dyDescent="0.2">
      <c r="A837" s="12" t="s">
        <v>110</v>
      </c>
      <c r="B837" s="21" t="s">
        <v>111</v>
      </c>
      <c r="C837" s="12" t="s">
        <v>97</v>
      </c>
      <c r="D837" s="13" t="s">
        <v>49</v>
      </c>
      <c r="E837" s="14" t="s">
        <v>50</v>
      </c>
      <c r="F837" s="15">
        <v>3329</v>
      </c>
      <c r="G837" s="86">
        <v>72.66</v>
      </c>
      <c r="H837" s="87">
        <v>72.89</v>
      </c>
      <c r="I837" s="87">
        <v>8.464241255008903E-2</v>
      </c>
      <c r="J837" s="92">
        <v>0</v>
      </c>
      <c r="K837" s="69">
        <f t="shared" si="39"/>
        <v>72.744642412550093</v>
      </c>
      <c r="L837" s="69">
        <f t="shared" si="40"/>
        <v>-0.14535758744990801</v>
      </c>
      <c r="M837" s="69">
        <f t="shared" si="41"/>
        <v>0</v>
      </c>
    </row>
    <row r="838" spans="1:14" x14ac:dyDescent="0.2">
      <c r="A838" s="12" t="s">
        <v>110</v>
      </c>
      <c r="B838" s="21" t="s">
        <v>111</v>
      </c>
      <c r="C838" s="12" t="s">
        <v>97</v>
      </c>
      <c r="D838" s="16" t="s">
        <v>51</v>
      </c>
      <c r="E838" s="17" t="s">
        <v>52</v>
      </c>
      <c r="F838" s="15">
        <v>3331</v>
      </c>
      <c r="G838" s="86">
        <v>80.52</v>
      </c>
      <c r="H838" s="87">
        <v>80.75</v>
      </c>
      <c r="I838" s="87">
        <v>8.464241255008903E-2</v>
      </c>
      <c r="J838" s="92">
        <v>0</v>
      </c>
      <c r="K838" s="69">
        <f t="shared" si="39"/>
        <v>80.604642412550092</v>
      </c>
      <c r="L838" s="69">
        <f t="shared" si="40"/>
        <v>-0.14535758744990801</v>
      </c>
      <c r="M838" s="69">
        <f t="shared" si="41"/>
        <v>0</v>
      </c>
    </row>
    <row r="839" spans="1:14" x14ac:dyDescent="0.2">
      <c r="A839" s="12" t="s">
        <v>286</v>
      </c>
      <c r="B839" s="12" t="s">
        <v>287</v>
      </c>
      <c r="C839" s="12" t="s">
        <v>279</v>
      </c>
      <c r="D839" s="13" t="s">
        <v>21</v>
      </c>
      <c r="E839" s="14" t="s">
        <v>22</v>
      </c>
      <c r="F839" s="15">
        <v>3301</v>
      </c>
      <c r="G839" s="86">
        <v>91.48</v>
      </c>
      <c r="H839" s="87">
        <v>91.55</v>
      </c>
      <c r="I839" s="87">
        <v>0</v>
      </c>
      <c r="J839" s="92">
        <v>13</v>
      </c>
      <c r="K839" s="69">
        <f t="shared" si="39"/>
        <v>91.48</v>
      </c>
      <c r="L839" s="69">
        <f t="shared" si="40"/>
        <v>-6.9999999999993179E-2</v>
      </c>
      <c r="M839" s="69">
        <f t="shared" si="41"/>
        <v>-0.90999999999991132</v>
      </c>
      <c r="N839" s="70">
        <f>SUM(M839:M854)</f>
        <v>-1358.1399999998898</v>
      </c>
    </row>
    <row r="840" spans="1:14" x14ac:dyDescent="0.2">
      <c r="A840" s="12" t="s">
        <v>286</v>
      </c>
      <c r="B840" s="12" t="s">
        <v>287</v>
      </c>
      <c r="C840" s="12" t="s">
        <v>279</v>
      </c>
      <c r="D840" s="13" t="s">
        <v>23</v>
      </c>
      <c r="E840" s="14" t="s">
        <v>24</v>
      </c>
      <c r="F840" s="15">
        <v>3303</v>
      </c>
      <c r="G840" s="86">
        <v>99.15</v>
      </c>
      <c r="H840" s="87">
        <v>99.22</v>
      </c>
      <c r="I840" s="87">
        <v>0</v>
      </c>
      <c r="J840" s="92">
        <v>0</v>
      </c>
      <c r="K840" s="69">
        <f t="shared" si="39"/>
        <v>99.15</v>
      </c>
      <c r="L840" s="69">
        <f t="shared" si="40"/>
        <v>-6.9999999999993179E-2</v>
      </c>
      <c r="M840" s="69">
        <f t="shared" si="41"/>
        <v>0</v>
      </c>
    </row>
    <row r="841" spans="1:14" x14ac:dyDescent="0.2">
      <c r="A841" s="12" t="s">
        <v>286</v>
      </c>
      <c r="B841" s="12" t="s">
        <v>287</v>
      </c>
      <c r="C841" s="12" t="s">
        <v>279</v>
      </c>
      <c r="D841" s="13" t="s">
        <v>25</v>
      </c>
      <c r="E841" s="14" t="s">
        <v>26</v>
      </c>
      <c r="F841" s="15">
        <v>3305</v>
      </c>
      <c r="G841" s="86">
        <v>89.49</v>
      </c>
      <c r="H841" s="87">
        <v>89.559999999999988</v>
      </c>
      <c r="I841" s="87">
        <v>0</v>
      </c>
      <c r="J841" s="92">
        <v>0</v>
      </c>
      <c r="K841" s="69">
        <f t="shared" si="39"/>
        <v>89.49</v>
      </c>
      <c r="L841" s="69">
        <f t="shared" si="40"/>
        <v>-6.9999999999993179E-2</v>
      </c>
      <c r="M841" s="69">
        <f t="shared" si="41"/>
        <v>0</v>
      </c>
    </row>
    <row r="842" spans="1:14" x14ac:dyDescent="0.2">
      <c r="A842" s="12" t="s">
        <v>286</v>
      </c>
      <c r="B842" s="12" t="s">
        <v>287</v>
      </c>
      <c r="C842" s="12" t="s">
        <v>279</v>
      </c>
      <c r="D842" s="13" t="s">
        <v>27</v>
      </c>
      <c r="E842" s="14" t="s">
        <v>28</v>
      </c>
      <c r="F842" s="15">
        <v>3307</v>
      </c>
      <c r="G842" s="86">
        <v>98.24</v>
      </c>
      <c r="H842" s="87">
        <v>98.309999999999988</v>
      </c>
      <c r="I842" s="87">
        <v>0</v>
      </c>
      <c r="J842" s="92">
        <v>0</v>
      </c>
      <c r="K842" s="69">
        <f t="shared" si="39"/>
        <v>98.24</v>
      </c>
      <c r="L842" s="69">
        <f t="shared" si="40"/>
        <v>-6.9999999999993179E-2</v>
      </c>
      <c r="M842" s="69">
        <f t="shared" si="41"/>
        <v>0</v>
      </c>
    </row>
    <row r="843" spans="1:14" x14ac:dyDescent="0.2">
      <c r="A843" s="12" t="s">
        <v>286</v>
      </c>
      <c r="B843" s="12" t="s">
        <v>287</v>
      </c>
      <c r="C843" s="12" t="s">
        <v>279</v>
      </c>
      <c r="D843" s="13" t="s">
        <v>29</v>
      </c>
      <c r="E843" s="14" t="s">
        <v>30</v>
      </c>
      <c r="F843" s="15">
        <v>3309</v>
      </c>
      <c r="G843" s="86">
        <v>61.09</v>
      </c>
      <c r="H843" s="87">
        <v>61.160000000000004</v>
      </c>
      <c r="I843" s="87">
        <v>0</v>
      </c>
      <c r="J843" s="92">
        <v>1325</v>
      </c>
      <c r="K843" s="69">
        <f t="shared" si="39"/>
        <v>61.09</v>
      </c>
      <c r="L843" s="69">
        <f t="shared" si="40"/>
        <v>-7.0000000000000284E-2</v>
      </c>
      <c r="M843" s="69">
        <f t="shared" si="41"/>
        <v>-92.750000000000369</v>
      </c>
    </row>
    <row r="844" spans="1:14" x14ac:dyDescent="0.2">
      <c r="A844" s="12" t="s">
        <v>286</v>
      </c>
      <c r="B844" s="12" t="s">
        <v>287</v>
      </c>
      <c r="C844" s="12" t="s">
        <v>279</v>
      </c>
      <c r="D844" s="13" t="s">
        <v>31</v>
      </c>
      <c r="E844" s="14" t="s">
        <v>32</v>
      </c>
      <c r="F844" s="15">
        <v>3311</v>
      </c>
      <c r="G844" s="86">
        <v>77.62</v>
      </c>
      <c r="H844" s="87">
        <v>77.69</v>
      </c>
      <c r="I844" s="87">
        <v>0</v>
      </c>
      <c r="J844" s="92">
        <v>90</v>
      </c>
      <c r="K844" s="69">
        <f t="shared" si="39"/>
        <v>77.62</v>
      </c>
      <c r="L844" s="69">
        <f t="shared" si="40"/>
        <v>-6.9999999999993179E-2</v>
      </c>
      <c r="M844" s="69">
        <f t="shared" si="41"/>
        <v>-6.2999999999993861</v>
      </c>
    </row>
    <row r="845" spans="1:14" x14ac:dyDescent="0.2">
      <c r="A845" s="12" t="s">
        <v>286</v>
      </c>
      <c r="B845" s="12" t="s">
        <v>287</v>
      </c>
      <c r="C845" s="12" t="s">
        <v>279</v>
      </c>
      <c r="D845" s="13" t="s">
        <v>33</v>
      </c>
      <c r="E845" s="14" t="s">
        <v>34</v>
      </c>
      <c r="F845" s="15">
        <v>3313</v>
      </c>
      <c r="G845" s="86">
        <v>82.45</v>
      </c>
      <c r="H845" s="87">
        <v>82.52</v>
      </c>
      <c r="I845" s="87">
        <v>0</v>
      </c>
      <c r="J845" s="92">
        <v>133</v>
      </c>
      <c r="K845" s="69">
        <f t="shared" si="39"/>
        <v>82.45</v>
      </c>
      <c r="L845" s="69">
        <f t="shared" si="40"/>
        <v>-6.9999999999993179E-2</v>
      </c>
      <c r="M845" s="69">
        <f t="shared" si="41"/>
        <v>-9.3099999999990928</v>
      </c>
    </row>
    <row r="846" spans="1:14" x14ac:dyDescent="0.2">
      <c r="A846" s="12" t="s">
        <v>286</v>
      </c>
      <c r="B846" s="12" t="s">
        <v>287</v>
      </c>
      <c r="C846" s="12" t="s">
        <v>279</v>
      </c>
      <c r="D846" s="13" t="s">
        <v>35</v>
      </c>
      <c r="E846" s="14" t="s">
        <v>36</v>
      </c>
      <c r="F846" s="15">
        <v>3315</v>
      </c>
      <c r="G846" s="86">
        <v>93.88</v>
      </c>
      <c r="H846" s="87">
        <v>93.949999999999989</v>
      </c>
      <c r="I846" s="87">
        <v>0</v>
      </c>
      <c r="J846" s="92">
        <v>7</v>
      </c>
      <c r="K846" s="69">
        <f t="shared" si="39"/>
        <v>93.88</v>
      </c>
      <c r="L846" s="69">
        <f t="shared" si="40"/>
        <v>-6.9999999999993179E-2</v>
      </c>
      <c r="M846" s="69">
        <f t="shared" si="41"/>
        <v>-0.48999999999995225</v>
      </c>
    </row>
    <row r="847" spans="1:14" x14ac:dyDescent="0.2">
      <c r="A847" s="12" t="s">
        <v>286</v>
      </c>
      <c r="B847" s="12" t="s">
        <v>287</v>
      </c>
      <c r="C847" s="12" t="s">
        <v>279</v>
      </c>
      <c r="D847" s="13" t="s">
        <v>37</v>
      </c>
      <c r="E847" s="14" t="s">
        <v>38</v>
      </c>
      <c r="F847" s="15">
        <v>3317</v>
      </c>
      <c r="G847" s="86">
        <v>60.54</v>
      </c>
      <c r="H847" s="87">
        <v>60.61</v>
      </c>
      <c r="I847" s="87">
        <v>0</v>
      </c>
      <c r="J847" s="92">
        <v>0</v>
      </c>
      <c r="K847" s="69">
        <f t="shared" si="39"/>
        <v>60.54</v>
      </c>
      <c r="L847" s="69">
        <f t="shared" si="40"/>
        <v>-7.0000000000000284E-2</v>
      </c>
      <c r="M847" s="69">
        <f t="shared" si="41"/>
        <v>0</v>
      </c>
    </row>
    <row r="848" spans="1:14" x14ac:dyDescent="0.2">
      <c r="A848" s="12" t="s">
        <v>286</v>
      </c>
      <c r="B848" s="12" t="s">
        <v>287</v>
      </c>
      <c r="C848" s="12" t="s">
        <v>279</v>
      </c>
      <c r="D848" s="13" t="s">
        <v>39</v>
      </c>
      <c r="E848" s="14" t="s">
        <v>40</v>
      </c>
      <c r="F848" s="15">
        <v>3319</v>
      </c>
      <c r="G848" s="86">
        <v>72.17</v>
      </c>
      <c r="H848" s="87">
        <v>72.239999999999995</v>
      </c>
      <c r="I848" s="87">
        <v>0</v>
      </c>
      <c r="J848" s="92">
        <v>910</v>
      </c>
      <c r="K848" s="69">
        <f t="shared" si="39"/>
        <v>72.17</v>
      </c>
      <c r="L848" s="69">
        <f t="shared" si="40"/>
        <v>-6.9999999999993179E-2</v>
      </c>
      <c r="M848" s="69">
        <f t="shared" si="41"/>
        <v>-63.699999999993793</v>
      </c>
    </row>
    <row r="849" spans="1:14" x14ac:dyDescent="0.2">
      <c r="A849" s="12" t="s">
        <v>286</v>
      </c>
      <c r="B849" s="12" t="s">
        <v>287</v>
      </c>
      <c r="C849" s="12" t="s">
        <v>279</v>
      </c>
      <c r="D849" s="13" t="s">
        <v>41</v>
      </c>
      <c r="E849" s="14" t="s">
        <v>42</v>
      </c>
      <c r="F849" s="15">
        <v>3321</v>
      </c>
      <c r="G849" s="86">
        <v>79.91</v>
      </c>
      <c r="H849" s="87">
        <v>79.97999999999999</v>
      </c>
      <c r="I849" s="87">
        <v>0</v>
      </c>
      <c r="J849" s="92">
        <v>1076</v>
      </c>
      <c r="K849" s="69">
        <f t="shared" si="39"/>
        <v>79.91</v>
      </c>
      <c r="L849" s="69">
        <f t="shared" si="40"/>
        <v>-6.9999999999993179E-2</v>
      </c>
      <c r="M849" s="69">
        <f t="shared" si="41"/>
        <v>-75.31999999999266</v>
      </c>
    </row>
    <row r="850" spans="1:14" x14ac:dyDescent="0.2">
      <c r="A850" s="12" t="s">
        <v>286</v>
      </c>
      <c r="B850" s="12" t="s">
        <v>287</v>
      </c>
      <c r="C850" s="12" t="s">
        <v>279</v>
      </c>
      <c r="D850" s="13" t="s">
        <v>43</v>
      </c>
      <c r="E850" s="14" t="s">
        <v>44</v>
      </c>
      <c r="F850" s="15">
        <v>3323</v>
      </c>
      <c r="G850" s="86">
        <v>51.89</v>
      </c>
      <c r="H850" s="87">
        <v>51.96</v>
      </c>
      <c r="I850" s="87">
        <v>0</v>
      </c>
      <c r="J850" s="92">
        <v>1788</v>
      </c>
      <c r="K850" s="69">
        <f t="shared" si="39"/>
        <v>51.89</v>
      </c>
      <c r="L850" s="69">
        <f t="shared" si="40"/>
        <v>-7.0000000000000284E-2</v>
      </c>
      <c r="M850" s="69">
        <f t="shared" si="41"/>
        <v>-125.16000000000051</v>
      </c>
    </row>
    <row r="851" spans="1:14" x14ac:dyDescent="0.2">
      <c r="A851" s="12" t="s">
        <v>286</v>
      </c>
      <c r="B851" s="12" t="s">
        <v>287</v>
      </c>
      <c r="C851" s="12" t="s">
        <v>279</v>
      </c>
      <c r="D851" s="13" t="s">
        <v>45</v>
      </c>
      <c r="E851" s="14" t="s">
        <v>46</v>
      </c>
      <c r="F851" s="15">
        <v>3325</v>
      </c>
      <c r="G851" s="86">
        <v>65.33</v>
      </c>
      <c r="H851" s="87">
        <v>65.399999999999991</v>
      </c>
      <c r="I851" s="87">
        <v>0</v>
      </c>
      <c r="J851" s="92">
        <v>12780</v>
      </c>
      <c r="K851" s="69">
        <f t="shared" si="39"/>
        <v>65.33</v>
      </c>
      <c r="L851" s="69">
        <f t="shared" si="40"/>
        <v>-6.9999999999993179E-2</v>
      </c>
      <c r="M851" s="69">
        <f t="shared" si="41"/>
        <v>-894.59999999991282</v>
      </c>
    </row>
    <row r="852" spans="1:14" x14ac:dyDescent="0.2">
      <c r="A852" s="12" t="s">
        <v>286</v>
      </c>
      <c r="B852" s="12" t="s">
        <v>287</v>
      </c>
      <c r="C852" s="12" t="s">
        <v>279</v>
      </c>
      <c r="D852" s="13" t="s">
        <v>47</v>
      </c>
      <c r="E852" s="14" t="s">
        <v>48</v>
      </c>
      <c r="F852" s="15">
        <v>3327</v>
      </c>
      <c r="G852" s="86">
        <v>72.17</v>
      </c>
      <c r="H852" s="87">
        <v>72.239999999999995</v>
      </c>
      <c r="I852" s="87">
        <v>0</v>
      </c>
      <c r="J852" s="92">
        <v>986</v>
      </c>
      <c r="K852" s="69">
        <f t="shared" si="39"/>
        <v>72.17</v>
      </c>
      <c r="L852" s="69">
        <f t="shared" si="40"/>
        <v>-6.9999999999993179E-2</v>
      </c>
      <c r="M852" s="69">
        <f t="shared" si="41"/>
        <v>-69.019999999993274</v>
      </c>
    </row>
    <row r="853" spans="1:14" x14ac:dyDescent="0.2">
      <c r="A853" s="12" t="s">
        <v>286</v>
      </c>
      <c r="B853" s="12" t="s">
        <v>287</v>
      </c>
      <c r="C853" s="12" t="s">
        <v>279</v>
      </c>
      <c r="D853" s="13" t="s">
        <v>49</v>
      </c>
      <c r="E853" s="14" t="s">
        <v>50</v>
      </c>
      <c r="F853" s="15">
        <v>3329</v>
      </c>
      <c r="G853" s="86">
        <v>77.09</v>
      </c>
      <c r="H853" s="87">
        <v>77.16</v>
      </c>
      <c r="I853" s="87">
        <v>0</v>
      </c>
      <c r="J853" s="92">
        <v>120</v>
      </c>
      <c r="K853" s="69">
        <f t="shared" si="39"/>
        <v>77.09</v>
      </c>
      <c r="L853" s="69">
        <f t="shared" si="40"/>
        <v>-6.9999999999993179E-2</v>
      </c>
      <c r="M853" s="69">
        <f t="shared" si="41"/>
        <v>-8.3999999999991815</v>
      </c>
    </row>
    <row r="854" spans="1:14" x14ac:dyDescent="0.2">
      <c r="A854" s="12" t="s">
        <v>286</v>
      </c>
      <c r="B854" s="12" t="s">
        <v>287</v>
      </c>
      <c r="C854" s="12" t="s">
        <v>279</v>
      </c>
      <c r="D854" s="16" t="s">
        <v>51</v>
      </c>
      <c r="E854" s="17" t="s">
        <v>52</v>
      </c>
      <c r="F854" s="15">
        <v>3331</v>
      </c>
      <c r="G854" s="86">
        <v>85.42</v>
      </c>
      <c r="H854" s="87">
        <v>85.49</v>
      </c>
      <c r="I854" s="87">
        <v>0</v>
      </c>
      <c r="J854" s="92">
        <v>174</v>
      </c>
      <c r="K854" s="69">
        <f t="shared" si="39"/>
        <v>85.42</v>
      </c>
      <c r="L854" s="69">
        <f t="shared" si="40"/>
        <v>-6.9999999999993179E-2</v>
      </c>
      <c r="M854" s="69">
        <f t="shared" si="41"/>
        <v>-12.179999999998813</v>
      </c>
    </row>
    <row r="855" spans="1:14" x14ac:dyDescent="0.2">
      <c r="A855" s="22" t="s">
        <v>127</v>
      </c>
      <c r="B855" s="21" t="s">
        <v>128</v>
      </c>
      <c r="C855" s="12" t="s">
        <v>124</v>
      </c>
      <c r="D855" s="13" t="s">
        <v>21</v>
      </c>
      <c r="E855" s="14" t="s">
        <v>22</v>
      </c>
      <c r="F855" s="15">
        <v>3301</v>
      </c>
      <c r="G855" s="86">
        <v>91.45</v>
      </c>
      <c r="H855" s="87">
        <v>91.64</v>
      </c>
      <c r="I855" s="87">
        <v>0</v>
      </c>
      <c r="J855" s="92">
        <v>0</v>
      </c>
      <c r="K855" s="69">
        <f t="shared" si="39"/>
        <v>91.45</v>
      </c>
      <c r="L855" s="69">
        <f t="shared" si="40"/>
        <v>-0.18999999999999773</v>
      </c>
      <c r="M855" s="69">
        <f t="shared" si="41"/>
        <v>0</v>
      </c>
      <c r="N855" s="70">
        <f>SUM(M855:M870)</f>
        <v>-625.09999999999252</v>
      </c>
    </row>
    <row r="856" spans="1:14" x14ac:dyDescent="0.2">
      <c r="A856" s="22" t="s">
        <v>127</v>
      </c>
      <c r="B856" s="21" t="s">
        <v>128</v>
      </c>
      <c r="C856" s="12" t="s">
        <v>124</v>
      </c>
      <c r="D856" s="13" t="s">
        <v>23</v>
      </c>
      <c r="E856" s="14" t="s">
        <v>24</v>
      </c>
      <c r="F856" s="15">
        <v>3303</v>
      </c>
      <c r="G856" s="86">
        <v>99.26</v>
      </c>
      <c r="H856" s="87">
        <v>99.45</v>
      </c>
      <c r="I856" s="87">
        <v>0</v>
      </c>
      <c r="J856" s="92">
        <v>0</v>
      </c>
      <c r="K856" s="69">
        <f t="shared" si="39"/>
        <v>99.26</v>
      </c>
      <c r="L856" s="69">
        <f t="shared" si="40"/>
        <v>-0.18999999999999773</v>
      </c>
      <c r="M856" s="69">
        <f t="shared" si="41"/>
        <v>0</v>
      </c>
    </row>
    <row r="857" spans="1:14" x14ac:dyDescent="0.2">
      <c r="A857" s="22" t="s">
        <v>127</v>
      </c>
      <c r="B857" s="21" t="s">
        <v>128</v>
      </c>
      <c r="C857" s="12" t="s">
        <v>124</v>
      </c>
      <c r="D857" s="13" t="s">
        <v>25</v>
      </c>
      <c r="E857" s="14" t="s">
        <v>26</v>
      </c>
      <c r="F857" s="15">
        <v>3305</v>
      </c>
      <c r="G857" s="86">
        <v>89.35</v>
      </c>
      <c r="H857" s="87">
        <v>89.539999999999992</v>
      </c>
      <c r="I857" s="87">
        <v>0</v>
      </c>
      <c r="J857" s="92">
        <v>0</v>
      </c>
      <c r="K857" s="69">
        <f t="shared" si="39"/>
        <v>89.35</v>
      </c>
      <c r="L857" s="69">
        <f t="shared" si="40"/>
        <v>-0.18999999999999773</v>
      </c>
      <c r="M857" s="69">
        <f t="shared" si="41"/>
        <v>0</v>
      </c>
    </row>
    <row r="858" spans="1:14" x14ac:dyDescent="0.2">
      <c r="A858" s="22" t="s">
        <v>127</v>
      </c>
      <c r="B858" s="21" t="s">
        <v>128</v>
      </c>
      <c r="C858" s="12" t="s">
        <v>124</v>
      </c>
      <c r="D858" s="13" t="s">
        <v>27</v>
      </c>
      <c r="E858" s="14" t="s">
        <v>28</v>
      </c>
      <c r="F858" s="15">
        <v>3307</v>
      </c>
      <c r="G858" s="86">
        <v>97.95</v>
      </c>
      <c r="H858" s="87">
        <v>98.14</v>
      </c>
      <c r="I858" s="87">
        <v>0</v>
      </c>
      <c r="J858" s="92">
        <v>0</v>
      </c>
      <c r="K858" s="69">
        <f t="shared" si="39"/>
        <v>97.95</v>
      </c>
      <c r="L858" s="69">
        <f t="shared" si="40"/>
        <v>-0.18999999999999773</v>
      </c>
      <c r="M858" s="69">
        <f t="shared" si="41"/>
        <v>0</v>
      </c>
    </row>
    <row r="859" spans="1:14" x14ac:dyDescent="0.2">
      <c r="A859" s="22" t="s">
        <v>127</v>
      </c>
      <c r="B859" s="21" t="s">
        <v>128</v>
      </c>
      <c r="C859" s="12" t="s">
        <v>124</v>
      </c>
      <c r="D859" s="13" t="s">
        <v>29</v>
      </c>
      <c r="E859" s="14" t="s">
        <v>30</v>
      </c>
      <c r="F859" s="15">
        <v>3309</v>
      </c>
      <c r="G859" s="86">
        <v>60.43</v>
      </c>
      <c r="H859" s="87">
        <v>60.62</v>
      </c>
      <c r="I859" s="87">
        <v>0</v>
      </c>
      <c r="J859" s="92">
        <v>325</v>
      </c>
      <c r="K859" s="69">
        <f t="shared" si="39"/>
        <v>60.43</v>
      </c>
      <c r="L859" s="69">
        <f t="shared" si="40"/>
        <v>-0.18999999999999773</v>
      </c>
      <c r="M859" s="69">
        <f t="shared" si="41"/>
        <v>-61.749999999999261</v>
      </c>
    </row>
    <row r="860" spans="1:14" x14ac:dyDescent="0.2">
      <c r="A860" s="22" t="s">
        <v>127</v>
      </c>
      <c r="B860" s="21" t="s">
        <v>128</v>
      </c>
      <c r="C860" s="12" t="s">
        <v>124</v>
      </c>
      <c r="D860" s="13" t="s">
        <v>31</v>
      </c>
      <c r="E860" s="14" t="s">
        <v>32</v>
      </c>
      <c r="F860" s="15">
        <v>3311</v>
      </c>
      <c r="G860" s="86">
        <v>77.400000000000006</v>
      </c>
      <c r="H860" s="87">
        <v>77.59</v>
      </c>
      <c r="I860" s="87">
        <v>0</v>
      </c>
      <c r="J860" s="92">
        <v>711</v>
      </c>
      <c r="K860" s="69">
        <f t="shared" si="39"/>
        <v>77.400000000000006</v>
      </c>
      <c r="L860" s="69">
        <f t="shared" si="40"/>
        <v>-0.18999999999999773</v>
      </c>
      <c r="M860" s="69">
        <f t="shared" si="41"/>
        <v>-135.08999999999838</v>
      </c>
    </row>
    <row r="861" spans="1:14" x14ac:dyDescent="0.2">
      <c r="A861" s="22" t="s">
        <v>127</v>
      </c>
      <c r="B861" s="21" t="s">
        <v>128</v>
      </c>
      <c r="C861" s="12" t="s">
        <v>124</v>
      </c>
      <c r="D861" s="13" t="s">
        <v>33</v>
      </c>
      <c r="E861" s="14" t="s">
        <v>34</v>
      </c>
      <c r="F861" s="15">
        <v>3313</v>
      </c>
      <c r="G861" s="86">
        <v>82.36</v>
      </c>
      <c r="H861" s="87">
        <v>82.55</v>
      </c>
      <c r="I861" s="87">
        <v>0</v>
      </c>
      <c r="J861" s="92">
        <v>0</v>
      </c>
      <c r="K861" s="69">
        <f t="shared" si="39"/>
        <v>82.36</v>
      </c>
      <c r="L861" s="69">
        <f t="shared" si="40"/>
        <v>-0.18999999999999773</v>
      </c>
      <c r="M861" s="69">
        <f t="shared" si="41"/>
        <v>0</v>
      </c>
    </row>
    <row r="862" spans="1:14" x14ac:dyDescent="0.2">
      <c r="A862" s="22" t="s">
        <v>127</v>
      </c>
      <c r="B862" s="21" t="s">
        <v>128</v>
      </c>
      <c r="C862" s="12" t="s">
        <v>124</v>
      </c>
      <c r="D862" s="13" t="s">
        <v>35</v>
      </c>
      <c r="E862" s="14" t="s">
        <v>36</v>
      </c>
      <c r="F862" s="15">
        <v>3315</v>
      </c>
      <c r="G862" s="86">
        <v>93.9</v>
      </c>
      <c r="H862" s="87">
        <v>94.09</v>
      </c>
      <c r="I862" s="87">
        <v>0</v>
      </c>
      <c r="J862" s="92">
        <v>0</v>
      </c>
      <c r="K862" s="69">
        <f t="shared" si="39"/>
        <v>93.9</v>
      </c>
      <c r="L862" s="69">
        <f t="shared" si="40"/>
        <v>-0.18999999999999773</v>
      </c>
      <c r="M862" s="69">
        <f t="shared" si="41"/>
        <v>0</v>
      </c>
    </row>
    <row r="863" spans="1:14" x14ac:dyDescent="0.2">
      <c r="A863" s="22" t="s">
        <v>127</v>
      </c>
      <c r="B863" s="21" t="s">
        <v>128</v>
      </c>
      <c r="C863" s="12" t="s">
        <v>124</v>
      </c>
      <c r="D863" s="13" t="s">
        <v>37</v>
      </c>
      <c r="E863" s="14" t="s">
        <v>38</v>
      </c>
      <c r="F863" s="15">
        <v>3317</v>
      </c>
      <c r="G863" s="86">
        <v>59.98</v>
      </c>
      <c r="H863" s="87">
        <v>60.169999999999995</v>
      </c>
      <c r="I863" s="87">
        <v>0</v>
      </c>
      <c r="J863" s="92">
        <v>0</v>
      </c>
      <c r="K863" s="69">
        <f t="shared" si="39"/>
        <v>59.98</v>
      </c>
      <c r="L863" s="69">
        <f t="shared" si="40"/>
        <v>-0.18999999999999773</v>
      </c>
      <c r="M863" s="69">
        <f t="shared" si="41"/>
        <v>0</v>
      </c>
    </row>
    <row r="864" spans="1:14" x14ac:dyDescent="0.2">
      <c r="A864" s="22" t="s">
        <v>127</v>
      </c>
      <c r="B864" s="21" t="s">
        <v>128</v>
      </c>
      <c r="C864" s="12" t="s">
        <v>124</v>
      </c>
      <c r="D864" s="13" t="s">
        <v>39</v>
      </c>
      <c r="E864" s="14" t="s">
        <v>40</v>
      </c>
      <c r="F864" s="15">
        <v>3319</v>
      </c>
      <c r="G864" s="86">
        <v>71.959999999999994</v>
      </c>
      <c r="H864" s="87">
        <v>72.149999999999991</v>
      </c>
      <c r="I864" s="87">
        <v>0</v>
      </c>
      <c r="J864" s="92">
        <v>0</v>
      </c>
      <c r="K864" s="69">
        <f t="shared" si="39"/>
        <v>71.959999999999994</v>
      </c>
      <c r="L864" s="69">
        <f t="shared" si="40"/>
        <v>-0.18999999999999773</v>
      </c>
      <c r="M864" s="69">
        <f t="shared" si="41"/>
        <v>0</v>
      </c>
    </row>
    <row r="865" spans="1:14" x14ac:dyDescent="0.2">
      <c r="A865" s="22" t="s">
        <v>127</v>
      </c>
      <c r="B865" s="21" t="s">
        <v>128</v>
      </c>
      <c r="C865" s="12" t="s">
        <v>124</v>
      </c>
      <c r="D865" s="13" t="s">
        <v>41</v>
      </c>
      <c r="E865" s="14" t="s">
        <v>42</v>
      </c>
      <c r="F865" s="15">
        <v>3321</v>
      </c>
      <c r="G865" s="86">
        <v>79.81</v>
      </c>
      <c r="H865" s="87">
        <v>80</v>
      </c>
      <c r="I865" s="87">
        <v>0</v>
      </c>
      <c r="J865" s="92">
        <v>0</v>
      </c>
      <c r="K865" s="69">
        <f t="shared" si="39"/>
        <v>79.81</v>
      </c>
      <c r="L865" s="69">
        <f t="shared" si="40"/>
        <v>-0.18999999999999773</v>
      </c>
      <c r="M865" s="69">
        <f t="shared" si="41"/>
        <v>0</v>
      </c>
    </row>
    <row r="866" spans="1:14" x14ac:dyDescent="0.2">
      <c r="A866" s="22" t="s">
        <v>127</v>
      </c>
      <c r="B866" s="21" t="s">
        <v>128</v>
      </c>
      <c r="C866" s="12" t="s">
        <v>124</v>
      </c>
      <c r="D866" s="13" t="s">
        <v>43</v>
      </c>
      <c r="E866" s="14" t="s">
        <v>44</v>
      </c>
      <c r="F866" s="15">
        <v>3323</v>
      </c>
      <c r="G866" s="86">
        <v>51.12</v>
      </c>
      <c r="H866" s="87">
        <v>51.309999999999995</v>
      </c>
      <c r="I866" s="87">
        <v>0</v>
      </c>
      <c r="J866" s="92">
        <v>0</v>
      </c>
      <c r="K866" s="69">
        <f t="shared" si="39"/>
        <v>51.12</v>
      </c>
      <c r="L866" s="69">
        <f t="shared" si="40"/>
        <v>-0.18999999999999773</v>
      </c>
      <c r="M866" s="69">
        <f t="shared" si="41"/>
        <v>0</v>
      </c>
    </row>
    <row r="867" spans="1:14" x14ac:dyDescent="0.2">
      <c r="A867" s="22" t="s">
        <v>127</v>
      </c>
      <c r="B867" s="21" t="s">
        <v>128</v>
      </c>
      <c r="C867" s="12" t="s">
        <v>124</v>
      </c>
      <c r="D867" s="13" t="s">
        <v>45</v>
      </c>
      <c r="E867" s="14" t="s">
        <v>46</v>
      </c>
      <c r="F867" s="15">
        <v>3325</v>
      </c>
      <c r="G867" s="86">
        <v>64.91</v>
      </c>
      <c r="H867" s="87">
        <v>65.099999999999994</v>
      </c>
      <c r="I867" s="87">
        <v>0</v>
      </c>
      <c r="J867" s="92">
        <v>147</v>
      </c>
      <c r="K867" s="69">
        <f t="shared" si="39"/>
        <v>64.91</v>
      </c>
      <c r="L867" s="69">
        <f t="shared" si="40"/>
        <v>-0.18999999999999773</v>
      </c>
      <c r="M867" s="69">
        <f t="shared" si="41"/>
        <v>-27.929999999999666</v>
      </c>
    </row>
    <row r="868" spans="1:14" x14ac:dyDescent="0.2">
      <c r="A868" s="22" t="s">
        <v>127</v>
      </c>
      <c r="B868" s="21" t="s">
        <v>128</v>
      </c>
      <c r="C868" s="12" t="s">
        <v>124</v>
      </c>
      <c r="D868" s="13" t="s">
        <v>47</v>
      </c>
      <c r="E868" s="14" t="s">
        <v>48</v>
      </c>
      <c r="F868" s="15">
        <v>3327</v>
      </c>
      <c r="G868" s="86">
        <v>71.959999999999994</v>
      </c>
      <c r="H868" s="87">
        <v>72.149999999999991</v>
      </c>
      <c r="I868" s="87">
        <v>0</v>
      </c>
      <c r="J868" s="92">
        <v>2093</v>
      </c>
      <c r="K868" s="69">
        <f t="shared" si="39"/>
        <v>71.959999999999994</v>
      </c>
      <c r="L868" s="69">
        <f t="shared" si="40"/>
        <v>-0.18999999999999773</v>
      </c>
      <c r="M868" s="69">
        <f t="shared" si="41"/>
        <v>-397.66999999999524</v>
      </c>
    </row>
    <row r="869" spans="1:14" x14ac:dyDescent="0.2">
      <c r="A869" s="22" t="s">
        <v>127</v>
      </c>
      <c r="B869" s="21" t="s">
        <v>128</v>
      </c>
      <c r="C869" s="12" t="s">
        <v>124</v>
      </c>
      <c r="D869" s="13" t="s">
        <v>49</v>
      </c>
      <c r="E869" s="14" t="s">
        <v>50</v>
      </c>
      <c r="F869" s="15">
        <v>3329</v>
      </c>
      <c r="G869" s="86">
        <v>76.95</v>
      </c>
      <c r="H869" s="87">
        <v>77.14</v>
      </c>
      <c r="I869" s="87">
        <v>0</v>
      </c>
      <c r="J869" s="92">
        <v>14</v>
      </c>
      <c r="K869" s="69">
        <f t="shared" si="39"/>
        <v>76.95</v>
      </c>
      <c r="L869" s="69">
        <f t="shared" si="40"/>
        <v>-0.18999999999999773</v>
      </c>
      <c r="M869" s="69">
        <f t="shared" si="41"/>
        <v>-2.6599999999999682</v>
      </c>
    </row>
    <row r="870" spans="1:14" x14ac:dyDescent="0.2">
      <c r="A870" s="22" t="s">
        <v>127</v>
      </c>
      <c r="B870" s="21" t="s">
        <v>128</v>
      </c>
      <c r="C870" s="12" t="s">
        <v>124</v>
      </c>
      <c r="D870" s="16" t="s">
        <v>51</v>
      </c>
      <c r="E870" s="17" t="s">
        <v>52</v>
      </c>
      <c r="F870" s="15">
        <v>3331</v>
      </c>
      <c r="G870" s="86">
        <v>85.46</v>
      </c>
      <c r="H870" s="87">
        <v>85.649999999999991</v>
      </c>
      <c r="I870" s="87">
        <v>0</v>
      </c>
      <c r="J870" s="92">
        <v>0</v>
      </c>
      <c r="K870" s="69">
        <f t="shared" si="39"/>
        <v>85.46</v>
      </c>
      <c r="L870" s="69">
        <f t="shared" si="40"/>
        <v>-0.18999999999999773</v>
      </c>
      <c r="M870" s="69">
        <f t="shared" si="41"/>
        <v>0</v>
      </c>
    </row>
    <row r="871" spans="1:14" x14ac:dyDescent="0.2">
      <c r="A871" s="12" t="s">
        <v>143</v>
      </c>
      <c r="B871" s="23" t="s">
        <v>144</v>
      </c>
      <c r="C871" s="12" t="s">
        <v>124</v>
      </c>
      <c r="D871" s="13" t="s">
        <v>21</v>
      </c>
      <c r="E871" s="14" t="s">
        <v>22</v>
      </c>
      <c r="F871" s="15">
        <v>3301</v>
      </c>
      <c r="G871" s="86">
        <v>91.45</v>
      </c>
      <c r="H871" s="87">
        <v>91.64</v>
      </c>
      <c r="I871" s="87">
        <v>0</v>
      </c>
      <c r="J871" s="92">
        <v>0</v>
      </c>
      <c r="K871" s="69">
        <f t="shared" ref="K871:K934" si="42">+G871+I871</f>
        <v>91.45</v>
      </c>
      <c r="L871" s="69">
        <f t="shared" ref="L871:L934" si="43">+K871-H871</f>
        <v>-0.18999999999999773</v>
      </c>
      <c r="M871" s="69">
        <f t="shared" ref="M871:M934" si="44">+L871*J871</f>
        <v>0</v>
      </c>
      <c r="N871" s="70">
        <f>SUM(M871:M886)</f>
        <v>-744.22999999999115</v>
      </c>
    </row>
    <row r="872" spans="1:14" x14ac:dyDescent="0.2">
      <c r="A872" s="12" t="s">
        <v>143</v>
      </c>
      <c r="B872" s="23" t="s">
        <v>144</v>
      </c>
      <c r="C872" s="12" t="s">
        <v>124</v>
      </c>
      <c r="D872" s="13" t="s">
        <v>23</v>
      </c>
      <c r="E872" s="14" t="s">
        <v>24</v>
      </c>
      <c r="F872" s="15">
        <v>3303</v>
      </c>
      <c r="G872" s="86">
        <v>99.26</v>
      </c>
      <c r="H872" s="87">
        <v>99.45</v>
      </c>
      <c r="I872" s="87">
        <v>0</v>
      </c>
      <c r="J872" s="92">
        <v>0</v>
      </c>
      <c r="K872" s="69">
        <f t="shared" si="42"/>
        <v>99.26</v>
      </c>
      <c r="L872" s="69">
        <f t="shared" si="43"/>
        <v>-0.18999999999999773</v>
      </c>
      <c r="M872" s="69">
        <f t="shared" si="44"/>
        <v>0</v>
      </c>
    </row>
    <row r="873" spans="1:14" x14ac:dyDescent="0.2">
      <c r="A873" s="12" t="s">
        <v>143</v>
      </c>
      <c r="B873" s="23" t="s">
        <v>144</v>
      </c>
      <c r="C873" s="12" t="s">
        <v>124</v>
      </c>
      <c r="D873" s="13" t="s">
        <v>25</v>
      </c>
      <c r="E873" s="14" t="s">
        <v>26</v>
      </c>
      <c r="F873" s="15">
        <v>3305</v>
      </c>
      <c r="G873" s="86">
        <v>89.35</v>
      </c>
      <c r="H873" s="87">
        <v>89.539999999999992</v>
      </c>
      <c r="I873" s="87">
        <v>0</v>
      </c>
      <c r="J873" s="92">
        <v>0</v>
      </c>
      <c r="K873" s="69">
        <f t="shared" si="42"/>
        <v>89.35</v>
      </c>
      <c r="L873" s="69">
        <f t="shared" si="43"/>
        <v>-0.18999999999999773</v>
      </c>
      <c r="M873" s="69">
        <f t="shared" si="44"/>
        <v>0</v>
      </c>
    </row>
    <row r="874" spans="1:14" x14ac:dyDescent="0.2">
      <c r="A874" s="12" t="s">
        <v>143</v>
      </c>
      <c r="B874" s="23" t="s">
        <v>144</v>
      </c>
      <c r="C874" s="12" t="s">
        <v>124</v>
      </c>
      <c r="D874" s="13" t="s">
        <v>27</v>
      </c>
      <c r="E874" s="14" t="s">
        <v>28</v>
      </c>
      <c r="F874" s="15">
        <v>3307</v>
      </c>
      <c r="G874" s="86">
        <v>97.95</v>
      </c>
      <c r="H874" s="87">
        <v>98.14</v>
      </c>
      <c r="I874" s="87">
        <v>0</v>
      </c>
      <c r="J874" s="92">
        <v>0</v>
      </c>
      <c r="K874" s="69">
        <f t="shared" si="42"/>
        <v>97.95</v>
      </c>
      <c r="L874" s="69">
        <f t="shared" si="43"/>
        <v>-0.18999999999999773</v>
      </c>
      <c r="M874" s="69">
        <f t="shared" si="44"/>
        <v>0</v>
      </c>
    </row>
    <row r="875" spans="1:14" x14ac:dyDescent="0.2">
      <c r="A875" s="12" t="s">
        <v>143</v>
      </c>
      <c r="B875" s="23" t="s">
        <v>144</v>
      </c>
      <c r="C875" s="12" t="s">
        <v>124</v>
      </c>
      <c r="D875" s="13" t="s">
        <v>29</v>
      </c>
      <c r="E875" s="14" t="s">
        <v>30</v>
      </c>
      <c r="F875" s="15">
        <v>3309</v>
      </c>
      <c r="G875" s="86">
        <v>60.43</v>
      </c>
      <c r="H875" s="87">
        <v>60.62</v>
      </c>
      <c r="I875" s="87">
        <v>0</v>
      </c>
      <c r="J875" s="92">
        <v>480</v>
      </c>
      <c r="K875" s="69">
        <f t="shared" si="42"/>
        <v>60.43</v>
      </c>
      <c r="L875" s="69">
        <f t="shared" si="43"/>
        <v>-0.18999999999999773</v>
      </c>
      <c r="M875" s="69">
        <f t="shared" si="44"/>
        <v>-91.199999999998909</v>
      </c>
    </row>
    <row r="876" spans="1:14" x14ac:dyDescent="0.2">
      <c r="A876" s="12" t="s">
        <v>143</v>
      </c>
      <c r="B876" s="23" t="s">
        <v>144</v>
      </c>
      <c r="C876" s="12" t="s">
        <v>124</v>
      </c>
      <c r="D876" s="13" t="s">
        <v>31</v>
      </c>
      <c r="E876" s="14" t="s">
        <v>32</v>
      </c>
      <c r="F876" s="15">
        <v>3311</v>
      </c>
      <c r="G876" s="86">
        <v>77.400000000000006</v>
      </c>
      <c r="H876" s="87">
        <v>77.59</v>
      </c>
      <c r="I876" s="87">
        <v>0</v>
      </c>
      <c r="J876" s="92">
        <v>549</v>
      </c>
      <c r="K876" s="69">
        <f t="shared" si="42"/>
        <v>77.400000000000006</v>
      </c>
      <c r="L876" s="69">
        <f t="shared" si="43"/>
        <v>-0.18999999999999773</v>
      </c>
      <c r="M876" s="69">
        <f t="shared" si="44"/>
        <v>-104.30999999999875</v>
      </c>
    </row>
    <row r="877" spans="1:14" x14ac:dyDescent="0.2">
      <c r="A877" s="12" t="s">
        <v>143</v>
      </c>
      <c r="B877" s="23" t="s">
        <v>144</v>
      </c>
      <c r="C877" s="12" t="s">
        <v>124</v>
      </c>
      <c r="D877" s="13" t="s">
        <v>33</v>
      </c>
      <c r="E877" s="14" t="s">
        <v>34</v>
      </c>
      <c r="F877" s="15">
        <v>3313</v>
      </c>
      <c r="G877" s="86">
        <v>82.36</v>
      </c>
      <c r="H877" s="87">
        <v>82.55</v>
      </c>
      <c r="I877" s="87">
        <v>0</v>
      </c>
      <c r="J877" s="92">
        <v>0</v>
      </c>
      <c r="K877" s="69">
        <f t="shared" si="42"/>
        <v>82.36</v>
      </c>
      <c r="L877" s="69">
        <f t="shared" si="43"/>
        <v>-0.18999999999999773</v>
      </c>
      <c r="M877" s="69">
        <f t="shared" si="44"/>
        <v>0</v>
      </c>
    </row>
    <row r="878" spans="1:14" x14ac:dyDescent="0.2">
      <c r="A878" s="12" t="s">
        <v>143</v>
      </c>
      <c r="B878" s="23" t="s">
        <v>144</v>
      </c>
      <c r="C878" s="12" t="s">
        <v>124</v>
      </c>
      <c r="D878" s="13" t="s">
        <v>35</v>
      </c>
      <c r="E878" s="14" t="s">
        <v>36</v>
      </c>
      <c r="F878" s="15">
        <v>3315</v>
      </c>
      <c r="G878" s="86">
        <v>93.9</v>
      </c>
      <c r="H878" s="87">
        <v>94.09</v>
      </c>
      <c r="I878" s="87">
        <v>0</v>
      </c>
      <c r="J878" s="92">
        <v>0</v>
      </c>
      <c r="K878" s="69">
        <f t="shared" si="42"/>
        <v>93.9</v>
      </c>
      <c r="L878" s="69">
        <f t="shared" si="43"/>
        <v>-0.18999999999999773</v>
      </c>
      <c r="M878" s="69">
        <f t="shared" si="44"/>
        <v>0</v>
      </c>
    </row>
    <row r="879" spans="1:14" x14ac:dyDescent="0.2">
      <c r="A879" s="12" t="s">
        <v>143</v>
      </c>
      <c r="B879" s="23" t="s">
        <v>144</v>
      </c>
      <c r="C879" s="12" t="s">
        <v>124</v>
      </c>
      <c r="D879" s="13" t="s">
        <v>37</v>
      </c>
      <c r="E879" s="14" t="s">
        <v>38</v>
      </c>
      <c r="F879" s="15">
        <v>3317</v>
      </c>
      <c r="G879" s="86">
        <v>59.98</v>
      </c>
      <c r="H879" s="87">
        <v>60.169999999999995</v>
      </c>
      <c r="I879" s="87">
        <v>0</v>
      </c>
      <c r="J879" s="92">
        <v>0</v>
      </c>
      <c r="K879" s="69">
        <f t="shared" si="42"/>
        <v>59.98</v>
      </c>
      <c r="L879" s="69">
        <f t="shared" si="43"/>
        <v>-0.18999999999999773</v>
      </c>
      <c r="M879" s="69">
        <f t="shared" si="44"/>
        <v>0</v>
      </c>
    </row>
    <row r="880" spans="1:14" x14ac:dyDescent="0.2">
      <c r="A880" s="12" t="s">
        <v>143</v>
      </c>
      <c r="B880" s="23" t="s">
        <v>144</v>
      </c>
      <c r="C880" s="12" t="s">
        <v>124</v>
      </c>
      <c r="D880" s="13" t="s">
        <v>39</v>
      </c>
      <c r="E880" s="14" t="s">
        <v>40</v>
      </c>
      <c r="F880" s="15">
        <v>3319</v>
      </c>
      <c r="G880" s="86">
        <v>71.959999999999994</v>
      </c>
      <c r="H880" s="87">
        <v>72.149999999999991</v>
      </c>
      <c r="I880" s="87">
        <v>0</v>
      </c>
      <c r="J880" s="92">
        <v>0</v>
      </c>
      <c r="K880" s="69">
        <f t="shared" si="42"/>
        <v>71.959999999999994</v>
      </c>
      <c r="L880" s="69">
        <f t="shared" si="43"/>
        <v>-0.18999999999999773</v>
      </c>
      <c r="M880" s="69">
        <f t="shared" si="44"/>
        <v>0</v>
      </c>
    </row>
    <row r="881" spans="1:14" x14ac:dyDescent="0.2">
      <c r="A881" s="12" t="s">
        <v>143</v>
      </c>
      <c r="B881" s="23" t="s">
        <v>144</v>
      </c>
      <c r="C881" s="12" t="s">
        <v>124</v>
      </c>
      <c r="D881" s="13" t="s">
        <v>41</v>
      </c>
      <c r="E881" s="14" t="s">
        <v>42</v>
      </c>
      <c r="F881" s="15">
        <v>3321</v>
      </c>
      <c r="G881" s="86">
        <v>79.81</v>
      </c>
      <c r="H881" s="87">
        <v>80</v>
      </c>
      <c r="I881" s="87">
        <v>0</v>
      </c>
      <c r="J881" s="92">
        <v>0</v>
      </c>
      <c r="K881" s="69">
        <f t="shared" si="42"/>
        <v>79.81</v>
      </c>
      <c r="L881" s="69">
        <f t="shared" si="43"/>
        <v>-0.18999999999999773</v>
      </c>
      <c r="M881" s="69">
        <f t="shared" si="44"/>
        <v>0</v>
      </c>
    </row>
    <row r="882" spans="1:14" x14ac:dyDescent="0.2">
      <c r="A882" s="12" t="s">
        <v>143</v>
      </c>
      <c r="B882" s="23" t="s">
        <v>144</v>
      </c>
      <c r="C882" s="12" t="s">
        <v>124</v>
      </c>
      <c r="D882" s="13" t="s">
        <v>43</v>
      </c>
      <c r="E882" s="14" t="s">
        <v>44</v>
      </c>
      <c r="F882" s="15">
        <v>3323</v>
      </c>
      <c r="G882" s="86">
        <v>51.12</v>
      </c>
      <c r="H882" s="87">
        <v>51.309999999999995</v>
      </c>
      <c r="I882" s="87">
        <v>0</v>
      </c>
      <c r="J882" s="92">
        <v>0</v>
      </c>
      <c r="K882" s="69">
        <f t="shared" si="42"/>
        <v>51.12</v>
      </c>
      <c r="L882" s="69">
        <f t="shared" si="43"/>
        <v>-0.18999999999999773</v>
      </c>
      <c r="M882" s="69">
        <f t="shared" si="44"/>
        <v>0</v>
      </c>
    </row>
    <row r="883" spans="1:14" x14ac:dyDescent="0.2">
      <c r="A883" s="12" t="s">
        <v>143</v>
      </c>
      <c r="B883" s="23" t="s">
        <v>144</v>
      </c>
      <c r="C883" s="12" t="s">
        <v>124</v>
      </c>
      <c r="D883" s="13" t="s">
        <v>45</v>
      </c>
      <c r="E883" s="14" t="s">
        <v>46</v>
      </c>
      <c r="F883" s="15">
        <v>3325</v>
      </c>
      <c r="G883" s="86">
        <v>64.91</v>
      </c>
      <c r="H883" s="87">
        <v>65.099999999999994</v>
      </c>
      <c r="I883" s="87">
        <v>0</v>
      </c>
      <c r="J883" s="92">
        <v>357</v>
      </c>
      <c r="K883" s="69">
        <f t="shared" si="42"/>
        <v>64.91</v>
      </c>
      <c r="L883" s="69">
        <f t="shared" si="43"/>
        <v>-0.18999999999999773</v>
      </c>
      <c r="M883" s="69">
        <f t="shared" si="44"/>
        <v>-67.829999999999188</v>
      </c>
    </row>
    <row r="884" spans="1:14" x14ac:dyDescent="0.2">
      <c r="A884" s="12" t="s">
        <v>143</v>
      </c>
      <c r="B884" s="23" t="s">
        <v>144</v>
      </c>
      <c r="C884" s="12" t="s">
        <v>124</v>
      </c>
      <c r="D884" s="13" t="s">
        <v>47</v>
      </c>
      <c r="E884" s="14" t="s">
        <v>48</v>
      </c>
      <c r="F884" s="15">
        <v>3327</v>
      </c>
      <c r="G884" s="86">
        <v>71.959999999999994</v>
      </c>
      <c r="H884" s="87">
        <v>72.149999999999991</v>
      </c>
      <c r="I884" s="87">
        <v>0</v>
      </c>
      <c r="J884" s="92">
        <v>2310</v>
      </c>
      <c r="K884" s="69">
        <f t="shared" si="42"/>
        <v>71.959999999999994</v>
      </c>
      <c r="L884" s="69">
        <f t="shared" si="43"/>
        <v>-0.18999999999999773</v>
      </c>
      <c r="M884" s="69">
        <f t="shared" si="44"/>
        <v>-438.89999999999475</v>
      </c>
    </row>
    <row r="885" spans="1:14" x14ac:dyDescent="0.2">
      <c r="A885" s="12" t="s">
        <v>143</v>
      </c>
      <c r="B885" s="23" t="s">
        <v>144</v>
      </c>
      <c r="C885" s="12" t="s">
        <v>124</v>
      </c>
      <c r="D885" s="13" t="s">
        <v>49</v>
      </c>
      <c r="E885" s="14" t="s">
        <v>50</v>
      </c>
      <c r="F885" s="15">
        <v>3329</v>
      </c>
      <c r="G885" s="86">
        <v>76.95</v>
      </c>
      <c r="H885" s="87">
        <v>77.14</v>
      </c>
      <c r="I885" s="87">
        <v>0</v>
      </c>
      <c r="J885" s="92">
        <v>221</v>
      </c>
      <c r="K885" s="69">
        <f t="shared" si="42"/>
        <v>76.95</v>
      </c>
      <c r="L885" s="69">
        <f t="shared" si="43"/>
        <v>-0.18999999999999773</v>
      </c>
      <c r="M885" s="69">
        <f t="shared" si="44"/>
        <v>-41.989999999999498</v>
      </c>
    </row>
    <row r="886" spans="1:14" x14ac:dyDescent="0.2">
      <c r="A886" s="12" t="s">
        <v>143</v>
      </c>
      <c r="B886" s="23" t="s">
        <v>144</v>
      </c>
      <c r="C886" s="12" t="s">
        <v>124</v>
      </c>
      <c r="D886" s="16" t="s">
        <v>51</v>
      </c>
      <c r="E886" s="17" t="s">
        <v>52</v>
      </c>
      <c r="F886" s="15">
        <v>3331</v>
      </c>
      <c r="G886" s="86">
        <v>85.46</v>
      </c>
      <c r="H886" s="87">
        <v>85.649999999999991</v>
      </c>
      <c r="I886" s="87">
        <v>0</v>
      </c>
      <c r="J886" s="92">
        <v>0</v>
      </c>
      <c r="K886" s="69">
        <f t="shared" si="42"/>
        <v>85.46</v>
      </c>
      <c r="L886" s="69">
        <f t="shared" si="43"/>
        <v>-0.18999999999999773</v>
      </c>
      <c r="M886" s="69">
        <f t="shared" si="44"/>
        <v>0</v>
      </c>
    </row>
    <row r="887" spans="1:14" x14ac:dyDescent="0.2">
      <c r="A887" s="20" t="s">
        <v>314</v>
      </c>
      <c r="B887" s="21" t="s">
        <v>315</v>
      </c>
      <c r="C887" s="12" t="s">
        <v>88</v>
      </c>
      <c r="D887" s="13" t="s">
        <v>21</v>
      </c>
      <c r="E887" s="14" t="s">
        <v>22</v>
      </c>
      <c r="F887" s="15">
        <v>3301</v>
      </c>
      <c r="G887" s="86">
        <v>116.14</v>
      </c>
      <c r="H887" s="87">
        <v>116.38</v>
      </c>
      <c r="I887" s="87">
        <v>0</v>
      </c>
      <c r="J887" s="92">
        <v>55</v>
      </c>
      <c r="K887" s="69">
        <f t="shared" si="42"/>
        <v>116.14</v>
      </c>
      <c r="L887" s="69">
        <f t="shared" si="43"/>
        <v>-0.23999999999999488</v>
      </c>
      <c r="M887" s="69">
        <f t="shared" si="44"/>
        <v>-13.199999999999719</v>
      </c>
      <c r="N887" s="70">
        <f>SUM(M887:M902)</f>
        <v>-2801.99999999994</v>
      </c>
    </row>
    <row r="888" spans="1:14" x14ac:dyDescent="0.2">
      <c r="A888" s="20" t="s">
        <v>314</v>
      </c>
      <c r="B888" s="21" t="s">
        <v>315</v>
      </c>
      <c r="C888" s="12" t="s">
        <v>88</v>
      </c>
      <c r="D888" s="13" t="s">
        <v>23</v>
      </c>
      <c r="E888" s="14" t="s">
        <v>24</v>
      </c>
      <c r="F888" s="15">
        <v>3303</v>
      </c>
      <c r="G888" s="86">
        <v>126.51</v>
      </c>
      <c r="H888" s="87">
        <v>126.75</v>
      </c>
      <c r="I888" s="87">
        <v>0</v>
      </c>
      <c r="J888" s="92">
        <v>0</v>
      </c>
      <c r="K888" s="69">
        <f t="shared" si="42"/>
        <v>126.51</v>
      </c>
      <c r="L888" s="69">
        <f t="shared" si="43"/>
        <v>-0.23999999999999488</v>
      </c>
      <c r="M888" s="69">
        <f t="shared" si="44"/>
        <v>0</v>
      </c>
    </row>
    <row r="889" spans="1:14" x14ac:dyDescent="0.2">
      <c r="A889" s="20" t="s">
        <v>314</v>
      </c>
      <c r="B889" s="21" t="s">
        <v>315</v>
      </c>
      <c r="C889" s="12" t="s">
        <v>88</v>
      </c>
      <c r="D889" s="13" t="s">
        <v>25</v>
      </c>
      <c r="E889" s="14" t="s">
        <v>26</v>
      </c>
      <c r="F889" s="15">
        <v>3305</v>
      </c>
      <c r="G889" s="86">
        <v>113.51</v>
      </c>
      <c r="H889" s="87">
        <v>113.75</v>
      </c>
      <c r="I889" s="87">
        <v>0</v>
      </c>
      <c r="J889" s="92">
        <v>0</v>
      </c>
      <c r="K889" s="69">
        <f t="shared" si="42"/>
        <v>113.51</v>
      </c>
      <c r="L889" s="69">
        <f t="shared" si="43"/>
        <v>-0.23999999999999488</v>
      </c>
      <c r="M889" s="69">
        <f t="shared" si="44"/>
        <v>0</v>
      </c>
    </row>
    <row r="890" spans="1:14" x14ac:dyDescent="0.2">
      <c r="A890" s="20" t="s">
        <v>314</v>
      </c>
      <c r="B890" s="21" t="s">
        <v>315</v>
      </c>
      <c r="C890" s="12" t="s">
        <v>88</v>
      </c>
      <c r="D890" s="13" t="s">
        <v>27</v>
      </c>
      <c r="E890" s="14" t="s">
        <v>28</v>
      </c>
      <c r="F890" s="15">
        <v>3307</v>
      </c>
      <c r="G890" s="86">
        <v>124.52</v>
      </c>
      <c r="H890" s="87">
        <v>124.75999999999999</v>
      </c>
      <c r="I890" s="87">
        <v>0</v>
      </c>
      <c r="J890" s="92">
        <v>0</v>
      </c>
      <c r="K890" s="69">
        <f t="shared" si="42"/>
        <v>124.52</v>
      </c>
      <c r="L890" s="69">
        <f t="shared" si="43"/>
        <v>-0.23999999999999488</v>
      </c>
      <c r="M890" s="69">
        <f t="shared" si="44"/>
        <v>0</v>
      </c>
    </row>
    <row r="891" spans="1:14" x14ac:dyDescent="0.2">
      <c r="A891" s="20" t="s">
        <v>314</v>
      </c>
      <c r="B891" s="21" t="s">
        <v>315</v>
      </c>
      <c r="C891" s="12" t="s">
        <v>88</v>
      </c>
      <c r="D891" s="13" t="s">
        <v>29</v>
      </c>
      <c r="E891" s="14" t="s">
        <v>30</v>
      </c>
      <c r="F891" s="15">
        <v>3309</v>
      </c>
      <c r="G891" s="86">
        <v>75.55</v>
      </c>
      <c r="H891" s="87">
        <v>75.789999999999992</v>
      </c>
      <c r="I891" s="87">
        <v>0</v>
      </c>
      <c r="J891" s="92">
        <v>64</v>
      </c>
      <c r="K891" s="69">
        <f t="shared" si="42"/>
        <v>75.55</v>
      </c>
      <c r="L891" s="69">
        <f t="shared" si="43"/>
        <v>-0.23999999999999488</v>
      </c>
      <c r="M891" s="69">
        <f t="shared" si="44"/>
        <v>-15.359999999999673</v>
      </c>
    </row>
    <row r="892" spans="1:14" x14ac:dyDescent="0.2">
      <c r="A892" s="20" t="s">
        <v>314</v>
      </c>
      <c r="B892" s="21" t="s">
        <v>315</v>
      </c>
      <c r="C892" s="12" t="s">
        <v>88</v>
      </c>
      <c r="D892" s="13" t="s">
        <v>31</v>
      </c>
      <c r="E892" s="14" t="s">
        <v>32</v>
      </c>
      <c r="F892" s="15">
        <v>3311</v>
      </c>
      <c r="G892" s="86">
        <v>97.93</v>
      </c>
      <c r="H892" s="87">
        <v>98.17</v>
      </c>
      <c r="I892" s="87">
        <v>0</v>
      </c>
      <c r="J892" s="92">
        <v>260</v>
      </c>
      <c r="K892" s="69">
        <f t="shared" si="42"/>
        <v>97.93</v>
      </c>
      <c r="L892" s="69">
        <f t="shared" si="43"/>
        <v>-0.23999999999999488</v>
      </c>
      <c r="M892" s="69">
        <f t="shared" si="44"/>
        <v>-62.39999999999867</v>
      </c>
    </row>
    <row r="893" spans="1:14" x14ac:dyDescent="0.2">
      <c r="A893" s="20" t="s">
        <v>314</v>
      </c>
      <c r="B893" s="21" t="s">
        <v>315</v>
      </c>
      <c r="C893" s="12" t="s">
        <v>88</v>
      </c>
      <c r="D893" s="13" t="s">
        <v>33</v>
      </c>
      <c r="E893" s="14" t="s">
        <v>34</v>
      </c>
      <c r="F893" s="15">
        <v>3313</v>
      </c>
      <c r="G893" s="86">
        <v>104.39</v>
      </c>
      <c r="H893" s="87">
        <v>104.63</v>
      </c>
      <c r="I893" s="87">
        <v>0</v>
      </c>
      <c r="J893" s="92">
        <v>0</v>
      </c>
      <c r="K893" s="69">
        <f t="shared" si="42"/>
        <v>104.39</v>
      </c>
      <c r="L893" s="69">
        <f t="shared" si="43"/>
        <v>-0.23999999999999488</v>
      </c>
      <c r="M893" s="69">
        <f t="shared" si="44"/>
        <v>0</v>
      </c>
    </row>
    <row r="894" spans="1:14" x14ac:dyDescent="0.2">
      <c r="A894" s="20" t="s">
        <v>314</v>
      </c>
      <c r="B894" s="21" t="s">
        <v>315</v>
      </c>
      <c r="C894" s="12" t="s">
        <v>88</v>
      </c>
      <c r="D894" s="13" t="s">
        <v>35</v>
      </c>
      <c r="E894" s="14" t="s">
        <v>36</v>
      </c>
      <c r="F894" s="15">
        <v>3315</v>
      </c>
      <c r="G894" s="86">
        <v>119.51</v>
      </c>
      <c r="H894" s="87">
        <v>119.75</v>
      </c>
      <c r="I894" s="87">
        <v>0</v>
      </c>
      <c r="J894" s="92">
        <v>0</v>
      </c>
      <c r="K894" s="69">
        <f t="shared" si="42"/>
        <v>119.51</v>
      </c>
      <c r="L894" s="69">
        <f t="shared" si="43"/>
        <v>-0.23999999999999488</v>
      </c>
      <c r="M894" s="69">
        <f t="shared" si="44"/>
        <v>0</v>
      </c>
    </row>
    <row r="895" spans="1:14" x14ac:dyDescent="0.2">
      <c r="A895" s="20" t="s">
        <v>314</v>
      </c>
      <c r="B895" s="21" t="s">
        <v>315</v>
      </c>
      <c r="C895" s="12" t="s">
        <v>88</v>
      </c>
      <c r="D895" s="13" t="s">
        <v>37</v>
      </c>
      <c r="E895" s="14" t="s">
        <v>38</v>
      </c>
      <c r="F895" s="15">
        <v>3317</v>
      </c>
      <c r="G895" s="86">
        <v>74.959999999999994</v>
      </c>
      <c r="H895" s="87">
        <v>75.199999999999989</v>
      </c>
      <c r="I895" s="87">
        <v>0</v>
      </c>
      <c r="J895" s="92">
        <v>0</v>
      </c>
      <c r="K895" s="69">
        <f t="shared" si="42"/>
        <v>74.959999999999994</v>
      </c>
      <c r="L895" s="69">
        <f t="shared" si="43"/>
        <v>-0.23999999999999488</v>
      </c>
      <c r="M895" s="69">
        <f t="shared" si="44"/>
        <v>0</v>
      </c>
    </row>
    <row r="896" spans="1:14" x14ac:dyDescent="0.2">
      <c r="A896" s="20" t="s">
        <v>314</v>
      </c>
      <c r="B896" s="21" t="s">
        <v>315</v>
      </c>
      <c r="C896" s="12" t="s">
        <v>88</v>
      </c>
      <c r="D896" s="13" t="s">
        <v>39</v>
      </c>
      <c r="E896" s="14" t="s">
        <v>40</v>
      </c>
      <c r="F896" s="15">
        <v>3319</v>
      </c>
      <c r="G896" s="86">
        <v>90.77</v>
      </c>
      <c r="H896" s="87">
        <v>91.009999999999991</v>
      </c>
      <c r="I896" s="87">
        <v>0</v>
      </c>
      <c r="J896" s="92">
        <v>354</v>
      </c>
      <c r="K896" s="69">
        <f t="shared" si="42"/>
        <v>90.77</v>
      </c>
      <c r="L896" s="69">
        <f t="shared" si="43"/>
        <v>-0.23999999999999488</v>
      </c>
      <c r="M896" s="69">
        <f t="shared" si="44"/>
        <v>-84.959999999998189</v>
      </c>
    </row>
    <row r="897" spans="1:14" x14ac:dyDescent="0.2">
      <c r="A897" s="20" t="s">
        <v>314</v>
      </c>
      <c r="B897" s="21" t="s">
        <v>315</v>
      </c>
      <c r="C897" s="12" t="s">
        <v>88</v>
      </c>
      <c r="D897" s="13" t="s">
        <v>41</v>
      </c>
      <c r="E897" s="14" t="s">
        <v>42</v>
      </c>
      <c r="F897" s="15">
        <v>3321</v>
      </c>
      <c r="G897" s="86">
        <v>101.15</v>
      </c>
      <c r="H897" s="87">
        <v>101.39</v>
      </c>
      <c r="I897" s="87">
        <v>0</v>
      </c>
      <c r="J897" s="92">
        <v>150</v>
      </c>
      <c r="K897" s="69">
        <f t="shared" si="42"/>
        <v>101.15</v>
      </c>
      <c r="L897" s="69">
        <f t="shared" si="43"/>
        <v>-0.23999999999999488</v>
      </c>
      <c r="M897" s="69">
        <f t="shared" si="44"/>
        <v>-35.999999999999233</v>
      </c>
    </row>
    <row r="898" spans="1:14" x14ac:dyDescent="0.2">
      <c r="A898" s="20" t="s">
        <v>314</v>
      </c>
      <c r="B898" s="21" t="s">
        <v>315</v>
      </c>
      <c r="C898" s="12" t="s">
        <v>88</v>
      </c>
      <c r="D898" s="13" t="s">
        <v>43</v>
      </c>
      <c r="E898" s="14" t="s">
        <v>44</v>
      </c>
      <c r="F898" s="15">
        <v>3323</v>
      </c>
      <c r="G898" s="86">
        <v>63.48</v>
      </c>
      <c r="H898" s="87">
        <v>63.72</v>
      </c>
      <c r="I898" s="87">
        <v>0</v>
      </c>
      <c r="J898" s="92">
        <v>0</v>
      </c>
      <c r="K898" s="69">
        <f t="shared" si="42"/>
        <v>63.48</v>
      </c>
      <c r="L898" s="69">
        <f t="shared" si="43"/>
        <v>-0.24000000000000199</v>
      </c>
      <c r="M898" s="69">
        <f t="shared" si="44"/>
        <v>0</v>
      </c>
    </row>
    <row r="899" spans="1:14" x14ac:dyDescent="0.2">
      <c r="A899" s="20" t="s">
        <v>314</v>
      </c>
      <c r="B899" s="21" t="s">
        <v>315</v>
      </c>
      <c r="C899" s="12" t="s">
        <v>88</v>
      </c>
      <c r="D899" s="13" t="s">
        <v>45</v>
      </c>
      <c r="E899" s="14" t="s">
        <v>46</v>
      </c>
      <c r="F899" s="15">
        <v>3325</v>
      </c>
      <c r="G899" s="86">
        <v>81.5</v>
      </c>
      <c r="H899" s="87">
        <v>81.739999999999995</v>
      </c>
      <c r="I899" s="87">
        <v>0</v>
      </c>
      <c r="J899" s="92">
        <v>7744</v>
      </c>
      <c r="K899" s="69">
        <f t="shared" si="42"/>
        <v>81.5</v>
      </c>
      <c r="L899" s="69">
        <f t="shared" si="43"/>
        <v>-0.23999999999999488</v>
      </c>
      <c r="M899" s="69">
        <f t="shared" si="44"/>
        <v>-1858.5599999999604</v>
      </c>
    </row>
    <row r="900" spans="1:14" x14ac:dyDescent="0.2">
      <c r="A900" s="20" t="s">
        <v>314</v>
      </c>
      <c r="B900" s="21" t="s">
        <v>315</v>
      </c>
      <c r="C900" s="12" t="s">
        <v>88</v>
      </c>
      <c r="D900" s="13" t="s">
        <v>47</v>
      </c>
      <c r="E900" s="14" t="s">
        <v>48</v>
      </c>
      <c r="F900" s="15">
        <v>3327</v>
      </c>
      <c r="G900" s="86">
        <v>90.77</v>
      </c>
      <c r="H900" s="87">
        <v>91.009999999999991</v>
      </c>
      <c r="I900" s="87">
        <v>0</v>
      </c>
      <c r="J900" s="92">
        <v>2527</v>
      </c>
      <c r="K900" s="69">
        <f t="shared" si="42"/>
        <v>90.77</v>
      </c>
      <c r="L900" s="69">
        <f t="shared" si="43"/>
        <v>-0.23999999999999488</v>
      </c>
      <c r="M900" s="69">
        <f t="shared" si="44"/>
        <v>-606.47999999998706</v>
      </c>
    </row>
    <row r="901" spans="1:14" x14ac:dyDescent="0.2">
      <c r="A901" s="20" t="s">
        <v>314</v>
      </c>
      <c r="B901" s="21" t="s">
        <v>315</v>
      </c>
      <c r="C901" s="12" t="s">
        <v>88</v>
      </c>
      <c r="D901" s="13" t="s">
        <v>49</v>
      </c>
      <c r="E901" s="14" t="s">
        <v>50</v>
      </c>
      <c r="F901" s="15">
        <v>3329</v>
      </c>
      <c r="G901" s="86">
        <v>97.35</v>
      </c>
      <c r="H901" s="87">
        <v>97.589999999999989</v>
      </c>
      <c r="I901" s="87">
        <v>0</v>
      </c>
      <c r="J901" s="92">
        <v>151</v>
      </c>
      <c r="K901" s="69">
        <f t="shared" si="42"/>
        <v>97.35</v>
      </c>
      <c r="L901" s="69">
        <f t="shared" si="43"/>
        <v>-0.23999999999999488</v>
      </c>
      <c r="M901" s="69">
        <f t="shared" si="44"/>
        <v>-36.239999999999227</v>
      </c>
    </row>
    <row r="902" spans="1:14" x14ac:dyDescent="0.2">
      <c r="A902" s="20" t="s">
        <v>314</v>
      </c>
      <c r="B902" s="21" t="s">
        <v>315</v>
      </c>
      <c r="C902" s="12" t="s">
        <v>88</v>
      </c>
      <c r="D902" s="16" t="s">
        <v>51</v>
      </c>
      <c r="E902" s="17" t="s">
        <v>52</v>
      </c>
      <c r="F902" s="15">
        <v>3331</v>
      </c>
      <c r="G902" s="86">
        <v>108.66</v>
      </c>
      <c r="H902" s="87">
        <v>108.89999999999999</v>
      </c>
      <c r="I902" s="87">
        <v>0</v>
      </c>
      <c r="J902" s="92">
        <v>370</v>
      </c>
      <c r="K902" s="69">
        <f t="shared" si="42"/>
        <v>108.66</v>
      </c>
      <c r="L902" s="69">
        <f t="shared" si="43"/>
        <v>-0.23999999999999488</v>
      </c>
      <c r="M902" s="69">
        <f t="shared" si="44"/>
        <v>-88.799999999998107</v>
      </c>
    </row>
    <row r="903" spans="1:14" x14ac:dyDescent="0.2">
      <c r="A903" s="12" t="s">
        <v>117</v>
      </c>
      <c r="B903" s="23" t="s">
        <v>118</v>
      </c>
      <c r="C903" s="12" t="s">
        <v>100</v>
      </c>
      <c r="D903" s="13" t="s">
        <v>21</v>
      </c>
      <c r="E903" s="14" t="s">
        <v>22</v>
      </c>
      <c r="F903" s="15">
        <v>3301</v>
      </c>
      <c r="G903" s="86">
        <v>84.69</v>
      </c>
      <c r="H903" s="87">
        <v>84.789999999999992</v>
      </c>
      <c r="I903" s="87">
        <v>2.7514157841653886E-2</v>
      </c>
      <c r="J903" s="92">
        <v>0</v>
      </c>
      <c r="K903" s="69">
        <f t="shared" si="42"/>
        <v>84.717514157841649</v>
      </c>
      <c r="L903" s="69">
        <f t="shared" si="43"/>
        <v>-7.2485842158343416E-2</v>
      </c>
      <c r="M903" s="69">
        <f t="shared" si="44"/>
        <v>0</v>
      </c>
      <c r="N903" s="70">
        <f>SUM(M903:M918)</f>
        <v>-1476.3191472391047</v>
      </c>
    </row>
    <row r="904" spans="1:14" x14ac:dyDescent="0.2">
      <c r="A904" s="12" t="s">
        <v>117</v>
      </c>
      <c r="B904" s="23" t="s">
        <v>118</v>
      </c>
      <c r="C904" s="12" t="s">
        <v>100</v>
      </c>
      <c r="D904" s="13" t="s">
        <v>23</v>
      </c>
      <c r="E904" s="14" t="s">
        <v>24</v>
      </c>
      <c r="F904" s="15">
        <v>3303</v>
      </c>
      <c r="G904" s="86">
        <v>91.77</v>
      </c>
      <c r="H904" s="87">
        <v>91.86999999999999</v>
      </c>
      <c r="I904" s="87">
        <v>2.7514157841653886E-2</v>
      </c>
      <c r="J904" s="92">
        <v>0</v>
      </c>
      <c r="K904" s="69">
        <f t="shared" si="42"/>
        <v>91.797514157841647</v>
      </c>
      <c r="L904" s="69">
        <f t="shared" si="43"/>
        <v>-7.2485842158343416E-2</v>
      </c>
      <c r="M904" s="69">
        <f t="shared" si="44"/>
        <v>0</v>
      </c>
    </row>
    <row r="905" spans="1:14" x14ac:dyDescent="0.2">
      <c r="A905" s="12" t="s">
        <v>117</v>
      </c>
      <c r="B905" s="23" t="s">
        <v>118</v>
      </c>
      <c r="C905" s="12" t="s">
        <v>100</v>
      </c>
      <c r="D905" s="13" t="s">
        <v>25</v>
      </c>
      <c r="E905" s="14" t="s">
        <v>26</v>
      </c>
      <c r="F905" s="15">
        <v>3305</v>
      </c>
      <c r="G905" s="86">
        <v>82.76</v>
      </c>
      <c r="H905" s="87">
        <v>82.86</v>
      </c>
      <c r="I905" s="87">
        <v>2.7514157841653886E-2</v>
      </c>
      <c r="J905" s="92">
        <v>0</v>
      </c>
      <c r="K905" s="69">
        <f t="shared" si="42"/>
        <v>82.787514157841656</v>
      </c>
      <c r="L905" s="69">
        <f t="shared" si="43"/>
        <v>-7.2485842158343416E-2</v>
      </c>
      <c r="M905" s="69">
        <f t="shared" si="44"/>
        <v>0</v>
      </c>
    </row>
    <row r="906" spans="1:14" x14ac:dyDescent="0.2">
      <c r="A906" s="12" t="s">
        <v>117</v>
      </c>
      <c r="B906" s="23" t="s">
        <v>118</v>
      </c>
      <c r="C906" s="12" t="s">
        <v>100</v>
      </c>
      <c r="D906" s="13" t="s">
        <v>27</v>
      </c>
      <c r="E906" s="14" t="s">
        <v>28</v>
      </c>
      <c r="F906" s="15">
        <v>3307</v>
      </c>
      <c r="G906" s="86">
        <v>90.7</v>
      </c>
      <c r="H906" s="87">
        <v>90.8</v>
      </c>
      <c r="I906" s="87">
        <v>2.7514157841653886E-2</v>
      </c>
      <c r="J906" s="92">
        <v>0</v>
      </c>
      <c r="K906" s="69">
        <f t="shared" si="42"/>
        <v>90.727514157841654</v>
      </c>
      <c r="L906" s="69">
        <f t="shared" si="43"/>
        <v>-7.2485842158343416E-2</v>
      </c>
      <c r="M906" s="69">
        <f t="shared" si="44"/>
        <v>0</v>
      </c>
    </row>
    <row r="907" spans="1:14" x14ac:dyDescent="0.2">
      <c r="A907" s="12" t="s">
        <v>117</v>
      </c>
      <c r="B907" s="23" t="s">
        <v>118</v>
      </c>
      <c r="C907" s="12" t="s">
        <v>100</v>
      </c>
      <c r="D907" s="13" t="s">
        <v>29</v>
      </c>
      <c r="E907" s="14" t="s">
        <v>30</v>
      </c>
      <c r="F907" s="15">
        <v>3309</v>
      </c>
      <c r="G907" s="86">
        <v>56.44</v>
      </c>
      <c r="H907" s="87">
        <v>56.54</v>
      </c>
      <c r="I907" s="87">
        <v>2.7514157841653886E-2</v>
      </c>
      <c r="J907" s="92">
        <v>6636</v>
      </c>
      <c r="K907" s="69">
        <f t="shared" si="42"/>
        <v>56.467514157841649</v>
      </c>
      <c r="L907" s="69">
        <f t="shared" si="43"/>
        <v>-7.2485842158350522E-2</v>
      </c>
      <c r="M907" s="69">
        <f t="shared" si="44"/>
        <v>-481.01604856281403</v>
      </c>
    </row>
    <row r="908" spans="1:14" x14ac:dyDescent="0.2">
      <c r="A908" s="12" t="s">
        <v>117</v>
      </c>
      <c r="B908" s="23" t="s">
        <v>118</v>
      </c>
      <c r="C908" s="12" t="s">
        <v>100</v>
      </c>
      <c r="D908" s="13" t="s">
        <v>31</v>
      </c>
      <c r="E908" s="14" t="s">
        <v>32</v>
      </c>
      <c r="F908" s="15">
        <v>3311</v>
      </c>
      <c r="G908" s="86">
        <v>71.83</v>
      </c>
      <c r="H908" s="87">
        <v>71.929999999999993</v>
      </c>
      <c r="I908" s="87">
        <v>2.7514157841653886E-2</v>
      </c>
      <c r="J908" s="92">
        <v>824</v>
      </c>
      <c r="K908" s="69">
        <f t="shared" si="42"/>
        <v>71.857514157841649</v>
      </c>
      <c r="L908" s="69">
        <f t="shared" si="43"/>
        <v>-7.2485842158343416E-2</v>
      </c>
      <c r="M908" s="69">
        <f t="shared" si="44"/>
        <v>-59.728333938474975</v>
      </c>
    </row>
    <row r="909" spans="1:14" x14ac:dyDescent="0.2">
      <c r="A909" s="12" t="s">
        <v>117</v>
      </c>
      <c r="B909" s="23" t="s">
        <v>118</v>
      </c>
      <c r="C909" s="12" t="s">
        <v>100</v>
      </c>
      <c r="D909" s="13" t="s">
        <v>33</v>
      </c>
      <c r="E909" s="14" t="s">
        <v>34</v>
      </c>
      <c r="F909" s="15">
        <v>3313</v>
      </c>
      <c r="G909" s="86">
        <v>76.38</v>
      </c>
      <c r="H909" s="87">
        <v>76.47999999999999</v>
      </c>
      <c r="I909" s="87">
        <v>2.7514157841653886E-2</v>
      </c>
      <c r="J909" s="92">
        <v>0</v>
      </c>
      <c r="K909" s="69">
        <f t="shared" si="42"/>
        <v>76.407514157841646</v>
      </c>
      <c r="L909" s="69">
        <f t="shared" si="43"/>
        <v>-7.2485842158343416E-2</v>
      </c>
      <c r="M909" s="69">
        <f t="shared" si="44"/>
        <v>0</v>
      </c>
    </row>
    <row r="910" spans="1:14" x14ac:dyDescent="0.2">
      <c r="A910" s="12" t="s">
        <v>117</v>
      </c>
      <c r="B910" s="23" t="s">
        <v>118</v>
      </c>
      <c r="C910" s="12" t="s">
        <v>100</v>
      </c>
      <c r="D910" s="13" t="s">
        <v>35</v>
      </c>
      <c r="E910" s="14" t="s">
        <v>36</v>
      </c>
      <c r="F910" s="15">
        <v>3315</v>
      </c>
      <c r="G910" s="86">
        <v>86.88</v>
      </c>
      <c r="H910" s="87">
        <v>86.97999999999999</v>
      </c>
      <c r="I910" s="87">
        <v>2.7514157841653886E-2</v>
      </c>
      <c r="J910" s="92">
        <v>29</v>
      </c>
      <c r="K910" s="69">
        <f t="shared" si="42"/>
        <v>86.907514157841646</v>
      </c>
      <c r="L910" s="69">
        <f t="shared" si="43"/>
        <v>-7.2485842158343416E-2</v>
      </c>
      <c r="M910" s="69">
        <f t="shared" si="44"/>
        <v>-2.1020894225919591</v>
      </c>
    </row>
    <row r="911" spans="1:14" x14ac:dyDescent="0.2">
      <c r="A911" s="12" t="s">
        <v>117</v>
      </c>
      <c r="B911" s="23" t="s">
        <v>118</v>
      </c>
      <c r="C911" s="12" t="s">
        <v>100</v>
      </c>
      <c r="D911" s="13" t="s">
        <v>37</v>
      </c>
      <c r="E911" s="14" t="s">
        <v>38</v>
      </c>
      <c r="F911" s="15">
        <v>3317</v>
      </c>
      <c r="G911" s="86">
        <v>56.01</v>
      </c>
      <c r="H911" s="87">
        <v>56.11</v>
      </c>
      <c r="I911" s="87">
        <v>2.7514157841653886E-2</v>
      </c>
      <c r="J911" s="92">
        <v>37</v>
      </c>
      <c r="K911" s="69">
        <f t="shared" si="42"/>
        <v>56.037514157841649</v>
      </c>
      <c r="L911" s="69">
        <f t="shared" si="43"/>
        <v>-7.2485842158350522E-2</v>
      </c>
      <c r="M911" s="69">
        <f t="shared" si="44"/>
        <v>-2.6819761598589693</v>
      </c>
    </row>
    <row r="912" spans="1:14" x14ac:dyDescent="0.2">
      <c r="A912" s="12" t="s">
        <v>117</v>
      </c>
      <c r="B912" s="23" t="s">
        <v>118</v>
      </c>
      <c r="C912" s="12" t="s">
        <v>100</v>
      </c>
      <c r="D912" s="13" t="s">
        <v>39</v>
      </c>
      <c r="E912" s="14" t="s">
        <v>40</v>
      </c>
      <c r="F912" s="15">
        <v>3319</v>
      </c>
      <c r="G912" s="86">
        <v>66.87</v>
      </c>
      <c r="H912" s="87">
        <v>66.97</v>
      </c>
      <c r="I912" s="87">
        <v>2.7514157841653886E-2</v>
      </c>
      <c r="J912" s="92">
        <v>809</v>
      </c>
      <c r="K912" s="69">
        <f t="shared" si="42"/>
        <v>66.897514157841655</v>
      </c>
      <c r="L912" s="69">
        <f t="shared" si="43"/>
        <v>-7.2485842158343416E-2</v>
      </c>
      <c r="M912" s="69">
        <f t="shared" si="44"/>
        <v>-58.641046306099824</v>
      </c>
    </row>
    <row r="913" spans="1:14" x14ac:dyDescent="0.2">
      <c r="A913" s="12" t="s">
        <v>117</v>
      </c>
      <c r="B913" s="23" t="s">
        <v>118</v>
      </c>
      <c r="C913" s="12" t="s">
        <v>100</v>
      </c>
      <c r="D913" s="13" t="s">
        <v>41</v>
      </c>
      <c r="E913" s="14" t="s">
        <v>42</v>
      </c>
      <c r="F913" s="15">
        <v>3321</v>
      </c>
      <c r="G913" s="86">
        <v>73.989999999999995</v>
      </c>
      <c r="H913" s="87">
        <v>74.089999999999989</v>
      </c>
      <c r="I913" s="87">
        <v>2.7514157841653886E-2</v>
      </c>
      <c r="J913" s="92">
        <v>0</v>
      </c>
      <c r="K913" s="69">
        <f t="shared" si="42"/>
        <v>74.017514157841646</v>
      </c>
      <c r="L913" s="69">
        <f t="shared" si="43"/>
        <v>-7.2485842158343416E-2</v>
      </c>
      <c r="M913" s="69">
        <f t="shared" si="44"/>
        <v>0</v>
      </c>
    </row>
    <row r="914" spans="1:14" x14ac:dyDescent="0.2">
      <c r="A914" s="12" t="s">
        <v>117</v>
      </c>
      <c r="B914" s="23" t="s">
        <v>118</v>
      </c>
      <c r="C914" s="12" t="s">
        <v>100</v>
      </c>
      <c r="D914" s="13" t="s">
        <v>43</v>
      </c>
      <c r="E914" s="14" t="s">
        <v>44</v>
      </c>
      <c r="F914" s="15">
        <v>3323</v>
      </c>
      <c r="G914" s="86">
        <v>47.89</v>
      </c>
      <c r="H914" s="87">
        <v>47.99</v>
      </c>
      <c r="I914" s="87">
        <v>2.7514157841653886E-2</v>
      </c>
      <c r="J914" s="92">
        <v>103</v>
      </c>
      <c r="K914" s="69">
        <f t="shared" si="42"/>
        <v>47.917514157841651</v>
      </c>
      <c r="L914" s="69">
        <f t="shared" si="43"/>
        <v>-7.2485842158350522E-2</v>
      </c>
      <c r="M914" s="69">
        <f t="shared" si="44"/>
        <v>-7.4660417423101038</v>
      </c>
    </row>
    <row r="915" spans="1:14" x14ac:dyDescent="0.2">
      <c r="A915" s="12" t="s">
        <v>117</v>
      </c>
      <c r="B915" s="23" t="s">
        <v>118</v>
      </c>
      <c r="C915" s="12" t="s">
        <v>100</v>
      </c>
      <c r="D915" s="13" t="s">
        <v>45</v>
      </c>
      <c r="E915" s="14" t="s">
        <v>46</v>
      </c>
      <c r="F915" s="15">
        <v>3325</v>
      </c>
      <c r="G915" s="86">
        <v>60.47</v>
      </c>
      <c r="H915" s="87">
        <v>60.57</v>
      </c>
      <c r="I915" s="87">
        <v>2.7514157841653886E-2</v>
      </c>
      <c r="J915" s="92">
        <v>10748</v>
      </c>
      <c r="K915" s="69">
        <f t="shared" si="42"/>
        <v>60.49751415784165</v>
      </c>
      <c r="L915" s="69">
        <f t="shared" si="43"/>
        <v>-7.2485842158350522E-2</v>
      </c>
      <c r="M915" s="69">
        <f t="shared" si="44"/>
        <v>-779.07783151795138</v>
      </c>
    </row>
    <row r="916" spans="1:14" x14ac:dyDescent="0.2">
      <c r="A916" s="12" t="s">
        <v>117</v>
      </c>
      <c r="B916" s="23" t="s">
        <v>118</v>
      </c>
      <c r="C916" s="12" t="s">
        <v>100</v>
      </c>
      <c r="D916" s="13" t="s">
        <v>47</v>
      </c>
      <c r="E916" s="14" t="s">
        <v>48</v>
      </c>
      <c r="F916" s="15">
        <v>3327</v>
      </c>
      <c r="G916" s="86">
        <v>66.87</v>
      </c>
      <c r="H916" s="87">
        <v>66.97</v>
      </c>
      <c r="I916" s="87">
        <v>2.7514157841653886E-2</v>
      </c>
      <c r="J916" s="92">
        <v>1146</v>
      </c>
      <c r="K916" s="69">
        <f t="shared" si="42"/>
        <v>66.897514157841655</v>
      </c>
      <c r="L916" s="69">
        <f t="shared" si="43"/>
        <v>-7.2485842158343416E-2</v>
      </c>
      <c r="M916" s="69">
        <f t="shared" si="44"/>
        <v>-83.068775113461555</v>
      </c>
    </row>
    <row r="917" spans="1:14" x14ac:dyDescent="0.2">
      <c r="A917" s="12" t="s">
        <v>117</v>
      </c>
      <c r="B917" s="23" t="s">
        <v>118</v>
      </c>
      <c r="C917" s="12" t="s">
        <v>100</v>
      </c>
      <c r="D917" s="13" t="s">
        <v>49</v>
      </c>
      <c r="E917" s="14" t="s">
        <v>50</v>
      </c>
      <c r="F917" s="15">
        <v>3329</v>
      </c>
      <c r="G917" s="86">
        <v>71.41</v>
      </c>
      <c r="H917" s="87">
        <v>71.509999999999991</v>
      </c>
      <c r="I917" s="87">
        <v>2.7514157841653886E-2</v>
      </c>
      <c r="J917" s="92">
        <v>35</v>
      </c>
      <c r="K917" s="69">
        <f t="shared" si="42"/>
        <v>71.437514157841647</v>
      </c>
      <c r="L917" s="69">
        <f t="shared" si="43"/>
        <v>-7.2485842158343416E-2</v>
      </c>
      <c r="M917" s="69">
        <f t="shared" si="44"/>
        <v>-2.5370044755420196</v>
      </c>
    </row>
    <row r="918" spans="1:14" x14ac:dyDescent="0.2">
      <c r="A918" s="12" t="s">
        <v>117</v>
      </c>
      <c r="B918" s="23" t="s">
        <v>118</v>
      </c>
      <c r="C918" s="12" t="s">
        <v>100</v>
      </c>
      <c r="D918" s="16" t="s">
        <v>51</v>
      </c>
      <c r="E918" s="17" t="s">
        <v>52</v>
      </c>
      <c r="F918" s="15">
        <v>3331</v>
      </c>
      <c r="G918" s="86">
        <v>79.09</v>
      </c>
      <c r="H918" s="87">
        <v>79.19</v>
      </c>
      <c r="I918" s="87">
        <v>2.7514157841653886E-2</v>
      </c>
      <c r="J918" s="92">
        <v>0</v>
      </c>
      <c r="K918" s="69">
        <f t="shared" si="42"/>
        <v>79.117514157841654</v>
      </c>
      <c r="L918" s="69">
        <f t="shared" si="43"/>
        <v>-7.2485842158343416E-2</v>
      </c>
      <c r="M918" s="69">
        <f t="shared" si="44"/>
        <v>0</v>
      </c>
    </row>
    <row r="919" spans="1:14" x14ac:dyDescent="0.2">
      <c r="A919" s="20" t="s">
        <v>342</v>
      </c>
      <c r="B919" s="21" t="s">
        <v>343</v>
      </c>
      <c r="C919" s="12" t="s">
        <v>114</v>
      </c>
      <c r="D919" s="13" t="s">
        <v>21</v>
      </c>
      <c r="E919" s="14" t="s">
        <v>22</v>
      </c>
      <c r="F919" s="15">
        <v>3301</v>
      </c>
      <c r="G919" s="86">
        <v>92.86</v>
      </c>
      <c r="H919" s="87">
        <v>93.04</v>
      </c>
      <c r="I919" s="87">
        <v>0</v>
      </c>
      <c r="J919" s="92">
        <v>0</v>
      </c>
      <c r="K919" s="69">
        <f t="shared" si="42"/>
        <v>92.86</v>
      </c>
      <c r="L919" s="69">
        <f t="shared" si="43"/>
        <v>-0.18000000000000682</v>
      </c>
      <c r="M919" s="69">
        <f t="shared" si="44"/>
        <v>0</v>
      </c>
      <c r="N919" s="70">
        <f>SUM(M919:M934)</f>
        <v>-1705.1400000000585</v>
      </c>
    </row>
    <row r="920" spans="1:14" x14ac:dyDescent="0.2">
      <c r="A920" s="20" t="s">
        <v>342</v>
      </c>
      <c r="B920" s="21" t="s">
        <v>343</v>
      </c>
      <c r="C920" s="12" t="s">
        <v>114</v>
      </c>
      <c r="D920" s="13" t="s">
        <v>23</v>
      </c>
      <c r="E920" s="14" t="s">
        <v>24</v>
      </c>
      <c r="F920" s="15">
        <v>3303</v>
      </c>
      <c r="G920" s="86">
        <v>100.85</v>
      </c>
      <c r="H920" s="87">
        <v>101.03</v>
      </c>
      <c r="I920" s="87">
        <v>0</v>
      </c>
      <c r="J920" s="92">
        <v>184</v>
      </c>
      <c r="K920" s="69">
        <f t="shared" si="42"/>
        <v>100.85</v>
      </c>
      <c r="L920" s="69">
        <f t="shared" si="43"/>
        <v>-0.18000000000000682</v>
      </c>
      <c r="M920" s="69">
        <f t="shared" si="44"/>
        <v>-33.120000000001255</v>
      </c>
    </row>
    <row r="921" spans="1:14" x14ac:dyDescent="0.2">
      <c r="A921" s="20" t="s">
        <v>342</v>
      </c>
      <c r="B921" s="21" t="s">
        <v>343</v>
      </c>
      <c r="C921" s="12" t="s">
        <v>114</v>
      </c>
      <c r="D921" s="13" t="s">
        <v>25</v>
      </c>
      <c r="E921" s="14" t="s">
        <v>26</v>
      </c>
      <c r="F921" s="15">
        <v>3305</v>
      </c>
      <c r="G921" s="86">
        <v>90.85</v>
      </c>
      <c r="H921" s="87">
        <v>91.03</v>
      </c>
      <c r="I921" s="87">
        <v>0</v>
      </c>
      <c r="J921" s="92">
        <v>0</v>
      </c>
      <c r="K921" s="69">
        <f t="shared" si="42"/>
        <v>90.85</v>
      </c>
      <c r="L921" s="69">
        <f t="shared" si="43"/>
        <v>-0.18000000000000682</v>
      </c>
      <c r="M921" s="69">
        <f t="shared" si="44"/>
        <v>0</v>
      </c>
    </row>
    <row r="922" spans="1:14" x14ac:dyDescent="0.2">
      <c r="A922" s="20" t="s">
        <v>342</v>
      </c>
      <c r="B922" s="21" t="s">
        <v>343</v>
      </c>
      <c r="C922" s="12" t="s">
        <v>114</v>
      </c>
      <c r="D922" s="13" t="s">
        <v>27</v>
      </c>
      <c r="E922" s="14" t="s">
        <v>28</v>
      </c>
      <c r="F922" s="15">
        <v>3307</v>
      </c>
      <c r="G922" s="86">
        <v>99.54</v>
      </c>
      <c r="H922" s="87">
        <v>99.720000000000013</v>
      </c>
      <c r="I922" s="87">
        <v>0</v>
      </c>
      <c r="J922" s="92">
        <v>0</v>
      </c>
      <c r="K922" s="69">
        <f t="shared" si="42"/>
        <v>99.54</v>
      </c>
      <c r="L922" s="69">
        <f t="shared" si="43"/>
        <v>-0.18000000000000682</v>
      </c>
      <c r="M922" s="69">
        <f t="shared" si="44"/>
        <v>0</v>
      </c>
    </row>
    <row r="923" spans="1:14" x14ac:dyDescent="0.2">
      <c r="A923" s="20" t="s">
        <v>342</v>
      </c>
      <c r="B923" s="21" t="s">
        <v>343</v>
      </c>
      <c r="C923" s="12" t="s">
        <v>114</v>
      </c>
      <c r="D923" s="13" t="s">
        <v>29</v>
      </c>
      <c r="E923" s="14" t="s">
        <v>30</v>
      </c>
      <c r="F923" s="15">
        <v>3309</v>
      </c>
      <c r="G923" s="86">
        <v>61.53</v>
      </c>
      <c r="H923" s="87">
        <v>61.71</v>
      </c>
      <c r="I923" s="87">
        <v>0</v>
      </c>
      <c r="J923" s="92">
        <v>866</v>
      </c>
      <c r="K923" s="69">
        <f t="shared" si="42"/>
        <v>61.53</v>
      </c>
      <c r="L923" s="69">
        <f t="shared" si="43"/>
        <v>-0.17999999999999972</v>
      </c>
      <c r="M923" s="69">
        <f t="shared" si="44"/>
        <v>-155.87999999999977</v>
      </c>
    </row>
    <row r="924" spans="1:14" x14ac:dyDescent="0.2">
      <c r="A924" s="20" t="s">
        <v>342</v>
      </c>
      <c r="B924" s="21" t="s">
        <v>343</v>
      </c>
      <c r="C924" s="12" t="s">
        <v>114</v>
      </c>
      <c r="D924" s="13" t="s">
        <v>31</v>
      </c>
      <c r="E924" s="14" t="s">
        <v>32</v>
      </c>
      <c r="F924" s="15">
        <v>3311</v>
      </c>
      <c r="G924" s="86">
        <v>78.73</v>
      </c>
      <c r="H924" s="87">
        <v>78.910000000000011</v>
      </c>
      <c r="I924" s="87">
        <v>0</v>
      </c>
      <c r="J924" s="92">
        <v>520</v>
      </c>
      <c r="K924" s="69">
        <f t="shared" si="42"/>
        <v>78.73</v>
      </c>
      <c r="L924" s="69">
        <f t="shared" si="43"/>
        <v>-0.18000000000000682</v>
      </c>
      <c r="M924" s="69">
        <f t="shared" si="44"/>
        <v>-93.600000000003547</v>
      </c>
    </row>
    <row r="925" spans="1:14" x14ac:dyDescent="0.2">
      <c r="A925" s="20" t="s">
        <v>342</v>
      </c>
      <c r="B925" s="21" t="s">
        <v>343</v>
      </c>
      <c r="C925" s="12" t="s">
        <v>114</v>
      </c>
      <c r="D925" s="13" t="s">
        <v>33</v>
      </c>
      <c r="E925" s="14" t="s">
        <v>34</v>
      </c>
      <c r="F925" s="15">
        <v>3313</v>
      </c>
      <c r="G925" s="86">
        <v>83.71</v>
      </c>
      <c r="H925" s="87">
        <v>83.89</v>
      </c>
      <c r="I925" s="87">
        <v>0</v>
      </c>
      <c r="J925" s="92">
        <v>0</v>
      </c>
      <c r="K925" s="69">
        <f t="shared" si="42"/>
        <v>83.71</v>
      </c>
      <c r="L925" s="69">
        <f t="shared" si="43"/>
        <v>-0.18000000000000682</v>
      </c>
      <c r="M925" s="69">
        <f t="shared" si="44"/>
        <v>0</v>
      </c>
    </row>
    <row r="926" spans="1:14" x14ac:dyDescent="0.2">
      <c r="A926" s="20" t="s">
        <v>342</v>
      </c>
      <c r="B926" s="21" t="s">
        <v>343</v>
      </c>
      <c r="C926" s="12" t="s">
        <v>114</v>
      </c>
      <c r="D926" s="13" t="s">
        <v>35</v>
      </c>
      <c r="E926" s="14" t="s">
        <v>36</v>
      </c>
      <c r="F926" s="15">
        <v>3315</v>
      </c>
      <c r="G926" s="86">
        <v>95.44</v>
      </c>
      <c r="H926" s="87">
        <v>95.62</v>
      </c>
      <c r="I926" s="87">
        <v>0</v>
      </c>
      <c r="J926" s="92">
        <v>3888</v>
      </c>
      <c r="K926" s="69">
        <f t="shared" si="42"/>
        <v>95.44</v>
      </c>
      <c r="L926" s="69">
        <f t="shared" si="43"/>
        <v>-0.18000000000000682</v>
      </c>
      <c r="M926" s="69">
        <f t="shared" si="44"/>
        <v>-699.84000000002652</v>
      </c>
    </row>
    <row r="927" spans="1:14" x14ac:dyDescent="0.2">
      <c r="A927" s="20" t="s">
        <v>342</v>
      </c>
      <c r="B927" s="21" t="s">
        <v>343</v>
      </c>
      <c r="C927" s="12" t="s">
        <v>114</v>
      </c>
      <c r="D927" s="13" t="s">
        <v>37</v>
      </c>
      <c r="E927" s="14" t="s">
        <v>38</v>
      </c>
      <c r="F927" s="15">
        <v>3317</v>
      </c>
      <c r="G927" s="86">
        <v>61.04</v>
      </c>
      <c r="H927" s="87">
        <v>61.22</v>
      </c>
      <c r="I927" s="87">
        <v>0</v>
      </c>
      <c r="J927" s="92">
        <v>0</v>
      </c>
      <c r="K927" s="69">
        <f t="shared" si="42"/>
        <v>61.04</v>
      </c>
      <c r="L927" s="69">
        <f t="shared" si="43"/>
        <v>-0.17999999999999972</v>
      </c>
      <c r="M927" s="69">
        <f t="shared" si="44"/>
        <v>0</v>
      </c>
    </row>
    <row r="928" spans="1:14" x14ac:dyDescent="0.2">
      <c r="A928" s="20" t="s">
        <v>342</v>
      </c>
      <c r="B928" s="21" t="s">
        <v>343</v>
      </c>
      <c r="C928" s="12" t="s">
        <v>114</v>
      </c>
      <c r="D928" s="13" t="s">
        <v>39</v>
      </c>
      <c r="E928" s="14" t="s">
        <v>40</v>
      </c>
      <c r="F928" s="15">
        <v>3319</v>
      </c>
      <c r="G928" s="86">
        <v>73.17</v>
      </c>
      <c r="H928" s="87">
        <v>73.350000000000009</v>
      </c>
      <c r="I928" s="87">
        <v>0</v>
      </c>
      <c r="J928" s="92">
        <v>687</v>
      </c>
      <c r="K928" s="69">
        <f t="shared" si="42"/>
        <v>73.17</v>
      </c>
      <c r="L928" s="69">
        <f t="shared" si="43"/>
        <v>-0.18000000000000682</v>
      </c>
      <c r="M928" s="69">
        <f t="shared" si="44"/>
        <v>-123.66000000000469</v>
      </c>
    </row>
    <row r="929" spans="1:14" x14ac:dyDescent="0.2">
      <c r="A929" s="20" t="s">
        <v>342</v>
      </c>
      <c r="B929" s="21" t="s">
        <v>343</v>
      </c>
      <c r="C929" s="12" t="s">
        <v>114</v>
      </c>
      <c r="D929" s="13" t="s">
        <v>41</v>
      </c>
      <c r="E929" s="14" t="s">
        <v>42</v>
      </c>
      <c r="F929" s="15">
        <v>3321</v>
      </c>
      <c r="G929" s="86">
        <v>81.180000000000007</v>
      </c>
      <c r="H929" s="87">
        <v>81.360000000000014</v>
      </c>
      <c r="I929" s="87">
        <v>0</v>
      </c>
      <c r="J929" s="92">
        <v>293</v>
      </c>
      <c r="K929" s="69">
        <f t="shared" si="42"/>
        <v>81.180000000000007</v>
      </c>
      <c r="L929" s="69">
        <f t="shared" si="43"/>
        <v>-0.18000000000000682</v>
      </c>
      <c r="M929" s="69">
        <f t="shared" si="44"/>
        <v>-52.740000000001999</v>
      </c>
    </row>
    <row r="930" spans="1:14" x14ac:dyDescent="0.2">
      <c r="A930" s="20" t="s">
        <v>342</v>
      </c>
      <c r="B930" s="21" t="s">
        <v>343</v>
      </c>
      <c r="C930" s="12" t="s">
        <v>114</v>
      </c>
      <c r="D930" s="13" t="s">
        <v>43</v>
      </c>
      <c r="E930" s="14" t="s">
        <v>44</v>
      </c>
      <c r="F930" s="15">
        <v>3323</v>
      </c>
      <c r="G930" s="86">
        <v>52.19</v>
      </c>
      <c r="H930" s="87">
        <v>52.37</v>
      </c>
      <c r="I930" s="87">
        <v>0</v>
      </c>
      <c r="J930" s="92">
        <v>0</v>
      </c>
      <c r="K930" s="69">
        <f t="shared" si="42"/>
        <v>52.19</v>
      </c>
      <c r="L930" s="69">
        <f t="shared" si="43"/>
        <v>-0.17999999999999972</v>
      </c>
      <c r="M930" s="69">
        <f t="shared" si="44"/>
        <v>0</v>
      </c>
    </row>
    <row r="931" spans="1:14" x14ac:dyDescent="0.2">
      <c r="A931" s="20" t="s">
        <v>342</v>
      </c>
      <c r="B931" s="21" t="s">
        <v>343</v>
      </c>
      <c r="C931" s="12" t="s">
        <v>114</v>
      </c>
      <c r="D931" s="13" t="s">
        <v>45</v>
      </c>
      <c r="E931" s="14" t="s">
        <v>46</v>
      </c>
      <c r="F931" s="15">
        <v>3325</v>
      </c>
      <c r="G931" s="86">
        <v>66.06</v>
      </c>
      <c r="H931" s="87">
        <v>66.240000000000009</v>
      </c>
      <c r="I931" s="87">
        <v>0</v>
      </c>
      <c r="J931" s="92">
        <v>366</v>
      </c>
      <c r="K931" s="69">
        <f t="shared" si="42"/>
        <v>66.06</v>
      </c>
      <c r="L931" s="69">
        <f t="shared" si="43"/>
        <v>-0.18000000000000682</v>
      </c>
      <c r="M931" s="69">
        <f t="shared" si="44"/>
        <v>-65.880000000002497</v>
      </c>
    </row>
    <row r="932" spans="1:14" x14ac:dyDescent="0.2">
      <c r="A932" s="20" t="s">
        <v>342</v>
      </c>
      <c r="B932" s="21" t="s">
        <v>343</v>
      </c>
      <c r="C932" s="12" t="s">
        <v>114</v>
      </c>
      <c r="D932" s="13" t="s">
        <v>47</v>
      </c>
      <c r="E932" s="14" t="s">
        <v>48</v>
      </c>
      <c r="F932" s="15">
        <v>3327</v>
      </c>
      <c r="G932" s="86">
        <v>73.17</v>
      </c>
      <c r="H932" s="87">
        <v>73.350000000000009</v>
      </c>
      <c r="I932" s="87">
        <v>0</v>
      </c>
      <c r="J932" s="92">
        <v>0</v>
      </c>
      <c r="K932" s="69">
        <f t="shared" si="42"/>
        <v>73.17</v>
      </c>
      <c r="L932" s="69">
        <f t="shared" si="43"/>
        <v>-0.18000000000000682</v>
      </c>
      <c r="M932" s="69">
        <f t="shared" si="44"/>
        <v>0</v>
      </c>
    </row>
    <row r="933" spans="1:14" x14ac:dyDescent="0.2">
      <c r="A933" s="20" t="s">
        <v>342</v>
      </c>
      <c r="B933" s="21" t="s">
        <v>343</v>
      </c>
      <c r="C933" s="12" t="s">
        <v>114</v>
      </c>
      <c r="D933" s="13" t="s">
        <v>49</v>
      </c>
      <c r="E933" s="14" t="s">
        <v>50</v>
      </c>
      <c r="F933" s="15">
        <v>3329</v>
      </c>
      <c r="G933" s="86">
        <v>78.25</v>
      </c>
      <c r="H933" s="87">
        <v>78.430000000000007</v>
      </c>
      <c r="I933" s="87">
        <v>0</v>
      </c>
      <c r="J933" s="92">
        <v>535</v>
      </c>
      <c r="K933" s="69">
        <f t="shared" si="42"/>
        <v>78.25</v>
      </c>
      <c r="L933" s="69">
        <f t="shared" si="43"/>
        <v>-0.18000000000000682</v>
      </c>
      <c r="M933" s="69">
        <f t="shared" si="44"/>
        <v>-96.300000000003649</v>
      </c>
    </row>
    <row r="934" spans="1:14" x14ac:dyDescent="0.2">
      <c r="A934" s="20" t="s">
        <v>342</v>
      </c>
      <c r="B934" s="21" t="s">
        <v>343</v>
      </c>
      <c r="C934" s="12" t="s">
        <v>114</v>
      </c>
      <c r="D934" s="16" t="s">
        <v>51</v>
      </c>
      <c r="E934" s="17" t="s">
        <v>52</v>
      </c>
      <c r="F934" s="15">
        <v>3331</v>
      </c>
      <c r="G934" s="86">
        <v>86.96</v>
      </c>
      <c r="H934" s="87">
        <v>87.14</v>
      </c>
      <c r="I934" s="87">
        <v>0</v>
      </c>
      <c r="J934" s="92">
        <v>2134</v>
      </c>
      <c r="K934" s="69">
        <f t="shared" si="42"/>
        <v>86.96</v>
      </c>
      <c r="L934" s="69">
        <f t="shared" si="43"/>
        <v>-0.18000000000000682</v>
      </c>
      <c r="M934" s="69">
        <f t="shared" si="44"/>
        <v>-384.12000000001456</v>
      </c>
    </row>
    <row r="935" spans="1:14" x14ac:dyDescent="0.2">
      <c r="A935" s="12" t="s">
        <v>157</v>
      </c>
      <c r="B935" s="21" t="s">
        <v>158</v>
      </c>
      <c r="C935" s="12" t="s">
        <v>97</v>
      </c>
      <c r="D935" s="13" t="s">
        <v>21</v>
      </c>
      <c r="E935" s="14" t="s">
        <v>22</v>
      </c>
      <c r="F935" s="15">
        <v>3301</v>
      </c>
      <c r="G935" s="86">
        <v>85.84</v>
      </c>
      <c r="H935" s="87">
        <v>86.070000000000007</v>
      </c>
      <c r="I935" s="87">
        <v>0</v>
      </c>
      <c r="J935" s="92">
        <v>0</v>
      </c>
      <c r="K935" s="69">
        <f t="shared" ref="K935:K998" si="45">+G935+I935</f>
        <v>85.84</v>
      </c>
      <c r="L935" s="69">
        <f t="shared" ref="L935:L998" si="46">+K935-H935</f>
        <v>-0.23000000000000398</v>
      </c>
      <c r="M935" s="69">
        <f t="shared" ref="M935:M998" si="47">+L935*J935</f>
        <v>0</v>
      </c>
      <c r="N935" s="70">
        <f>SUM(M935:M950)</f>
        <v>-1738.5699999999947</v>
      </c>
    </row>
    <row r="936" spans="1:14" x14ac:dyDescent="0.2">
      <c r="A936" s="12" t="s">
        <v>157</v>
      </c>
      <c r="B936" s="21" t="s">
        <v>158</v>
      </c>
      <c r="C936" s="12" t="s">
        <v>97</v>
      </c>
      <c r="D936" s="13" t="s">
        <v>23</v>
      </c>
      <c r="E936" s="14" t="s">
        <v>24</v>
      </c>
      <c r="F936" s="15">
        <v>3303</v>
      </c>
      <c r="G936" s="86">
        <v>93.05</v>
      </c>
      <c r="H936" s="87">
        <v>93.28</v>
      </c>
      <c r="I936" s="87">
        <v>0</v>
      </c>
      <c r="J936" s="92">
        <v>0</v>
      </c>
      <c r="K936" s="69">
        <f t="shared" si="45"/>
        <v>93.05</v>
      </c>
      <c r="L936" s="69">
        <f t="shared" si="46"/>
        <v>-0.23000000000000398</v>
      </c>
      <c r="M936" s="69">
        <f t="shared" si="47"/>
        <v>0</v>
      </c>
    </row>
    <row r="937" spans="1:14" x14ac:dyDescent="0.2">
      <c r="A937" s="12" t="s">
        <v>157</v>
      </c>
      <c r="B937" s="21" t="s">
        <v>158</v>
      </c>
      <c r="C937" s="12" t="s">
        <v>97</v>
      </c>
      <c r="D937" s="13" t="s">
        <v>25</v>
      </c>
      <c r="E937" s="14" t="s">
        <v>26</v>
      </c>
      <c r="F937" s="15">
        <v>3305</v>
      </c>
      <c r="G937" s="86">
        <v>83.96</v>
      </c>
      <c r="H937" s="87">
        <v>84.19</v>
      </c>
      <c r="I937" s="87">
        <v>0</v>
      </c>
      <c r="J937" s="92">
        <v>0</v>
      </c>
      <c r="K937" s="69">
        <f t="shared" si="45"/>
        <v>83.96</v>
      </c>
      <c r="L937" s="69">
        <f t="shared" si="46"/>
        <v>-0.23000000000000398</v>
      </c>
      <c r="M937" s="69">
        <f t="shared" si="47"/>
        <v>0</v>
      </c>
    </row>
    <row r="938" spans="1:14" x14ac:dyDescent="0.2">
      <c r="A938" s="12" t="s">
        <v>157</v>
      </c>
      <c r="B938" s="21" t="s">
        <v>158</v>
      </c>
      <c r="C938" s="12" t="s">
        <v>97</v>
      </c>
      <c r="D938" s="13" t="s">
        <v>27</v>
      </c>
      <c r="E938" s="14" t="s">
        <v>28</v>
      </c>
      <c r="F938" s="15">
        <v>3307</v>
      </c>
      <c r="G938" s="86">
        <v>91.72</v>
      </c>
      <c r="H938" s="87">
        <v>91.95</v>
      </c>
      <c r="I938" s="87">
        <v>0</v>
      </c>
      <c r="J938" s="92">
        <v>0</v>
      </c>
      <c r="K938" s="69">
        <f t="shared" si="45"/>
        <v>91.72</v>
      </c>
      <c r="L938" s="69">
        <f t="shared" si="46"/>
        <v>-0.23000000000000398</v>
      </c>
      <c r="M938" s="69">
        <f t="shared" si="47"/>
        <v>0</v>
      </c>
    </row>
    <row r="939" spans="1:14" x14ac:dyDescent="0.2">
      <c r="A939" s="12" t="s">
        <v>157</v>
      </c>
      <c r="B939" s="21" t="s">
        <v>158</v>
      </c>
      <c r="C939" s="12" t="s">
        <v>97</v>
      </c>
      <c r="D939" s="13" t="s">
        <v>29</v>
      </c>
      <c r="E939" s="14" t="s">
        <v>30</v>
      </c>
      <c r="F939" s="15">
        <v>3309</v>
      </c>
      <c r="G939" s="86">
        <v>57.47</v>
      </c>
      <c r="H939" s="87">
        <v>57.699999999999996</v>
      </c>
      <c r="I939" s="87">
        <v>0</v>
      </c>
      <c r="J939" s="92">
        <v>332</v>
      </c>
      <c r="K939" s="69">
        <f t="shared" si="45"/>
        <v>57.47</v>
      </c>
      <c r="L939" s="69">
        <f t="shared" si="46"/>
        <v>-0.22999999999999687</v>
      </c>
      <c r="M939" s="69">
        <f t="shared" si="47"/>
        <v>-76.359999999998962</v>
      </c>
    </row>
    <row r="940" spans="1:14" x14ac:dyDescent="0.2">
      <c r="A940" s="12" t="s">
        <v>157</v>
      </c>
      <c r="B940" s="21" t="s">
        <v>158</v>
      </c>
      <c r="C940" s="12" t="s">
        <v>97</v>
      </c>
      <c r="D940" s="13" t="s">
        <v>31</v>
      </c>
      <c r="E940" s="14" t="s">
        <v>32</v>
      </c>
      <c r="F940" s="15">
        <v>3311</v>
      </c>
      <c r="G940" s="86">
        <v>73.06</v>
      </c>
      <c r="H940" s="87">
        <v>73.290000000000006</v>
      </c>
      <c r="I940" s="87">
        <v>0</v>
      </c>
      <c r="J940" s="92">
        <v>1028</v>
      </c>
      <c r="K940" s="69">
        <f t="shared" si="45"/>
        <v>73.06</v>
      </c>
      <c r="L940" s="69">
        <f t="shared" si="46"/>
        <v>-0.23000000000000398</v>
      </c>
      <c r="M940" s="69">
        <f t="shared" si="47"/>
        <v>-236.44000000000409</v>
      </c>
    </row>
    <row r="941" spans="1:14" x14ac:dyDescent="0.2">
      <c r="A941" s="12" t="s">
        <v>157</v>
      </c>
      <c r="B941" s="21" t="s">
        <v>158</v>
      </c>
      <c r="C941" s="12" t="s">
        <v>97</v>
      </c>
      <c r="D941" s="13" t="s">
        <v>33</v>
      </c>
      <c r="E941" s="14" t="s">
        <v>34</v>
      </c>
      <c r="F941" s="15">
        <v>3313</v>
      </c>
      <c r="G941" s="86">
        <v>77.58</v>
      </c>
      <c r="H941" s="87">
        <v>77.81</v>
      </c>
      <c r="I941" s="87">
        <v>0</v>
      </c>
      <c r="J941" s="92">
        <v>0</v>
      </c>
      <c r="K941" s="69">
        <f t="shared" si="45"/>
        <v>77.58</v>
      </c>
      <c r="L941" s="69">
        <f t="shared" si="46"/>
        <v>-0.23000000000000398</v>
      </c>
      <c r="M941" s="69">
        <f t="shared" si="47"/>
        <v>0</v>
      </c>
    </row>
    <row r="942" spans="1:14" x14ac:dyDescent="0.2">
      <c r="A942" s="12" t="s">
        <v>157</v>
      </c>
      <c r="B942" s="21" t="s">
        <v>158</v>
      </c>
      <c r="C942" s="12" t="s">
        <v>97</v>
      </c>
      <c r="D942" s="13" t="s">
        <v>35</v>
      </c>
      <c r="E942" s="14" t="s">
        <v>36</v>
      </c>
      <c r="F942" s="15">
        <v>3315</v>
      </c>
      <c r="G942" s="86">
        <v>88.15</v>
      </c>
      <c r="H942" s="87">
        <v>88.38000000000001</v>
      </c>
      <c r="I942" s="87">
        <v>0</v>
      </c>
      <c r="J942" s="92">
        <v>19</v>
      </c>
      <c r="K942" s="69">
        <f t="shared" si="45"/>
        <v>88.15</v>
      </c>
      <c r="L942" s="69">
        <f t="shared" si="46"/>
        <v>-0.23000000000000398</v>
      </c>
      <c r="M942" s="69">
        <f t="shared" si="47"/>
        <v>-4.3700000000000756</v>
      </c>
    </row>
    <row r="943" spans="1:14" x14ac:dyDescent="0.2">
      <c r="A943" s="12" t="s">
        <v>157</v>
      </c>
      <c r="B943" s="21" t="s">
        <v>158</v>
      </c>
      <c r="C943" s="12" t="s">
        <v>97</v>
      </c>
      <c r="D943" s="13" t="s">
        <v>37</v>
      </c>
      <c r="E943" s="14" t="s">
        <v>38</v>
      </c>
      <c r="F943" s="15">
        <v>3317</v>
      </c>
      <c r="G943" s="86">
        <v>57.05</v>
      </c>
      <c r="H943" s="87">
        <v>57.279999999999994</v>
      </c>
      <c r="I943" s="87">
        <v>0</v>
      </c>
      <c r="J943" s="92">
        <v>0</v>
      </c>
      <c r="K943" s="69">
        <f t="shared" si="45"/>
        <v>57.05</v>
      </c>
      <c r="L943" s="69">
        <f t="shared" si="46"/>
        <v>-0.22999999999999687</v>
      </c>
      <c r="M943" s="69">
        <f t="shared" si="47"/>
        <v>0</v>
      </c>
    </row>
    <row r="944" spans="1:14" x14ac:dyDescent="0.2">
      <c r="A944" s="12" t="s">
        <v>157</v>
      </c>
      <c r="B944" s="21" t="s">
        <v>158</v>
      </c>
      <c r="C944" s="12" t="s">
        <v>97</v>
      </c>
      <c r="D944" s="13" t="s">
        <v>39</v>
      </c>
      <c r="E944" s="14" t="s">
        <v>40</v>
      </c>
      <c r="F944" s="15">
        <v>3319</v>
      </c>
      <c r="G944" s="86">
        <v>68.069999999999993</v>
      </c>
      <c r="H944" s="87">
        <v>68.3</v>
      </c>
      <c r="I944" s="87">
        <v>0</v>
      </c>
      <c r="J944" s="92">
        <v>28</v>
      </c>
      <c r="K944" s="69">
        <f t="shared" si="45"/>
        <v>68.069999999999993</v>
      </c>
      <c r="L944" s="69">
        <f t="shared" si="46"/>
        <v>-0.23000000000000398</v>
      </c>
      <c r="M944" s="69">
        <f t="shared" si="47"/>
        <v>-6.4400000000001114</v>
      </c>
    </row>
    <row r="945" spans="1:14" x14ac:dyDescent="0.2">
      <c r="A945" s="12" t="s">
        <v>157</v>
      </c>
      <c r="B945" s="21" t="s">
        <v>158</v>
      </c>
      <c r="C945" s="12" t="s">
        <v>97</v>
      </c>
      <c r="D945" s="13" t="s">
        <v>41</v>
      </c>
      <c r="E945" s="14" t="s">
        <v>42</v>
      </c>
      <c r="F945" s="15">
        <v>3321</v>
      </c>
      <c r="G945" s="86">
        <v>75.3</v>
      </c>
      <c r="H945" s="87">
        <v>75.53</v>
      </c>
      <c r="I945" s="87">
        <v>0</v>
      </c>
      <c r="J945" s="92">
        <v>0</v>
      </c>
      <c r="K945" s="69">
        <f t="shared" si="45"/>
        <v>75.3</v>
      </c>
      <c r="L945" s="69">
        <f t="shared" si="46"/>
        <v>-0.23000000000000398</v>
      </c>
      <c r="M945" s="69">
        <f t="shared" si="47"/>
        <v>0</v>
      </c>
    </row>
    <row r="946" spans="1:14" x14ac:dyDescent="0.2">
      <c r="A946" s="12" t="s">
        <v>157</v>
      </c>
      <c r="B946" s="21" t="s">
        <v>158</v>
      </c>
      <c r="C946" s="12" t="s">
        <v>97</v>
      </c>
      <c r="D946" s="13" t="s">
        <v>43</v>
      </c>
      <c r="E946" s="14" t="s">
        <v>44</v>
      </c>
      <c r="F946" s="15">
        <v>3323</v>
      </c>
      <c r="G946" s="86">
        <v>49.02</v>
      </c>
      <c r="H946" s="87">
        <v>49.25</v>
      </c>
      <c r="I946" s="87">
        <v>0</v>
      </c>
      <c r="J946" s="92">
        <v>17</v>
      </c>
      <c r="K946" s="69">
        <f t="shared" si="45"/>
        <v>49.02</v>
      </c>
      <c r="L946" s="69">
        <f t="shared" si="46"/>
        <v>-0.22999999999999687</v>
      </c>
      <c r="M946" s="69">
        <f t="shared" si="47"/>
        <v>-3.9099999999999469</v>
      </c>
    </row>
    <row r="947" spans="1:14" x14ac:dyDescent="0.2">
      <c r="A947" s="12" t="s">
        <v>157</v>
      </c>
      <c r="B947" s="21" t="s">
        <v>158</v>
      </c>
      <c r="C947" s="12" t="s">
        <v>97</v>
      </c>
      <c r="D947" s="13" t="s">
        <v>45</v>
      </c>
      <c r="E947" s="14" t="s">
        <v>46</v>
      </c>
      <c r="F947" s="15">
        <v>3325</v>
      </c>
      <c r="G947" s="86">
        <v>61.61</v>
      </c>
      <c r="H947" s="87">
        <v>61.839999999999996</v>
      </c>
      <c r="I947" s="87">
        <v>0</v>
      </c>
      <c r="J947" s="92">
        <v>4631</v>
      </c>
      <c r="K947" s="69">
        <f t="shared" si="45"/>
        <v>61.61</v>
      </c>
      <c r="L947" s="69">
        <f t="shared" si="46"/>
        <v>-0.22999999999999687</v>
      </c>
      <c r="M947" s="69">
        <f t="shared" si="47"/>
        <v>-1065.1299999999856</v>
      </c>
    </row>
    <row r="948" spans="1:14" x14ac:dyDescent="0.2">
      <c r="A948" s="12" t="s">
        <v>157</v>
      </c>
      <c r="B948" s="21" t="s">
        <v>158</v>
      </c>
      <c r="C948" s="12" t="s">
        <v>97</v>
      </c>
      <c r="D948" s="13" t="s">
        <v>47</v>
      </c>
      <c r="E948" s="14" t="s">
        <v>48</v>
      </c>
      <c r="F948" s="15">
        <v>3327</v>
      </c>
      <c r="G948" s="86">
        <v>68.069999999999993</v>
      </c>
      <c r="H948" s="87">
        <v>68.3</v>
      </c>
      <c r="I948" s="87">
        <v>0</v>
      </c>
      <c r="J948" s="92">
        <v>1316</v>
      </c>
      <c r="K948" s="69">
        <f t="shared" si="45"/>
        <v>68.069999999999993</v>
      </c>
      <c r="L948" s="69">
        <f t="shared" si="46"/>
        <v>-0.23000000000000398</v>
      </c>
      <c r="M948" s="69">
        <f t="shared" si="47"/>
        <v>-302.68000000000524</v>
      </c>
    </row>
    <row r="949" spans="1:14" x14ac:dyDescent="0.2">
      <c r="A949" s="12" t="s">
        <v>157</v>
      </c>
      <c r="B949" s="21" t="s">
        <v>158</v>
      </c>
      <c r="C949" s="12" t="s">
        <v>97</v>
      </c>
      <c r="D949" s="13" t="s">
        <v>49</v>
      </c>
      <c r="E949" s="14" t="s">
        <v>50</v>
      </c>
      <c r="F949" s="15">
        <v>3329</v>
      </c>
      <c r="G949" s="86">
        <v>72.66</v>
      </c>
      <c r="H949" s="87">
        <v>72.89</v>
      </c>
      <c r="I949" s="87">
        <v>0</v>
      </c>
      <c r="J949" s="92">
        <v>44</v>
      </c>
      <c r="K949" s="69">
        <f t="shared" si="45"/>
        <v>72.66</v>
      </c>
      <c r="L949" s="69">
        <f t="shared" si="46"/>
        <v>-0.23000000000000398</v>
      </c>
      <c r="M949" s="69">
        <f t="shared" si="47"/>
        <v>-10.120000000000175</v>
      </c>
    </row>
    <row r="950" spans="1:14" x14ac:dyDescent="0.2">
      <c r="A950" s="12" t="s">
        <v>157</v>
      </c>
      <c r="B950" s="21" t="s">
        <v>158</v>
      </c>
      <c r="C950" s="12" t="s">
        <v>97</v>
      </c>
      <c r="D950" s="16" t="s">
        <v>51</v>
      </c>
      <c r="E950" s="17" t="s">
        <v>52</v>
      </c>
      <c r="F950" s="15">
        <v>3331</v>
      </c>
      <c r="G950" s="86">
        <v>80.52</v>
      </c>
      <c r="H950" s="87">
        <v>80.75</v>
      </c>
      <c r="I950" s="87">
        <v>0</v>
      </c>
      <c r="J950" s="92">
        <v>144</v>
      </c>
      <c r="K950" s="69">
        <f t="shared" si="45"/>
        <v>80.52</v>
      </c>
      <c r="L950" s="69">
        <f t="shared" si="46"/>
        <v>-0.23000000000000398</v>
      </c>
      <c r="M950" s="69">
        <f t="shared" si="47"/>
        <v>-33.120000000000573</v>
      </c>
    </row>
    <row r="951" spans="1:14" x14ac:dyDescent="0.2">
      <c r="A951" s="20" t="s">
        <v>201</v>
      </c>
      <c r="B951" s="21" t="s">
        <v>202</v>
      </c>
      <c r="C951" s="12" t="s">
        <v>91</v>
      </c>
      <c r="D951" s="13" t="s">
        <v>21</v>
      </c>
      <c r="E951" s="14" t="s">
        <v>22</v>
      </c>
      <c r="F951" s="15">
        <v>3301</v>
      </c>
      <c r="G951" s="86">
        <f>126.2+49.49</f>
        <v>175.69</v>
      </c>
      <c r="H951" s="87">
        <v>175.91</v>
      </c>
      <c r="I951" s="87">
        <v>0.12425398770398911</v>
      </c>
      <c r="J951" s="92">
        <v>23992</v>
      </c>
      <c r="K951" s="69">
        <f t="shared" si="45"/>
        <v>175.81425398770398</v>
      </c>
      <c r="L951" s="69">
        <f t="shared" si="46"/>
        <v>-9.5746012296018534E-2</v>
      </c>
      <c r="M951" s="69">
        <f t="shared" si="47"/>
        <v>-2297.1383270060769</v>
      </c>
      <c r="N951" s="70">
        <f>SUM(M951:M966)</f>
        <v>-6108.1168544244874</v>
      </c>
    </row>
    <row r="952" spans="1:14" x14ac:dyDescent="0.2">
      <c r="A952" s="20" t="s">
        <v>201</v>
      </c>
      <c r="B952" s="21" t="s">
        <v>202</v>
      </c>
      <c r="C952" s="12" t="s">
        <v>91</v>
      </c>
      <c r="D952" s="13" t="s">
        <v>23</v>
      </c>
      <c r="E952" s="14" t="s">
        <v>24</v>
      </c>
      <c r="F952" s="15">
        <v>3303</v>
      </c>
      <c r="G952" s="86">
        <f>137.99+49.49</f>
        <v>187.48000000000002</v>
      </c>
      <c r="H952" s="87">
        <v>187.70000000000002</v>
      </c>
      <c r="I952" s="87">
        <v>0.12425398770398911</v>
      </c>
      <c r="J952" s="92">
        <v>0</v>
      </c>
      <c r="K952" s="69">
        <f t="shared" si="45"/>
        <v>187.604253987704</v>
      </c>
      <c r="L952" s="69">
        <f t="shared" si="46"/>
        <v>-9.5746012296018534E-2</v>
      </c>
      <c r="M952" s="69">
        <f t="shared" si="47"/>
        <v>0</v>
      </c>
    </row>
    <row r="953" spans="1:14" x14ac:dyDescent="0.2">
      <c r="A953" s="20" t="s">
        <v>201</v>
      </c>
      <c r="B953" s="21" t="s">
        <v>202</v>
      </c>
      <c r="C953" s="12" t="s">
        <v>91</v>
      </c>
      <c r="D953" s="13" t="s">
        <v>25</v>
      </c>
      <c r="E953" s="14" t="s">
        <v>26</v>
      </c>
      <c r="F953" s="15">
        <v>3305</v>
      </c>
      <c r="G953" s="86">
        <f>123.13+49.49</f>
        <v>172.62</v>
      </c>
      <c r="H953" s="87">
        <v>172.84</v>
      </c>
      <c r="I953" s="87">
        <v>0.12425398770398911</v>
      </c>
      <c r="J953" s="92">
        <v>0</v>
      </c>
      <c r="K953" s="69">
        <f t="shared" si="45"/>
        <v>172.74425398770398</v>
      </c>
      <c r="L953" s="69">
        <f t="shared" si="46"/>
        <v>-9.5746012296018534E-2</v>
      </c>
      <c r="M953" s="69">
        <f t="shared" si="47"/>
        <v>0</v>
      </c>
    </row>
    <row r="954" spans="1:14" x14ac:dyDescent="0.2">
      <c r="A954" s="20" t="s">
        <v>201</v>
      </c>
      <c r="B954" s="21" t="s">
        <v>202</v>
      </c>
      <c r="C954" s="12" t="s">
        <v>91</v>
      </c>
      <c r="D954" s="13" t="s">
        <v>27</v>
      </c>
      <c r="E954" s="14" t="s">
        <v>28</v>
      </c>
      <c r="F954" s="15">
        <v>3307</v>
      </c>
      <c r="G954" s="86">
        <f>134.92+49.49</f>
        <v>184.41</v>
      </c>
      <c r="H954" s="87">
        <v>184.63</v>
      </c>
      <c r="I954" s="87">
        <v>0.12425398770398911</v>
      </c>
      <c r="J954" s="92">
        <v>0</v>
      </c>
      <c r="K954" s="69">
        <f t="shared" si="45"/>
        <v>184.53425398770398</v>
      </c>
      <c r="L954" s="69">
        <f t="shared" si="46"/>
        <v>-9.5746012296018534E-2</v>
      </c>
      <c r="M954" s="69">
        <f t="shared" si="47"/>
        <v>0</v>
      </c>
    </row>
    <row r="955" spans="1:14" x14ac:dyDescent="0.2">
      <c r="A955" s="20" t="s">
        <v>201</v>
      </c>
      <c r="B955" s="21" t="s">
        <v>202</v>
      </c>
      <c r="C955" s="12" t="s">
        <v>91</v>
      </c>
      <c r="D955" s="13" t="s">
        <v>29</v>
      </c>
      <c r="E955" s="14" t="s">
        <v>30</v>
      </c>
      <c r="F955" s="15">
        <v>3309</v>
      </c>
      <c r="G955" s="86">
        <f>80.24+49.49</f>
        <v>129.72999999999999</v>
      </c>
      <c r="H955" s="87">
        <v>129.94999999999999</v>
      </c>
      <c r="I955" s="87">
        <v>0.12425398770398911</v>
      </c>
      <c r="J955" s="92">
        <v>4235</v>
      </c>
      <c r="K955" s="69">
        <f t="shared" si="45"/>
        <v>129.85425398770397</v>
      </c>
      <c r="L955" s="69">
        <f t="shared" si="46"/>
        <v>-9.5746012296018534E-2</v>
      </c>
      <c r="M955" s="69">
        <f t="shared" si="47"/>
        <v>-405.48436207363852</v>
      </c>
    </row>
    <row r="956" spans="1:14" x14ac:dyDescent="0.2">
      <c r="A956" s="20" t="s">
        <v>201</v>
      </c>
      <c r="B956" s="21" t="s">
        <v>202</v>
      </c>
      <c r="C956" s="12" t="s">
        <v>91</v>
      </c>
      <c r="D956" s="13" t="s">
        <v>31</v>
      </c>
      <c r="E956" s="14" t="s">
        <v>32</v>
      </c>
      <c r="F956" s="15">
        <v>3311</v>
      </c>
      <c r="G956" s="86">
        <f>105.81+49.49</f>
        <v>155.30000000000001</v>
      </c>
      <c r="H956" s="87">
        <v>155.52000000000001</v>
      </c>
      <c r="I956" s="87">
        <v>0.12425398770398911</v>
      </c>
      <c r="J956" s="92">
        <v>82</v>
      </c>
      <c r="K956" s="69">
        <f t="shared" si="45"/>
        <v>155.42425398770399</v>
      </c>
      <c r="L956" s="69">
        <f t="shared" si="46"/>
        <v>-9.5746012296018534E-2</v>
      </c>
      <c r="M956" s="69">
        <f t="shared" si="47"/>
        <v>-7.8511730082735198</v>
      </c>
    </row>
    <row r="957" spans="1:14" x14ac:dyDescent="0.2">
      <c r="A957" s="20" t="s">
        <v>201</v>
      </c>
      <c r="B957" s="21" t="s">
        <v>202</v>
      </c>
      <c r="C957" s="12" t="s">
        <v>91</v>
      </c>
      <c r="D957" s="13" t="s">
        <v>33</v>
      </c>
      <c r="E957" s="14" t="s">
        <v>34</v>
      </c>
      <c r="F957" s="15">
        <v>3313</v>
      </c>
      <c r="G957" s="86">
        <f>113.18+49.49</f>
        <v>162.67000000000002</v>
      </c>
      <c r="H957" s="87">
        <v>162.89000000000001</v>
      </c>
      <c r="I957" s="87">
        <v>0.12425398770398911</v>
      </c>
      <c r="J957" s="92">
        <v>0</v>
      </c>
      <c r="K957" s="69">
        <f t="shared" si="45"/>
        <v>162.794253987704</v>
      </c>
      <c r="L957" s="69">
        <f t="shared" si="46"/>
        <v>-9.5746012296018534E-2</v>
      </c>
      <c r="M957" s="69">
        <f t="shared" si="47"/>
        <v>0</v>
      </c>
    </row>
    <row r="958" spans="1:14" x14ac:dyDescent="0.2">
      <c r="A958" s="20" t="s">
        <v>201</v>
      </c>
      <c r="B958" s="21" t="s">
        <v>202</v>
      </c>
      <c r="C958" s="12" t="s">
        <v>91</v>
      </c>
      <c r="D958" s="13" t="s">
        <v>35</v>
      </c>
      <c r="E958" s="14" t="s">
        <v>36</v>
      </c>
      <c r="F958" s="15">
        <v>3315</v>
      </c>
      <c r="G958" s="86">
        <f>130.07+49.49</f>
        <v>179.56</v>
      </c>
      <c r="H958" s="87">
        <v>179.78</v>
      </c>
      <c r="I958" s="87">
        <v>0.12425398770398911</v>
      </c>
      <c r="J958" s="92">
        <v>0</v>
      </c>
      <c r="K958" s="69">
        <f t="shared" si="45"/>
        <v>179.68425398770398</v>
      </c>
      <c r="L958" s="69">
        <f t="shared" si="46"/>
        <v>-9.5746012296018534E-2</v>
      </c>
      <c r="M958" s="69">
        <f t="shared" si="47"/>
        <v>0</v>
      </c>
    </row>
    <row r="959" spans="1:14" x14ac:dyDescent="0.2">
      <c r="A959" s="20" t="s">
        <v>201</v>
      </c>
      <c r="B959" s="21" t="s">
        <v>202</v>
      </c>
      <c r="C959" s="12" t="s">
        <v>91</v>
      </c>
      <c r="D959" s="13" t="s">
        <v>37</v>
      </c>
      <c r="E959" s="14" t="s">
        <v>38</v>
      </c>
      <c r="F959" s="15">
        <v>3317</v>
      </c>
      <c r="G959" s="86">
        <f>79.73+49.49</f>
        <v>129.22</v>
      </c>
      <c r="H959" s="87">
        <v>129.44</v>
      </c>
      <c r="I959" s="87">
        <v>0.12425398770398911</v>
      </c>
      <c r="J959" s="92">
        <v>71</v>
      </c>
      <c r="K959" s="69">
        <f t="shared" si="45"/>
        <v>129.34425398770398</v>
      </c>
      <c r="L959" s="69">
        <f t="shared" si="46"/>
        <v>-9.5746012296018534E-2</v>
      </c>
      <c r="M959" s="69">
        <f t="shared" si="47"/>
        <v>-6.7979668730173159</v>
      </c>
    </row>
    <row r="960" spans="1:14" x14ac:dyDescent="0.2">
      <c r="A960" s="20" t="s">
        <v>201</v>
      </c>
      <c r="B960" s="21" t="s">
        <v>202</v>
      </c>
      <c r="C960" s="12" t="s">
        <v>91</v>
      </c>
      <c r="D960" s="13" t="s">
        <v>39</v>
      </c>
      <c r="E960" s="14" t="s">
        <v>40</v>
      </c>
      <c r="F960" s="15">
        <v>3319</v>
      </c>
      <c r="G960" s="86">
        <f>97.89+49.49</f>
        <v>147.38</v>
      </c>
      <c r="H960" s="87">
        <v>147.6</v>
      </c>
      <c r="I960" s="87">
        <v>0.12425398770398911</v>
      </c>
      <c r="J960" s="92">
        <v>149</v>
      </c>
      <c r="K960" s="69">
        <f t="shared" si="45"/>
        <v>147.50425398770398</v>
      </c>
      <c r="L960" s="69">
        <f t="shared" si="46"/>
        <v>-9.5746012296018534E-2</v>
      </c>
      <c r="M960" s="69">
        <f t="shared" si="47"/>
        <v>-14.266155832106762</v>
      </c>
    </row>
    <row r="961" spans="1:14" x14ac:dyDescent="0.2">
      <c r="A961" s="20" t="s">
        <v>201</v>
      </c>
      <c r="B961" s="21" t="s">
        <v>202</v>
      </c>
      <c r="C961" s="12" t="s">
        <v>91</v>
      </c>
      <c r="D961" s="13" t="s">
        <v>41</v>
      </c>
      <c r="E961" s="14" t="s">
        <v>42</v>
      </c>
      <c r="F961" s="15">
        <v>3321</v>
      </c>
      <c r="G961" s="86">
        <f>109.63+49.49</f>
        <v>159.12</v>
      </c>
      <c r="H961" s="87">
        <v>159.34</v>
      </c>
      <c r="I961" s="87">
        <v>0.12425398770398911</v>
      </c>
      <c r="J961" s="92">
        <v>0</v>
      </c>
      <c r="K961" s="69">
        <f t="shared" si="45"/>
        <v>159.24425398770398</v>
      </c>
      <c r="L961" s="69">
        <f t="shared" si="46"/>
        <v>-9.5746012296018534E-2</v>
      </c>
      <c r="M961" s="69">
        <f t="shared" si="47"/>
        <v>0</v>
      </c>
    </row>
    <row r="962" spans="1:14" x14ac:dyDescent="0.2">
      <c r="A962" s="20" t="s">
        <v>201</v>
      </c>
      <c r="B962" s="21" t="s">
        <v>202</v>
      </c>
      <c r="C962" s="12" t="s">
        <v>91</v>
      </c>
      <c r="D962" s="13" t="s">
        <v>43</v>
      </c>
      <c r="E962" s="14" t="s">
        <v>44</v>
      </c>
      <c r="F962" s="15">
        <v>3323</v>
      </c>
      <c r="G962" s="86">
        <f>66.73+49.49</f>
        <v>116.22</v>
      </c>
      <c r="H962" s="87">
        <v>116.44</v>
      </c>
      <c r="I962" s="87">
        <v>0.12425398770398911</v>
      </c>
      <c r="J962" s="92">
        <v>1090</v>
      </c>
      <c r="K962" s="69">
        <f t="shared" si="45"/>
        <v>116.34425398770399</v>
      </c>
      <c r="L962" s="69">
        <f t="shared" si="46"/>
        <v>-9.5746012296004324E-2</v>
      </c>
      <c r="M962" s="69">
        <f t="shared" si="47"/>
        <v>-104.36315340264471</v>
      </c>
    </row>
    <row r="963" spans="1:14" x14ac:dyDescent="0.2">
      <c r="A963" s="20" t="s">
        <v>201</v>
      </c>
      <c r="B963" s="21" t="s">
        <v>202</v>
      </c>
      <c r="C963" s="12" t="s">
        <v>91</v>
      </c>
      <c r="D963" s="13" t="s">
        <v>45</v>
      </c>
      <c r="E963" s="14" t="s">
        <v>46</v>
      </c>
      <c r="F963" s="15">
        <v>3325</v>
      </c>
      <c r="G963" s="86">
        <f>87.25+49.49</f>
        <v>136.74</v>
      </c>
      <c r="H963" s="87">
        <v>136.96</v>
      </c>
      <c r="I963" s="87">
        <v>0.12425398770398911</v>
      </c>
      <c r="J963" s="92">
        <v>34054</v>
      </c>
      <c r="K963" s="69">
        <f t="shared" si="45"/>
        <v>136.86425398770399</v>
      </c>
      <c r="L963" s="69">
        <f t="shared" si="46"/>
        <v>-9.5746012296018534E-2</v>
      </c>
      <c r="M963" s="69">
        <f t="shared" si="47"/>
        <v>-3260.5347027286152</v>
      </c>
    </row>
    <row r="964" spans="1:14" x14ac:dyDescent="0.2">
      <c r="A964" s="20" t="s">
        <v>201</v>
      </c>
      <c r="B964" s="21" t="s">
        <v>202</v>
      </c>
      <c r="C964" s="12" t="s">
        <v>91</v>
      </c>
      <c r="D964" s="13" t="s">
        <v>47</v>
      </c>
      <c r="E964" s="14" t="s">
        <v>48</v>
      </c>
      <c r="F964" s="15">
        <v>3327</v>
      </c>
      <c r="G964" s="86">
        <f>97.89+49.49</f>
        <v>147.38</v>
      </c>
      <c r="H964" s="87">
        <v>147.6</v>
      </c>
      <c r="I964" s="87">
        <v>0.12425398770398911</v>
      </c>
      <c r="J964" s="92">
        <v>122</v>
      </c>
      <c r="K964" s="69">
        <f t="shared" si="45"/>
        <v>147.50425398770398</v>
      </c>
      <c r="L964" s="69">
        <f t="shared" si="46"/>
        <v>-9.5746012296018534E-2</v>
      </c>
      <c r="M964" s="69">
        <f t="shared" si="47"/>
        <v>-11.681013500114261</v>
      </c>
    </row>
    <row r="965" spans="1:14" x14ac:dyDescent="0.2">
      <c r="A965" s="20" t="s">
        <v>201</v>
      </c>
      <c r="B965" s="21" t="s">
        <v>202</v>
      </c>
      <c r="C965" s="12" t="s">
        <v>91</v>
      </c>
      <c r="D965" s="13" t="s">
        <v>49</v>
      </c>
      <c r="E965" s="14" t="s">
        <v>50</v>
      </c>
      <c r="F965" s="15">
        <v>3329</v>
      </c>
      <c r="G965" s="86">
        <f>105.33+49.49</f>
        <v>154.82</v>
      </c>
      <c r="H965" s="87">
        <v>155.04</v>
      </c>
      <c r="I965" s="87">
        <v>0.12425398770398911</v>
      </c>
      <c r="J965" s="92">
        <v>0</v>
      </c>
      <c r="K965" s="69">
        <f t="shared" si="45"/>
        <v>154.94425398770397</v>
      </c>
      <c r="L965" s="69">
        <f t="shared" si="46"/>
        <v>-9.5746012296018534E-2</v>
      </c>
      <c r="M965" s="69">
        <f t="shared" si="47"/>
        <v>0</v>
      </c>
    </row>
    <row r="966" spans="1:14" x14ac:dyDescent="0.2">
      <c r="A966" s="20" t="s">
        <v>201</v>
      </c>
      <c r="B966" s="21" t="s">
        <v>202</v>
      </c>
      <c r="C966" s="12" t="s">
        <v>91</v>
      </c>
      <c r="D966" s="16" t="s">
        <v>51</v>
      </c>
      <c r="E966" s="17" t="s">
        <v>52</v>
      </c>
      <c r="F966" s="15">
        <v>3331</v>
      </c>
      <c r="G966" s="86">
        <f>118.24+49.49</f>
        <v>167.73</v>
      </c>
      <c r="H966" s="87">
        <v>167.95</v>
      </c>
      <c r="I966" s="87">
        <v>0.12425398770398911</v>
      </c>
      <c r="J966" s="92">
        <v>0</v>
      </c>
      <c r="K966" s="69">
        <f t="shared" si="45"/>
        <v>167.85425398770397</v>
      </c>
      <c r="L966" s="69">
        <f t="shared" si="46"/>
        <v>-9.5746012296018534E-2</v>
      </c>
      <c r="M966" s="69">
        <f t="shared" si="47"/>
        <v>0</v>
      </c>
    </row>
    <row r="967" spans="1:14" x14ac:dyDescent="0.2">
      <c r="A967" s="20" t="s">
        <v>248</v>
      </c>
      <c r="B967" s="21" t="s">
        <v>249</v>
      </c>
      <c r="C967" s="12" t="s">
        <v>55</v>
      </c>
      <c r="D967" s="13" t="s">
        <v>21</v>
      </c>
      <c r="E967" s="14" t="s">
        <v>22</v>
      </c>
      <c r="F967" s="15">
        <v>3301</v>
      </c>
      <c r="G967" s="86">
        <v>135.51</v>
      </c>
      <c r="H967" s="87">
        <v>137.19</v>
      </c>
      <c r="I967" s="87">
        <v>0</v>
      </c>
      <c r="J967" s="92">
        <v>1044</v>
      </c>
      <c r="K967" s="69">
        <f t="shared" si="45"/>
        <v>135.51</v>
      </c>
      <c r="L967" s="69">
        <f t="shared" si="46"/>
        <v>-1.6800000000000068</v>
      </c>
      <c r="M967" s="69">
        <f t="shared" si="47"/>
        <v>-1753.9200000000071</v>
      </c>
      <c r="N967" s="70">
        <f>SUM(M967:M982)</f>
        <v>-39839.520000000164</v>
      </c>
    </row>
    <row r="968" spans="1:14" x14ac:dyDescent="0.2">
      <c r="A968" s="20" t="s">
        <v>248</v>
      </c>
      <c r="B968" s="21" t="s">
        <v>249</v>
      </c>
      <c r="C968" s="12" t="s">
        <v>55</v>
      </c>
      <c r="D968" s="13" t="s">
        <v>23</v>
      </c>
      <c r="E968" s="14" t="s">
        <v>24</v>
      </c>
      <c r="F968" s="15">
        <v>3303</v>
      </c>
      <c r="G968" s="86">
        <v>148.09</v>
      </c>
      <c r="H968" s="87">
        <v>149.77000000000001</v>
      </c>
      <c r="I968" s="87">
        <v>0</v>
      </c>
      <c r="J968" s="92">
        <v>0</v>
      </c>
      <c r="K968" s="69">
        <f t="shared" si="45"/>
        <v>148.09</v>
      </c>
      <c r="L968" s="69">
        <f t="shared" si="46"/>
        <v>-1.6800000000000068</v>
      </c>
      <c r="M968" s="69">
        <f t="shared" si="47"/>
        <v>0</v>
      </c>
    </row>
    <row r="969" spans="1:14" x14ac:dyDescent="0.2">
      <c r="A969" s="20" t="s">
        <v>248</v>
      </c>
      <c r="B969" s="21" t="s">
        <v>249</v>
      </c>
      <c r="C969" s="12" t="s">
        <v>55</v>
      </c>
      <c r="D969" s="13" t="s">
        <v>25</v>
      </c>
      <c r="E969" s="14" t="s">
        <v>26</v>
      </c>
      <c r="F969" s="15">
        <v>3305</v>
      </c>
      <c r="G969" s="86">
        <v>132.25</v>
      </c>
      <c r="H969" s="87">
        <v>133.93</v>
      </c>
      <c r="I969" s="87">
        <v>0</v>
      </c>
      <c r="J969" s="92">
        <v>157</v>
      </c>
      <c r="K969" s="69">
        <f t="shared" si="45"/>
        <v>132.25</v>
      </c>
      <c r="L969" s="69">
        <f t="shared" si="46"/>
        <v>-1.6800000000000068</v>
      </c>
      <c r="M969" s="69">
        <f t="shared" si="47"/>
        <v>-263.76000000000107</v>
      </c>
    </row>
    <row r="970" spans="1:14" x14ac:dyDescent="0.2">
      <c r="A970" s="20" t="s">
        <v>248</v>
      </c>
      <c r="B970" s="21" t="s">
        <v>249</v>
      </c>
      <c r="C970" s="12" t="s">
        <v>55</v>
      </c>
      <c r="D970" s="13" t="s">
        <v>27</v>
      </c>
      <c r="E970" s="14" t="s">
        <v>28</v>
      </c>
      <c r="F970" s="15">
        <v>3307</v>
      </c>
      <c r="G970" s="86">
        <v>144.82</v>
      </c>
      <c r="H970" s="87">
        <v>146.5</v>
      </c>
      <c r="I970" s="87">
        <v>0</v>
      </c>
      <c r="J970" s="92">
        <v>0</v>
      </c>
      <c r="K970" s="69">
        <f t="shared" si="45"/>
        <v>144.82</v>
      </c>
      <c r="L970" s="69">
        <f t="shared" si="46"/>
        <v>-1.6800000000000068</v>
      </c>
      <c r="M970" s="69">
        <f t="shared" si="47"/>
        <v>0</v>
      </c>
    </row>
    <row r="971" spans="1:14" x14ac:dyDescent="0.2">
      <c r="A971" s="20" t="s">
        <v>248</v>
      </c>
      <c r="B971" s="21" t="s">
        <v>249</v>
      </c>
      <c r="C971" s="12" t="s">
        <v>55</v>
      </c>
      <c r="D971" s="13" t="s">
        <v>29</v>
      </c>
      <c r="E971" s="14" t="s">
        <v>30</v>
      </c>
      <c r="F971" s="15">
        <v>3309</v>
      </c>
      <c r="G971" s="86">
        <v>86.48</v>
      </c>
      <c r="H971" s="87">
        <v>88.160000000000011</v>
      </c>
      <c r="I971" s="87">
        <v>0</v>
      </c>
      <c r="J971" s="92">
        <v>3155</v>
      </c>
      <c r="K971" s="69">
        <f t="shared" si="45"/>
        <v>86.48</v>
      </c>
      <c r="L971" s="69">
        <f t="shared" si="46"/>
        <v>-1.6800000000000068</v>
      </c>
      <c r="M971" s="69">
        <f t="shared" si="47"/>
        <v>-5300.4000000000215</v>
      </c>
    </row>
    <row r="972" spans="1:14" x14ac:dyDescent="0.2">
      <c r="A972" s="20" t="s">
        <v>248</v>
      </c>
      <c r="B972" s="21" t="s">
        <v>249</v>
      </c>
      <c r="C972" s="12" t="s">
        <v>55</v>
      </c>
      <c r="D972" s="13" t="s">
        <v>31</v>
      </c>
      <c r="E972" s="14" t="s">
        <v>32</v>
      </c>
      <c r="F972" s="15">
        <v>3311</v>
      </c>
      <c r="G972" s="86">
        <v>113.76</v>
      </c>
      <c r="H972" s="87">
        <v>115.44000000000001</v>
      </c>
      <c r="I972" s="87">
        <v>0</v>
      </c>
      <c r="J972" s="92">
        <v>0</v>
      </c>
      <c r="K972" s="69">
        <f t="shared" si="45"/>
        <v>113.76</v>
      </c>
      <c r="L972" s="69">
        <f t="shared" si="46"/>
        <v>-1.6800000000000068</v>
      </c>
      <c r="M972" s="69">
        <f t="shared" si="47"/>
        <v>0</v>
      </c>
    </row>
    <row r="973" spans="1:14" x14ac:dyDescent="0.2">
      <c r="A973" s="20" t="s">
        <v>248</v>
      </c>
      <c r="B973" s="21" t="s">
        <v>249</v>
      </c>
      <c r="C973" s="12" t="s">
        <v>55</v>
      </c>
      <c r="D973" s="13" t="s">
        <v>33</v>
      </c>
      <c r="E973" s="14" t="s">
        <v>34</v>
      </c>
      <c r="F973" s="15">
        <v>3313</v>
      </c>
      <c r="G973" s="86">
        <v>121.61</v>
      </c>
      <c r="H973" s="87">
        <v>123.29</v>
      </c>
      <c r="I973" s="87">
        <v>0</v>
      </c>
      <c r="J973" s="92">
        <v>0</v>
      </c>
      <c r="K973" s="69">
        <f t="shared" si="45"/>
        <v>121.61</v>
      </c>
      <c r="L973" s="69">
        <f t="shared" si="46"/>
        <v>-1.6800000000000068</v>
      </c>
      <c r="M973" s="69">
        <f t="shared" si="47"/>
        <v>0</v>
      </c>
    </row>
    <row r="974" spans="1:14" x14ac:dyDescent="0.2">
      <c r="A974" s="20" t="s">
        <v>248</v>
      </c>
      <c r="B974" s="21" t="s">
        <v>249</v>
      </c>
      <c r="C974" s="12" t="s">
        <v>55</v>
      </c>
      <c r="D974" s="13" t="s">
        <v>35</v>
      </c>
      <c r="E974" s="14" t="s">
        <v>36</v>
      </c>
      <c r="F974" s="15">
        <v>3315</v>
      </c>
      <c r="G974" s="86">
        <v>139.63</v>
      </c>
      <c r="H974" s="87">
        <v>141.31</v>
      </c>
      <c r="I974" s="87">
        <v>0</v>
      </c>
      <c r="J974" s="92">
        <v>0</v>
      </c>
      <c r="K974" s="69">
        <f t="shared" si="45"/>
        <v>139.63</v>
      </c>
      <c r="L974" s="69">
        <f t="shared" si="46"/>
        <v>-1.6800000000000068</v>
      </c>
      <c r="M974" s="69">
        <f t="shared" si="47"/>
        <v>0</v>
      </c>
    </row>
    <row r="975" spans="1:14" x14ac:dyDescent="0.2">
      <c r="A975" s="20" t="s">
        <v>248</v>
      </c>
      <c r="B975" s="21" t="s">
        <v>249</v>
      </c>
      <c r="C975" s="12" t="s">
        <v>55</v>
      </c>
      <c r="D975" s="13" t="s">
        <v>37</v>
      </c>
      <c r="E975" s="14" t="s">
        <v>38</v>
      </c>
      <c r="F975" s="15">
        <v>3317</v>
      </c>
      <c r="G975" s="86">
        <v>85.94</v>
      </c>
      <c r="H975" s="87">
        <v>87.62</v>
      </c>
      <c r="I975" s="87">
        <v>0</v>
      </c>
      <c r="J975" s="92">
        <v>1267</v>
      </c>
      <c r="K975" s="69">
        <f t="shared" si="45"/>
        <v>85.94</v>
      </c>
      <c r="L975" s="69">
        <f t="shared" si="46"/>
        <v>-1.6800000000000068</v>
      </c>
      <c r="M975" s="69">
        <f t="shared" si="47"/>
        <v>-2128.5600000000086</v>
      </c>
    </row>
    <row r="976" spans="1:14" x14ac:dyDescent="0.2">
      <c r="A976" s="20" t="s">
        <v>248</v>
      </c>
      <c r="B976" s="21" t="s">
        <v>249</v>
      </c>
      <c r="C976" s="12" t="s">
        <v>55</v>
      </c>
      <c r="D976" s="13" t="s">
        <v>39</v>
      </c>
      <c r="E976" s="14" t="s">
        <v>40</v>
      </c>
      <c r="F976" s="15">
        <v>3319</v>
      </c>
      <c r="G976" s="86">
        <v>105.3</v>
      </c>
      <c r="H976" s="87">
        <v>106.98</v>
      </c>
      <c r="I976" s="87">
        <v>0</v>
      </c>
      <c r="J976" s="92">
        <v>0</v>
      </c>
      <c r="K976" s="69">
        <f t="shared" si="45"/>
        <v>105.3</v>
      </c>
      <c r="L976" s="69">
        <f t="shared" si="46"/>
        <v>-1.6800000000000068</v>
      </c>
      <c r="M976" s="69">
        <f t="shared" si="47"/>
        <v>0</v>
      </c>
    </row>
    <row r="977" spans="1:14" x14ac:dyDescent="0.2">
      <c r="A977" s="20" t="s">
        <v>248</v>
      </c>
      <c r="B977" s="21" t="s">
        <v>249</v>
      </c>
      <c r="C977" s="12" t="s">
        <v>55</v>
      </c>
      <c r="D977" s="13" t="s">
        <v>41</v>
      </c>
      <c r="E977" s="14" t="s">
        <v>42</v>
      </c>
      <c r="F977" s="15">
        <v>3321</v>
      </c>
      <c r="G977" s="86">
        <v>117.82</v>
      </c>
      <c r="H977" s="87">
        <v>119.5</v>
      </c>
      <c r="I977" s="87">
        <v>0</v>
      </c>
      <c r="J977" s="92">
        <v>0</v>
      </c>
      <c r="K977" s="69">
        <f t="shared" si="45"/>
        <v>117.82</v>
      </c>
      <c r="L977" s="69">
        <f t="shared" si="46"/>
        <v>-1.6800000000000068</v>
      </c>
      <c r="M977" s="69">
        <f t="shared" si="47"/>
        <v>0</v>
      </c>
    </row>
    <row r="978" spans="1:14" x14ac:dyDescent="0.2">
      <c r="A978" s="20" t="s">
        <v>248</v>
      </c>
      <c r="B978" s="21" t="s">
        <v>249</v>
      </c>
      <c r="C978" s="12" t="s">
        <v>55</v>
      </c>
      <c r="D978" s="13" t="s">
        <v>43</v>
      </c>
      <c r="E978" s="14" t="s">
        <v>44</v>
      </c>
      <c r="F978" s="15">
        <v>3323</v>
      </c>
      <c r="G978" s="86">
        <v>72.069999999999993</v>
      </c>
      <c r="H978" s="87">
        <v>73.75</v>
      </c>
      <c r="I978" s="87">
        <v>0</v>
      </c>
      <c r="J978" s="92">
        <v>18091</v>
      </c>
      <c r="K978" s="69">
        <f t="shared" si="45"/>
        <v>72.069999999999993</v>
      </c>
      <c r="L978" s="69">
        <f t="shared" si="46"/>
        <v>-1.6800000000000068</v>
      </c>
      <c r="M978" s="69">
        <f t="shared" si="47"/>
        <v>-30392.880000000125</v>
      </c>
    </row>
    <row r="979" spans="1:14" x14ac:dyDescent="0.2">
      <c r="A979" s="20" t="s">
        <v>248</v>
      </c>
      <c r="B979" s="21" t="s">
        <v>249</v>
      </c>
      <c r="C979" s="12" t="s">
        <v>55</v>
      </c>
      <c r="D979" s="13" t="s">
        <v>45</v>
      </c>
      <c r="E979" s="14" t="s">
        <v>46</v>
      </c>
      <c r="F979" s="15">
        <v>3325</v>
      </c>
      <c r="G979" s="86">
        <v>93.96</v>
      </c>
      <c r="H979" s="87">
        <v>95.64</v>
      </c>
      <c r="I979" s="87">
        <v>0</v>
      </c>
      <c r="J979" s="92">
        <v>0</v>
      </c>
      <c r="K979" s="69">
        <f t="shared" si="45"/>
        <v>93.96</v>
      </c>
      <c r="L979" s="69">
        <f t="shared" si="46"/>
        <v>-1.6800000000000068</v>
      </c>
      <c r="M979" s="69">
        <f t="shared" si="47"/>
        <v>0</v>
      </c>
    </row>
    <row r="980" spans="1:14" x14ac:dyDescent="0.2">
      <c r="A980" s="20" t="s">
        <v>248</v>
      </c>
      <c r="B980" s="21" t="s">
        <v>249</v>
      </c>
      <c r="C980" s="12" t="s">
        <v>55</v>
      </c>
      <c r="D980" s="13" t="s">
        <v>47</v>
      </c>
      <c r="E980" s="14" t="s">
        <v>48</v>
      </c>
      <c r="F980" s="15">
        <v>3327</v>
      </c>
      <c r="G980" s="86">
        <v>105.3</v>
      </c>
      <c r="H980" s="87">
        <v>106.98</v>
      </c>
      <c r="I980" s="87">
        <v>0</v>
      </c>
      <c r="J980" s="92">
        <v>0</v>
      </c>
      <c r="K980" s="69">
        <f t="shared" si="45"/>
        <v>105.3</v>
      </c>
      <c r="L980" s="69">
        <f t="shared" si="46"/>
        <v>-1.6800000000000068</v>
      </c>
      <c r="M980" s="69">
        <f t="shared" si="47"/>
        <v>0</v>
      </c>
    </row>
    <row r="981" spans="1:14" x14ac:dyDescent="0.2">
      <c r="A981" s="20" t="s">
        <v>248</v>
      </c>
      <c r="B981" s="21" t="s">
        <v>249</v>
      </c>
      <c r="C981" s="12" t="s">
        <v>55</v>
      </c>
      <c r="D981" s="13" t="s">
        <v>49</v>
      </c>
      <c r="E981" s="14" t="s">
        <v>50</v>
      </c>
      <c r="F981" s="15">
        <v>3329</v>
      </c>
      <c r="G981" s="86">
        <v>113.24</v>
      </c>
      <c r="H981" s="87">
        <v>114.92</v>
      </c>
      <c r="I981" s="87">
        <v>0</v>
      </c>
      <c r="J981" s="92">
        <v>0</v>
      </c>
      <c r="K981" s="69">
        <f t="shared" si="45"/>
        <v>113.24</v>
      </c>
      <c r="L981" s="69">
        <f t="shared" si="46"/>
        <v>-1.6800000000000068</v>
      </c>
      <c r="M981" s="69">
        <f t="shared" si="47"/>
        <v>0</v>
      </c>
    </row>
    <row r="982" spans="1:14" x14ac:dyDescent="0.2">
      <c r="A982" s="20" t="s">
        <v>248</v>
      </c>
      <c r="B982" s="21" t="s">
        <v>249</v>
      </c>
      <c r="C982" s="12" t="s">
        <v>55</v>
      </c>
      <c r="D982" s="16" t="s">
        <v>51</v>
      </c>
      <c r="E982" s="17" t="s">
        <v>52</v>
      </c>
      <c r="F982" s="15">
        <v>3331</v>
      </c>
      <c r="G982" s="86">
        <v>127.01</v>
      </c>
      <c r="H982" s="87">
        <v>128.69</v>
      </c>
      <c r="I982" s="87">
        <v>0</v>
      </c>
      <c r="J982" s="92">
        <v>0</v>
      </c>
      <c r="K982" s="69">
        <f t="shared" si="45"/>
        <v>127.01</v>
      </c>
      <c r="L982" s="69">
        <f t="shared" si="46"/>
        <v>-1.6799999999999926</v>
      </c>
      <c r="M982" s="69">
        <f t="shared" si="47"/>
        <v>0</v>
      </c>
    </row>
    <row r="983" spans="1:14" x14ac:dyDescent="0.2">
      <c r="A983" s="20" t="s">
        <v>145</v>
      </c>
      <c r="B983" s="21" t="s">
        <v>146</v>
      </c>
      <c r="C983" s="12" t="s">
        <v>124</v>
      </c>
      <c r="D983" s="13" t="s">
        <v>21</v>
      </c>
      <c r="E983" s="14" t="s">
        <v>22</v>
      </c>
      <c r="F983" s="15">
        <v>3301</v>
      </c>
      <c r="G983" s="86">
        <v>91.45</v>
      </c>
      <c r="H983" s="87">
        <v>91.64</v>
      </c>
      <c r="I983" s="87">
        <v>0</v>
      </c>
      <c r="J983" s="92">
        <v>158</v>
      </c>
      <c r="K983" s="69">
        <f t="shared" si="45"/>
        <v>91.45</v>
      </c>
      <c r="L983" s="69">
        <f t="shared" si="46"/>
        <v>-0.18999999999999773</v>
      </c>
      <c r="M983" s="69">
        <f t="shared" si="47"/>
        <v>-30.019999999999641</v>
      </c>
      <c r="N983" s="70">
        <f>SUM(M983:M998)</f>
        <v>-666.13999999999203</v>
      </c>
    </row>
    <row r="984" spans="1:14" x14ac:dyDescent="0.2">
      <c r="A984" s="20" t="s">
        <v>145</v>
      </c>
      <c r="B984" s="21" t="s">
        <v>146</v>
      </c>
      <c r="C984" s="12" t="s">
        <v>124</v>
      </c>
      <c r="D984" s="13" t="s">
        <v>23</v>
      </c>
      <c r="E984" s="14" t="s">
        <v>24</v>
      </c>
      <c r="F984" s="15">
        <v>3303</v>
      </c>
      <c r="G984" s="86">
        <v>99.26</v>
      </c>
      <c r="H984" s="87">
        <v>99.45</v>
      </c>
      <c r="I984" s="87">
        <v>0</v>
      </c>
      <c r="J984" s="92">
        <v>0</v>
      </c>
      <c r="K984" s="69">
        <f t="shared" si="45"/>
        <v>99.26</v>
      </c>
      <c r="L984" s="69">
        <f t="shared" si="46"/>
        <v>-0.18999999999999773</v>
      </c>
      <c r="M984" s="69">
        <f t="shared" si="47"/>
        <v>0</v>
      </c>
    </row>
    <row r="985" spans="1:14" x14ac:dyDescent="0.2">
      <c r="A985" s="20" t="s">
        <v>145</v>
      </c>
      <c r="B985" s="21" t="s">
        <v>146</v>
      </c>
      <c r="C985" s="12" t="s">
        <v>124</v>
      </c>
      <c r="D985" s="13" t="s">
        <v>25</v>
      </c>
      <c r="E985" s="14" t="s">
        <v>26</v>
      </c>
      <c r="F985" s="15">
        <v>3305</v>
      </c>
      <c r="G985" s="86">
        <v>89.35</v>
      </c>
      <c r="H985" s="87">
        <v>89.539999999999992</v>
      </c>
      <c r="I985" s="87">
        <v>0</v>
      </c>
      <c r="J985" s="92">
        <v>0</v>
      </c>
      <c r="K985" s="69">
        <f t="shared" si="45"/>
        <v>89.35</v>
      </c>
      <c r="L985" s="69">
        <f t="shared" si="46"/>
        <v>-0.18999999999999773</v>
      </c>
      <c r="M985" s="69">
        <f t="shared" si="47"/>
        <v>0</v>
      </c>
    </row>
    <row r="986" spans="1:14" x14ac:dyDescent="0.2">
      <c r="A986" s="20" t="s">
        <v>145</v>
      </c>
      <c r="B986" s="21" t="s">
        <v>146</v>
      </c>
      <c r="C986" s="12" t="s">
        <v>124</v>
      </c>
      <c r="D986" s="13" t="s">
        <v>27</v>
      </c>
      <c r="E986" s="14" t="s">
        <v>28</v>
      </c>
      <c r="F986" s="15">
        <v>3307</v>
      </c>
      <c r="G986" s="86">
        <v>97.95</v>
      </c>
      <c r="H986" s="87">
        <v>98.14</v>
      </c>
      <c r="I986" s="87">
        <v>0</v>
      </c>
      <c r="J986" s="92">
        <v>0</v>
      </c>
      <c r="K986" s="69">
        <f t="shared" si="45"/>
        <v>97.95</v>
      </c>
      <c r="L986" s="69">
        <f t="shared" si="46"/>
        <v>-0.18999999999999773</v>
      </c>
      <c r="M986" s="69">
        <f t="shared" si="47"/>
        <v>0</v>
      </c>
    </row>
    <row r="987" spans="1:14" x14ac:dyDescent="0.2">
      <c r="A987" s="20" t="s">
        <v>145</v>
      </c>
      <c r="B987" s="21" t="s">
        <v>146</v>
      </c>
      <c r="C987" s="12" t="s">
        <v>124</v>
      </c>
      <c r="D987" s="13" t="s">
        <v>29</v>
      </c>
      <c r="E987" s="14" t="s">
        <v>30</v>
      </c>
      <c r="F987" s="15">
        <v>3309</v>
      </c>
      <c r="G987" s="86">
        <v>60.43</v>
      </c>
      <c r="H987" s="87">
        <v>60.62</v>
      </c>
      <c r="I987" s="87">
        <v>0</v>
      </c>
      <c r="J987" s="92">
        <v>819</v>
      </c>
      <c r="K987" s="69">
        <f t="shared" si="45"/>
        <v>60.43</v>
      </c>
      <c r="L987" s="69">
        <f t="shared" si="46"/>
        <v>-0.18999999999999773</v>
      </c>
      <c r="M987" s="69">
        <f t="shared" si="47"/>
        <v>-155.60999999999814</v>
      </c>
    </row>
    <row r="988" spans="1:14" x14ac:dyDescent="0.2">
      <c r="A988" s="20" t="s">
        <v>145</v>
      </c>
      <c r="B988" s="21" t="s">
        <v>146</v>
      </c>
      <c r="C988" s="12" t="s">
        <v>124</v>
      </c>
      <c r="D988" s="13" t="s">
        <v>31</v>
      </c>
      <c r="E988" s="14" t="s">
        <v>32</v>
      </c>
      <c r="F988" s="15">
        <v>3311</v>
      </c>
      <c r="G988" s="86">
        <v>77.400000000000006</v>
      </c>
      <c r="H988" s="87">
        <v>77.59</v>
      </c>
      <c r="I988" s="87">
        <v>0</v>
      </c>
      <c r="J988" s="92">
        <v>0</v>
      </c>
      <c r="K988" s="69">
        <f t="shared" si="45"/>
        <v>77.400000000000006</v>
      </c>
      <c r="L988" s="69">
        <f t="shared" si="46"/>
        <v>-0.18999999999999773</v>
      </c>
      <c r="M988" s="69">
        <f t="shared" si="47"/>
        <v>0</v>
      </c>
    </row>
    <row r="989" spans="1:14" x14ac:dyDescent="0.2">
      <c r="A989" s="20" t="s">
        <v>145</v>
      </c>
      <c r="B989" s="21" t="s">
        <v>146</v>
      </c>
      <c r="C989" s="12" t="s">
        <v>124</v>
      </c>
      <c r="D989" s="13" t="s">
        <v>33</v>
      </c>
      <c r="E989" s="14" t="s">
        <v>34</v>
      </c>
      <c r="F989" s="15">
        <v>3313</v>
      </c>
      <c r="G989" s="86">
        <v>82.36</v>
      </c>
      <c r="H989" s="87">
        <v>82.55</v>
      </c>
      <c r="I989" s="87">
        <v>0</v>
      </c>
      <c r="J989" s="92">
        <v>0</v>
      </c>
      <c r="K989" s="69">
        <f t="shared" si="45"/>
        <v>82.36</v>
      </c>
      <c r="L989" s="69">
        <f t="shared" si="46"/>
        <v>-0.18999999999999773</v>
      </c>
      <c r="M989" s="69">
        <f t="shared" si="47"/>
        <v>0</v>
      </c>
    </row>
    <row r="990" spans="1:14" x14ac:dyDescent="0.2">
      <c r="A990" s="20" t="s">
        <v>145</v>
      </c>
      <c r="B990" s="21" t="s">
        <v>146</v>
      </c>
      <c r="C990" s="12" t="s">
        <v>124</v>
      </c>
      <c r="D990" s="13" t="s">
        <v>35</v>
      </c>
      <c r="E990" s="14" t="s">
        <v>36</v>
      </c>
      <c r="F990" s="15">
        <v>3315</v>
      </c>
      <c r="G990" s="86">
        <v>93.9</v>
      </c>
      <c r="H990" s="87">
        <v>94.09</v>
      </c>
      <c r="I990" s="87">
        <v>0</v>
      </c>
      <c r="J990" s="92">
        <v>0</v>
      </c>
      <c r="K990" s="69">
        <f t="shared" si="45"/>
        <v>93.9</v>
      </c>
      <c r="L990" s="69">
        <f t="shared" si="46"/>
        <v>-0.18999999999999773</v>
      </c>
      <c r="M990" s="69">
        <f t="shared" si="47"/>
        <v>0</v>
      </c>
    </row>
    <row r="991" spans="1:14" x14ac:dyDescent="0.2">
      <c r="A991" s="20" t="s">
        <v>145</v>
      </c>
      <c r="B991" s="21" t="s">
        <v>146</v>
      </c>
      <c r="C991" s="12" t="s">
        <v>124</v>
      </c>
      <c r="D991" s="13" t="s">
        <v>37</v>
      </c>
      <c r="E991" s="14" t="s">
        <v>38</v>
      </c>
      <c r="F991" s="15">
        <v>3317</v>
      </c>
      <c r="G991" s="86">
        <v>59.98</v>
      </c>
      <c r="H991" s="87">
        <v>60.169999999999995</v>
      </c>
      <c r="I991" s="87">
        <v>0</v>
      </c>
      <c r="J991" s="92">
        <v>0</v>
      </c>
      <c r="K991" s="69">
        <f t="shared" si="45"/>
        <v>59.98</v>
      </c>
      <c r="L991" s="69">
        <f t="shared" si="46"/>
        <v>-0.18999999999999773</v>
      </c>
      <c r="M991" s="69">
        <f t="shared" si="47"/>
        <v>0</v>
      </c>
    </row>
    <row r="992" spans="1:14" x14ac:dyDescent="0.2">
      <c r="A992" s="20" t="s">
        <v>145</v>
      </c>
      <c r="B992" s="21" t="s">
        <v>146</v>
      </c>
      <c r="C992" s="12" t="s">
        <v>124</v>
      </c>
      <c r="D992" s="13" t="s">
        <v>39</v>
      </c>
      <c r="E992" s="14" t="s">
        <v>40</v>
      </c>
      <c r="F992" s="15">
        <v>3319</v>
      </c>
      <c r="G992" s="86">
        <v>71.959999999999994</v>
      </c>
      <c r="H992" s="87">
        <v>72.149999999999991</v>
      </c>
      <c r="I992" s="87">
        <v>0</v>
      </c>
      <c r="J992" s="92">
        <v>1091</v>
      </c>
      <c r="K992" s="69">
        <f t="shared" si="45"/>
        <v>71.959999999999994</v>
      </c>
      <c r="L992" s="69">
        <f t="shared" si="46"/>
        <v>-0.18999999999999773</v>
      </c>
      <c r="M992" s="69">
        <f t="shared" si="47"/>
        <v>-207.28999999999752</v>
      </c>
    </row>
    <row r="993" spans="1:14" x14ac:dyDescent="0.2">
      <c r="A993" s="20" t="s">
        <v>145</v>
      </c>
      <c r="B993" s="21" t="s">
        <v>146</v>
      </c>
      <c r="C993" s="12" t="s">
        <v>124</v>
      </c>
      <c r="D993" s="13" t="s">
        <v>41</v>
      </c>
      <c r="E993" s="14" t="s">
        <v>42</v>
      </c>
      <c r="F993" s="15">
        <v>3321</v>
      </c>
      <c r="G993" s="86">
        <v>79.81</v>
      </c>
      <c r="H993" s="87">
        <v>80</v>
      </c>
      <c r="I993" s="87">
        <v>0</v>
      </c>
      <c r="J993" s="92">
        <v>0</v>
      </c>
      <c r="K993" s="69">
        <f t="shared" si="45"/>
        <v>79.81</v>
      </c>
      <c r="L993" s="69">
        <f t="shared" si="46"/>
        <v>-0.18999999999999773</v>
      </c>
      <c r="M993" s="69">
        <f t="shared" si="47"/>
        <v>0</v>
      </c>
    </row>
    <row r="994" spans="1:14" x14ac:dyDescent="0.2">
      <c r="A994" s="20" t="s">
        <v>145</v>
      </c>
      <c r="B994" s="21" t="s">
        <v>146</v>
      </c>
      <c r="C994" s="12" t="s">
        <v>124</v>
      </c>
      <c r="D994" s="13" t="s">
        <v>43</v>
      </c>
      <c r="E994" s="14" t="s">
        <v>44</v>
      </c>
      <c r="F994" s="15">
        <v>3323</v>
      </c>
      <c r="G994" s="86">
        <v>51.12</v>
      </c>
      <c r="H994" s="87">
        <v>51.309999999999995</v>
      </c>
      <c r="I994" s="87">
        <v>0</v>
      </c>
      <c r="J994" s="92">
        <v>0</v>
      </c>
      <c r="K994" s="69">
        <f t="shared" si="45"/>
        <v>51.12</v>
      </c>
      <c r="L994" s="69">
        <f t="shared" si="46"/>
        <v>-0.18999999999999773</v>
      </c>
      <c r="M994" s="69">
        <f t="shared" si="47"/>
        <v>0</v>
      </c>
    </row>
    <row r="995" spans="1:14" x14ac:dyDescent="0.2">
      <c r="A995" s="20" t="s">
        <v>145</v>
      </c>
      <c r="B995" s="21" t="s">
        <v>146</v>
      </c>
      <c r="C995" s="12" t="s">
        <v>124</v>
      </c>
      <c r="D995" s="13" t="s">
        <v>45</v>
      </c>
      <c r="E995" s="14" t="s">
        <v>46</v>
      </c>
      <c r="F995" s="15">
        <v>3325</v>
      </c>
      <c r="G995" s="86">
        <v>64.91</v>
      </c>
      <c r="H995" s="87">
        <v>65.099999999999994</v>
      </c>
      <c r="I995" s="87">
        <v>0</v>
      </c>
      <c r="J995" s="92">
        <v>1434</v>
      </c>
      <c r="K995" s="69">
        <f t="shared" si="45"/>
        <v>64.91</v>
      </c>
      <c r="L995" s="69">
        <f t="shared" si="46"/>
        <v>-0.18999999999999773</v>
      </c>
      <c r="M995" s="69">
        <f t="shared" si="47"/>
        <v>-272.45999999999674</v>
      </c>
    </row>
    <row r="996" spans="1:14" x14ac:dyDescent="0.2">
      <c r="A996" s="20" t="s">
        <v>145</v>
      </c>
      <c r="B996" s="21" t="s">
        <v>146</v>
      </c>
      <c r="C996" s="12" t="s">
        <v>124</v>
      </c>
      <c r="D996" s="13" t="s">
        <v>47</v>
      </c>
      <c r="E996" s="14" t="s">
        <v>48</v>
      </c>
      <c r="F996" s="15">
        <v>3327</v>
      </c>
      <c r="G996" s="86">
        <v>71.959999999999994</v>
      </c>
      <c r="H996" s="87">
        <v>72.149999999999991</v>
      </c>
      <c r="I996" s="87">
        <v>0</v>
      </c>
      <c r="J996" s="92">
        <v>0</v>
      </c>
      <c r="K996" s="69">
        <f t="shared" si="45"/>
        <v>71.959999999999994</v>
      </c>
      <c r="L996" s="69">
        <f t="shared" si="46"/>
        <v>-0.18999999999999773</v>
      </c>
      <c r="M996" s="69">
        <f t="shared" si="47"/>
        <v>0</v>
      </c>
    </row>
    <row r="997" spans="1:14" x14ac:dyDescent="0.2">
      <c r="A997" s="20" t="s">
        <v>145</v>
      </c>
      <c r="B997" s="21" t="s">
        <v>146</v>
      </c>
      <c r="C997" s="12" t="s">
        <v>124</v>
      </c>
      <c r="D997" s="13" t="s">
        <v>49</v>
      </c>
      <c r="E997" s="14" t="s">
        <v>50</v>
      </c>
      <c r="F997" s="15">
        <v>3329</v>
      </c>
      <c r="G997" s="86">
        <v>76.95</v>
      </c>
      <c r="H997" s="87">
        <v>77.14</v>
      </c>
      <c r="I997" s="87">
        <v>0</v>
      </c>
      <c r="J997" s="92">
        <v>0</v>
      </c>
      <c r="K997" s="69">
        <f t="shared" si="45"/>
        <v>76.95</v>
      </c>
      <c r="L997" s="69">
        <f t="shared" si="46"/>
        <v>-0.18999999999999773</v>
      </c>
      <c r="M997" s="69">
        <f t="shared" si="47"/>
        <v>0</v>
      </c>
    </row>
    <row r="998" spans="1:14" x14ac:dyDescent="0.2">
      <c r="A998" s="20" t="s">
        <v>145</v>
      </c>
      <c r="B998" s="21" t="s">
        <v>146</v>
      </c>
      <c r="C998" s="12" t="s">
        <v>124</v>
      </c>
      <c r="D998" s="16" t="s">
        <v>51</v>
      </c>
      <c r="E998" s="17" t="s">
        <v>52</v>
      </c>
      <c r="F998" s="15">
        <v>3331</v>
      </c>
      <c r="G998" s="86">
        <v>85.46</v>
      </c>
      <c r="H998" s="87">
        <v>85.649999999999991</v>
      </c>
      <c r="I998" s="87">
        <v>0</v>
      </c>
      <c r="J998" s="92">
        <v>4</v>
      </c>
      <c r="K998" s="69">
        <f t="shared" si="45"/>
        <v>85.46</v>
      </c>
      <c r="L998" s="69">
        <f t="shared" si="46"/>
        <v>-0.18999999999999773</v>
      </c>
      <c r="M998" s="69">
        <f t="shared" si="47"/>
        <v>-0.75999999999999091</v>
      </c>
    </row>
    <row r="999" spans="1:14" x14ac:dyDescent="0.2">
      <c r="A999" s="20" t="s">
        <v>250</v>
      </c>
      <c r="B999" s="21" t="s">
        <v>251</v>
      </c>
      <c r="C999" s="12" t="s">
        <v>55</v>
      </c>
      <c r="D999" s="13" t="s">
        <v>21</v>
      </c>
      <c r="E999" s="14" t="s">
        <v>22</v>
      </c>
      <c r="F999" s="15">
        <v>3301</v>
      </c>
      <c r="G999" s="86">
        <v>135.51</v>
      </c>
      <c r="H999" s="87">
        <v>137.19</v>
      </c>
      <c r="I999" s="87">
        <v>0</v>
      </c>
      <c r="J999" s="92">
        <v>0</v>
      </c>
      <c r="K999" s="69">
        <f t="shared" ref="K999:K1062" si="48">+G999+I999</f>
        <v>135.51</v>
      </c>
      <c r="L999" s="69">
        <f t="shared" ref="L999:L1062" si="49">+K999-H999</f>
        <v>-1.6800000000000068</v>
      </c>
      <c r="M999" s="69">
        <f t="shared" ref="M999:M1062" si="50">+L999*J999</f>
        <v>0</v>
      </c>
      <c r="N999" s="70">
        <f>SUM(M999:M1014)</f>
        <v>-29016.960000000119</v>
      </c>
    </row>
    <row r="1000" spans="1:14" x14ac:dyDescent="0.2">
      <c r="A1000" s="20" t="s">
        <v>250</v>
      </c>
      <c r="B1000" s="21" t="s">
        <v>251</v>
      </c>
      <c r="C1000" s="12" t="s">
        <v>55</v>
      </c>
      <c r="D1000" s="13" t="s">
        <v>23</v>
      </c>
      <c r="E1000" s="14" t="s">
        <v>24</v>
      </c>
      <c r="F1000" s="15">
        <v>3303</v>
      </c>
      <c r="G1000" s="86">
        <v>148.09</v>
      </c>
      <c r="H1000" s="87">
        <v>149.77000000000001</v>
      </c>
      <c r="I1000" s="87">
        <v>0</v>
      </c>
      <c r="J1000" s="92">
        <v>0</v>
      </c>
      <c r="K1000" s="69">
        <f t="shared" si="48"/>
        <v>148.09</v>
      </c>
      <c r="L1000" s="69">
        <f t="shared" si="49"/>
        <v>-1.6800000000000068</v>
      </c>
      <c r="M1000" s="69">
        <f t="shared" si="50"/>
        <v>0</v>
      </c>
    </row>
    <row r="1001" spans="1:14" x14ac:dyDescent="0.2">
      <c r="A1001" s="20" t="s">
        <v>250</v>
      </c>
      <c r="B1001" s="21" t="s">
        <v>251</v>
      </c>
      <c r="C1001" s="12" t="s">
        <v>55</v>
      </c>
      <c r="D1001" s="13" t="s">
        <v>25</v>
      </c>
      <c r="E1001" s="14" t="s">
        <v>26</v>
      </c>
      <c r="F1001" s="15">
        <v>3305</v>
      </c>
      <c r="G1001" s="86">
        <v>132.25</v>
      </c>
      <c r="H1001" s="87">
        <v>133.93</v>
      </c>
      <c r="I1001" s="87">
        <v>0</v>
      </c>
      <c r="J1001" s="92">
        <v>0</v>
      </c>
      <c r="K1001" s="69">
        <f t="shared" si="48"/>
        <v>132.25</v>
      </c>
      <c r="L1001" s="69">
        <f t="shared" si="49"/>
        <v>-1.6800000000000068</v>
      </c>
      <c r="M1001" s="69">
        <f t="shared" si="50"/>
        <v>0</v>
      </c>
    </row>
    <row r="1002" spans="1:14" x14ac:dyDescent="0.2">
      <c r="A1002" s="20" t="s">
        <v>250</v>
      </c>
      <c r="B1002" s="21" t="s">
        <v>251</v>
      </c>
      <c r="C1002" s="12" t="s">
        <v>55</v>
      </c>
      <c r="D1002" s="13" t="s">
        <v>27</v>
      </c>
      <c r="E1002" s="14" t="s">
        <v>28</v>
      </c>
      <c r="F1002" s="15">
        <v>3307</v>
      </c>
      <c r="G1002" s="86">
        <v>144.82</v>
      </c>
      <c r="H1002" s="87">
        <v>146.5</v>
      </c>
      <c r="I1002" s="87">
        <v>0</v>
      </c>
      <c r="J1002" s="92">
        <v>0</v>
      </c>
      <c r="K1002" s="69">
        <f t="shared" si="48"/>
        <v>144.82</v>
      </c>
      <c r="L1002" s="69">
        <f t="shared" si="49"/>
        <v>-1.6800000000000068</v>
      </c>
      <c r="M1002" s="69">
        <f t="shared" si="50"/>
        <v>0</v>
      </c>
    </row>
    <row r="1003" spans="1:14" x14ac:dyDescent="0.2">
      <c r="A1003" s="20" t="s">
        <v>250</v>
      </c>
      <c r="B1003" s="21" t="s">
        <v>251</v>
      </c>
      <c r="C1003" s="12" t="s">
        <v>55</v>
      </c>
      <c r="D1003" s="13" t="s">
        <v>29</v>
      </c>
      <c r="E1003" s="14" t="s">
        <v>30</v>
      </c>
      <c r="F1003" s="15">
        <v>3309</v>
      </c>
      <c r="G1003" s="86">
        <v>86.48</v>
      </c>
      <c r="H1003" s="87">
        <v>88.160000000000011</v>
      </c>
      <c r="I1003" s="87">
        <v>0</v>
      </c>
      <c r="J1003" s="92">
        <v>192</v>
      </c>
      <c r="K1003" s="69">
        <f t="shared" si="48"/>
        <v>86.48</v>
      </c>
      <c r="L1003" s="69">
        <f t="shared" si="49"/>
        <v>-1.6800000000000068</v>
      </c>
      <c r="M1003" s="69">
        <f t="shared" si="50"/>
        <v>-322.56000000000131</v>
      </c>
    </row>
    <row r="1004" spans="1:14" x14ac:dyDescent="0.2">
      <c r="A1004" s="20" t="s">
        <v>250</v>
      </c>
      <c r="B1004" s="21" t="s">
        <v>251</v>
      </c>
      <c r="C1004" s="12" t="s">
        <v>55</v>
      </c>
      <c r="D1004" s="13" t="s">
        <v>31</v>
      </c>
      <c r="E1004" s="14" t="s">
        <v>32</v>
      </c>
      <c r="F1004" s="15">
        <v>3311</v>
      </c>
      <c r="G1004" s="86">
        <v>113.76</v>
      </c>
      <c r="H1004" s="87">
        <v>115.44000000000001</v>
      </c>
      <c r="I1004" s="87">
        <v>0</v>
      </c>
      <c r="J1004" s="92">
        <v>83</v>
      </c>
      <c r="K1004" s="69">
        <f t="shared" si="48"/>
        <v>113.76</v>
      </c>
      <c r="L1004" s="69">
        <f t="shared" si="49"/>
        <v>-1.6800000000000068</v>
      </c>
      <c r="M1004" s="69">
        <f t="shared" si="50"/>
        <v>-139.44000000000057</v>
      </c>
    </row>
    <row r="1005" spans="1:14" x14ac:dyDescent="0.2">
      <c r="A1005" s="20" t="s">
        <v>250</v>
      </c>
      <c r="B1005" s="21" t="s">
        <v>251</v>
      </c>
      <c r="C1005" s="12" t="s">
        <v>55</v>
      </c>
      <c r="D1005" s="13" t="s">
        <v>33</v>
      </c>
      <c r="E1005" s="14" t="s">
        <v>34</v>
      </c>
      <c r="F1005" s="15">
        <v>3313</v>
      </c>
      <c r="G1005" s="86">
        <v>121.61</v>
      </c>
      <c r="H1005" s="87">
        <v>123.29</v>
      </c>
      <c r="I1005" s="87">
        <v>0</v>
      </c>
      <c r="J1005" s="92">
        <v>0</v>
      </c>
      <c r="K1005" s="69">
        <f t="shared" si="48"/>
        <v>121.61</v>
      </c>
      <c r="L1005" s="69">
        <f t="shared" si="49"/>
        <v>-1.6800000000000068</v>
      </c>
      <c r="M1005" s="69">
        <f t="shared" si="50"/>
        <v>0</v>
      </c>
    </row>
    <row r="1006" spans="1:14" x14ac:dyDescent="0.2">
      <c r="A1006" s="20" t="s">
        <v>250</v>
      </c>
      <c r="B1006" s="21" t="s">
        <v>251</v>
      </c>
      <c r="C1006" s="12" t="s">
        <v>55</v>
      </c>
      <c r="D1006" s="13" t="s">
        <v>35</v>
      </c>
      <c r="E1006" s="14" t="s">
        <v>36</v>
      </c>
      <c r="F1006" s="15">
        <v>3315</v>
      </c>
      <c r="G1006" s="86">
        <v>139.63</v>
      </c>
      <c r="H1006" s="87">
        <v>141.31</v>
      </c>
      <c r="I1006" s="87">
        <v>0</v>
      </c>
      <c r="J1006" s="92">
        <v>0</v>
      </c>
      <c r="K1006" s="69">
        <f t="shared" si="48"/>
        <v>139.63</v>
      </c>
      <c r="L1006" s="69">
        <f t="shared" si="49"/>
        <v>-1.6800000000000068</v>
      </c>
      <c r="M1006" s="69">
        <f t="shared" si="50"/>
        <v>0</v>
      </c>
    </row>
    <row r="1007" spans="1:14" x14ac:dyDescent="0.2">
      <c r="A1007" s="20" t="s">
        <v>250</v>
      </c>
      <c r="B1007" s="21" t="s">
        <v>251</v>
      </c>
      <c r="C1007" s="12" t="s">
        <v>55</v>
      </c>
      <c r="D1007" s="13" t="s">
        <v>37</v>
      </c>
      <c r="E1007" s="14" t="s">
        <v>38</v>
      </c>
      <c r="F1007" s="15">
        <v>3317</v>
      </c>
      <c r="G1007" s="86">
        <v>85.94</v>
      </c>
      <c r="H1007" s="87">
        <v>87.62</v>
      </c>
      <c r="I1007" s="87">
        <v>0</v>
      </c>
      <c r="J1007" s="92">
        <v>0</v>
      </c>
      <c r="K1007" s="69">
        <f t="shared" si="48"/>
        <v>85.94</v>
      </c>
      <c r="L1007" s="69">
        <f t="shared" si="49"/>
        <v>-1.6800000000000068</v>
      </c>
      <c r="M1007" s="69">
        <f t="shared" si="50"/>
        <v>0</v>
      </c>
    </row>
    <row r="1008" spans="1:14" x14ac:dyDescent="0.2">
      <c r="A1008" s="20" t="s">
        <v>250</v>
      </c>
      <c r="B1008" s="21" t="s">
        <v>251</v>
      </c>
      <c r="C1008" s="12" t="s">
        <v>55</v>
      </c>
      <c r="D1008" s="13" t="s">
        <v>39</v>
      </c>
      <c r="E1008" s="14" t="s">
        <v>40</v>
      </c>
      <c r="F1008" s="15">
        <v>3319</v>
      </c>
      <c r="G1008" s="86">
        <v>105.3</v>
      </c>
      <c r="H1008" s="87">
        <v>106.98</v>
      </c>
      <c r="I1008" s="87">
        <v>0</v>
      </c>
      <c r="J1008" s="92">
        <v>338</v>
      </c>
      <c r="K1008" s="69">
        <f t="shared" si="48"/>
        <v>105.3</v>
      </c>
      <c r="L1008" s="69">
        <f t="shared" si="49"/>
        <v>-1.6800000000000068</v>
      </c>
      <c r="M1008" s="69">
        <f t="shared" si="50"/>
        <v>-567.84000000000231</v>
      </c>
    </row>
    <row r="1009" spans="1:14" x14ac:dyDescent="0.2">
      <c r="A1009" s="20" t="s">
        <v>250</v>
      </c>
      <c r="B1009" s="21" t="s">
        <v>251</v>
      </c>
      <c r="C1009" s="12" t="s">
        <v>55</v>
      </c>
      <c r="D1009" s="13" t="s">
        <v>41</v>
      </c>
      <c r="E1009" s="14" t="s">
        <v>42</v>
      </c>
      <c r="F1009" s="15">
        <v>3321</v>
      </c>
      <c r="G1009" s="86">
        <v>117.82</v>
      </c>
      <c r="H1009" s="87">
        <v>119.5</v>
      </c>
      <c r="I1009" s="87">
        <v>0</v>
      </c>
      <c r="J1009" s="92">
        <v>98</v>
      </c>
      <c r="K1009" s="69">
        <f t="shared" si="48"/>
        <v>117.82</v>
      </c>
      <c r="L1009" s="69">
        <f t="shared" si="49"/>
        <v>-1.6800000000000068</v>
      </c>
      <c r="M1009" s="69">
        <f t="shared" si="50"/>
        <v>-164.64000000000067</v>
      </c>
    </row>
    <row r="1010" spans="1:14" x14ac:dyDescent="0.2">
      <c r="A1010" s="20" t="s">
        <v>250</v>
      </c>
      <c r="B1010" s="21" t="s">
        <v>251</v>
      </c>
      <c r="C1010" s="12" t="s">
        <v>55</v>
      </c>
      <c r="D1010" s="13" t="s">
        <v>43</v>
      </c>
      <c r="E1010" s="14" t="s">
        <v>44</v>
      </c>
      <c r="F1010" s="15">
        <v>3323</v>
      </c>
      <c r="G1010" s="86">
        <v>72.069999999999993</v>
      </c>
      <c r="H1010" s="87">
        <v>73.75</v>
      </c>
      <c r="I1010" s="87">
        <v>0</v>
      </c>
      <c r="J1010" s="92">
        <v>617</v>
      </c>
      <c r="K1010" s="69">
        <f t="shared" si="48"/>
        <v>72.069999999999993</v>
      </c>
      <c r="L1010" s="69">
        <f t="shared" si="49"/>
        <v>-1.6800000000000068</v>
      </c>
      <c r="M1010" s="69">
        <f t="shared" si="50"/>
        <v>-1036.5600000000043</v>
      </c>
    </row>
    <row r="1011" spans="1:14" x14ac:dyDescent="0.2">
      <c r="A1011" s="20" t="s">
        <v>250</v>
      </c>
      <c r="B1011" s="21" t="s">
        <v>251</v>
      </c>
      <c r="C1011" s="12" t="s">
        <v>55</v>
      </c>
      <c r="D1011" s="13" t="s">
        <v>45</v>
      </c>
      <c r="E1011" s="14" t="s">
        <v>46</v>
      </c>
      <c r="F1011" s="15">
        <v>3325</v>
      </c>
      <c r="G1011" s="86">
        <v>93.96</v>
      </c>
      <c r="H1011" s="87">
        <v>95.64</v>
      </c>
      <c r="I1011" s="87">
        <v>0</v>
      </c>
      <c r="J1011" s="92">
        <v>9236</v>
      </c>
      <c r="K1011" s="69">
        <f t="shared" si="48"/>
        <v>93.96</v>
      </c>
      <c r="L1011" s="69">
        <f t="shared" si="49"/>
        <v>-1.6800000000000068</v>
      </c>
      <c r="M1011" s="69">
        <f t="shared" si="50"/>
        <v>-15516.480000000063</v>
      </c>
    </row>
    <row r="1012" spans="1:14" x14ac:dyDescent="0.2">
      <c r="A1012" s="20" t="s">
        <v>250</v>
      </c>
      <c r="B1012" s="21" t="s">
        <v>251</v>
      </c>
      <c r="C1012" s="12" t="s">
        <v>55</v>
      </c>
      <c r="D1012" s="13" t="s">
        <v>47</v>
      </c>
      <c r="E1012" s="14" t="s">
        <v>48</v>
      </c>
      <c r="F1012" s="15">
        <v>3327</v>
      </c>
      <c r="G1012" s="86">
        <v>105.3</v>
      </c>
      <c r="H1012" s="87">
        <v>106.98</v>
      </c>
      <c r="I1012" s="87">
        <v>0</v>
      </c>
      <c r="J1012" s="92">
        <v>6642</v>
      </c>
      <c r="K1012" s="69">
        <f t="shared" si="48"/>
        <v>105.3</v>
      </c>
      <c r="L1012" s="69">
        <f t="shared" si="49"/>
        <v>-1.6800000000000068</v>
      </c>
      <c r="M1012" s="69">
        <f t="shared" si="50"/>
        <v>-11158.560000000045</v>
      </c>
    </row>
    <row r="1013" spans="1:14" x14ac:dyDescent="0.2">
      <c r="A1013" s="20" t="s">
        <v>250</v>
      </c>
      <c r="B1013" s="21" t="s">
        <v>251</v>
      </c>
      <c r="C1013" s="12" t="s">
        <v>55</v>
      </c>
      <c r="D1013" s="13" t="s">
        <v>49</v>
      </c>
      <c r="E1013" s="14" t="s">
        <v>50</v>
      </c>
      <c r="F1013" s="15">
        <v>3329</v>
      </c>
      <c r="G1013" s="86">
        <v>113.24</v>
      </c>
      <c r="H1013" s="87">
        <v>114.92</v>
      </c>
      <c r="I1013" s="87">
        <v>0</v>
      </c>
      <c r="J1013" s="92">
        <v>66</v>
      </c>
      <c r="K1013" s="69">
        <f t="shared" si="48"/>
        <v>113.24</v>
      </c>
      <c r="L1013" s="69">
        <f t="shared" si="49"/>
        <v>-1.6800000000000068</v>
      </c>
      <c r="M1013" s="69">
        <f t="shared" si="50"/>
        <v>-110.88000000000045</v>
      </c>
    </row>
    <row r="1014" spans="1:14" x14ac:dyDescent="0.2">
      <c r="A1014" s="20" t="s">
        <v>250</v>
      </c>
      <c r="B1014" s="21" t="s">
        <v>251</v>
      </c>
      <c r="C1014" s="12" t="s">
        <v>55</v>
      </c>
      <c r="D1014" s="16" t="s">
        <v>51</v>
      </c>
      <c r="E1014" s="17" t="s">
        <v>52</v>
      </c>
      <c r="F1014" s="15">
        <v>3331</v>
      </c>
      <c r="G1014" s="86">
        <v>127.01</v>
      </c>
      <c r="H1014" s="87">
        <v>128.69</v>
      </c>
      <c r="I1014" s="87">
        <v>0</v>
      </c>
      <c r="J1014" s="92">
        <v>0</v>
      </c>
      <c r="K1014" s="69">
        <f t="shared" si="48"/>
        <v>127.01</v>
      </c>
      <c r="L1014" s="69">
        <f t="shared" si="49"/>
        <v>-1.6799999999999926</v>
      </c>
      <c r="M1014" s="69">
        <f t="shared" si="50"/>
        <v>0</v>
      </c>
    </row>
    <row r="1015" spans="1:14" x14ac:dyDescent="0.2">
      <c r="A1015" s="20" t="s">
        <v>344</v>
      </c>
      <c r="B1015" s="21" t="s">
        <v>345</v>
      </c>
      <c r="C1015" s="12" t="s">
        <v>346</v>
      </c>
      <c r="D1015" s="13" t="s">
        <v>21</v>
      </c>
      <c r="E1015" s="14" t="s">
        <v>22</v>
      </c>
      <c r="F1015" s="15">
        <v>3301</v>
      </c>
      <c r="G1015" s="86">
        <v>78.040000000000006</v>
      </c>
      <c r="H1015" s="87">
        <v>78.040000000000006</v>
      </c>
      <c r="I1015" s="87">
        <v>0</v>
      </c>
      <c r="J1015" s="92">
        <v>0</v>
      </c>
      <c r="K1015" s="69">
        <f t="shared" si="48"/>
        <v>78.040000000000006</v>
      </c>
      <c r="L1015" s="69">
        <f t="shared" si="49"/>
        <v>0</v>
      </c>
      <c r="M1015" s="69">
        <f t="shared" si="50"/>
        <v>0</v>
      </c>
      <c r="N1015" s="70">
        <f>SUM(M1015:M1030)</f>
        <v>0</v>
      </c>
    </row>
    <row r="1016" spans="1:14" x14ac:dyDescent="0.2">
      <c r="A1016" s="20" t="s">
        <v>344</v>
      </c>
      <c r="B1016" s="21" t="s">
        <v>345</v>
      </c>
      <c r="C1016" s="12" t="s">
        <v>346</v>
      </c>
      <c r="D1016" s="13" t="s">
        <v>23</v>
      </c>
      <c r="E1016" s="14" t="s">
        <v>24</v>
      </c>
      <c r="F1016" s="15">
        <v>3303</v>
      </c>
      <c r="G1016" s="86">
        <v>84.4</v>
      </c>
      <c r="H1016" s="87">
        <v>84.4</v>
      </c>
      <c r="I1016" s="87">
        <v>0</v>
      </c>
      <c r="J1016" s="92">
        <v>0</v>
      </c>
      <c r="K1016" s="69">
        <f t="shared" si="48"/>
        <v>84.4</v>
      </c>
      <c r="L1016" s="69">
        <f t="shared" si="49"/>
        <v>0</v>
      </c>
      <c r="M1016" s="69">
        <f t="shared" si="50"/>
        <v>0</v>
      </c>
    </row>
    <row r="1017" spans="1:14" x14ac:dyDescent="0.2">
      <c r="A1017" s="20" t="s">
        <v>344</v>
      </c>
      <c r="B1017" s="21" t="s">
        <v>345</v>
      </c>
      <c r="C1017" s="12" t="s">
        <v>346</v>
      </c>
      <c r="D1017" s="13" t="s">
        <v>25</v>
      </c>
      <c r="E1017" s="14" t="s">
        <v>26</v>
      </c>
      <c r="F1017" s="15">
        <v>3305</v>
      </c>
      <c r="G1017" s="86">
        <v>76.27</v>
      </c>
      <c r="H1017" s="87">
        <v>76.27</v>
      </c>
      <c r="I1017" s="87">
        <v>0</v>
      </c>
      <c r="J1017" s="92">
        <v>0</v>
      </c>
      <c r="K1017" s="69">
        <f t="shared" si="48"/>
        <v>76.27</v>
      </c>
      <c r="L1017" s="69">
        <f t="shared" si="49"/>
        <v>0</v>
      </c>
      <c r="M1017" s="69">
        <f t="shared" si="50"/>
        <v>0</v>
      </c>
    </row>
    <row r="1018" spans="1:14" x14ac:dyDescent="0.2">
      <c r="A1018" s="20" t="s">
        <v>344</v>
      </c>
      <c r="B1018" s="21" t="s">
        <v>345</v>
      </c>
      <c r="C1018" s="12" t="s">
        <v>346</v>
      </c>
      <c r="D1018" s="13" t="s">
        <v>27</v>
      </c>
      <c r="E1018" s="14" t="s">
        <v>28</v>
      </c>
      <c r="F1018" s="15">
        <v>3307</v>
      </c>
      <c r="G1018" s="86">
        <v>83.57</v>
      </c>
      <c r="H1018" s="87">
        <v>83.57</v>
      </c>
      <c r="I1018" s="87">
        <v>0</v>
      </c>
      <c r="J1018" s="92">
        <v>0</v>
      </c>
      <c r="K1018" s="69">
        <f t="shared" si="48"/>
        <v>83.57</v>
      </c>
      <c r="L1018" s="69">
        <f t="shared" si="49"/>
        <v>0</v>
      </c>
      <c r="M1018" s="69">
        <f t="shared" si="50"/>
        <v>0</v>
      </c>
    </row>
    <row r="1019" spans="1:14" x14ac:dyDescent="0.2">
      <c r="A1019" s="20" t="s">
        <v>344</v>
      </c>
      <c r="B1019" s="21" t="s">
        <v>345</v>
      </c>
      <c r="C1019" s="12" t="s">
        <v>346</v>
      </c>
      <c r="D1019" s="13" t="s">
        <v>29</v>
      </c>
      <c r="E1019" s="14" t="s">
        <v>30</v>
      </c>
      <c r="F1019" s="15">
        <v>3309</v>
      </c>
      <c r="G1019" s="86">
        <v>52.46</v>
      </c>
      <c r="H1019" s="87">
        <v>52.46</v>
      </c>
      <c r="I1019" s="87">
        <v>0</v>
      </c>
      <c r="J1019" s="92">
        <v>2811</v>
      </c>
      <c r="K1019" s="69">
        <f t="shared" si="48"/>
        <v>52.46</v>
      </c>
      <c r="L1019" s="69">
        <f t="shared" si="49"/>
        <v>0</v>
      </c>
      <c r="M1019" s="69">
        <f t="shared" si="50"/>
        <v>0</v>
      </c>
    </row>
    <row r="1020" spans="1:14" x14ac:dyDescent="0.2">
      <c r="A1020" s="20" t="s">
        <v>344</v>
      </c>
      <c r="B1020" s="21" t="s">
        <v>345</v>
      </c>
      <c r="C1020" s="12" t="s">
        <v>346</v>
      </c>
      <c r="D1020" s="13" t="s">
        <v>31</v>
      </c>
      <c r="E1020" s="14" t="s">
        <v>32</v>
      </c>
      <c r="F1020" s="15">
        <v>3311</v>
      </c>
      <c r="G1020" s="86">
        <v>66.349999999999994</v>
      </c>
      <c r="H1020" s="87">
        <v>66.349999999999994</v>
      </c>
      <c r="I1020" s="87">
        <v>0</v>
      </c>
      <c r="J1020" s="92">
        <v>115</v>
      </c>
      <c r="K1020" s="69">
        <f t="shared" si="48"/>
        <v>66.349999999999994</v>
      </c>
      <c r="L1020" s="69">
        <f t="shared" si="49"/>
        <v>0</v>
      </c>
      <c r="M1020" s="69">
        <f t="shared" si="50"/>
        <v>0</v>
      </c>
    </row>
    <row r="1021" spans="1:14" x14ac:dyDescent="0.2">
      <c r="A1021" s="20" t="s">
        <v>344</v>
      </c>
      <c r="B1021" s="21" t="s">
        <v>345</v>
      </c>
      <c r="C1021" s="12" t="s">
        <v>346</v>
      </c>
      <c r="D1021" s="13" t="s">
        <v>33</v>
      </c>
      <c r="E1021" s="14" t="s">
        <v>34</v>
      </c>
      <c r="F1021" s="15">
        <v>3313</v>
      </c>
      <c r="G1021" s="86">
        <v>70.45</v>
      </c>
      <c r="H1021" s="87">
        <v>70.45</v>
      </c>
      <c r="I1021" s="87">
        <v>0</v>
      </c>
      <c r="J1021" s="92">
        <v>0</v>
      </c>
      <c r="K1021" s="69">
        <f t="shared" si="48"/>
        <v>70.45</v>
      </c>
      <c r="L1021" s="69">
        <f t="shared" si="49"/>
        <v>0</v>
      </c>
      <c r="M1021" s="69">
        <f t="shared" si="50"/>
        <v>0</v>
      </c>
    </row>
    <row r="1022" spans="1:14" x14ac:dyDescent="0.2">
      <c r="A1022" s="20" t="s">
        <v>344</v>
      </c>
      <c r="B1022" s="21" t="s">
        <v>345</v>
      </c>
      <c r="C1022" s="12" t="s">
        <v>346</v>
      </c>
      <c r="D1022" s="13" t="s">
        <v>35</v>
      </c>
      <c r="E1022" s="14" t="s">
        <v>36</v>
      </c>
      <c r="F1022" s="15">
        <v>3315</v>
      </c>
      <c r="G1022" s="86">
        <v>79.989999999999995</v>
      </c>
      <c r="H1022" s="87">
        <v>79.989999999999995</v>
      </c>
      <c r="I1022" s="87">
        <v>0</v>
      </c>
      <c r="J1022" s="92">
        <v>0</v>
      </c>
      <c r="K1022" s="69">
        <f t="shared" si="48"/>
        <v>79.989999999999995</v>
      </c>
      <c r="L1022" s="69">
        <f t="shared" si="49"/>
        <v>0</v>
      </c>
      <c r="M1022" s="69">
        <f t="shared" si="50"/>
        <v>0</v>
      </c>
    </row>
    <row r="1023" spans="1:14" x14ac:dyDescent="0.2">
      <c r="A1023" s="20" t="s">
        <v>344</v>
      </c>
      <c r="B1023" s="21" t="s">
        <v>345</v>
      </c>
      <c r="C1023" s="12" t="s">
        <v>346</v>
      </c>
      <c r="D1023" s="13" t="s">
        <v>37</v>
      </c>
      <c r="E1023" s="14" t="s">
        <v>38</v>
      </c>
      <c r="F1023" s="15">
        <v>3317</v>
      </c>
      <c r="G1023" s="86">
        <v>52.07</v>
      </c>
      <c r="H1023" s="87">
        <v>52.07</v>
      </c>
      <c r="I1023" s="87">
        <v>0</v>
      </c>
      <c r="J1023" s="92">
        <v>0</v>
      </c>
      <c r="K1023" s="69">
        <f t="shared" si="48"/>
        <v>52.07</v>
      </c>
      <c r="L1023" s="69">
        <f t="shared" si="49"/>
        <v>0</v>
      </c>
      <c r="M1023" s="69">
        <f t="shared" si="50"/>
        <v>0</v>
      </c>
    </row>
    <row r="1024" spans="1:14" x14ac:dyDescent="0.2">
      <c r="A1024" s="20" t="s">
        <v>344</v>
      </c>
      <c r="B1024" s="21" t="s">
        <v>345</v>
      </c>
      <c r="C1024" s="12" t="s">
        <v>346</v>
      </c>
      <c r="D1024" s="13" t="s">
        <v>39</v>
      </c>
      <c r="E1024" s="14" t="s">
        <v>40</v>
      </c>
      <c r="F1024" s="15">
        <v>3319</v>
      </c>
      <c r="G1024" s="86">
        <v>61.84</v>
      </c>
      <c r="H1024" s="87">
        <v>61.84</v>
      </c>
      <c r="I1024" s="87">
        <v>0</v>
      </c>
      <c r="J1024" s="92">
        <v>6401</v>
      </c>
      <c r="K1024" s="69">
        <f t="shared" si="48"/>
        <v>61.84</v>
      </c>
      <c r="L1024" s="69">
        <f t="shared" si="49"/>
        <v>0</v>
      </c>
      <c r="M1024" s="69">
        <f t="shared" si="50"/>
        <v>0</v>
      </c>
    </row>
    <row r="1025" spans="1:14" x14ac:dyDescent="0.2">
      <c r="A1025" s="20" t="s">
        <v>344</v>
      </c>
      <c r="B1025" s="21" t="s">
        <v>345</v>
      </c>
      <c r="C1025" s="12" t="s">
        <v>346</v>
      </c>
      <c r="D1025" s="13" t="s">
        <v>41</v>
      </c>
      <c r="E1025" s="14" t="s">
        <v>42</v>
      </c>
      <c r="F1025" s="15">
        <v>3321</v>
      </c>
      <c r="G1025" s="86">
        <v>68.260000000000005</v>
      </c>
      <c r="H1025" s="87">
        <v>68.260000000000005</v>
      </c>
      <c r="I1025" s="87">
        <v>0</v>
      </c>
      <c r="J1025" s="92">
        <v>90</v>
      </c>
      <c r="K1025" s="69">
        <f t="shared" si="48"/>
        <v>68.260000000000005</v>
      </c>
      <c r="L1025" s="69">
        <f t="shared" si="49"/>
        <v>0</v>
      </c>
      <c r="M1025" s="69">
        <f t="shared" si="50"/>
        <v>0</v>
      </c>
    </row>
    <row r="1026" spans="1:14" x14ac:dyDescent="0.2">
      <c r="A1026" s="20" t="s">
        <v>344</v>
      </c>
      <c r="B1026" s="21" t="s">
        <v>345</v>
      </c>
      <c r="C1026" s="12" t="s">
        <v>346</v>
      </c>
      <c r="D1026" s="13" t="s">
        <v>43</v>
      </c>
      <c r="E1026" s="14" t="s">
        <v>44</v>
      </c>
      <c r="F1026" s="15">
        <v>3323</v>
      </c>
      <c r="G1026" s="86">
        <v>44.7</v>
      </c>
      <c r="H1026" s="87">
        <v>44.7</v>
      </c>
      <c r="I1026" s="87">
        <v>0</v>
      </c>
      <c r="J1026" s="92">
        <v>0</v>
      </c>
      <c r="K1026" s="69">
        <f t="shared" si="48"/>
        <v>44.7</v>
      </c>
      <c r="L1026" s="69">
        <f t="shared" si="49"/>
        <v>0</v>
      </c>
      <c r="M1026" s="69">
        <f t="shared" si="50"/>
        <v>0</v>
      </c>
    </row>
    <row r="1027" spans="1:14" x14ac:dyDescent="0.2">
      <c r="A1027" s="20" t="s">
        <v>344</v>
      </c>
      <c r="B1027" s="21" t="s">
        <v>345</v>
      </c>
      <c r="C1027" s="12" t="s">
        <v>346</v>
      </c>
      <c r="D1027" s="13" t="s">
        <v>45</v>
      </c>
      <c r="E1027" s="14" t="s">
        <v>46</v>
      </c>
      <c r="F1027" s="15">
        <v>3325</v>
      </c>
      <c r="G1027" s="86">
        <v>56.07</v>
      </c>
      <c r="H1027" s="87">
        <v>56.07</v>
      </c>
      <c r="I1027" s="87">
        <v>0</v>
      </c>
      <c r="J1027" s="92">
        <v>7575</v>
      </c>
      <c r="K1027" s="69">
        <f t="shared" si="48"/>
        <v>56.07</v>
      </c>
      <c r="L1027" s="69">
        <f t="shared" si="49"/>
        <v>0</v>
      </c>
      <c r="M1027" s="69">
        <f t="shared" si="50"/>
        <v>0</v>
      </c>
    </row>
    <row r="1028" spans="1:14" x14ac:dyDescent="0.2">
      <c r="A1028" s="20" t="s">
        <v>344</v>
      </c>
      <c r="B1028" s="21" t="s">
        <v>345</v>
      </c>
      <c r="C1028" s="12" t="s">
        <v>346</v>
      </c>
      <c r="D1028" s="13" t="s">
        <v>47</v>
      </c>
      <c r="E1028" s="14" t="s">
        <v>48</v>
      </c>
      <c r="F1028" s="15">
        <v>3327</v>
      </c>
      <c r="G1028" s="86">
        <v>61.84</v>
      </c>
      <c r="H1028" s="87">
        <v>61.84</v>
      </c>
      <c r="I1028" s="87">
        <v>0</v>
      </c>
      <c r="J1028" s="92">
        <v>253</v>
      </c>
      <c r="K1028" s="69">
        <f t="shared" si="48"/>
        <v>61.84</v>
      </c>
      <c r="L1028" s="69">
        <f t="shared" si="49"/>
        <v>0</v>
      </c>
      <c r="M1028" s="69">
        <f t="shared" si="50"/>
        <v>0</v>
      </c>
    </row>
    <row r="1029" spans="1:14" x14ac:dyDescent="0.2">
      <c r="A1029" s="20" t="s">
        <v>344</v>
      </c>
      <c r="B1029" s="21" t="s">
        <v>345</v>
      </c>
      <c r="C1029" s="12" t="s">
        <v>346</v>
      </c>
      <c r="D1029" s="13" t="s">
        <v>49</v>
      </c>
      <c r="E1029" s="14" t="s">
        <v>50</v>
      </c>
      <c r="F1029" s="15">
        <v>3329</v>
      </c>
      <c r="G1029" s="86">
        <v>65.94</v>
      </c>
      <c r="H1029" s="87">
        <v>65.94</v>
      </c>
      <c r="I1029" s="87">
        <v>0</v>
      </c>
      <c r="J1029" s="92">
        <v>0</v>
      </c>
      <c r="K1029" s="69">
        <f t="shared" si="48"/>
        <v>65.94</v>
      </c>
      <c r="L1029" s="69">
        <f t="shared" si="49"/>
        <v>0</v>
      </c>
      <c r="M1029" s="69">
        <f t="shared" si="50"/>
        <v>0</v>
      </c>
    </row>
    <row r="1030" spans="1:14" x14ac:dyDescent="0.2">
      <c r="A1030" s="20" t="s">
        <v>344</v>
      </c>
      <c r="B1030" s="21" t="s">
        <v>345</v>
      </c>
      <c r="C1030" s="12" t="s">
        <v>346</v>
      </c>
      <c r="D1030" s="16" t="s">
        <v>51</v>
      </c>
      <c r="E1030" s="17" t="s">
        <v>52</v>
      </c>
      <c r="F1030" s="15">
        <v>3331</v>
      </c>
      <c r="G1030" s="86">
        <v>72.83</v>
      </c>
      <c r="H1030" s="87">
        <v>72.83</v>
      </c>
      <c r="I1030" s="87">
        <v>0</v>
      </c>
      <c r="J1030" s="92">
        <v>0</v>
      </c>
      <c r="K1030" s="69">
        <f t="shared" si="48"/>
        <v>72.83</v>
      </c>
      <c r="L1030" s="69">
        <f t="shared" si="49"/>
        <v>0</v>
      </c>
      <c r="M1030" s="69">
        <f t="shared" si="50"/>
        <v>0</v>
      </c>
    </row>
    <row r="1031" spans="1:14" x14ac:dyDescent="0.2">
      <c r="A1031" s="20" t="s">
        <v>203</v>
      </c>
      <c r="B1031" s="21" t="s">
        <v>204</v>
      </c>
      <c r="C1031" s="12" t="s">
        <v>91</v>
      </c>
      <c r="D1031" s="13" t="s">
        <v>21</v>
      </c>
      <c r="E1031" s="14" t="s">
        <v>22</v>
      </c>
      <c r="F1031" s="15">
        <v>3301</v>
      </c>
      <c r="G1031" s="86">
        <v>126.2</v>
      </c>
      <c r="H1031" s="87">
        <v>126.42</v>
      </c>
      <c r="I1031" s="87">
        <v>0</v>
      </c>
      <c r="J1031" s="92">
        <v>8246</v>
      </c>
      <c r="K1031" s="69">
        <f t="shared" si="48"/>
        <v>126.2</v>
      </c>
      <c r="L1031" s="69">
        <f t="shared" si="49"/>
        <v>-0.21999999999999886</v>
      </c>
      <c r="M1031" s="69">
        <f t="shared" si="50"/>
        <v>-1814.1199999999906</v>
      </c>
      <c r="N1031" s="70">
        <f>SUM(M1031:M1046)</f>
        <v>-13104.299999999932</v>
      </c>
    </row>
    <row r="1032" spans="1:14" x14ac:dyDescent="0.2">
      <c r="A1032" s="20" t="s">
        <v>203</v>
      </c>
      <c r="B1032" s="21" t="s">
        <v>204</v>
      </c>
      <c r="C1032" s="12" t="s">
        <v>91</v>
      </c>
      <c r="D1032" s="13" t="s">
        <v>23</v>
      </c>
      <c r="E1032" s="14" t="s">
        <v>24</v>
      </c>
      <c r="F1032" s="15">
        <v>3303</v>
      </c>
      <c r="G1032" s="86">
        <v>137.99</v>
      </c>
      <c r="H1032" s="87">
        <v>138.21</v>
      </c>
      <c r="I1032" s="87">
        <v>0</v>
      </c>
      <c r="J1032" s="92">
        <v>0</v>
      </c>
      <c r="K1032" s="69">
        <f t="shared" si="48"/>
        <v>137.99</v>
      </c>
      <c r="L1032" s="69">
        <f t="shared" si="49"/>
        <v>-0.21999999999999886</v>
      </c>
      <c r="M1032" s="69">
        <f t="shared" si="50"/>
        <v>0</v>
      </c>
    </row>
    <row r="1033" spans="1:14" x14ac:dyDescent="0.2">
      <c r="A1033" s="20" t="s">
        <v>203</v>
      </c>
      <c r="B1033" s="21" t="s">
        <v>204</v>
      </c>
      <c r="C1033" s="12" t="s">
        <v>91</v>
      </c>
      <c r="D1033" s="13" t="s">
        <v>25</v>
      </c>
      <c r="E1033" s="14" t="s">
        <v>26</v>
      </c>
      <c r="F1033" s="15">
        <v>3305</v>
      </c>
      <c r="G1033" s="86">
        <v>123.13</v>
      </c>
      <c r="H1033" s="87">
        <v>123.35</v>
      </c>
      <c r="I1033" s="87">
        <v>0</v>
      </c>
      <c r="J1033" s="92">
        <v>0</v>
      </c>
      <c r="K1033" s="69">
        <f t="shared" si="48"/>
        <v>123.13</v>
      </c>
      <c r="L1033" s="69">
        <f t="shared" si="49"/>
        <v>-0.21999999999999886</v>
      </c>
      <c r="M1033" s="69">
        <f t="shared" si="50"/>
        <v>0</v>
      </c>
    </row>
    <row r="1034" spans="1:14" x14ac:dyDescent="0.2">
      <c r="A1034" s="20" t="s">
        <v>203</v>
      </c>
      <c r="B1034" s="21" t="s">
        <v>204</v>
      </c>
      <c r="C1034" s="12" t="s">
        <v>91</v>
      </c>
      <c r="D1034" s="13" t="s">
        <v>27</v>
      </c>
      <c r="E1034" s="14" t="s">
        <v>28</v>
      </c>
      <c r="F1034" s="15">
        <v>3307</v>
      </c>
      <c r="G1034" s="86">
        <v>134.91999999999999</v>
      </c>
      <c r="H1034" s="87">
        <v>135.13999999999999</v>
      </c>
      <c r="I1034" s="87">
        <v>0</v>
      </c>
      <c r="J1034" s="92">
        <v>0</v>
      </c>
      <c r="K1034" s="69">
        <f t="shared" si="48"/>
        <v>134.91999999999999</v>
      </c>
      <c r="L1034" s="69">
        <f t="shared" si="49"/>
        <v>-0.21999999999999886</v>
      </c>
      <c r="M1034" s="69">
        <f t="shared" si="50"/>
        <v>0</v>
      </c>
    </row>
    <row r="1035" spans="1:14" x14ac:dyDescent="0.2">
      <c r="A1035" s="20" t="s">
        <v>203</v>
      </c>
      <c r="B1035" s="21" t="s">
        <v>204</v>
      </c>
      <c r="C1035" s="12" t="s">
        <v>91</v>
      </c>
      <c r="D1035" s="13" t="s">
        <v>29</v>
      </c>
      <c r="E1035" s="14" t="s">
        <v>30</v>
      </c>
      <c r="F1035" s="15">
        <v>3309</v>
      </c>
      <c r="G1035" s="86">
        <v>80.239999999999995</v>
      </c>
      <c r="H1035" s="87">
        <v>80.459999999999994</v>
      </c>
      <c r="I1035" s="87">
        <v>0</v>
      </c>
      <c r="J1035" s="92">
        <v>7314</v>
      </c>
      <c r="K1035" s="69">
        <f t="shared" si="48"/>
        <v>80.239999999999995</v>
      </c>
      <c r="L1035" s="69">
        <f t="shared" si="49"/>
        <v>-0.21999999999999886</v>
      </c>
      <c r="M1035" s="69">
        <f t="shared" si="50"/>
        <v>-1609.0799999999917</v>
      </c>
    </row>
    <row r="1036" spans="1:14" x14ac:dyDescent="0.2">
      <c r="A1036" s="20" t="s">
        <v>203</v>
      </c>
      <c r="B1036" s="21" t="s">
        <v>204</v>
      </c>
      <c r="C1036" s="12" t="s">
        <v>91</v>
      </c>
      <c r="D1036" s="13" t="s">
        <v>31</v>
      </c>
      <c r="E1036" s="14" t="s">
        <v>32</v>
      </c>
      <c r="F1036" s="15">
        <v>3311</v>
      </c>
      <c r="G1036" s="86">
        <v>105.81</v>
      </c>
      <c r="H1036" s="87">
        <v>106.03</v>
      </c>
      <c r="I1036" s="87">
        <v>0</v>
      </c>
      <c r="J1036" s="92">
        <v>571</v>
      </c>
      <c r="K1036" s="69">
        <f t="shared" si="48"/>
        <v>105.81</v>
      </c>
      <c r="L1036" s="69">
        <f t="shared" si="49"/>
        <v>-0.21999999999999886</v>
      </c>
      <c r="M1036" s="69">
        <f t="shared" si="50"/>
        <v>-125.61999999999935</v>
      </c>
    </row>
    <row r="1037" spans="1:14" x14ac:dyDescent="0.2">
      <c r="A1037" s="20" t="s">
        <v>203</v>
      </c>
      <c r="B1037" s="21" t="s">
        <v>204</v>
      </c>
      <c r="C1037" s="12" t="s">
        <v>91</v>
      </c>
      <c r="D1037" s="13" t="s">
        <v>33</v>
      </c>
      <c r="E1037" s="14" t="s">
        <v>34</v>
      </c>
      <c r="F1037" s="15">
        <v>3313</v>
      </c>
      <c r="G1037" s="86">
        <v>113.18</v>
      </c>
      <c r="H1037" s="87">
        <v>113.4</v>
      </c>
      <c r="I1037" s="87">
        <v>0</v>
      </c>
      <c r="J1037" s="92">
        <v>594</v>
      </c>
      <c r="K1037" s="69">
        <f t="shared" si="48"/>
        <v>113.18</v>
      </c>
      <c r="L1037" s="69">
        <f t="shared" si="49"/>
        <v>-0.21999999999999886</v>
      </c>
      <c r="M1037" s="69">
        <f t="shared" si="50"/>
        <v>-130.67999999999932</v>
      </c>
    </row>
    <row r="1038" spans="1:14" x14ac:dyDescent="0.2">
      <c r="A1038" s="20" t="s">
        <v>203</v>
      </c>
      <c r="B1038" s="21" t="s">
        <v>204</v>
      </c>
      <c r="C1038" s="12" t="s">
        <v>91</v>
      </c>
      <c r="D1038" s="13" t="s">
        <v>35</v>
      </c>
      <c r="E1038" s="14" t="s">
        <v>36</v>
      </c>
      <c r="F1038" s="15">
        <v>3315</v>
      </c>
      <c r="G1038" s="86">
        <v>130.07</v>
      </c>
      <c r="H1038" s="87">
        <v>130.29</v>
      </c>
      <c r="I1038" s="87">
        <v>0</v>
      </c>
      <c r="J1038" s="92">
        <v>0</v>
      </c>
      <c r="K1038" s="69">
        <f t="shared" si="48"/>
        <v>130.07</v>
      </c>
      <c r="L1038" s="69">
        <f t="shared" si="49"/>
        <v>-0.21999999999999886</v>
      </c>
      <c r="M1038" s="69">
        <f t="shared" si="50"/>
        <v>0</v>
      </c>
    </row>
    <row r="1039" spans="1:14" x14ac:dyDescent="0.2">
      <c r="A1039" s="20" t="s">
        <v>203</v>
      </c>
      <c r="B1039" s="21" t="s">
        <v>204</v>
      </c>
      <c r="C1039" s="12" t="s">
        <v>91</v>
      </c>
      <c r="D1039" s="13" t="s">
        <v>37</v>
      </c>
      <c r="E1039" s="14" t="s">
        <v>38</v>
      </c>
      <c r="F1039" s="15">
        <v>3317</v>
      </c>
      <c r="G1039" s="86">
        <v>79.73</v>
      </c>
      <c r="H1039" s="87">
        <v>79.95</v>
      </c>
      <c r="I1039" s="87">
        <v>0</v>
      </c>
      <c r="J1039" s="92">
        <v>45</v>
      </c>
      <c r="K1039" s="69">
        <f t="shared" si="48"/>
        <v>79.73</v>
      </c>
      <c r="L1039" s="69">
        <f t="shared" si="49"/>
        <v>-0.21999999999999886</v>
      </c>
      <c r="M1039" s="69">
        <f t="shared" si="50"/>
        <v>-9.8999999999999488</v>
      </c>
    </row>
    <row r="1040" spans="1:14" x14ac:dyDescent="0.2">
      <c r="A1040" s="20" t="s">
        <v>203</v>
      </c>
      <c r="B1040" s="21" t="s">
        <v>204</v>
      </c>
      <c r="C1040" s="12" t="s">
        <v>91</v>
      </c>
      <c r="D1040" s="13" t="s">
        <v>39</v>
      </c>
      <c r="E1040" s="14" t="s">
        <v>40</v>
      </c>
      <c r="F1040" s="15">
        <v>3319</v>
      </c>
      <c r="G1040" s="86">
        <v>97.89</v>
      </c>
      <c r="H1040" s="87">
        <v>98.11</v>
      </c>
      <c r="I1040" s="87">
        <v>0</v>
      </c>
      <c r="J1040" s="92">
        <v>17373</v>
      </c>
      <c r="K1040" s="69">
        <f t="shared" si="48"/>
        <v>97.89</v>
      </c>
      <c r="L1040" s="69">
        <f t="shared" si="49"/>
        <v>-0.21999999999999886</v>
      </c>
      <c r="M1040" s="69">
        <f t="shared" si="50"/>
        <v>-3822.0599999999804</v>
      </c>
    </row>
    <row r="1041" spans="1:14" x14ac:dyDescent="0.2">
      <c r="A1041" s="20" t="s">
        <v>203</v>
      </c>
      <c r="B1041" s="21" t="s">
        <v>204</v>
      </c>
      <c r="C1041" s="12" t="s">
        <v>91</v>
      </c>
      <c r="D1041" s="13" t="s">
        <v>41</v>
      </c>
      <c r="E1041" s="14" t="s">
        <v>42</v>
      </c>
      <c r="F1041" s="15">
        <v>3321</v>
      </c>
      <c r="G1041" s="86">
        <v>109.63</v>
      </c>
      <c r="H1041" s="87">
        <v>109.85</v>
      </c>
      <c r="I1041" s="87">
        <v>0</v>
      </c>
      <c r="J1041" s="92">
        <v>2140</v>
      </c>
      <c r="K1041" s="69">
        <f t="shared" si="48"/>
        <v>109.63</v>
      </c>
      <c r="L1041" s="69">
        <f t="shared" si="49"/>
        <v>-0.21999999999999886</v>
      </c>
      <c r="M1041" s="69">
        <f t="shared" si="50"/>
        <v>-470.79999999999757</v>
      </c>
    </row>
    <row r="1042" spans="1:14" x14ac:dyDescent="0.2">
      <c r="A1042" s="20" t="s">
        <v>203</v>
      </c>
      <c r="B1042" s="21" t="s">
        <v>204</v>
      </c>
      <c r="C1042" s="12" t="s">
        <v>91</v>
      </c>
      <c r="D1042" s="13" t="s">
        <v>43</v>
      </c>
      <c r="E1042" s="14" t="s">
        <v>44</v>
      </c>
      <c r="F1042" s="15">
        <v>3323</v>
      </c>
      <c r="G1042" s="86">
        <v>66.73</v>
      </c>
      <c r="H1042" s="87">
        <v>66.95</v>
      </c>
      <c r="I1042" s="87">
        <v>0</v>
      </c>
      <c r="J1042" s="92">
        <v>0</v>
      </c>
      <c r="K1042" s="69">
        <f t="shared" si="48"/>
        <v>66.73</v>
      </c>
      <c r="L1042" s="69">
        <f t="shared" si="49"/>
        <v>-0.21999999999999886</v>
      </c>
      <c r="M1042" s="69">
        <f t="shared" si="50"/>
        <v>0</v>
      </c>
    </row>
    <row r="1043" spans="1:14" x14ac:dyDescent="0.2">
      <c r="A1043" s="20" t="s">
        <v>203</v>
      </c>
      <c r="B1043" s="21" t="s">
        <v>204</v>
      </c>
      <c r="C1043" s="12" t="s">
        <v>91</v>
      </c>
      <c r="D1043" s="13" t="s">
        <v>45</v>
      </c>
      <c r="E1043" s="14" t="s">
        <v>46</v>
      </c>
      <c r="F1043" s="15">
        <v>3325</v>
      </c>
      <c r="G1043" s="86">
        <v>87.25</v>
      </c>
      <c r="H1043" s="87">
        <v>87.47</v>
      </c>
      <c r="I1043" s="87">
        <v>0</v>
      </c>
      <c r="J1043" s="92">
        <v>19503</v>
      </c>
      <c r="K1043" s="69">
        <f t="shared" si="48"/>
        <v>87.25</v>
      </c>
      <c r="L1043" s="69">
        <f t="shared" si="49"/>
        <v>-0.21999999999999886</v>
      </c>
      <c r="M1043" s="69">
        <f t="shared" si="50"/>
        <v>-4290.659999999978</v>
      </c>
    </row>
    <row r="1044" spans="1:14" x14ac:dyDescent="0.2">
      <c r="A1044" s="20" t="s">
        <v>203</v>
      </c>
      <c r="B1044" s="21" t="s">
        <v>204</v>
      </c>
      <c r="C1044" s="12" t="s">
        <v>91</v>
      </c>
      <c r="D1044" s="13" t="s">
        <v>47</v>
      </c>
      <c r="E1044" s="14" t="s">
        <v>48</v>
      </c>
      <c r="F1044" s="15">
        <v>3327</v>
      </c>
      <c r="G1044" s="86">
        <v>97.89</v>
      </c>
      <c r="H1044" s="87">
        <v>98.11</v>
      </c>
      <c r="I1044" s="87">
        <v>0</v>
      </c>
      <c r="J1044" s="92">
        <v>3779</v>
      </c>
      <c r="K1044" s="69">
        <f t="shared" si="48"/>
        <v>97.89</v>
      </c>
      <c r="L1044" s="69">
        <f t="shared" si="49"/>
        <v>-0.21999999999999886</v>
      </c>
      <c r="M1044" s="69">
        <f t="shared" si="50"/>
        <v>-831.37999999999568</v>
      </c>
    </row>
    <row r="1045" spans="1:14" x14ac:dyDescent="0.2">
      <c r="A1045" s="20" t="s">
        <v>203</v>
      </c>
      <c r="B1045" s="21" t="s">
        <v>204</v>
      </c>
      <c r="C1045" s="12" t="s">
        <v>91</v>
      </c>
      <c r="D1045" s="13" t="s">
        <v>49</v>
      </c>
      <c r="E1045" s="14" t="s">
        <v>50</v>
      </c>
      <c r="F1045" s="15">
        <v>3329</v>
      </c>
      <c r="G1045" s="86">
        <v>105.33</v>
      </c>
      <c r="H1045" s="87">
        <v>105.55</v>
      </c>
      <c r="I1045" s="87">
        <v>0</v>
      </c>
      <c r="J1045" s="92">
        <v>0</v>
      </c>
      <c r="K1045" s="69">
        <f t="shared" si="48"/>
        <v>105.33</v>
      </c>
      <c r="L1045" s="69">
        <f t="shared" si="49"/>
        <v>-0.21999999999999886</v>
      </c>
      <c r="M1045" s="69">
        <f t="shared" si="50"/>
        <v>0</v>
      </c>
    </row>
    <row r="1046" spans="1:14" x14ac:dyDescent="0.2">
      <c r="A1046" s="20" t="s">
        <v>203</v>
      </c>
      <c r="B1046" s="21" t="s">
        <v>204</v>
      </c>
      <c r="C1046" s="12" t="s">
        <v>91</v>
      </c>
      <c r="D1046" s="16" t="s">
        <v>51</v>
      </c>
      <c r="E1046" s="17" t="s">
        <v>52</v>
      </c>
      <c r="F1046" s="15">
        <v>3331</v>
      </c>
      <c r="G1046" s="86">
        <v>118.24</v>
      </c>
      <c r="H1046" s="87">
        <v>118.46</v>
      </c>
      <c r="I1046" s="87">
        <v>0</v>
      </c>
      <c r="J1046" s="92">
        <v>0</v>
      </c>
      <c r="K1046" s="69">
        <f t="shared" si="48"/>
        <v>118.24</v>
      </c>
      <c r="L1046" s="69">
        <f t="shared" si="49"/>
        <v>-0.21999999999999886</v>
      </c>
      <c r="M1046" s="69">
        <f t="shared" si="50"/>
        <v>0</v>
      </c>
    </row>
    <row r="1047" spans="1:14" x14ac:dyDescent="0.2">
      <c r="A1047" s="12" t="s">
        <v>74</v>
      </c>
      <c r="B1047" s="21" t="s">
        <v>75</v>
      </c>
      <c r="C1047" s="12" t="s">
        <v>55</v>
      </c>
      <c r="D1047" s="13" t="s">
        <v>21</v>
      </c>
      <c r="E1047" s="14" t="s">
        <v>22</v>
      </c>
      <c r="F1047" s="15">
        <v>3301</v>
      </c>
      <c r="G1047" s="86">
        <v>135.51</v>
      </c>
      <c r="H1047" s="87">
        <v>137.19</v>
      </c>
      <c r="I1047" s="87">
        <v>0.5222048502188974</v>
      </c>
      <c r="J1047" s="92">
        <v>464</v>
      </c>
      <c r="K1047" s="69">
        <f t="shared" si="48"/>
        <v>136.03220485021887</v>
      </c>
      <c r="L1047" s="69">
        <f t="shared" si="49"/>
        <v>-1.1577951497811227</v>
      </c>
      <c r="M1047" s="69">
        <f t="shared" si="50"/>
        <v>-537.21694949844095</v>
      </c>
      <c r="N1047" s="70">
        <f>SUM(M1047:M1062)</f>
        <v>-41188.562453462939</v>
      </c>
    </row>
    <row r="1048" spans="1:14" x14ac:dyDescent="0.2">
      <c r="A1048" s="12" t="s">
        <v>74</v>
      </c>
      <c r="B1048" s="21" t="s">
        <v>75</v>
      </c>
      <c r="C1048" s="12" t="s">
        <v>55</v>
      </c>
      <c r="D1048" s="13" t="s">
        <v>23</v>
      </c>
      <c r="E1048" s="14" t="s">
        <v>24</v>
      </c>
      <c r="F1048" s="15">
        <v>3303</v>
      </c>
      <c r="G1048" s="86">
        <v>148.09</v>
      </c>
      <c r="H1048" s="87">
        <v>149.77000000000001</v>
      </c>
      <c r="I1048" s="87">
        <v>0.5222048502188974</v>
      </c>
      <c r="J1048" s="92">
        <v>0</v>
      </c>
      <c r="K1048" s="69">
        <f t="shared" si="48"/>
        <v>148.61220485021889</v>
      </c>
      <c r="L1048" s="69">
        <f t="shared" si="49"/>
        <v>-1.1577951497811227</v>
      </c>
      <c r="M1048" s="69">
        <f t="shared" si="50"/>
        <v>0</v>
      </c>
    </row>
    <row r="1049" spans="1:14" x14ac:dyDescent="0.2">
      <c r="A1049" s="12" t="s">
        <v>74</v>
      </c>
      <c r="B1049" s="21" t="s">
        <v>75</v>
      </c>
      <c r="C1049" s="12" t="s">
        <v>55</v>
      </c>
      <c r="D1049" s="13" t="s">
        <v>25</v>
      </c>
      <c r="E1049" s="14" t="s">
        <v>26</v>
      </c>
      <c r="F1049" s="15">
        <v>3305</v>
      </c>
      <c r="G1049" s="86">
        <v>132.25</v>
      </c>
      <c r="H1049" s="87">
        <v>133.93</v>
      </c>
      <c r="I1049" s="87">
        <v>0.5222048502188974</v>
      </c>
      <c r="J1049" s="92">
        <v>0</v>
      </c>
      <c r="K1049" s="69">
        <f t="shared" si="48"/>
        <v>132.77220485021888</v>
      </c>
      <c r="L1049" s="69">
        <f t="shared" si="49"/>
        <v>-1.1577951497811227</v>
      </c>
      <c r="M1049" s="69">
        <f t="shared" si="50"/>
        <v>0</v>
      </c>
    </row>
    <row r="1050" spans="1:14" x14ac:dyDescent="0.2">
      <c r="A1050" s="12" t="s">
        <v>74</v>
      </c>
      <c r="B1050" s="21" t="s">
        <v>75</v>
      </c>
      <c r="C1050" s="12" t="s">
        <v>55</v>
      </c>
      <c r="D1050" s="13" t="s">
        <v>27</v>
      </c>
      <c r="E1050" s="14" t="s">
        <v>28</v>
      </c>
      <c r="F1050" s="15">
        <v>3307</v>
      </c>
      <c r="G1050" s="86">
        <v>144.82</v>
      </c>
      <c r="H1050" s="87">
        <v>146.5</v>
      </c>
      <c r="I1050" s="87">
        <v>0.5222048502188974</v>
      </c>
      <c r="J1050" s="92">
        <v>0</v>
      </c>
      <c r="K1050" s="69">
        <f t="shared" si="48"/>
        <v>145.34220485021888</v>
      </c>
      <c r="L1050" s="69">
        <f t="shared" si="49"/>
        <v>-1.1577951497811227</v>
      </c>
      <c r="M1050" s="69">
        <f t="shared" si="50"/>
        <v>0</v>
      </c>
    </row>
    <row r="1051" spans="1:14" x14ac:dyDescent="0.2">
      <c r="A1051" s="12" t="s">
        <v>74</v>
      </c>
      <c r="B1051" s="21" t="s">
        <v>75</v>
      </c>
      <c r="C1051" s="12" t="s">
        <v>55</v>
      </c>
      <c r="D1051" s="13" t="s">
        <v>29</v>
      </c>
      <c r="E1051" s="14" t="s">
        <v>30</v>
      </c>
      <c r="F1051" s="15">
        <v>3309</v>
      </c>
      <c r="G1051" s="86">
        <v>86.48</v>
      </c>
      <c r="H1051" s="87">
        <v>88.160000000000011</v>
      </c>
      <c r="I1051" s="87">
        <v>0.5222048502188974</v>
      </c>
      <c r="J1051" s="92">
        <v>3031</v>
      </c>
      <c r="K1051" s="69">
        <f t="shared" si="48"/>
        <v>87.002204850218902</v>
      </c>
      <c r="L1051" s="69">
        <f t="shared" si="49"/>
        <v>-1.1577951497811085</v>
      </c>
      <c r="M1051" s="69">
        <f t="shared" si="50"/>
        <v>-3509.2770989865398</v>
      </c>
    </row>
    <row r="1052" spans="1:14" x14ac:dyDescent="0.2">
      <c r="A1052" s="12" t="s">
        <v>74</v>
      </c>
      <c r="B1052" s="21" t="s">
        <v>75</v>
      </c>
      <c r="C1052" s="12" t="s">
        <v>55</v>
      </c>
      <c r="D1052" s="13" t="s">
        <v>31</v>
      </c>
      <c r="E1052" s="14" t="s">
        <v>32</v>
      </c>
      <c r="F1052" s="15">
        <v>3311</v>
      </c>
      <c r="G1052" s="86">
        <v>113.76</v>
      </c>
      <c r="H1052" s="87">
        <v>115.44000000000001</v>
      </c>
      <c r="I1052" s="87">
        <v>0.5222048502188974</v>
      </c>
      <c r="J1052" s="92">
        <v>1547</v>
      </c>
      <c r="K1052" s="69">
        <f t="shared" si="48"/>
        <v>114.2822048502189</v>
      </c>
      <c r="L1052" s="69">
        <f t="shared" si="49"/>
        <v>-1.1577951497811085</v>
      </c>
      <c r="M1052" s="69">
        <f t="shared" si="50"/>
        <v>-1791.1090967113748</v>
      </c>
    </row>
    <row r="1053" spans="1:14" x14ac:dyDescent="0.2">
      <c r="A1053" s="12" t="s">
        <v>74</v>
      </c>
      <c r="B1053" s="21" t="s">
        <v>75</v>
      </c>
      <c r="C1053" s="12" t="s">
        <v>55</v>
      </c>
      <c r="D1053" s="13" t="s">
        <v>33</v>
      </c>
      <c r="E1053" s="14" t="s">
        <v>34</v>
      </c>
      <c r="F1053" s="15">
        <v>3313</v>
      </c>
      <c r="G1053" s="86">
        <v>121.61</v>
      </c>
      <c r="H1053" s="87">
        <v>123.29</v>
      </c>
      <c r="I1053" s="87">
        <v>0.5222048502188974</v>
      </c>
      <c r="J1053" s="92">
        <v>241</v>
      </c>
      <c r="K1053" s="69">
        <f t="shared" si="48"/>
        <v>122.1322048502189</v>
      </c>
      <c r="L1053" s="69">
        <f t="shared" si="49"/>
        <v>-1.1577951497811085</v>
      </c>
      <c r="M1053" s="69">
        <f t="shared" si="50"/>
        <v>-279.02863109724717</v>
      </c>
    </row>
    <row r="1054" spans="1:14" x14ac:dyDescent="0.2">
      <c r="A1054" s="12" t="s">
        <v>74</v>
      </c>
      <c r="B1054" s="21" t="s">
        <v>75</v>
      </c>
      <c r="C1054" s="12" t="s">
        <v>55</v>
      </c>
      <c r="D1054" s="13" t="s">
        <v>35</v>
      </c>
      <c r="E1054" s="14" t="s">
        <v>36</v>
      </c>
      <c r="F1054" s="15">
        <v>3315</v>
      </c>
      <c r="G1054" s="86">
        <v>139.63</v>
      </c>
      <c r="H1054" s="87">
        <v>141.31</v>
      </c>
      <c r="I1054" s="87">
        <v>0.5222048502188974</v>
      </c>
      <c r="J1054" s="92">
        <v>0</v>
      </c>
      <c r="K1054" s="69">
        <f t="shared" si="48"/>
        <v>140.15220485021888</v>
      </c>
      <c r="L1054" s="69">
        <f t="shared" si="49"/>
        <v>-1.1577951497811227</v>
      </c>
      <c r="M1054" s="69">
        <f t="shared" si="50"/>
        <v>0</v>
      </c>
    </row>
    <row r="1055" spans="1:14" x14ac:dyDescent="0.2">
      <c r="A1055" s="12" t="s">
        <v>74</v>
      </c>
      <c r="B1055" s="21" t="s">
        <v>75</v>
      </c>
      <c r="C1055" s="12" t="s">
        <v>55</v>
      </c>
      <c r="D1055" s="13" t="s">
        <v>37</v>
      </c>
      <c r="E1055" s="14" t="s">
        <v>38</v>
      </c>
      <c r="F1055" s="15">
        <v>3317</v>
      </c>
      <c r="G1055" s="86">
        <v>85.94</v>
      </c>
      <c r="H1055" s="87">
        <v>87.62</v>
      </c>
      <c r="I1055" s="87">
        <v>0.5222048502188974</v>
      </c>
      <c r="J1055" s="92">
        <v>0</v>
      </c>
      <c r="K1055" s="69">
        <f t="shared" si="48"/>
        <v>86.462204850218896</v>
      </c>
      <c r="L1055" s="69">
        <f t="shared" si="49"/>
        <v>-1.1577951497811085</v>
      </c>
      <c r="M1055" s="69">
        <f t="shared" si="50"/>
        <v>0</v>
      </c>
    </row>
    <row r="1056" spans="1:14" x14ac:dyDescent="0.2">
      <c r="A1056" s="12" t="s">
        <v>74</v>
      </c>
      <c r="B1056" s="21" t="s">
        <v>75</v>
      </c>
      <c r="C1056" s="12" t="s">
        <v>55</v>
      </c>
      <c r="D1056" s="13" t="s">
        <v>39</v>
      </c>
      <c r="E1056" s="14" t="s">
        <v>40</v>
      </c>
      <c r="F1056" s="15">
        <v>3319</v>
      </c>
      <c r="G1056" s="86">
        <v>105.3</v>
      </c>
      <c r="H1056" s="87">
        <v>106.98</v>
      </c>
      <c r="I1056" s="87">
        <v>0.5222048502188974</v>
      </c>
      <c r="J1056" s="92">
        <v>3322</v>
      </c>
      <c r="K1056" s="69">
        <f t="shared" si="48"/>
        <v>105.8222048502189</v>
      </c>
      <c r="L1056" s="69">
        <f t="shared" si="49"/>
        <v>-1.1577951497811085</v>
      </c>
      <c r="M1056" s="69">
        <f t="shared" si="50"/>
        <v>-3846.1954875728425</v>
      </c>
    </row>
    <row r="1057" spans="1:14" x14ac:dyDescent="0.2">
      <c r="A1057" s="12" t="s">
        <v>74</v>
      </c>
      <c r="B1057" s="21" t="s">
        <v>75</v>
      </c>
      <c r="C1057" s="12" t="s">
        <v>55</v>
      </c>
      <c r="D1057" s="13" t="s">
        <v>41</v>
      </c>
      <c r="E1057" s="14" t="s">
        <v>42</v>
      </c>
      <c r="F1057" s="15">
        <v>3321</v>
      </c>
      <c r="G1057" s="86">
        <v>117.82</v>
      </c>
      <c r="H1057" s="87">
        <v>119.5</v>
      </c>
      <c r="I1057" s="87">
        <v>0.5222048502188974</v>
      </c>
      <c r="J1057" s="92">
        <v>4422</v>
      </c>
      <c r="K1057" s="69">
        <f t="shared" si="48"/>
        <v>118.34220485021889</v>
      </c>
      <c r="L1057" s="69">
        <f t="shared" si="49"/>
        <v>-1.1577951497811085</v>
      </c>
      <c r="M1057" s="69">
        <f t="shared" si="50"/>
        <v>-5119.770152332062</v>
      </c>
    </row>
    <row r="1058" spans="1:14" x14ac:dyDescent="0.2">
      <c r="A1058" s="12" t="s">
        <v>74</v>
      </c>
      <c r="B1058" s="21" t="s">
        <v>75</v>
      </c>
      <c r="C1058" s="12" t="s">
        <v>55</v>
      </c>
      <c r="D1058" s="13" t="s">
        <v>43</v>
      </c>
      <c r="E1058" s="14" t="s">
        <v>44</v>
      </c>
      <c r="F1058" s="15">
        <v>3323</v>
      </c>
      <c r="G1058" s="86">
        <v>72.069999999999993</v>
      </c>
      <c r="H1058" s="87">
        <v>73.75</v>
      </c>
      <c r="I1058" s="87">
        <v>0.5222048502188974</v>
      </c>
      <c r="J1058" s="92">
        <v>0</v>
      </c>
      <c r="K1058" s="69">
        <f t="shared" si="48"/>
        <v>72.592204850218891</v>
      </c>
      <c r="L1058" s="69">
        <f t="shared" si="49"/>
        <v>-1.1577951497811085</v>
      </c>
      <c r="M1058" s="69">
        <f t="shared" si="50"/>
        <v>0</v>
      </c>
    </row>
    <row r="1059" spans="1:14" x14ac:dyDescent="0.2">
      <c r="A1059" s="12" t="s">
        <v>74</v>
      </c>
      <c r="B1059" s="21" t="s">
        <v>75</v>
      </c>
      <c r="C1059" s="12" t="s">
        <v>55</v>
      </c>
      <c r="D1059" s="13" t="s">
        <v>45</v>
      </c>
      <c r="E1059" s="14" t="s">
        <v>46</v>
      </c>
      <c r="F1059" s="15">
        <v>3325</v>
      </c>
      <c r="G1059" s="86">
        <v>93.96</v>
      </c>
      <c r="H1059" s="87">
        <v>95.64</v>
      </c>
      <c r="I1059" s="87">
        <v>0.5222048502188974</v>
      </c>
      <c r="J1059" s="92">
        <v>15008</v>
      </c>
      <c r="K1059" s="69">
        <f t="shared" si="48"/>
        <v>94.482204850218892</v>
      </c>
      <c r="L1059" s="69">
        <f t="shared" si="49"/>
        <v>-1.1577951497811085</v>
      </c>
      <c r="M1059" s="69">
        <f t="shared" si="50"/>
        <v>-17376.189607914876</v>
      </c>
    </row>
    <row r="1060" spans="1:14" x14ac:dyDescent="0.2">
      <c r="A1060" s="12" t="s">
        <v>74</v>
      </c>
      <c r="B1060" s="21" t="s">
        <v>75</v>
      </c>
      <c r="C1060" s="12" t="s">
        <v>55</v>
      </c>
      <c r="D1060" s="13" t="s">
        <v>47</v>
      </c>
      <c r="E1060" s="14" t="s">
        <v>48</v>
      </c>
      <c r="F1060" s="15">
        <v>3327</v>
      </c>
      <c r="G1060" s="86">
        <v>105.3</v>
      </c>
      <c r="H1060" s="87">
        <v>106.98</v>
      </c>
      <c r="I1060" s="87">
        <v>0.5222048502188974</v>
      </c>
      <c r="J1060" s="92">
        <v>7343</v>
      </c>
      <c r="K1060" s="69">
        <f t="shared" si="48"/>
        <v>105.8222048502189</v>
      </c>
      <c r="L1060" s="69">
        <f t="shared" si="49"/>
        <v>-1.1577951497811085</v>
      </c>
      <c r="M1060" s="69">
        <f t="shared" si="50"/>
        <v>-8501.6897848426797</v>
      </c>
    </row>
    <row r="1061" spans="1:14" x14ac:dyDescent="0.2">
      <c r="A1061" s="12" t="s">
        <v>74</v>
      </c>
      <c r="B1061" s="21" t="s">
        <v>75</v>
      </c>
      <c r="C1061" s="12" t="s">
        <v>55</v>
      </c>
      <c r="D1061" s="13" t="s">
        <v>49</v>
      </c>
      <c r="E1061" s="14" t="s">
        <v>50</v>
      </c>
      <c r="F1061" s="15">
        <v>3329</v>
      </c>
      <c r="G1061" s="86">
        <v>113.24</v>
      </c>
      <c r="H1061" s="87">
        <v>114.92</v>
      </c>
      <c r="I1061" s="87">
        <v>0.5222048502188974</v>
      </c>
      <c r="J1061" s="92">
        <v>197</v>
      </c>
      <c r="K1061" s="69">
        <f t="shared" si="48"/>
        <v>113.76220485021889</v>
      </c>
      <c r="L1061" s="69">
        <f t="shared" si="49"/>
        <v>-1.1577951497811085</v>
      </c>
      <c r="M1061" s="69">
        <f t="shared" si="50"/>
        <v>-228.0856445068784</v>
      </c>
    </row>
    <row r="1062" spans="1:14" x14ac:dyDescent="0.2">
      <c r="A1062" s="12" t="s">
        <v>74</v>
      </c>
      <c r="B1062" s="21" t="s">
        <v>75</v>
      </c>
      <c r="C1062" s="12" t="s">
        <v>55</v>
      </c>
      <c r="D1062" s="16" t="s">
        <v>51</v>
      </c>
      <c r="E1062" s="17" t="s">
        <v>52</v>
      </c>
      <c r="F1062" s="15">
        <v>3331</v>
      </c>
      <c r="G1062" s="86">
        <v>127.01</v>
      </c>
      <c r="H1062" s="87">
        <v>128.69</v>
      </c>
      <c r="I1062" s="87">
        <v>0.5222048502188974</v>
      </c>
      <c r="J1062" s="92">
        <v>0</v>
      </c>
      <c r="K1062" s="69">
        <f t="shared" si="48"/>
        <v>127.5322048502189</v>
      </c>
      <c r="L1062" s="69">
        <f t="shared" si="49"/>
        <v>-1.1577951497810943</v>
      </c>
      <c r="M1062" s="69">
        <f t="shared" si="50"/>
        <v>0</v>
      </c>
      <c r="N1062" s="70"/>
    </row>
    <row r="1063" spans="1:14" x14ac:dyDescent="0.2">
      <c r="A1063" s="12" t="s">
        <v>292</v>
      </c>
      <c r="B1063" s="21" t="s">
        <v>293</v>
      </c>
      <c r="C1063" s="12" t="s">
        <v>94</v>
      </c>
      <c r="D1063" s="13" t="s">
        <v>21</v>
      </c>
      <c r="E1063" s="14" t="s">
        <v>22</v>
      </c>
      <c r="F1063" s="15">
        <v>3301</v>
      </c>
      <c r="G1063" s="86">
        <v>97.24</v>
      </c>
      <c r="H1063" s="87">
        <v>97.28</v>
      </c>
      <c r="I1063" s="87">
        <v>0</v>
      </c>
      <c r="J1063" s="92">
        <v>0</v>
      </c>
      <c r="K1063" s="69">
        <f t="shared" ref="K1063:K1126" si="51">+G1063+I1063</f>
        <v>97.24</v>
      </c>
      <c r="L1063" s="69">
        <f t="shared" ref="L1063:L1126" si="52">+K1063-H1063</f>
        <v>-4.0000000000006253E-2</v>
      </c>
      <c r="M1063" s="69">
        <f t="shared" ref="M1063:M1126" si="53">+L1063*J1063</f>
        <v>0</v>
      </c>
      <c r="N1063" s="70">
        <f>SUM(M1063:M1078)</f>
        <v>-1172.0000000001796</v>
      </c>
    </row>
    <row r="1064" spans="1:14" x14ac:dyDescent="0.2">
      <c r="A1064" s="12" t="s">
        <v>292</v>
      </c>
      <c r="B1064" s="21" t="s">
        <v>293</v>
      </c>
      <c r="C1064" s="12" t="s">
        <v>94</v>
      </c>
      <c r="D1064" s="13" t="s">
        <v>23</v>
      </c>
      <c r="E1064" s="14" t="s">
        <v>24</v>
      </c>
      <c r="F1064" s="15">
        <v>3303</v>
      </c>
      <c r="G1064" s="86">
        <v>105.53</v>
      </c>
      <c r="H1064" s="87">
        <v>105.57000000000001</v>
      </c>
      <c r="I1064" s="87">
        <v>0</v>
      </c>
      <c r="J1064" s="92">
        <v>0</v>
      </c>
      <c r="K1064" s="69">
        <f t="shared" si="51"/>
        <v>105.53</v>
      </c>
      <c r="L1064" s="69">
        <f t="shared" si="52"/>
        <v>-4.0000000000006253E-2</v>
      </c>
      <c r="M1064" s="69">
        <f t="shared" si="53"/>
        <v>0</v>
      </c>
    </row>
    <row r="1065" spans="1:14" x14ac:dyDescent="0.2">
      <c r="A1065" s="12" t="s">
        <v>292</v>
      </c>
      <c r="B1065" s="21" t="s">
        <v>293</v>
      </c>
      <c r="C1065" s="12" t="s">
        <v>94</v>
      </c>
      <c r="D1065" s="13" t="s">
        <v>25</v>
      </c>
      <c r="E1065" s="14" t="s">
        <v>26</v>
      </c>
      <c r="F1065" s="15">
        <v>3305</v>
      </c>
      <c r="G1065" s="86">
        <v>95.1</v>
      </c>
      <c r="H1065" s="87">
        <v>95.14</v>
      </c>
      <c r="I1065" s="87">
        <v>0</v>
      </c>
      <c r="J1065" s="92">
        <v>0</v>
      </c>
      <c r="K1065" s="69">
        <f t="shared" si="51"/>
        <v>95.1</v>
      </c>
      <c r="L1065" s="69">
        <f t="shared" si="52"/>
        <v>-4.0000000000006253E-2</v>
      </c>
      <c r="M1065" s="69">
        <f t="shared" si="53"/>
        <v>0</v>
      </c>
    </row>
    <row r="1066" spans="1:14" x14ac:dyDescent="0.2">
      <c r="A1066" s="12" t="s">
        <v>292</v>
      </c>
      <c r="B1066" s="21" t="s">
        <v>293</v>
      </c>
      <c r="C1066" s="12" t="s">
        <v>94</v>
      </c>
      <c r="D1066" s="13" t="s">
        <v>27</v>
      </c>
      <c r="E1066" s="14" t="s">
        <v>28</v>
      </c>
      <c r="F1066" s="15">
        <v>3307</v>
      </c>
      <c r="G1066" s="86">
        <v>103.87</v>
      </c>
      <c r="H1066" s="87">
        <v>103.91000000000001</v>
      </c>
      <c r="I1066" s="87">
        <v>0</v>
      </c>
      <c r="J1066" s="92">
        <v>0</v>
      </c>
      <c r="K1066" s="69">
        <f t="shared" si="51"/>
        <v>103.87</v>
      </c>
      <c r="L1066" s="69">
        <f t="shared" si="52"/>
        <v>-4.0000000000006253E-2</v>
      </c>
      <c r="M1066" s="69">
        <f t="shared" si="53"/>
        <v>0</v>
      </c>
    </row>
    <row r="1067" spans="1:14" x14ac:dyDescent="0.2">
      <c r="A1067" s="12" t="s">
        <v>292</v>
      </c>
      <c r="B1067" s="21" t="s">
        <v>293</v>
      </c>
      <c r="C1067" s="12" t="s">
        <v>94</v>
      </c>
      <c r="D1067" s="13" t="s">
        <v>29</v>
      </c>
      <c r="E1067" s="14" t="s">
        <v>30</v>
      </c>
      <c r="F1067" s="15">
        <v>3309</v>
      </c>
      <c r="G1067" s="86">
        <v>64.75</v>
      </c>
      <c r="H1067" s="87">
        <v>64.790000000000006</v>
      </c>
      <c r="I1067" s="87">
        <v>0</v>
      </c>
      <c r="J1067" s="92">
        <v>3702</v>
      </c>
      <c r="K1067" s="69">
        <f t="shared" si="51"/>
        <v>64.75</v>
      </c>
      <c r="L1067" s="69">
        <f t="shared" si="52"/>
        <v>-4.0000000000006253E-2</v>
      </c>
      <c r="M1067" s="69">
        <f t="shared" si="53"/>
        <v>-148.08000000002315</v>
      </c>
    </row>
    <row r="1068" spans="1:14" x14ac:dyDescent="0.2">
      <c r="A1068" s="12" t="s">
        <v>292</v>
      </c>
      <c r="B1068" s="21" t="s">
        <v>293</v>
      </c>
      <c r="C1068" s="12" t="s">
        <v>94</v>
      </c>
      <c r="D1068" s="13" t="s">
        <v>31</v>
      </c>
      <c r="E1068" s="14" t="s">
        <v>32</v>
      </c>
      <c r="F1068" s="15">
        <v>3311</v>
      </c>
      <c r="G1068" s="86">
        <v>82.68</v>
      </c>
      <c r="H1068" s="87">
        <v>82.720000000000013</v>
      </c>
      <c r="I1068" s="87">
        <v>0</v>
      </c>
      <c r="J1068" s="92">
        <v>711</v>
      </c>
      <c r="K1068" s="69">
        <f t="shared" si="51"/>
        <v>82.68</v>
      </c>
      <c r="L1068" s="69">
        <f t="shared" si="52"/>
        <v>-4.0000000000006253E-2</v>
      </c>
      <c r="M1068" s="69">
        <f t="shared" si="53"/>
        <v>-28.440000000004446</v>
      </c>
    </row>
    <row r="1069" spans="1:14" x14ac:dyDescent="0.2">
      <c r="A1069" s="12" t="s">
        <v>292</v>
      </c>
      <c r="B1069" s="21" t="s">
        <v>293</v>
      </c>
      <c r="C1069" s="12" t="s">
        <v>94</v>
      </c>
      <c r="D1069" s="13" t="s">
        <v>33</v>
      </c>
      <c r="E1069" s="14" t="s">
        <v>34</v>
      </c>
      <c r="F1069" s="15">
        <v>3313</v>
      </c>
      <c r="G1069" s="86">
        <v>87.86</v>
      </c>
      <c r="H1069" s="87">
        <v>87.9</v>
      </c>
      <c r="I1069" s="87">
        <v>0</v>
      </c>
      <c r="J1069" s="92">
        <v>635</v>
      </c>
      <c r="K1069" s="69">
        <f t="shared" si="51"/>
        <v>87.86</v>
      </c>
      <c r="L1069" s="69">
        <f t="shared" si="52"/>
        <v>-4.0000000000006253E-2</v>
      </c>
      <c r="M1069" s="69">
        <f t="shared" si="53"/>
        <v>-25.400000000003971</v>
      </c>
    </row>
    <row r="1070" spans="1:14" x14ac:dyDescent="0.2">
      <c r="A1070" s="12" t="s">
        <v>292</v>
      </c>
      <c r="B1070" s="21" t="s">
        <v>293</v>
      </c>
      <c r="C1070" s="12" t="s">
        <v>94</v>
      </c>
      <c r="D1070" s="13" t="s">
        <v>35</v>
      </c>
      <c r="E1070" s="14" t="s">
        <v>36</v>
      </c>
      <c r="F1070" s="15">
        <v>3315</v>
      </c>
      <c r="G1070" s="86">
        <v>99.93</v>
      </c>
      <c r="H1070" s="87">
        <v>99.970000000000013</v>
      </c>
      <c r="I1070" s="87">
        <v>0</v>
      </c>
      <c r="J1070" s="92">
        <v>73</v>
      </c>
      <c r="K1070" s="69">
        <f t="shared" si="51"/>
        <v>99.93</v>
      </c>
      <c r="L1070" s="69">
        <f t="shared" si="52"/>
        <v>-4.0000000000006253E-2</v>
      </c>
      <c r="M1070" s="69">
        <f t="shared" si="53"/>
        <v>-2.9200000000004565</v>
      </c>
    </row>
    <row r="1071" spans="1:14" x14ac:dyDescent="0.2">
      <c r="A1071" s="12" t="s">
        <v>292</v>
      </c>
      <c r="B1071" s="21" t="s">
        <v>293</v>
      </c>
      <c r="C1071" s="12" t="s">
        <v>94</v>
      </c>
      <c r="D1071" s="13" t="s">
        <v>37</v>
      </c>
      <c r="E1071" s="14" t="s">
        <v>38</v>
      </c>
      <c r="F1071" s="15">
        <v>3317</v>
      </c>
      <c r="G1071" s="86">
        <v>64.3</v>
      </c>
      <c r="H1071" s="87">
        <v>64.34</v>
      </c>
      <c r="I1071" s="87">
        <v>0</v>
      </c>
      <c r="J1071" s="92">
        <v>0</v>
      </c>
      <c r="K1071" s="69">
        <f t="shared" si="51"/>
        <v>64.3</v>
      </c>
      <c r="L1071" s="69">
        <f t="shared" si="52"/>
        <v>-4.0000000000006253E-2</v>
      </c>
      <c r="M1071" s="69">
        <f t="shared" si="53"/>
        <v>0</v>
      </c>
    </row>
    <row r="1072" spans="1:14" x14ac:dyDescent="0.2">
      <c r="A1072" s="12" t="s">
        <v>292</v>
      </c>
      <c r="B1072" s="21" t="s">
        <v>293</v>
      </c>
      <c r="C1072" s="12" t="s">
        <v>94</v>
      </c>
      <c r="D1072" s="13" t="s">
        <v>39</v>
      </c>
      <c r="E1072" s="14" t="s">
        <v>40</v>
      </c>
      <c r="F1072" s="15">
        <v>3319</v>
      </c>
      <c r="G1072" s="86">
        <v>76.97</v>
      </c>
      <c r="H1072" s="87">
        <v>77.010000000000005</v>
      </c>
      <c r="I1072" s="87">
        <v>0</v>
      </c>
      <c r="J1072" s="92">
        <v>3213</v>
      </c>
      <c r="K1072" s="69">
        <f t="shared" si="51"/>
        <v>76.97</v>
      </c>
      <c r="L1072" s="69">
        <f t="shared" si="52"/>
        <v>-4.0000000000006253E-2</v>
      </c>
      <c r="M1072" s="69">
        <f t="shared" si="53"/>
        <v>-128.5200000000201</v>
      </c>
    </row>
    <row r="1073" spans="1:14" x14ac:dyDescent="0.2">
      <c r="A1073" s="12" t="s">
        <v>292</v>
      </c>
      <c r="B1073" s="21" t="s">
        <v>293</v>
      </c>
      <c r="C1073" s="12" t="s">
        <v>94</v>
      </c>
      <c r="D1073" s="13" t="s">
        <v>41</v>
      </c>
      <c r="E1073" s="14" t="s">
        <v>42</v>
      </c>
      <c r="F1073" s="15">
        <v>3321</v>
      </c>
      <c r="G1073" s="86">
        <v>85.26</v>
      </c>
      <c r="H1073" s="87">
        <v>85.300000000000011</v>
      </c>
      <c r="I1073" s="87">
        <v>0</v>
      </c>
      <c r="J1073" s="92">
        <v>70</v>
      </c>
      <c r="K1073" s="69">
        <f t="shared" si="51"/>
        <v>85.26</v>
      </c>
      <c r="L1073" s="69">
        <f t="shared" si="52"/>
        <v>-4.0000000000006253E-2</v>
      </c>
      <c r="M1073" s="69">
        <f t="shared" si="53"/>
        <v>-2.8000000000004377</v>
      </c>
    </row>
    <row r="1074" spans="1:14" x14ac:dyDescent="0.2">
      <c r="A1074" s="12" t="s">
        <v>292</v>
      </c>
      <c r="B1074" s="21" t="s">
        <v>293</v>
      </c>
      <c r="C1074" s="12" t="s">
        <v>94</v>
      </c>
      <c r="D1074" s="13" t="s">
        <v>43</v>
      </c>
      <c r="E1074" s="14" t="s">
        <v>44</v>
      </c>
      <c r="F1074" s="15">
        <v>3323</v>
      </c>
      <c r="G1074" s="86">
        <v>55.1</v>
      </c>
      <c r="H1074" s="87">
        <v>55.14</v>
      </c>
      <c r="I1074" s="87">
        <v>0</v>
      </c>
      <c r="J1074" s="92">
        <v>507</v>
      </c>
      <c r="K1074" s="69">
        <f t="shared" si="51"/>
        <v>55.1</v>
      </c>
      <c r="L1074" s="69">
        <f t="shared" si="52"/>
        <v>-3.9999999999999147E-2</v>
      </c>
      <c r="M1074" s="69">
        <f t="shared" si="53"/>
        <v>-20.279999999999568</v>
      </c>
    </row>
    <row r="1075" spans="1:14" x14ac:dyDescent="0.2">
      <c r="A1075" s="12" t="s">
        <v>292</v>
      </c>
      <c r="B1075" s="21" t="s">
        <v>293</v>
      </c>
      <c r="C1075" s="12" t="s">
        <v>94</v>
      </c>
      <c r="D1075" s="13" t="s">
        <v>45</v>
      </c>
      <c r="E1075" s="14" t="s">
        <v>46</v>
      </c>
      <c r="F1075" s="15">
        <v>3325</v>
      </c>
      <c r="G1075" s="86">
        <v>69.53</v>
      </c>
      <c r="H1075" s="87">
        <v>69.570000000000007</v>
      </c>
      <c r="I1075" s="87">
        <v>0</v>
      </c>
      <c r="J1075" s="92">
        <v>18563</v>
      </c>
      <c r="K1075" s="69">
        <f t="shared" si="51"/>
        <v>69.53</v>
      </c>
      <c r="L1075" s="69">
        <f t="shared" si="52"/>
        <v>-4.0000000000006253E-2</v>
      </c>
      <c r="M1075" s="69">
        <f t="shared" si="53"/>
        <v>-742.52000000011606</v>
      </c>
    </row>
    <row r="1076" spans="1:14" x14ac:dyDescent="0.2">
      <c r="A1076" s="12" t="s">
        <v>292</v>
      </c>
      <c r="B1076" s="21" t="s">
        <v>293</v>
      </c>
      <c r="C1076" s="12" t="s">
        <v>94</v>
      </c>
      <c r="D1076" s="13" t="s">
        <v>47</v>
      </c>
      <c r="E1076" s="14" t="s">
        <v>48</v>
      </c>
      <c r="F1076" s="15">
        <v>3327</v>
      </c>
      <c r="G1076" s="86">
        <v>76.97</v>
      </c>
      <c r="H1076" s="87">
        <v>77.010000000000005</v>
      </c>
      <c r="I1076" s="87">
        <v>0</v>
      </c>
      <c r="J1076" s="92">
        <v>1223</v>
      </c>
      <c r="K1076" s="69">
        <f t="shared" si="51"/>
        <v>76.97</v>
      </c>
      <c r="L1076" s="69">
        <f t="shared" si="52"/>
        <v>-4.0000000000006253E-2</v>
      </c>
      <c r="M1076" s="69">
        <f t="shared" si="53"/>
        <v>-48.920000000007647</v>
      </c>
    </row>
    <row r="1077" spans="1:14" x14ac:dyDescent="0.2">
      <c r="A1077" s="12" t="s">
        <v>292</v>
      </c>
      <c r="B1077" s="21" t="s">
        <v>293</v>
      </c>
      <c r="C1077" s="12" t="s">
        <v>94</v>
      </c>
      <c r="D1077" s="13" t="s">
        <v>49</v>
      </c>
      <c r="E1077" s="14" t="s">
        <v>50</v>
      </c>
      <c r="F1077" s="15">
        <v>3329</v>
      </c>
      <c r="G1077" s="86">
        <v>82.24</v>
      </c>
      <c r="H1077" s="87">
        <v>82.28</v>
      </c>
      <c r="I1077" s="87">
        <v>0</v>
      </c>
      <c r="J1077" s="92">
        <v>316</v>
      </c>
      <c r="K1077" s="69">
        <f t="shared" si="51"/>
        <v>82.24</v>
      </c>
      <c r="L1077" s="69">
        <f t="shared" si="52"/>
        <v>-4.0000000000006253E-2</v>
      </c>
      <c r="M1077" s="69">
        <f t="shared" si="53"/>
        <v>-12.640000000001976</v>
      </c>
    </row>
    <row r="1078" spans="1:14" x14ac:dyDescent="0.2">
      <c r="A1078" s="12" t="s">
        <v>292</v>
      </c>
      <c r="B1078" s="21" t="s">
        <v>293</v>
      </c>
      <c r="C1078" s="12" t="s">
        <v>94</v>
      </c>
      <c r="D1078" s="16" t="s">
        <v>51</v>
      </c>
      <c r="E1078" s="17" t="s">
        <v>52</v>
      </c>
      <c r="F1078" s="15">
        <v>3331</v>
      </c>
      <c r="G1078" s="86">
        <v>91.28</v>
      </c>
      <c r="H1078" s="87">
        <v>91.320000000000007</v>
      </c>
      <c r="I1078" s="87">
        <v>0</v>
      </c>
      <c r="J1078" s="92">
        <v>287</v>
      </c>
      <c r="K1078" s="69">
        <f t="shared" si="51"/>
        <v>91.28</v>
      </c>
      <c r="L1078" s="69">
        <f t="shared" si="52"/>
        <v>-4.0000000000006253E-2</v>
      </c>
      <c r="M1078" s="69">
        <f t="shared" si="53"/>
        <v>-11.480000000001795</v>
      </c>
    </row>
    <row r="1079" spans="1:14" x14ac:dyDescent="0.2">
      <c r="A1079" s="12" t="s">
        <v>115</v>
      </c>
      <c r="B1079" s="12" t="s">
        <v>116</v>
      </c>
      <c r="C1079" s="12" t="s">
        <v>94</v>
      </c>
      <c r="D1079" s="13" t="s">
        <v>21</v>
      </c>
      <c r="E1079" s="14" t="s">
        <v>22</v>
      </c>
      <c r="F1079" s="15">
        <v>3301</v>
      </c>
      <c r="G1079" s="86">
        <v>97.24</v>
      </c>
      <c r="H1079" s="87">
        <v>97.28</v>
      </c>
      <c r="I1079" s="87">
        <v>2.6619124560168853E-2</v>
      </c>
      <c r="J1079" s="92">
        <v>0</v>
      </c>
      <c r="K1079" s="69">
        <f t="shared" si="51"/>
        <v>97.266619124560165</v>
      </c>
      <c r="L1079" s="69">
        <f t="shared" si="52"/>
        <v>-1.3380875439835904E-2</v>
      </c>
      <c r="M1079" s="69">
        <f t="shared" si="53"/>
        <v>0</v>
      </c>
      <c r="N1079" s="70">
        <f>SUM(M1079:M1094)</f>
        <v>-147.48400909787134</v>
      </c>
    </row>
    <row r="1080" spans="1:14" x14ac:dyDescent="0.2">
      <c r="A1080" s="12" t="s">
        <v>115</v>
      </c>
      <c r="B1080" s="12" t="s">
        <v>116</v>
      </c>
      <c r="C1080" s="12" t="s">
        <v>94</v>
      </c>
      <c r="D1080" s="13" t="s">
        <v>23</v>
      </c>
      <c r="E1080" s="14" t="s">
        <v>24</v>
      </c>
      <c r="F1080" s="15">
        <v>3303</v>
      </c>
      <c r="G1080" s="86">
        <v>105.53</v>
      </c>
      <c r="H1080" s="87">
        <v>105.57000000000001</v>
      </c>
      <c r="I1080" s="87">
        <v>2.6619124560168853E-2</v>
      </c>
      <c r="J1080" s="92">
        <v>0</v>
      </c>
      <c r="K1080" s="69">
        <f t="shared" si="51"/>
        <v>105.55661912456017</v>
      </c>
      <c r="L1080" s="69">
        <f t="shared" si="52"/>
        <v>-1.3380875439835904E-2</v>
      </c>
      <c r="M1080" s="69">
        <f t="shared" si="53"/>
        <v>0</v>
      </c>
    </row>
    <row r="1081" spans="1:14" x14ac:dyDescent="0.2">
      <c r="A1081" s="12" t="s">
        <v>115</v>
      </c>
      <c r="B1081" s="12" t="s">
        <v>116</v>
      </c>
      <c r="C1081" s="12" t="s">
        <v>94</v>
      </c>
      <c r="D1081" s="13" t="s">
        <v>25</v>
      </c>
      <c r="E1081" s="14" t="s">
        <v>26</v>
      </c>
      <c r="F1081" s="15">
        <v>3305</v>
      </c>
      <c r="G1081" s="86">
        <v>95.1</v>
      </c>
      <c r="H1081" s="87">
        <v>95.14</v>
      </c>
      <c r="I1081" s="87">
        <v>2.6619124560168853E-2</v>
      </c>
      <c r="J1081" s="92">
        <v>0</v>
      </c>
      <c r="K1081" s="69">
        <f t="shared" si="51"/>
        <v>95.126619124560165</v>
      </c>
      <c r="L1081" s="69">
        <f t="shared" si="52"/>
        <v>-1.3380875439835904E-2</v>
      </c>
      <c r="M1081" s="69">
        <f t="shared" si="53"/>
        <v>0</v>
      </c>
    </row>
    <row r="1082" spans="1:14" x14ac:dyDescent="0.2">
      <c r="A1082" s="12" t="s">
        <v>115</v>
      </c>
      <c r="B1082" s="12" t="s">
        <v>116</v>
      </c>
      <c r="C1082" s="12" t="s">
        <v>94</v>
      </c>
      <c r="D1082" s="13" t="s">
        <v>27</v>
      </c>
      <c r="E1082" s="14" t="s">
        <v>28</v>
      </c>
      <c r="F1082" s="15">
        <v>3307</v>
      </c>
      <c r="G1082" s="86">
        <v>103.87</v>
      </c>
      <c r="H1082" s="87">
        <v>103.91000000000001</v>
      </c>
      <c r="I1082" s="87">
        <v>2.6619124560168853E-2</v>
      </c>
      <c r="J1082" s="92">
        <v>0</v>
      </c>
      <c r="K1082" s="69">
        <f t="shared" si="51"/>
        <v>103.89661912456017</v>
      </c>
      <c r="L1082" s="69">
        <f t="shared" si="52"/>
        <v>-1.3380875439835904E-2</v>
      </c>
      <c r="M1082" s="69">
        <f t="shared" si="53"/>
        <v>0</v>
      </c>
    </row>
    <row r="1083" spans="1:14" x14ac:dyDescent="0.2">
      <c r="A1083" s="12" t="s">
        <v>115</v>
      </c>
      <c r="B1083" s="12" t="s">
        <v>116</v>
      </c>
      <c r="C1083" s="12" t="s">
        <v>94</v>
      </c>
      <c r="D1083" s="13" t="s">
        <v>29</v>
      </c>
      <c r="E1083" s="14" t="s">
        <v>30</v>
      </c>
      <c r="F1083" s="15">
        <v>3309</v>
      </c>
      <c r="G1083" s="86">
        <v>64.75</v>
      </c>
      <c r="H1083" s="87">
        <v>64.790000000000006</v>
      </c>
      <c r="I1083" s="87">
        <v>2.6619124560168853E-2</v>
      </c>
      <c r="J1083" s="92">
        <v>298</v>
      </c>
      <c r="K1083" s="69">
        <f t="shared" si="51"/>
        <v>64.77661912456017</v>
      </c>
      <c r="L1083" s="69">
        <f t="shared" si="52"/>
        <v>-1.3380875439835904E-2</v>
      </c>
      <c r="M1083" s="69">
        <f t="shared" si="53"/>
        <v>-3.9875008810710995</v>
      </c>
    </row>
    <row r="1084" spans="1:14" x14ac:dyDescent="0.2">
      <c r="A1084" s="12" t="s">
        <v>115</v>
      </c>
      <c r="B1084" s="12" t="s">
        <v>116</v>
      </c>
      <c r="C1084" s="12" t="s">
        <v>94</v>
      </c>
      <c r="D1084" s="13" t="s">
        <v>31</v>
      </c>
      <c r="E1084" s="14" t="s">
        <v>32</v>
      </c>
      <c r="F1084" s="15">
        <v>3311</v>
      </c>
      <c r="G1084" s="86">
        <v>82.68</v>
      </c>
      <c r="H1084" s="87">
        <v>82.720000000000013</v>
      </c>
      <c r="I1084" s="87">
        <v>2.6619124560168853E-2</v>
      </c>
      <c r="J1084" s="92">
        <v>135</v>
      </c>
      <c r="K1084" s="69">
        <f t="shared" si="51"/>
        <v>82.706619124560177</v>
      </c>
      <c r="L1084" s="69">
        <f t="shared" si="52"/>
        <v>-1.3380875439835904E-2</v>
      </c>
      <c r="M1084" s="69">
        <f t="shared" si="53"/>
        <v>-1.8064181843778471</v>
      </c>
    </row>
    <row r="1085" spans="1:14" x14ac:dyDescent="0.2">
      <c r="A1085" s="12" t="s">
        <v>115</v>
      </c>
      <c r="B1085" s="12" t="s">
        <v>116</v>
      </c>
      <c r="C1085" s="12" t="s">
        <v>94</v>
      </c>
      <c r="D1085" s="13" t="s">
        <v>33</v>
      </c>
      <c r="E1085" s="14" t="s">
        <v>34</v>
      </c>
      <c r="F1085" s="15">
        <v>3313</v>
      </c>
      <c r="G1085" s="86">
        <v>87.86</v>
      </c>
      <c r="H1085" s="87">
        <v>87.9</v>
      </c>
      <c r="I1085" s="87">
        <v>2.6619124560168853E-2</v>
      </c>
      <c r="J1085" s="92">
        <v>0</v>
      </c>
      <c r="K1085" s="69">
        <f t="shared" si="51"/>
        <v>87.88661912456017</v>
      </c>
      <c r="L1085" s="69">
        <f t="shared" si="52"/>
        <v>-1.3380875439835904E-2</v>
      </c>
      <c r="M1085" s="69">
        <f t="shared" si="53"/>
        <v>0</v>
      </c>
    </row>
    <row r="1086" spans="1:14" x14ac:dyDescent="0.2">
      <c r="A1086" s="12" t="s">
        <v>115</v>
      </c>
      <c r="B1086" s="12" t="s">
        <v>116</v>
      </c>
      <c r="C1086" s="12" t="s">
        <v>94</v>
      </c>
      <c r="D1086" s="13" t="s">
        <v>35</v>
      </c>
      <c r="E1086" s="14" t="s">
        <v>36</v>
      </c>
      <c r="F1086" s="15">
        <v>3315</v>
      </c>
      <c r="G1086" s="86">
        <v>99.93</v>
      </c>
      <c r="H1086" s="87">
        <v>99.970000000000013</v>
      </c>
      <c r="I1086" s="87">
        <v>2.6619124560168853E-2</v>
      </c>
      <c r="J1086" s="92">
        <v>0</v>
      </c>
      <c r="K1086" s="69">
        <f t="shared" si="51"/>
        <v>99.956619124560177</v>
      </c>
      <c r="L1086" s="69">
        <f t="shared" si="52"/>
        <v>-1.3380875439835904E-2</v>
      </c>
      <c r="M1086" s="69">
        <f t="shared" si="53"/>
        <v>0</v>
      </c>
    </row>
    <row r="1087" spans="1:14" x14ac:dyDescent="0.2">
      <c r="A1087" s="12" t="s">
        <v>115</v>
      </c>
      <c r="B1087" s="12" t="s">
        <v>116</v>
      </c>
      <c r="C1087" s="12" t="s">
        <v>94</v>
      </c>
      <c r="D1087" s="13" t="s">
        <v>37</v>
      </c>
      <c r="E1087" s="14" t="s">
        <v>38</v>
      </c>
      <c r="F1087" s="15">
        <v>3317</v>
      </c>
      <c r="G1087" s="86">
        <v>64.3</v>
      </c>
      <c r="H1087" s="87">
        <v>64.34</v>
      </c>
      <c r="I1087" s="87">
        <v>2.6619124560168853E-2</v>
      </c>
      <c r="J1087" s="92">
        <v>0</v>
      </c>
      <c r="K1087" s="69">
        <f t="shared" si="51"/>
        <v>64.326619124560168</v>
      </c>
      <c r="L1087" s="69">
        <f t="shared" si="52"/>
        <v>-1.3380875439835904E-2</v>
      </c>
      <c r="M1087" s="69">
        <f t="shared" si="53"/>
        <v>0</v>
      </c>
    </row>
    <row r="1088" spans="1:14" x14ac:dyDescent="0.2">
      <c r="A1088" s="12" t="s">
        <v>115</v>
      </c>
      <c r="B1088" s="12" t="s">
        <v>116</v>
      </c>
      <c r="C1088" s="12" t="s">
        <v>94</v>
      </c>
      <c r="D1088" s="13" t="s">
        <v>39</v>
      </c>
      <c r="E1088" s="14" t="s">
        <v>40</v>
      </c>
      <c r="F1088" s="15">
        <v>3319</v>
      </c>
      <c r="G1088" s="86">
        <v>76.97</v>
      </c>
      <c r="H1088" s="87">
        <v>77.010000000000005</v>
      </c>
      <c r="I1088" s="87">
        <v>2.6619124560168853E-2</v>
      </c>
      <c r="J1088" s="92">
        <v>4199</v>
      </c>
      <c r="K1088" s="69">
        <f t="shared" si="51"/>
        <v>76.996619124560169</v>
      </c>
      <c r="L1088" s="69">
        <f t="shared" si="52"/>
        <v>-1.3380875439835904E-2</v>
      </c>
      <c r="M1088" s="69">
        <f t="shared" si="53"/>
        <v>-56.186295971870962</v>
      </c>
    </row>
    <row r="1089" spans="1:14" x14ac:dyDescent="0.2">
      <c r="A1089" s="12" t="s">
        <v>115</v>
      </c>
      <c r="B1089" s="12" t="s">
        <v>116</v>
      </c>
      <c r="C1089" s="12" t="s">
        <v>94</v>
      </c>
      <c r="D1089" s="13" t="s">
        <v>41</v>
      </c>
      <c r="E1089" s="14" t="s">
        <v>42</v>
      </c>
      <c r="F1089" s="15">
        <v>3321</v>
      </c>
      <c r="G1089" s="86">
        <v>85.26</v>
      </c>
      <c r="H1089" s="87">
        <v>85.300000000000011</v>
      </c>
      <c r="I1089" s="87">
        <v>2.6619124560168853E-2</v>
      </c>
      <c r="J1089" s="92">
        <v>4265</v>
      </c>
      <c r="K1089" s="69">
        <f t="shared" si="51"/>
        <v>85.286619124560175</v>
      </c>
      <c r="L1089" s="69">
        <f t="shared" si="52"/>
        <v>-1.3380875439835904E-2</v>
      </c>
      <c r="M1089" s="69">
        <f t="shared" si="53"/>
        <v>-57.069433750900131</v>
      </c>
    </row>
    <row r="1090" spans="1:14" x14ac:dyDescent="0.2">
      <c r="A1090" s="12" t="s">
        <v>115</v>
      </c>
      <c r="B1090" s="12" t="s">
        <v>116</v>
      </c>
      <c r="C1090" s="12" t="s">
        <v>94</v>
      </c>
      <c r="D1090" s="13" t="s">
        <v>43</v>
      </c>
      <c r="E1090" s="14" t="s">
        <v>44</v>
      </c>
      <c r="F1090" s="15">
        <v>3323</v>
      </c>
      <c r="G1090" s="86">
        <v>55.1</v>
      </c>
      <c r="H1090" s="87">
        <v>55.14</v>
      </c>
      <c r="I1090" s="87">
        <v>2.6619124560168853E-2</v>
      </c>
      <c r="J1090" s="92">
        <v>0</v>
      </c>
      <c r="K1090" s="69">
        <f t="shared" si="51"/>
        <v>55.126619124560172</v>
      </c>
      <c r="L1090" s="69">
        <f t="shared" si="52"/>
        <v>-1.3380875439828799E-2</v>
      </c>
      <c r="M1090" s="69">
        <f t="shared" si="53"/>
        <v>0</v>
      </c>
    </row>
    <row r="1091" spans="1:14" x14ac:dyDescent="0.2">
      <c r="A1091" s="12" t="s">
        <v>115</v>
      </c>
      <c r="B1091" s="12" t="s">
        <v>116</v>
      </c>
      <c r="C1091" s="12" t="s">
        <v>94</v>
      </c>
      <c r="D1091" s="13" t="s">
        <v>45</v>
      </c>
      <c r="E1091" s="14" t="s">
        <v>46</v>
      </c>
      <c r="F1091" s="15">
        <v>3325</v>
      </c>
      <c r="G1091" s="86">
        <v>69.53</v>
      </c>
      <c r="H1091" s="87">
        <v>69.570000000000007</v>
      </c>
      <c r="I1091" s="87">
        <v>2.6619124560168853E-2</v>
      </c>
      <c r="J1091" s="92">
        <v>2099</v>
      </c>
      <c r="K1091" s="69">
        <f t="shared" si="51"/>
        <v>69.556619124560171</v>
      </c>
      <c r="L1091" s="69">
        <f t="shared" si="52"/>
        <v>-1.3380875439835904E-2</v>
      </c>
      <c r="M1091" s="69">
        <f t="shared" si="53"/>
        <v>-28.086457548215563</v>
      </c>
    </row>
    <row r="1092" spans="1:14" x14ac:dyDescent="0.2">
      <c r="A1092" s="12" t="s">
        <v>115</v>
      </c>
      <c r="B1092" s="12" t="s">
        <v>116</v>
      </c>
      <c r="C1092" s="12" t="s">
        <v>94</v>
      </c>
      <c r="D1092" s="13" t="s">
        <v>47</v>
      </c>
      <c r="E1092" s="14" t="s">
        <v>48</v>
      </c>
      <c r="F1092" s="15">
        <v>3327</v>
      </c>
      <c r="G1092" s="86">
        <v>76.97</v>
      </c>
      <c r="H1092" s="87">
        <v>77.010000000000005</v>
      </c>
      <c r="I1092" s="87">
        <v>2.6619124560168853E-2</v>
      </c>
      <c r="J1092" s="92">
        <v>26</v>
      </c>
      <c r="K1092" s="69">
        <f t="shared" si="51"/>
        <v>76.996619124560169</v>
      </c>
      <c r="L1092" s="69">
        <f t="shared" si="52"/>
        <v>-1.3380875439835904E-2</v>
      </c>
      <c r="M1092" s="69">
        <f t="shared" si="53"/>
        <v>-0.34790276143573351</v>
      </c>
    </row>
    <row r="1093" spans="1:14" x14ac:dyDescent="0.2">
      <c r="A1093" s="12" t="s">
        <v>115</v>
      </c>
      <c r="B1093" s="12" t="s">
        <v>116</v>
      </c>
      <c r="C1093" s="12" t="s">
        <v>94</v>
      </c>
      <c r="D1093" s="13" t="s">
        <v>49</v>
      </c>
      <c r="E1093" s="14" t="s">
        <v>50</v>
      </c>
      <c r="F1093" s="15">
        <v>3329</v>
      </c>
      <c r="G1093" s="86">
        <v>82.24</v>
      </c>
      <c r="H1093" s="87">
        <v>82.28</v>
      </c>
      <c r="I1093" s="87">
        <v>2.6619124560168853E-2</v>
      </c>
      <c r="J1093" s="92">
        <v>0</v>
      </c>
      <c r="K1093" s="69">
        <f t="shared" si="51"/>
        <v>82.266619124560165</v>
      </c>
      <c r="L1093" s="69">
        <f t="shared" si="52"/>
        <v>-1.3380875439835904E-2</v>
      </c>
      <c r="M1093" s="69">
        <f t="shared" si="53"/>
        <v>0</v>
      </c>
    </row>
    <row r="1094" spans="1:14" x14ac:dyDescent="0.2">
      <c r="A1094" s="12" t="s">
        <v>115</v>
      </c>
      <c r="B1094" s="12" t="s">
        <v>116</v>
      </c>
      <c r="C1094" s="12" t="s">
        <v>94</v>
      </c>
      <c r="D1094" s="16" t="s">
        <v>51</v>
      </c>
      <c r="E1094" s="17" t="s">
        <v>52</v>
      </c>
      <c r="F1094" s="15">
        <v>3331</v>
      </c>
      <c r="G1094" s="86">
        <v>91.28</v>
      </c>
      <c r="H1094" s="87">
        <v>91.320000000000007</v>
      </c>
      <c r="I1094" s="87">
        <v>2.6619124560168853E-2</v>
      </c>
      <c r="J1094" s="92">
        <v>0</v>
      </c>
      <c r="K1094" s="69">
        <f t="shared" si="51"/>
        <v>91.306619124560171</v>
      </c>
      <c r="L1094" s="69">
        <f t="shared" si="52"/>
        <v>-1.3380875439835904E-2</v>
      </c>
      <c r="M1094" s="69">
        <f t="shared" si="53"/>
        <v>0</v>
      </c>
    </row>
    <row r="1095" spans="1:14" x14ac:dyDescent="0.2">
      <c r="A1095" s="12" t="s">
        <v>18</v>
      </c>
      <c r="B1095" s="12" t="s">
        <v>19</v>
      </c>
      <c r="C1095" s="12" t="s">
        <v>20</v>
      </c>
      <c r="D1095" s="13" t="s">
        <v>21</v>
      </c>
      <c r="E1095" s="14" t="s">
        <v>22</v>
      </c>
      <c r="F1095" s="15">
        <v>3301</v>
      </c>
      <c r="G1095" s="86">
        <v>84.25</v>
      </c>
      <c r="H1095" s="87">
        <v>84.46</v>
      </c>
      <c r="I1095" s="87">
        <v>0.26505945945945947</v>
      </c>
      <c r="J1095" s="92">
        <v>0</v>
      </c>
      <c r="K1095" s="69">
        <f t="shared" si="51"/>
        <v>84.515059459459465</v>
      </c>
      <c r="L1095" s="69">
        <f t="shared" si="52"/>
        <v>5.5059459459471327E-2</v>
      </c>
      <c r="M1095" s="69">
        <f t="shared" si="53"/>
        <v>0</v>
      </c>
      <c r="N1095" s="71">
        <f>SUM(M1095:M1110)</f>
        <v>815.70589189189946</v>
      </c>
    </row>
    <row r="1096" spans="1:14" x14ac:dyDescent="0.2">
      <c r="A1096" s="12" t="s">
        <v>18</v>
      </c>
      <c r="B1096" s="12" t="s">
        <v>19</v>
      </c>
      <c r="C1096" s="12" t="s">
        <v>20</v>
      </c>
      <c r="D1096" s="13" t="s">
        <v>23</v>
      </c>
      <c r="E1096" s="14" t="s">
        <v>24</v>
      </c>
      <c r="F1096" s="15">
        <v>3303</v>
      </c>
      <c r="G1096" s="86">
        <v>91.21</v>
      </c>
      <c r="H1096" s="87">
        <v>91.419999999999987</v>
      </c>
      <c r="I1096" s="87">
        <v>0.26505945945945947</v>
      </c>
      <c r="J1096" s="92">
        <v>0</v>
      </c>
      <c r="K1096" s="69">
        <f t="shared" si="51"/>
        <v>91.475059459459459</v>
      </c>
      <c r="L1096" s="69">
        <f t="shared" si="52"/>
        <v>5.5059459459471327E-2</v>
      </c>
      <c r="M1096" s="69">
        <f t="shared" si="53"/>
        <v>0</v>
      </c>
    </row>
    <row r="1097" spans="1:14" x14ac:dyDescent="0.2">
      <c r="A1097" s="12" t="s">
        <v>18</v>
      </c>
      <c r="B1097" s="12" t="s">
        <v>19</v>
      </c>
      <c r="C1097" s="12" t="s">
        <v>20</v>
      </c>
      <c r="D1097" s="13" t="s">
        <v>25</v>
      </c>
      <c r="E1097" s="14" t="s">
        <v>26</v>
      </c>
      <c r="F1097" s="15">
        <v>3305</v>
      </c>
      <c r="G1097" s="86">
        <v>82.3</v>
      </c>
      <c r="H1097" s="87">
        <v>82.509999999999991</v>
      </c>
      <c r="I1097" s="87">
        <v>0.26505945945945947</v>
      </c>
      <c r="J1097" s="92">
        <v>2</v>
      </c>
      <c r="K1097" s="69">
        <f t="shared" si="51"/>
        <v>82.565059459459462</v>
      </c>
      <c r="L1097" s="69">
        <f t="shared" si="52"/>
        <v>5.5059459459471327E-2</v>
      </c>
      <c r="M1097" s="69">
        <f t="shared" si="53"/>
        <v>0.11011891891894265</v>
      </c>
    </row>
    <row r="1098" spans="1:14" x14ac:dyDescent="0.2">
      <c r="A1098" s="12" t="s">
        <v>18</v>
      </c>
      <c r="B1098" s="12" t="s">
        <v>19</v>
      </c>
      <c r="C1098" s="12" t="s">
        <v>20</v>
      </c>
      <c r="D1098" s="13" t="s">
        <v>27</v>
      </c>
      <c r="E1098" s="14" t="s">
        <v>28</v>
      </c>
      <c r="F1098" s="15">
        <v>3307</v>
      </c>
      <c r="G1098" s="86">
        <v>89.97</v>
      </c>
      <c r="H1098" s="87">
        <v>90.179999999999993</v>
      </c>
      <c r="I1098" s="87">
        <v>0.26505945945945947</v>
      </c>
      <c r="J1098" s="92">
        <v>0</v>
      </c>
      <c r="K1098" s="69">
        <f t="shared" si="51"/>
        <v>90.235059459459464</v>
      </c>
      <c r="L1098" s="69">
        <f t="shared" si="52"/>
        <v>5.5059459459471327E-2</v>
      </c>
      <c r="M1098" s="69">
        <f t="shared" si="53"/>
        <v>0</v>
      </c>
    </row>
    <row r="1099" spans="1:14" x14ac:dyDescent="0.2">
      <c r="A1099" s="12" t="s">
        <v>18</v>
      </c>
      <c r="B1099" s="12" t="s">
        <v>19</v>
      </c>
      <c r="C1099" s="12" t="s">
        <v>20</v>
      </c>
      <c r="D1099" s="13" t="s">
        <v>29</v>
      </c>
      <c r="E1099" s="14" t="s">
        <v>30</v>
      </c>
      <c r="F1099" s="15">
        <v>3309</v>
      </c>
      <c r="G1099" s="86">
        <v>56.41</v>
      </c>
      <c r="H1099" s="87">
        <v>56.62</v>
      </c>
      <c r="I1099" s="87">
        <v>0.26505945945945947</v>
      </c>
      <c r="J1099" s="92">
        <v>2369</v>
      </c>
      <c r="K1099" s="69">
        <f t="shared" si="51"/>
        <v>56.675059459459455</v>
      </c>
      <c r="L1099" s="69">
        <f t="shared" si="52"/>
        <v>5.5059459459457116E-2</v>
      </c>
      <c r="M1099" s="69">
        <f t="shared" si="53"/>
        <v>130.43585945945392</v>
      </c>
    </row>
    <row r="1100" spans="1:14" x14ac:dyDescent="0.2">
      <c r="A1100" s="12" t="s">
        <v>18</v>
      </c>
      <c r="B1100" s="12" t="s">
        <v>19</v>
      </c>
      <c r="C1100" s="12" t="s">
        <v>20</v>
      </c>
      <c r="D1100" s="13" t="s">
        <v>31</v>
      </c>
      <c r="E1100" s="14" t="s">
        <v>32</v>
      </c>
      <c r="F1100" s="15">
        <v>3311</v>
      </c>
      <c r="G1100" s="86">
        <v>71.62</v>
      </c>
      <c r="H1100" s="87">
        <v>71.83</v>
      </c>
      <c r="I1100" s="87">
        <v>0.26505945945945947</v>
      </c>
      <c r="J1100" s="92">
        <v>0</v>
      </c>
      <c r="K1100" s="69">
        <f t="shared" si="51"/>
        <v>71.88505945945947</v>
      </c>
      <c r="L1100" s="69">
        <f t="shared" si="52"/>
        <v>5.5059459459471327E-2</v>
      </c>
      <c r="M1100" s="69">
        <f t="shared" si="53"/>
        <v>0</v>
      </c>
    </row>
    <row r="1101" spans="1:14" x14ac:dyDescent="0.2">
      <c r="A1101" s="12" t="s">
        <v>18</v>
      </c>
      <c r="B1101" s="12" t="s">
        <v>19</v>
      </c>
      <c r="C1101" s="12" t="s">
        <v>20</v>
      </c>
      <c r="D1101" s="13" t="s">
        <v>33</v>
      </c>
      <c r="E1101" s="14" t="s">
        <v>34</v>
      </c>
      <c r="F1101" s="15">
        <v>3313</v>
      </c>
      <c r="G1101" s="86">
        <v>76.11</v>
      </c>
      <c r="H1101" s="87">
        <v>76.319999999999993</v>
      </c>
      <c r="I1101" s="87">
        <v>0.26505945945945947</v>
      </c>
      <c r="J1101" s="92">
        <v>0</v>
      </c>
      <c r="K1101" s="69">
        <f t="shared" si="51"/>
        <v>76.375059459459465</v>
      </c>
      <c r="L1101" s="69">
        <f t="shared" si="52"/>
        <v>5.5059459459471327E-2</v>
      </c>
      <c r="M1101" s="69">
        <f t="shared" si="53"/>
        <v>0</v>
      </c>
    </row>
    <row r="1102" spans="1:14" x14ac:dyDescent="0.2">
      <c r="A1102" s="12" t="s">
        <v>18</v>
      </c>
      <c r="B1102" s="12" t="s">
        <v>19</v>
      </c>
      <c r="C1102" s="12" t="s">
        <v>20</v>
      </c>
      <c r="D1102" s="13" t="s">
        <v>35</v>
      </c>
      <c r="E1102" s="14" t="s">
        <v>36</v>
      </c>
      <c r="F1102" s="15">
        <v>3315</v>
      </c>
      <c r="G1102" s="86">
        <v>86.41</v>
      </c>
      <c r="H1102" s="87">
        <v>86.61999999999999</v>
      </c>
      <c r="I1102" s="87">
        <v>0.26505945945945947</v>
      </c>
      <c r="J1102" s="92">
        <v>0</v>
      </c>
      <c r="K1102" s="69">
        <f t="shared" si="51"/>
        <v>86.675059459459462</v>
      </c>
      <c r="L1102" s="69">
        <f t="shared" si="52"/>
        <v>5.5059459459471327E-2</v>
      </c>
      <c r="M1102" s="69">
        <f t="shared" si="53"/>
        <v>0</v>
      </c>
    </row>
    <row r="1103" spans="1:14" x14ac:dyDescent="0.2">
      <c r="A1103" s="12" t="s">
        <v>18</v>
      </c>
      <c r="B1103" s="12" t="s">
        <v>19</v>
      </c>
      <c r="C1103" s="12" t="s">
        <v>20</v>
      </c>
      <c r="D1103" s="13" t="s">
        <v>37</v>
      </c>
      <c r="E1103" s="14" t="s">
        <v>38</v>
      </c>
      <c r="F1103" s="15">
        <v>3317</v>
      </c>
      <c r="G1103" s="86">
        <v>56.04</v>
      </c>
      <c r="H1103" s="87">
        <v>56.25</v>
      </c>
      <c r="I1103" s="87">
        <v>0.26505945945945947</v>
      </c>
      <c r="J1103" s="92">
        <v>0</v>
      </c>
      <c r="K1103" s="69">
        <f t="shared" si="51"/>
        <v>56.305059459459457</v>
      </c>
      <c r="L1103" s="69">
        <f t="shared" si="52"/>
        <v>5.5059459459457116E-2</v>
      </c>
      <c r="M1103" s="69">
        <f t="shared" si="53"/>
        <v>0</v>
      </c>
    </row>
    <row r="1104" spans="1:14" x14ac:dyDescent="0.2">
      <c r="A1104" s="12" t="s">
        <v>18</v>
      </c>
      <c r="B1104" s="12" t="s">
        <v>19</v>
      </c>
      <c r="C1104" s="12" t="s">
        <v>20</v>
      </c>
      <c r="D1104" s="13" t="s">
        <v>39</v>
      </c>
      <c r="E1104" s="14" t="s">
        <v>40</v>
      </c>
      <c r="F1104" s="15">
        <v>3319</v>
      </c>
      <c r="G1104" s="86">
        <v>66.78</v>
      </c>
      <c r="H1104" s="87">
        <v>66.989999999999995</v>
      </c>
      <c r="I1104" s="87">
        <v>0.26505945945945947</v>
      </c>
      <c r="J1104" s="92">
        <v>2658</v>
      </c>
      <c r="K1104" s="69">
        <f t="shared" si="51"/>
        <v>67.045059459459466</v>
      </c>
      <c r="L1104" s="69">
        <f t="shared" si="52"/>
        <v>5.5059459459471327E-2</v>
      </c>
      <c r="M1104" s="69">
        <f t="shared" si="53"/>
        <v>146.34804324327479</v>
      </c>
    </row>
    <row r="1105" spans="1:14" x14ac:dyDescent="0.2">
      <c r="A1105" s="12" t="s">
        <v>18</v>
      </c>
      <c r="B1105" s="12" t="s">
        <v>19</v>
      </c>
      <c r="C1105" s="12" t="s">
        <v>20</v>
      </c>
      <c r="D1105" s="13" t="s">
        <v>41</v>
      </c>
      <c r="E1105" s="14" t="s">
        <v>42</v>
      </c>
      <c r="F1105" s="15">
        <v>3321</v>
      </c>
      <c r="G1105" s="86">
        <v>73.78</v>
      </c>
      <c r="H1105" s="87">
        <v>73.989999999999995</v>
      </c>
      <c r="I1105" s="87">
        <v>0.26505945945945947</v>
      </c>
      <c r="J1105" s="92">
        <v>0</v>
      </c>
      <c r="K1105" s="69">
        <f t="shared" si="51"/>
        <v>74.045059459459466</v>
      </c>
      <c r="L1105" s="69">
        <f t="shared" si="52"/>
        <v>5.5059459459471327E-2</v>
      </c>
      <c r="M1105" s="69">
        <f t="shared" si="53"/>
        <v>0</v>
      </c>
    </row>
    <row r="1106" spans="1:14" x14ac:dyDescent="0.2">
      <c r="A1106" s="12" t="s">
        <v>18</v>
      </c>
      <c r="B1106" s="12" t="s">
        <v>19</v>
      </c>
      <c r="C1106" s="12" t="s">
        <v>20</v>
      </c>
      <c r="D1106" s="13" t="s">
        <v>43</v>
      </c>
      <c r="E1106" s="14" t="s">
        <v>44</v>
      </c>
      <c r="F1106" s="15">
        <v>3323</v>
      </c>
      <c r="G1106" s="86">
        <v>48.03</v>
      </c>
      <c r="H1106" s="87">
        <v>48.24</v>
      </c>
      <c r="I1106" s="87">
        <v>0.26505945945945947</v>
      </c>
      <c r="J1106" s="92">
        <v>439</v>
      </c>
      <c r="K1106" s="69">
        <f t="shared" si="51"/>
        <v>48.295059459459459</v>
      </c>
      <c r="L1106" s="69">
        <f t="shared" si="52"/>
        <v>5.5059459459457116E-2</v>
      </c>
      <c r="M1106" s="69">
        <f t="shared" si="53"/>
        <v>24.171102702701674</v>
      </c>
    </row>
    <row r="1107" spans="1:14" x14ac:dyDescent="0.2">
      <c r="A1107" s="12" t="s">
        <v>18</v>
      </c>
      <c r="B1107" s="12" t="s">
        <v>19</v>
      </c>
      <c r="C1107" s="12" t="s">
        <v>20</v>
      </c>
      <c r="D1107" s="13" t="s">
        <v>45</v>
      </c>
      <c r="E1107" s="14" t="s">
        <v>46</v>
      </c>
      <c r="F1107" s="15">
        <v>3325</v>
      </c>
      <c r="G1107" s="86">
        <v>60.44</v>
      </c>
      <c r="H1107" s="87">
        <v>60.65</v>
      </c>
      <c r="I1107" s="87">
        <v>0.26505945945945947</v>
      </c>
      <c r="J1107" s="92">
        <v>9034</v>
      </c>
      <c r="K1107" s="69">
        <f t="shared" si="51"/>
        <v>60.705059459459456</v>
      </c>
      <c r="L1107" s="69">
        <f t="shared" si="52"/>
        <v>5.5059459459457116E-2</v>
      </c>
      <c r="M1107" s="69">
        <f t="shared" si="53"/>
        <v>497.40715675673562</v>
      </c>
    </row>
    <row r="1108" spans="1:14" x14ac:dyDescent="0.2">
      <c r="A1108" s="12" t="s">
        <v>18</v>
      </c>
      <c r="B1108" s="12" t="s">
        <v>19</v>
      </c>
      <c r="C1108" s="12" t="s">
        <v>20</v>
      </c>
      <c r="D1108" s="13" t="s">
        <v>47</v>
      </c>
      <c r="E1108" s="14" t="s">
        <v>48</v>
      </c>
      <c r="F1108" s="15">
        <v>3327</v>
      </c>
      <c r="G1108" s="86">
        <v>66.78</v>
      </c>
      <c r="H1108" s="87">
        <v>66.989999999999995</v>
      </c>
      <c r="I1108" s="87">
        <v>0.26505945945945947</v>
      </c>
      <c r="J1108" s="92">
        <v>313</v>
      </c>
      <c r="K1108" s="69">
        <f t="shared" si="51"/>
        <v>67.045059459459466</v>
      </c>
      <c r="L1108" s="69">
        <f t="shared" si="52"/>
        <v>5.5059459459471327E-2</v>
      </c>
      <c r="M1108" s="69">
        <f t="shared" si="53"/>
        <v>17.233610810814525</v>
      </c>
    </row>
    <row r="1109" spans="1:14" x14ac:dyDescent="0.2">
      <c r="A1109" s="12" t="s">
        <v>18</v>
      </c>
      <c r="B1109" s="12" t="s">
        <v>19</v>
      </c>
      <c r="C1109" s="12" t="s">
        <v>20</v>
      </c>
      <c r="D1109" s="13" t="s">
        <v>49</v>
      </c>
      <c r="E1109" s="14" t="s">
        <v>50</v>
      </c>
      <c r="F1109" s="15">
        <v>3329</v>
      </c>
      <c r="G1109" s="86">
        <v>71.25</v>
      </c>
      <c r="H1109" s="87">
        <v>71.459999999999994</v>
      </c>
      <c r="I1109" s="87">
        <v>0.26505945945945947</v>
      </c>
      <c r="J1109" s="92">
        <v>0</v>
      </c>
      <c r="K1109" s="69">
        <f t="shared" si="51"/>
        <v>71.515059459459465</v>
      </c>
      <c r="L1109" s="69">
        <f t="shared" si="52"/>
        <v>5.5059459459471327E-2</v>
      </c>
      <c r="M1109" s="69">
        <f t="shared" si="53"/>
        <v>0</v>
      </c>
    </row>
    <row r="1110" spans="1:14" x14ac:dyDescent="0.2">
      <c r="A1110" s="12" t="s">
        <v>18</v>
      </c>
      <c r="B1110" s="12" t="s">
        <v>19</v>
      </c>
      <c r="C1110" s="12" t="s">
        <v>20</v>
      </c>
      <c r="D1110" s="16" t="s">
        <v>51</v>
      </c>
      <c r="E1110" s="17" t="s">
        <v>52</v>
      </c>
      <c r="F1110" s="15">
        <v>3331</v>
      </c>
      <c r="G1110" s="86">
        <v>78.81</v>
      </c>
      <c r="H1110" s="87">
        <v>79.02</v>
      </c>
      <c r="I1110" s="87">
        <v>0.26505945945945947</v>
      </c>
      <c r="J1110" s="92">
        <v>0</v>
      </c>
      <c r="K1110" s="69">
        <f t="shared" si="51"/>
        <v>79.075059459459467</v>
      </c>
      <c r="L1110" s="69">
        <f t="shared" si="52"/>
        <v>5.5059459459471327E-2</v>
      </c>
      <c r="M1110" s="69">
        <f t="shared" si="53"/>
        <v>0</v>
      </c>
    </row>
    <row r="1111" spans="1:14" x14ac:dyDescent="0.2">
      <c r="A1111" s="12" t="s">
        <v>72</v>
      </c>
      <c r="B1111" s="21" t="s">
        <v>73</v>
      </c>
      <c r="C1111" s="12" t="s">
        <v>55</v>
      </c>
      <c r="D1111" s="13" t="s">
        <v>21</v>
      </c>
      <c r="E1111" s="14" t="s">
        <v>22</v>
      </c>
      <c r="F1111" s="15">
        <v>3301</v>
      </c>
      <c r="G1111" s="86">
        <v>135.51</v>
      </c>
      <c r="H1111" s="87">
        <v>137.19</v>
      </c>
      <c r="I1111" s="87">
        <v>0.82082610007125512</v>
      </c>
      <c r="J1111" s="92">
        <v>3984</v>
      </c>
      <c r="K1111" s="69">
        <f t="shared" si="51"/>
        <v>136.33082610007125</v>
      </c>
      <c r="L1111" s="69">
        <f t="shared" si="52"/>
        <v>-0.8591738999287486</v>
      </c>
      <c r="M1111" s="69">
        <f t="shared" si="53"/>
        <v>-3422.9488173161344</v>
      </c>
      <c r="N1111" s="70">
        <f>SUM(M1111:M1126)</f>
        <v>-50715.31696499417</v>
      </c>
    </row>
    <row r="1112" spans="1:14" x14ac:dyDescent="0.2">
      <c r="A1112" s="12" t="s">
        <v>72</v>
      </c>
      <c r="B1112" s="21" t="s">
        <v>73</v>
      </c>
      <c r="C1112" s="12" t="s">
        <v>55</v>
      </c>
      <c r="D1112" s="13" t="s">
        <v>23</v>
      </c>
      <c r="E1112" s="14" t="s">
        <v>24</v>
      </c>
      <c r="F1112" s="15">
        <v>3303</v>
      </c>
      <c r="G1112" s="86">
        <v>148.09</v>
      </c>
      <c r="H1112" s="87">
        <v>149.77000000000001</v>
      </c>
      <c r="I1112" s="87">
        <v>0.82082610007125512</v>
      </c>
      <c r="J1112" s="92">
        <v>177</v>
      </c>
      <c r="K1112" s="69">
        <f t="shared" si="51"/>
        <v>148.91082610007126</v>
      </c>
      <c r="L1112" s="69">
        <f t="shared" si="52"/>
        <v>-0.8591738999287486</v>
      </c>
      <c r="M1112" s="69">
        <f t="shared" si="53"/>
        <v>-152.0737802873885</v>
      </c>
    </row>
    <row r="1113" spans="1:14" x14ac:dyDescent="0.2">
      <c r="A1113" s="12" t="s">
        <v>72</v>
      </c>
      <c r="B1113" s="21" t="s">
        <v>73</v>
      </c>
      <c r="C1113" s="12" t="s">
        <v>55</v>
      </c>
      <c r="D1113" s="13" t="s">
        <v>25</v>
      </c>
      <c r="E1113" s="14" t="s">
        <v>26</v>
      </c>
      <c r="F1113" s="15">
        <v>3305</v>
      </c>
      <c r="G1113" s="86">
        <v>132.25</v>
      </c>
      <c r="H1113" s="87">
        <v>133.93</v>
      </c>
      <c r="I1113" s="87">
        <v>0.82082610007125512</v>
      </c>
      <c r="J1113" s="92">
        <v>0</v>
      </c>
      <c r="K1113" s="69">
        <f t="shared" si="51"/>
        <v>133.07082610007126</v>
      </c>
      <c r="L1113" s="69">
        <f t="shared" si="52"/>
        <v>-0.8591738999287486</v>
      </c>
      <c r="M1113" s="69">
        <f t="shared" si="53"/>
        <v>0</v>
      </c>
    </row>
    <row r="1114" spans="1:14" x14ac:dyDescent="0.2">
      <c r="A1114" s="12" t="s">
        <v>72</v>
      </c>
      <c r="B1114" s="21" t="s">
        <v>73</v>
      </c>
      <c r="C1114" s="12" t="s">
        <v>55</v>
      </c>
      <c r="D1114" s="13" t="s">
        <v>27</v>
      </c>
      <c r="E1114" s="14" t="s">
        <v>28</v>
      </c>
      <c r="F1114" s="15">
        <v>3307</v>
      </c>
      <c r="G1114" s="86">
        <v>144.82</v>
      </c>
      <c r="H1114" s="87">
        <v>146.5</v>
      </c>
      <c r="I1114" s="87">
        <v>0.82082610007125512</v>
      </c>
      <c r="J1114" s="92">
        <v>0</v>
      </c>
      <c r="K1114" s="69">
        <f t="shared" si="51"/>
        <v>145.64082610007125</v>
      </c>
      <c r="L1114" s="69">
        <f t="shared" si="52"/>
        <v>-0.8591738999287486</v>
      </c>
      <c r="M1114" s="69">
        <f t="shared" si="53"/>
        <v>0</v>
      </c>
    </row>
    <row r="1115" spans="1:14" x14ac:dyDescent="0.2">
      <c r="A1115" s="12" t="s">
        <v>72</v>
      </c>
      <c r="B1115" s="21" t="s">
        <v>73</v>
      </c>
      <c r="C1115" s="12" t="s">
        <v>55</v>
      </c>
      <c r="D1115" s="13" t="s">
        <v>29</v>
      </c>
      <c r="E1115" s="14" t="s">
        <v>30</v>
      </c>
      <c r="F1115" s="15">
        <v>3309</v>
      </c>
      <c r="G1115" s="86">
        <v>86.48</v>
      </c>
      <c r="H1115" s="87">
        <v>88.160000000000011</v>
      </c>
      <c r="I1115" s="87">
        <v>0.82082610007125512</v>
      </c>
      <c r="J1115" s="92">
        <v>4308</v>
      </c>
      <c r="K1115" s="69">
        <f t="shared" si="51"/>
        <v>87.300826100071262</v>
      </c>
      <c r="L1115" s="69">
        <f t="shared" si="52"/>
        <v>-0.8591738999287486</v>
      </c>
      <c r="M1115" s="69">
        <f t="shared" si="53"/>
        <v>-3701.3211608930487</v>
      </c>
    </row>
    <row r="1116" spans="1:14" x14ac:dyDescent="0.2">
      <c r="A1116" s="12" t="s">
        <v>72</v>
      </c>
      <c r="B1116" s="21" t="s">
        <v>73</v>
      </c>
      <c r="C1116" s="12" t="s">
        <v>55</v>
      </c>
      <c r="D1116" s="13" t="s">
        <v>31</v>
      </c>
      <c r="E1116" s="14" t="s">
        <v>32</v>
      </c>
      <c r="F1116" s="15">
        <v>3311</v>
      </c>
      <c r="G1116" s="86">
        <v>113.76</v>
      </c>
      <c r="H1116" s="87">
        <v>115.44000000000001</v>
      </c>
      <c r="I1116" s="87">
        <v>0.82082610007125512</v>
      </c>
      <c r="J1116" s="92">
        <v>497</v>
      </c>
      <c r="K1116" s="69">
        <f t="shared" si="51"/>
        <v>114.58082610007126</v>
      </c>
      <c r="L1116" s="69">
        <f t="shared" si="52"/>
        <v>-0.8591738999287486</v>
      </c>
      <c r="M1116" s="69">
        <f t="shared" si="53"/>
        <v>-427.00942826458805</v>
      </c>
    </row>
    <row r="1117" spans="1:14" x14ac:dyDescent="0.2">
      <c r="A1117" s="12" t="s">
        <v>72</v>
      </c>
      <c r="B1117" s="21" t="s">
        <v>73</v>
      </c>
      <c r="C1117" s="12" t="s">
        <v>55</v>
      </c>
      <c r="D1117" s="13" t="s">
        <v>33</v>
      </c>
      <c r="E1117" s="14" t="s">
        <v>34</v>
      </c>
      <c r="F1117" s="15">
        <v>3313</v>
      </c>
      <c r="G1117" s="86">
        <v>121.61</v>
      </c>
      <c r="H1117" s="87">
        <v>123.29</v>
      </c>
      <c r="I1117" s="87">
        <v>0.82082610007125512</v>
      </c>
      <c r="J1117" s="92">
        <v>0</v>
      </c>
      <c r="K1117" s="69">
        <f t="shared" si="51"/>
        <v>122.43082610007126</v>
      </c>
      <c r="L1117" s="69">
        <f t="shared" si="52"/>
        <v>-0.8591738999287486</v>
      </c>
      <c r="M1117" s="69">
        <f t="shared" si="53"/>
        <v>0</v>
      </c>
    </row>
    <row r="1118" spans="1:14" x14ac:dyDescent="0.2">
      <c r="A1118" s="12" t="s">
        <v>72</v>
      </c>
      <c r="B1118" s="21" t="s">
        <v>73</v>
      </c>
      <c r="C1118" s="12" t="s">
        <v>55</v>
      </c>
      <c r="D1118" s="13" t="s">
        <v>35</v>
      </c>
      <c r="E1118" s="14" t="s">
        <v>36</v>
      </c>
      <c r="F1118" s="15">
        <v>3315</v>
      </c>
      <c r="G1118" s="86">
        <v>139.63</v>
      </c>
      <c r="H1118" s="87">
        <v>141.31</v>
      </c>
      <c r="I1118" s="87">
        <v>0.82082610007125512</v>
      </c>
      <c r="J1118" s="92">
        <v>96</v>
      </c>
      <c r="K1118" s="69">
        <f t="shared" si="51"/>
        <v>140.45082610007125</v>
      </c>
      <c r="L1118" s="69">
        <f t="shared" si="52"/>
        <v>-0.8591738999287486</v>
      </c>
      <c r="M1118" s="69">
        <f t="shared" si="53"/>
        <v>-82.480694393159865</v>
      </c>
    </row>
    <row r="1119" spans="1:14" x14ac:dyDescent="0.2">
      <c r="A1119" s="12" t="s">
        <v>72</v>
      </c>
      <c r="B1119" s="21" t="s">
        <v>73</v>
      </c>
      <c r="C1119" s="12" t="s">
        <v>55</v>
      </c>
      <c r="D1119" s="13" t="s">
        <v>37</v>
      </c>
      <c r="E1119" s="14" t="s">
        <v>38</v>
      </c>
      <c r="F1119" s="15">
        <v>3317</v>
      </c>
      <c r="G1119" s="86">
        <v>85.94</v>
      </c>
      <c r="H1119" s="87">
        <v>87.62</v>
      </c>
      <c r="I1119" s="87">
        <v>0.82082610007125512</v>
      </c>
      <c r="J1119" s="92">
        <v>0</v>
      </c>
      <c r="K1119" s="69">
        <f t="shared" si="51"/>
        <v>86.760826100071256</v>
      </c>
      <c r="L1119" s="69">
        <f t="shared" si="52"/>
        <v>-0.8591738999287486</v>
      </c>
      <c r="M1119" s="69">
        <f t="shared" si="53"/>
        <v>0</v>
      </c>
    </row>
    <row r="1120" spans="1:14" x14ac:dyDescent="0.2">
      <c r="A1120" s="12" t="s">
        <v>72</v>
      </c>
      <c r="B1120" s="21" t="s">
        <v>73</v>
      </c>
      <c r="C1120" s="12" t="s">
        <v>55</v>
      </c>
      <c r="D1120" s="13" t="s">
        <v>39</v>
      </c>
      <c r="E1120" s="14" t="s">
        <v>40</v>
      </c>
      <c r="F1120" s="15">
        <v>3319</v>
      </c>
      <c r="G1120" s="86">
        <v>105.3</v>
      </c>
      <c r="H1120" s="87">
        <v>106.98</v>
      </c>
      <c r="I1120" s="87">
        <v>0.82082610007125512</v>
      </c>
      <c r="J1120" s="92">
        <v>6176</v>
      </c>
      <c r="K1120" s="69">
        <f t="shared" si="51"/>
        <v>106.12082610007126</v>
      </c>
      <c r="L1120" s="69">
        <f t="shared" si="52"/>
        <v>-0.8591738999287486</v>
      </c>
      <c r="M1120" s="69">
        <f t="shared" si="53"/>
        <v>-5306.2580059599513</v>
      </c>
    </row>
    <row r="1121" spans="1:14" x14ac:dyDescent="0.2">
      <c r="A1121" s="12" t="s">
        <v>72</v>
      </c>
      <c r="B1121" s="21" t="s">
        <v>73</v>
      </c>
      <c r="C1121" s="12" t="s">
        <v>55</v>
      </c>
      <c r="D1121" s="13" t="s">
        <v>41</v>
      </c>
      <c r="E1121" s="14" t="s">
        <v>42</v>
      </c>
      <c r="F1121" s="15">
        <v>3321</v>
      </c>
      <c r="G1121" s="86">
        <v>117.82</v>
      </c>
      <c r="H1121" s="87">
        <v>119.5</v>
      </c>
      <c r="I1121" s="87">
        <v>0.82082610007125512</v>
      </c>
      <c r="J1121" s="92">
        <v>1497</v>
      </c>
      <c r="K1121" s="69">
        <f t="shared" si="51"/>
        <v>118.64082610007125</v>
      </c>
      <c r="L1121" s="69">
        <f t="shared" si="52"/>
        <v>-0.8591738999287486</v>
      </c>
      <c r="M1121" s="69">
        <f t="shared" si="53"/>
        <v>-1286.1833281933366</v>
      </c>
    </row>
    <row r="1122" spans="1:14" x14ac:dyDescent="0.2">
      <c r="A1122" s="12" t="s">
        <v>72</v>
      </c>
      <c r="B1122" s="21" t="s">
        <v>73</v>
      </c>
      <c r="C1122" s="12" t="s">
        <v>55</v>
      </c>
      <c r="D1122" s="13" t="s">
        <v>43</v>
      </c>
      <c r="E1122" s="14" t="s">
        <v>44</v>
      </c>
      <c r="F1122" s="15">
        <v>3323</v>
      </c>
      <c r="G1122" s="86">
        <v>72.069999999999993</v>
      </c>
      <c r="H1122" s="87">
        <v>73.75</v>
      </c>
      <c r="I1122" s="87">
        <v>0.82082610007125512</v>
      </c>
      <c r="J1122" s="92">
        <v>239</v>
      </c>
      <c r="K1122" s="69">
        <f t="shared" si="51"/>
        <v>72.890826100071251</v>
      </c>
      <c r="L1122" s="69">
        <f t="shared" si="52"/>
        <v>-0.8591738999287486</v>
      </c>
      <c r="M1122" s="69">
        <f t="shared" si="53"/>
        <v>-205.34256208297091</v>
      </c>
    </row>
    <row r="1123" spans="1:14" x14ac:dyDescent="0.2">
      <c r="A1123" s="12" t="s">
        <v>72</v>
      </c>
      <c r="B1123" s="21" t="s">
        <v>73</v>
      </c>
      <c r="C1123" s="12" t="s">
        <v>55</v>
      </c>
      <c r="D1123" s="13" t="s">
        <v>45</v>
      </c>
      <c r="E1123" s="14" t="s">
        <v>46</v>
      </c>
      <c r="F1123" s="15">
        <v>3325</v>
      </c>
      <c r="G1123" s="86">
        <v>93.96</v>
      </c>
      <c r="H1123" s="87">
        <v>95.64</v>
      </c>
      <c r="I1123" s="87">
        <v>0.82082610007125512</v>
      </c>
      <c r="J1123" s="92">
        <v>33661</v>
      </c>
      <c r="K1123" s="69">
        <f t="shared" si="51"/>
        <v>94.780826100071252</v>
      </c>
      <c r="L1123" s="69">
        <f t="shared" si="52"/>
        <v>-0.8591738999287486</v>
      </c>
      <c r="M1123" s="69">
        <f t="shared" si="53"/>
        <v>-28920.652645501606</v>
      </c>
    </row>
    <row r="1124" spans="1:14" x14ac:dyDescent="0.2">
      <c r="A1124" s="12" t="s">
        <v>72</v>
      </c>
      <c r="B1124" s="21" t="s">
        <v>73</v>
      </c>
      <c r="C1124" s="12" t="s">
        <v>55</v>
      </c>
      <c r="D1124" s="13" t="s">
        <v>47</v>
      </c>
      <c r="E1124" s="14" t="s">
        <v>48</v>
      </c>
      <c r="F1124" s="15">
        <v>3327</v>
      </c>
      <c r="G1124" s="86">
        <v>105.3</v>
      </c>
      <c r="H1124" s="87">
        <v>106.98</v>
      </c>
      <c r="I1124" s="87">
        <v>0.82082610007125512</v>
      </c>
      <c r="J1124" s="92">
        <v>7677</v>
      </c>
      <c r="K1124" s="69">
        <f t="shared" si="51"/>
        <v>106.12082610007126</v>
      </c>
      <c r="L1124" s="69">
        <f t="shared" si="52"/>
        <v>-0.8591738999287486</v>
      </c>
      <c r="M1124" s="69">
        <f t="shared" si="53"/>
        <v>-6595.8780297530029</v>
      </c>
    </row>
    <row r="1125" spans="1:14" x14ac:dyDescent="0.2">
      <c r="A1125" s="12" t="s">
        <v>72</v>
      </c>
      <c r="B1125" s="21" t="s">
        <v>73</v>
      </c>
      <c r="C1125" s="12" t="s">
        <v>55</v>
      </c>
      <c r="D1125" s="13" t="s">
        <v>49</v>
      </c>
      <c r="E1125" s="14" t="s">
        <v>50</v>
      </c>
      <c r="F1125" s="15">
        <v>3329</v>
      </c>
      <c r="G1125" s="86">
        <v>113.24</v>
      </c>
      <c r="H1125" s="87">
        <v>114.92</v>
      </c>
      <c r="I1125" s="87">
        <v>0.82082610007125512</v>
      </c>
      <c r="J1125" s="92">
        <v>716</v>
      </c>
      <c r="K1125" s="69">
        <f t="shared" si="51"/>
        <v>114.06082610007125</v>
      </c>
      <c r="L1125" s="69">
        <f t="shared" si="52"/>
        <v>-0.8591738999287486</v>
      </c>
      <c r="M1125" s="69">
        <f t="shared" si="53"/>
        <v>-615.168512348984</v>
      </c>
    </row>
    <row r="1126" spans="1:14" x14ac:dyDescent="0.2">
      <c r="A1126" s="12" t="s">
        <v>72</v>
      </c>
      <c r="B1126" s="21" t="s">
        <v>73</v>
      </c>
      <c r="C1126" s="12" t="s">
        <v>55</v>
      </c>
      <c r="D1126" s="16" t="s">
        <v>51</v>
      </c>
      <c r="E1126" s="17" t="s">
        <v>52</v>
      </c>
      <c r="F1126" s="15">
        <v>3331</v>
      </c>
      <c r="G1126" s="86">
        <v>127.01</v>
      </c>
      <c r="H1126" s="87">
        <v>128.69</v>
      </c>
      <c r="I1126" s="87">
        <v>0.82082610007125512</v>
      </c>
      <c r="J1126" s="92">
        <v>0</v>
      </c>
      <c r="K1126" s="69">
        <f t="shared" si="51"/>
        <v>127.83082610007126</v>
      </c>
      <c r="L1126" s="69">
        <f t="shared" si="52"/>
        <v>-0.85917389992873439</v>
      </c>
      <c r="M1126" s="69">
        <f t="shared" si="53"/>
        <v>0</v>
      </c>
    </row>
    <row r="1127" spans="1:14" x14ac:dyDescent="0.2">
      <c r="A1127" s="12" t="s">
        <v>62</v>
      </c>
      <c r="B1127" s="12" t="s">
        <v>63</v>
      </c>
      <c r="C1127" s="12" t="s">
        <v>55</v>
      </c>
      <c r="D1127" s="13" t="s">
        <v>21</v>
      </c>
      <c r="E1127" s="14" t="s">
        <v>22</v>
      </c>
      <c r="F1127" s="15">
        <v>3301</v>
      </c>
      <c r="G1127" s="86">
        <v>135.51</v>
      </c>
      <c r="H1127" s="87">
        <v>137.19</v>
      </c>
      <c r="I1127" s="87">
        <v>0.96593961490930202</v>
      </c>
      <c r="J1127" s="92">
        <v>2933</v>
      </c>
      <c r="K1127" s="69">
        <f t="shared" ref="K1127:K1190" si="54">+G1127+I1127</f>
        <v>136.47593961490929</v>
      </c>
      <c r="L1127" s="69">
        <f t="shared" ref="L1127:L1190" si="55">+K1127-H1127</f>
        <v>-0.71406038509070413</v>
      </c>
      <c r="M1127" s="69">
        <f t="shared" ref="M1127:M1190" si="56">+L1127*J1127</f>
        <v>-2094.339109471035</v>
      </c>
      <c r="N1127" s="70">
        <f>SUM(M1127:M1142)</f>
        <v>-25993.226138071812</v>
      </c>
    </row>
    <row r="1128" spans="1:14" x14ac:dyDescent="0.2">
      <c r="A1128" s="12" t="s">
        <v>62</v>
      </c>
      <c r="B1128" s="12" t="s">
        <v>63</v>
      </c>
      <c r="C1128" s="12" t="s">
        <v>55</v>
      </c>
      <c r="D1128" s="13" t="s">
        <v>23</v>
      </c>
      <c r="E1128" s="14" t="s">
        <v>24</v>
      </c>
      <c r="F1128" s="15">
        <v>3303</v>
      </c>
      <c r="G1128" s="86">
        <v>148.09</v>
      </c>
      <c r="H1128" s="87">
        <v>149.77000000000001</v>
      </c>
      <c r="I1128" s="87">
        <v>0.96593961490930202</v>
      </c>
      <c r="J1128" s="92">
        <v>0</v>
      </c>
      <c r="K1128" s="69">
        <f t="shared" si="54"/>
        <v>149.05593961490931</v>
      </c>
      <c r="L1128" s="69">
        <f t="shared" si="55"/>
        <v>-0.71406038509070413</v>
      </c>
      <c r="M1128" s="69">
        <f t="shared" si="56"/>
        <v>0</v>
      </c>
    </row>
    <row r="1129" spans="1:14" x14ac:dyDescent="0.2">
      <c r="A1129" s="12" t="s">
        <v>62</v>
      </c>
      <c r="B1129" s="12" t="s">
        <v>63</v>
      </c>
      <c r="C1129" s="12" t="s">
        <v>55</v>
      </c>
      <c r="D1129" s="13" t="s">
        <v>25</v>
      </c>
      <c r="E1129" s="14" t="s">
        <v>26</v>
      </c>
      <c r="F1129" s="15">
        <v>3305</v>
      </c>
      <c r="G1129" s="86">
        <v>132.25</v>
      </c>
      <c r="H1129" s="87">
        <v>133.93</v>
      </c>
      <c r="I1129" s="87">
        <v>0.96593961490930202</v>
      </c>
      <c r="J1129" s="92">
        <v>0</v>
      </c>
      <c r="K1129" s="69">
        <f t="shared" si="54"/>
        <v>133.2159396149093</v>
      </c>
      <c r="L1129" s="69">
        <f t="shared" si="55"/>
        <v>-0.71406038509070413</v>
      </c>
      <c r="M1129" s="69">
        <f t="shared" si="56"/>
        <v>0</v>
      </c>
    </row>
    <row r="1130" spans="1:14" x14ac:dyDescent="0.2">
      <c r="A1130" s="12" t="s">
        <v>62</v>
      </c>
      <c r="B1130" s="12" t="s">
        <v>63</v>
      </c>
      <c r="C1130" s="12" t="s">
        <v>55</v>
      </c>
      <c r="D1130" s="13" t="s">
        <v>27</v>
      </c>
      <c r="E1130" s="14" t="s">
        <v>28</v>
      </c>
      <c r="F1130" s="15">
        <v>3307</v>
      </c>
      <c r="G1130" s="86">
        <v>144.82</v>
      </c>
      <c r="H1130" s="87">
        <v>146.5</v>
      </c>
      <c r="I1130" s="87">
        <v>0.96593961490930202</v>
      </c>
      <c r="J1130" s="92">
        <v>0</v>
      </c>
      <c r="K1130" s="69">
        <f t="shared" si="54"/>
        <v>145.7859396149093</v>
      </c>
      <c r="L1130" s="69">
        <f t="shared" si="55"/>
        <v>-0.71406038509070413</v>
      </c>
      <c r="M1130" s="69">
        <f t="shared" si="56"/>
        <v>0</v>
      </c>
    </row>
    <row r="1131" spans="1:14" x14ac:dyDescent="0.2">
      <c r="A1131" s="12" t="s">
        <v>62</v>
      </c>
      <c r="B1131" s="12" t="s">
        <v>63</v>
      </c>
      <c r="C1131" s="12" t="s">
        <v>55</v>
      </c>
      <c r="D1131" s="13" t="s">
        <v>29</v>
      </c>
      <c r="E1131" s="14" t="s">
        <v>30</v>
      </c>
      <c r="F1131" s="15">
        <v>3309</v>
      </c>
      <c r="G1131" s="86">
        <v>86.48</v>
      </c>
      <c r="H1131" s="87">
        <v>88.160000000000011</v>
      </c>
      <c r="I1131" s="87">
        <v>0.96593961490930202</v>
      </c>
      <c r="J1131" s="92">
        <v>2331</v>
      </c>
      <c r="K1131" s="69">
        <f t="shared" si="54"/>
        <v>87.445939614909307</v>
      </c>
      <c r="L1131" s="69">
        <f t="shared" si="55"/>
        <v>-0.71406038509070413</v>
      </c>
      <c r="M1131" s="69">
        <f t="shared" si="56"/>
        <v>-1664.4747576464313</v>
      </c>
    </row>
    <row r="1132" spans="1:14" x14ac:dyDescent="0.2">
      <c r="A1132" s="12" t="s">
        <v>62</v>
      </c>
      <c r="B1132" s="12" t="s">
        <v>63</v>
      </c>
      <c r="C1132" s="12" t="s">
        <v>55</v>
      </c>
      <c r="D1132" s="13" t="s">
        <v>31</v>
      </c>
      <c r="E1132" s="14" t="s">
        <v>32</v>
      </c>
      <c r="F1132" s="15">
        <v>3311</v>
      </c>
      <c r="G1132" s="86">
        <v>113.76</v>
      </c>
      <c r="H1132" s="87">
        <v>115.44000000000001</v>
      </c>
      <c r="I1132" s="87">
        <v>0.96593961490930202</v>
      </c>
      <c r="J1132" s="92">
        <v>1650</v>
      </c>
      <c r="K1132" s="69">
        <f t="shared" si="54"/>
        <v>114.72593961490931</v>
      </c>
      <c r="L1132" s="69">
        <f t="shared" si="55"/>
        <v>-0.71406038509070413</v>
      </c>
      <c r="M1132" s="69">
        <f t="shared" si="56"/>
        <v>-1178.1996353996619</v>
      </c>
    </row>
    <row r="1133" spans="1:14" x14ac:dyDescent="0.2">
      <c r="A1133" s="12" t="s">
        <v>62</v>
      </c>
      <c r="B1133" s="12" t="s">
        <v>63</v>
      </c>
      <c r="C1133" s="12" t="s">
        <v>55</v>
      </c>
      <c r="D1133" s="13" t="s">
        <v>33</v>
      </c>
      <c r="E1133" s="14" t="s">
        <v>34</v>
      </c>
      <c r="F1133" s="15">
        <v>3313</v>
      </c>
      <c r="G1133" s="86">
        <v>121.61</v>
      </c>
      <c r="H1133" s="87">
        <v>123.29</v>
      </c>
      <c r="I1133" s="87">
        <v>0.96593961490930202</v>
      </c>
      <c r="J1133" s="92">
        <v>0</v>
      </c>
      <c r="K1133" s="69">
        <f t="shared" si="54"/>
        <v>122.5759396149093</v>
      </c>
      <c r="L1133" s="69">
        <f t="shared" si="55"/>
        <v>-0.71406038509070413</v>
      </c>
      <c r="M1133" s="69">
        <f t="shared" si="56"/>
        <v>0</v>
      </c>
    </row>
    <row r="1134" spans="1:14" x14ac:dyDescent="0.2">
      <c r="A1134" s="12" t="s">
        <v>62</v>
      </c>
      <c r="B1134" s="12" t="s">
        <v>63</v>
      </c>
      <c r="C1134" s="12" t="s">
        <v>55</v>
      </c>
      <c r="D1134" s="13" t="s">
        <v>35</v>
      </c>
      <c r="E1134" s="14" t="s">
        <v>36</v>
      </c>
      <c r="F1134" s="15">
        <v>3315</v>
      </c>
      <c r="G1134" s="86">
        <v>139.63</v>
      </c>
      <c r="H1134" s="87">
        <v>141.31</v>
      </c>
      <c r="I1134" s="87">
        <v>0.96593961490930202</v>
      </c>
      <c r="J1134" s="92">
        <v>181</v>
      </c>
      <c r="K1134" s="69">
        <f t="shared" si="54"/>
        <v>140.5959396149093</v>
      </c>
      <c r="L1134" s="69">
        <f t="shared" si="55"/>
        <v>-0.71406038509070413</v>
      </c>
      <c r="M1134" s="69">
        <f t="shared" si="56"/>
        <v>-129.24492970141745</v>
      </c>
    </row>
    <row r="1135" spans="1:14" x14ac:dyDescent="0.2">
      <c r="A1135" s="12" t="s">
        <v>62</v>
      </c>
      <c r="B1135" s="12" t="s">
        <v>63</v>
      </c>
      <c r="C1135" s="12" t="s">
        <v>55</v>
      </c>
      <c r="D1135" s="13" t="s">
        <v>37</v>
      </c>
      <c r="E1135" s="14" t="s">
        <v>38</v>
      </c>
      <c r="F1135" s="15">
        <v>3317</v>
      </c>
      <c r="G1135" s="86">
        <v>85.94</v>
      </c>
      <c r="H1135" s="87">
        <v>87.62</v>
      </c>
      <c r="I1135" s="87">
        <v>0.96593961490930202</v>
      </c>
      <c r="J1135" s="92">
        <v>0</v>
      </c>
      <c r="K1135" s="69">
        <f t="shared" si="54"/>
        <v>86.9059396149093</v>
      </c>
      <c r="L1135" s="69">
        <f t="shared" si="55"/>
        <v>-0.71406038509070413</v>
      </c>
      <c r="M1135" s="69">
        <f t="shared" si="56"/>
        <v>0</v>
      </c>
    </row>
    <row r="1136" spans="1:14" x14ac:dyDescent="0.2">
      <c r="A1136" s="12" t="s">
        <v>62</v>
      </c>
      <c r="B1136" s="12" t="s">
        <v>63</v>
      </c>
      <c r="C1136" s="12" t="s">
        <v>55</v>
      </c>
      <c r="D1136" s="13" t="s">
        <v>39</v>
      </c>
      <c r="E1136" s="14" t="s">
        <v>40</v>
      </c>
      <c r="F1136" s="15">
        <v>3319</v>
      </c>
      <c r="G1136" s="86">
        <v>105.3</v>
      </c>
      <c r="H1136" s="87">
        <v>106.98</v>
      </c>
      <c r="I1136" s="87">
        <v>0.96593961490930202</v>
      </c>
      <c r="J1136" s="92">
        <v>2395</v>
      </c>
      <c r="K1136" s="69">
        <f t="shared" si="54"/>
        <v>106.2659396149093</v>
      </c>
      <c r="L1136" s="69">
        <f t="shared" si="55"/>
        <v>-0.71406038509070413</v>
      </c>
      <c r="M1136" s="69">
        <f t="shared" si="56"/>
        <v>-1710.1746222922363</v>
      </c>
    </row>
    <row r="1137" spans="1:14" x14ac:dyDescent="0.2">
      <c r="A1137" s="12" t="s">
        <v>62</v>
      </c>
      <c r="B1137" s="12" t="s">
        <v>63</v>
      </c>
      <c r="C1137" s="12" t="s">
        <v>55</v>
      </c>
      <c r="D1137" s="13" t="s">
        <v>41</v>
      </c>
      <c r="E1137" s="14" t="s">
        <v>42</v>
      </c>
      <c r="F1137" s="15">
        <v>3321</v>
      </c>
      <c r="G1137" s="86">
        <v>117.82</v>
      </c>
      <c r="H1137" s="87">
        <v>119.5</v>
      </c>
      <c r="I1137" s="87">
        <v>0.96593961490930202</v>
      </c>
      <c r="J1137" s="92">
        <v>1809</v>
      </c>
      <c r="K1137" s="69">
        <f t="shared" si="54"/>
        <v>118.7859396149093</v>
      </c>
      <c r="L1137" s="69">
        <f t="shared" si="55"/>
        <v>-0.71406038509070413</v>
      </c>
      <c r="M1137" s="69">
        <f t="shared" si="56"/>
        <v>-1291.7352366290838</v>
      </c>
    </row>
    <row r="1138" spans="1:14" x14ac:dyDescent="0.2">
      <c r="A1138" s="12" t="s">
        <v>62</v>
      </c>
      <c r="B1138" s="12" t="s">
        <v>63</v>
      </c>
      <c r="C1138" s="12" t="s">
        <v>55</v>
      </c>
      <c r="D1138" s="13" t="s">
        <v>43</v>
      </c>
      <c r="E1138" s="14" t="s">
        <v>44</v>
      </c>
      <c r="F1138" s="15">
        <v>3323</v>
      </c>
      <c r="G1138" s="86">
        <v>72.069999999999993</v>
      </c>
      <c r="H1138" s="87">
        <v>73.75</v>
      </c>
      <c r="I1138" s="87">
        <v>0.96593961490930202</v>
      </c>
      <c r="J1138" s="92">
        <v>0</v>
      </c>
      <c r="K1138" s="69">
        <f t="shared" si="54"/>
        <v>73.035939614909296</v>
      </c>
      <c r="L1138" s="69">
        <f t="shared" si="55"/>
        <v>-0.71406038509070413</v>
      </c>
      <c r="M1138" s="69">
        <f t="shared" si="56"/>
        <v>0</v>
      </c>
    </row>
    <row r="1139" spans="1:14" x14ac:dyDescent="0.2">
      <c r="A1139" s="12" t="s">
        <v>62</v>
      </c>
      <c r="B1139" s="12" t="s">
        <v>63</v>
      </c>
      <c r="C1139" s="12" t="s">
        <v>55</v>
      </c>
      <c r="D1139" s="13" t="s">
        <v>45</v>
      </c>
      <c r="E1139" s="14" t="s">
        <v>46</v>
      </c>
      <c r="F1139" s="15">
        <v>3325</v>
      </c>
      <c r="G1139" s="86">
        <v>93.96</v>
      </c>
      <c r="H1139" s="87">
        <v>95.64</v>
      </c>
      <c r="I1139" s="87">
        <v>0.96593961490930202</v>
      </c>
      <c r="J1139" s="92">
        <v>17648</v>
      </c>
      <c r="K1139" s="69">
        <f t="shared" si="54"/>
        <v>94.925939614909296</v>
      </c>
      <c r="L1139" s="69">
        <f t="shared" si="55"/>
        <v>-0.71406038509070413</v>
      </c>
      <c r="M1139" s="69">
        <f t="shared" si="56"/>
        <v>-12601.737676080746</v>
      </c>
    </row>
    <row r="1140" spans="1:14" x14ac:dyDescent="0.2">
      <c r="A1140" s="12" t="s">
        <v>62</v>
      </c>
      <c r="B1140" s="12" t="s">
        <v>63</v>
      </c>
      <c r="C1140" s="12" t="s">
        <v>55</v>
      </c>
      <c r="D1140" s="13" t="s">
        <v>47</v>
      </c>
      <c r="E1140" s="14" t="s">
        <v>48</v>
      </c>
      <c r="F1140" s="15">
        <v>3327</v>
      </c>
      <c r="G1140" s="86">
        <v>105.3</v>
      </c>
      <c r="H1140" s="87">
        <v>106.98</v>
      </c>
      <c r="I1140" s="87">
        <v>0.96593961490930202</v>
      </c>
      <c r="J1140" s="92">
        <v>7455</v>
      </c>
      <c r="K1140" s="69">
        <f t="shared" si="54"/>
        <v>106.2659396149093</v>
      </c>
      <c r="L1140" s="69">
        <f t="shared" si="55"/>
        <v>-0.71406038509070413</v>
      </c>
      <c r="M1140" s="69">
        <f t="shared" si="56"/>
        <v>-5323.3201708511997</v>
      </c>
    </row>
    <row r="1141" spans="1:14" x14ac:dyDescent="0.2">
      <c r="A1141" s="12" t="s">
        <v>62</v>
      </c>
      <c r="B1141" s="12" t="s">
        <v>63</v>
      </c>
      <c r="C1141" s="12" t="s">
        <v>55</v>
      </c>
      <c r="D1141" s="13" t="s">
        <v>49</v>
      </c>
      <c r="E1141" s="14" t="s">
        <v>50</v>
      </c>
      <c r="F1141" s="15">
        <v>3329</v>
      </c>
      <c r="G1141" s="86">
        <v>113.24</v>
      </c>
      <c r="H1141" s="87">
        <v>114.92</v>
      </c>
      <c r="I1141" s="87">
        <v>0.96593961490930202</v>
      </c>
      <c r="J1141" s="92">
        <v>0</v>
      </c>
      <c r="K1141" s="69">
        <f t="shared" si="54"/>
        <v>114.2059396149093</v>
      </c>
      <c r="L1141" s="69">
        <f t="shared" si="55"/>
        <v>-0.71406038509070413</v>
      </c>
      <c r="M1141" s="69">
        <f t="shared" si="56"/>
        <v>0</v>
      </c>
    </row>
    <row r="1142" spans="1:14" x14ac:dyDescent="0.2">
      <c r="A1142" s="12" t="s">
        <v>62</v>
      </c>
      <c r="B1142" s="12" t="s">
        <v>63</v>
      </c>
      <c r="C1142" s="12" t="s">
        <v>55</v>
      </c>
      <c r="D1142" s="16" t="s">
        <v>51</v>
      </c>
      <c r="E1142" s="17" t="s">
        <v>52</v>
      </c>
      <c r="F1142" s="15">
        <v>3331</v>
      </c>
      <c r="G1142" s="86">
        <v>127.01</v>
      </c>
      <c r="H1142" s="87">
        <v>128.69</v>
      </c>
      <c r="I1142" s="87">
        <v>0.96593961490930202</v>
      </c>
      <c r="J1142" s="92">
        <v>0</v>
      </c>
      <c r="K1142" s="69">
        <f t="shared" si="54"/>
        <v>127.97593961490931</v>
      </c>
      <c r="L1142" s="69">
        <f t="shared" si="55"/>
        <v>-0.71406038509068992</v>
      </c>
      <c r="M1142" s="69">
        <f t="shared" si="56"/>
        <v>0</v>
      </c>
    </row>
    <row r="1143" spans="1:14" x14ac:dyDescent="0.2">
      <c r="A1143" s="12" t="s">
        <v>294</v>
      </c>
      <c r="B1143" s="23" t="s">
        <v>295</v>
      </c>
      <c r="C1143" s="12" t="s">
        <v>94</v>
      </c>
      <c r="D1143" s="13" t="s">
        <v>21</v>
      </c>
      <c r="E1143" s="14" t="s">
        <v>22</v>
      </c>
      <c r="F1143" s="15">
        <v>3301</v>
      </c>
      <c r="G1143" s="86">
        <v>97.24</v>
      </c>
      <c r="H1143" s="87">
        <v>97.28</v>
      </c>
      <c r="I1143" s="87">
        <v>0</v>
      </c>
      <c r="J1143" s="92">
        <v>693</v>
      </c>
      <c r="K1143" s="69">
        <f t="shared" si="54"/>
        <v>97.24</v>
      </c>
      <c r="L1143" s="69">
        <f t="shared" si="55"/>
        <v>-4.0000000000006253E-2</v>
      </c>
      <c r="M1143" s="69">
        <f t="shared" si="56"/>
        <v>-27.720000000004333</v>
      </c>
      <c r="N1143" s="70">
        <f>SUM(M1143:M1158)</f>
        <v>-260.36000000004009</v>
      </c>
    </row>
    <row r="1144" spans="1:14" x14ac:dyDescent="0.2">
      <c r="A1144" s="12" t="s">
        <v>294</v>
      </c>
      <c r="B1144" s="23" t="s">
        <v>295</v>
      </c>
      <c r="C1144" s="12" t="s">
        <v>94</v>
      </c>
      <c r="D1144" s="13" t="s">
        <v>23</v>
      </c>
      <c r="E1144" s="14" t="s">
        <v>24</v>
      </c>
      <c r="F1144" s="15">
        <v>3303</v>
      </c>
      <c r="G1144" s="86">
        <v>105.53</v>
      </c>
      <c r="H1144" s="87">
        <v>105.57000000000001</v>
      </c>
      <c r="I1144" s="87">
        <v>0</v>
      </c>
      <c r="J1144" s="92">
        <v>204</v>
      </c>
      <c r="K1144" s="69">
        <f t="shared" si="54"/>
        <v>105.53</v>
      </c>
      <c r="L1144" s="69">
        <f t="shared" si="55"/>
        <v>-4.0000000000006253E-2</v>
      </c>
      <c r="M1144" s="69">
        <f t="shared" si="56"/>
        <v>-8.1600000000012756</v>
      </c>
    </row>
    <row r="1145" spans="1:14" x14ac:dyDescent="0.2">
      <c r="A1145" s="12" t="s">
        <v>294</v>
      </c>
      <c r="B1145" s="23" t="s">
        <v>295</v>
      </c>
      <c r="C1145" s="12" t="s">
        <v>94</v>
      </c>
      <c r="D1145" s="13" t="s">
        <v>25</v>
      </c>
      <c r="E1145" s="14" t="s">
        <v>26</v>
      </c>
      <c r="F1145" s="15">
        <v>3305</v>
      </c>
      <c r="G1145" s="86">
        <v>95.1</v>
      </c>
      <c r="H1145" s="87">
        <v>95.14</v>
      </c>
      <c r="I1145" s="87">
        <v>0</v>
      </c>
      <c r="J1145" s="92">
        <v>0</v>
      </c>
      <c r="K1145" s="69">
        <f t="shared" si="54"/>
        <v>95.1</v>
      </c>
      <c r="L1145" s="69">
        <f t="shared" si="55"/>
        <v>-4.0000000000006253E-2</v>
      </c>
      <c r="M1145" s="69">
        <f t="shared" si="56"/>
        <v>0</v>
      </c>
    </row>
    <row r="1146" spans="1:14" x14ac:dyDescent="0.2">
      <c r="A1146" s="12" t="s">
        <v>294</v>
      </c>
      <c r="B1146" s="23" t="s">
        <v>295</v>
      </c>
      <c r="C1146" s="12" t="s">
        <v>94</v>
      </c>
      <c r="D1146" s="13" t="s">
        <v>27</v>
      </c>
      <c r="E1146" s="14" t="s">
        <v>28</v>
      </c>
      <c r="F1146" s="15">
        <v>3307</v>
      </c>
      <c r="G1146" s="86">
        <v>103.87</v>
      </c>
      <c r="H1146" s="87">
        <v>103.91000000000001</v>
      </c>
      <c r="I1146" s="87">
        <v>0</v>
      </c>
      <c r="J1146" s="92">
        <v>0</v>
      </c>
      <c r="K1146" s="69">
        <f t="shared" si="54"/>
        <v>103.87</v>
      </c>
      <c r="L1146" s="69">
        <f t="shared" si="55"/>
        <v>-4.0000000000006253E-2</v>
      </c>
      <c r="M1146" s="69">
        <f t="shared" si="56"/>
        <v>0</v>
      </c>
    </row>
    <row r="1147" spans="1:14" x14ac:dyDescent="0.2">
      <c r="A1147" s="12" t="s">
        <v>294</v>
      </c>
      <c r="B1147" s="23" t="s">
        <v>295</v>
      </c>
      <c r="C1147" s="12" t="s">
        <v>94</v>
      </c>
      <c r="D1147" s="13" t="s">
        <v>29</v>
      </c>
      <c r="E1147" s="14" t="s">
        <v>30</v>
      </c>
      <c r="F1147" s="15">
        <v>3309</v>
      </c>
      <c r="G1147" s="86">
        <v>64.75</v>
      </c>
      <c r="H1147" s="87">
        <v>64.790000000000006</v>
      </c>
      <c r="I1147" s="87">
        <v>0</v>
      </c>
      <c r="J1147" s="92">
        <v>383</v>
      </c>
      <c r="K1147" s="69">
        <f t="shared" si="54"/>
        <v>64.75</v>
      </c>
      <c r="L1147" s="69">
        <f t="shared" si="55"/>
        <v>-4.0000000000006253E-2</v>
      </c>
      <c r="M1147" s="69">
        <f t="shared" si="56"/>
        <v>-15.320000000002395</v>
      </c>
    </row>
    <row r="1148" spans="1:14" x14ac:dyDescent="0.2">
      <c r="A1148" s="12" t="s">
        <v>294</v>
      </c>
      <c r="B1148" s="23" t="s">
        <v>295</v>
      </c>
      <c r="C1148" s="12" t="s">
        <v>94</v>
      </c>
      <c r="D1148" s="13" t="s">
        <v>31</v>
      </c>
      <c r="E1148" s="14" t="s">
        <v>32</v>
      </c>
      <c r="F1148" s="15">
        <v>3311</v>
      </c>
      <c r="G1148" s="86">
        <v>82.68</v>
      </c>
      <c r="H1148" s="87">
        <v>82.720000000000013</v>
      </c>
      <c r="I1148" s="87">
        <v>0</v>
      </c>
      <c r="J1148" s="92">
        <v>56</v>
      </c>
      <c r="K1148" s="69">
        <f t="shared" si="54"/>
        <v>82.68</v>
      </c>
      <c r="L1148" s="69">
        <f t="shared" si="55"/>
        <v>-4.0000000000006253E-2</v>
      </c>
      <c r="M1148" s="69">
        <f t="shared" si="56"/>
        <v>-2.2400000000003502</v>
      </c>
    </row>
    <row r="1149" spans="1:14" x14ac:dyDescent="0.2">
      <c r="A1149" s="12" t="s">
        <v>294</v>
      </c>
      <c r="B1149" s="23" t="s">
        <v>295</v>
      </c>
      <c r="C1149" s="12" t="s">
        <v>94</v>
      </c>
      <c r="D1149" s="13" t="s">
        <v>33</v>
      </c>
      <c r="E1149" s="14" t="s">
        <v>34</v>
      </c>
      <c r="F1149" s="15">
        <v>3313</v>
      </c>
      <c r="G1149" s="86">
        <v>87.86</v>
      </c>
      <c r="H1149" s="87">
        <v>87.9</v>
      </c>
      <c r="I1149" s="87">
        <v>0</v>
      </c>
      <c r="J1149" s="92">
        <v>0</v>
      </c>
      <c r="K1149" s="69">
        <f t="shared" si="54"/>
        <v>87.86</v>
      </c>
      <c r="L1149" s="69">
        <f t="shared" si="55"/>
        <v>-4.0000000000006253E-2</v>
      </c>
      <c r="M1149" s="69">
        <f t="shared" si="56"/>
        <v>0</v>
      </c>
    </row>
    <row r="1150" spans="1:14" x14ac:dyDescent="0.2">
      <c r="A1150" s="12" t="s">
        <v>294</v>
      </c>
      <c r="B1150" s="23" t="s">
        <v>295</v>
      </c>
      <c r="C1150" s="12" t="s">
        <v>94</v>
      </c>
      <c r="D1150" s="13" t="s">
        <v>35</v>
      </c>
      <c r="E1150" s="14" t="s">
        <v>36</v>
      </c>
      <c r="F1150" s="15">
        <v>3315</v>
      </c>
      <c r="G1150" s="86">
        <v>99.93</v>
      </c>
      <c r="H1150" s="87">
        <v>99.970000000000013</v>
      </c>
      <c r="I1150" s="87">
        <v>0</v>
      </c>
      <c r="J1150" s="92">
        <v>0</v>
      </c>
      <c r="K1150" s="69">
        <f t="shared" si="54"/>
        <v>99.93</v>
      </c>
      <c r="L1150" s="69">
        <f t="shared" si="55"/>
        <v>-4.0000000000006253E-2</v>
      </c>
      <c r="M1150" s="69">
        <f t="shared" si="56"/>
        <v>0</v>
      </c>
    </row>
    <row r="1151" spans="1:14" x14ac:dyDescent="0.2">
      <c r="A1151" s="12" t="s">
        <v>294</v>
      </c>
      <c r="B1151" s="23" t="s">
        <v>295</v>
      </c>
      <c r="C1151" s="12" t="s">
        <v>94</v>
      </c>
      <c r="D1151" s="13" t="s">
        <v>37</v>
      </c>
      <c r="E1151" s="14" t="s">
        <v>38</v>
      </c>
      <c r="F1151" s="15">
        <v>3317</v>
      </c>
      <c r="G1151" s="86">
        <v>64.3</v>
      </c>
      <c r="H1151" s="87">
        <v>64.34</v>
      </c>
      <c r="I1151" s="87">
        <v>0</v>
      </c>
      <c r="J1151" s="92">
        <v>0</v>
      </c>
      <c r="K1151" s="69">
        <f t="shared" si="54"/>
        <v>64.3</v>
      </c>
      <c r="L1151" s="69">
        <f t="shared" si="55"/>
        <v>-4.0000000000006253E-2</v>
      </c>
      <c r="M1151" s="69">
        <f t="shared" si="56"/>
        <v>0</v>
      </c>
    </row>
    <row r="1152" spans="1:14" x14ac:dyDescent="0.2">
      <c r="A1152" s="12" t="s">
        <v>294</v>
      </c>
      <c r="B1152" s="23" t="s">
        <v>295</v>
      </c>
      <c r="C1152" s="12" t="s">
        <v>94</v>
      </c>
      <c r="D1152" s="13" t="s">
        <v>39</v>
      </c>
      <c r="E1152" s="14" t="s">
        <v>40</v>
      </c>
      <c r="F1152" s="15">
        <v>3319</v>
      </c>
      <c r="G1152" s="86">
        <v>76.97</v>
      </c>
      <c r="H1152" s="87">
        <v>77.010000000000005</v>
      </c>
      <c r="I1152" s="87">
        <v>0</v>
      </c>
      <c r="J1152" s="92">
        <v>1062</v>
      </c>
      <c r="K1152" s="69">
        <f t="shared" si="54"/>
        <v>76.97</v>
      </c>
      <c r="L1152" s="69">
        <f t="shared" si="55"/>
        <v>-4.0000000000006253E-2</v>
      </c>
      <c r="M1152" s="69">
        <f t="shared" si="56"/>
        <v>-42.48000000000664</v>
      </c>
    </row>
    <row r="1153" spans="1:14" x14ac:dyDescent="0.2">
      <c r="A1153" s="12" t="s">
        <v>294</v>
      </c>
      <c r="B1153" s="23" t="s">
        <v>295</v>
      </c>
      <c r="C1153" s="12" t="s">
        <v>94</v>
      </c>
      <c r="D1153" s="13" t="s">
        <v>41</v>
      </c>
      <c r="E1153" s="14" t="s">
        <v>42</v>
      </c>
      <c r="F1153" s="15">
        <v>3321</v>
      </c>
      <c r="G1153" s="86">
        <v>85.26</v>
      </c>
      <c r="H1153" s="87">
        <v>85.300000000000011</v>
      </c>
      <c r="I1153" s="87">
        <v>0</v>
      </c>
      <c r="J1153" s="92">
        <v>241</v>
      </c>
      <c r="K1153" s="69">
        <f t="shared" si="54"/>
        <v>85.26</v>
      </c>
      <c r="L1153" s="69">
        <f t="shared" si="55"/>
        <v>-4.0000000000006253E-2</v>
      </c>
      <c r="M1153" s="69">
        <f t="shared" si="56"/>
        <v>-9.6400000000015069</v>
      </c>
    </row>
    <row r="1154" spans="1:14" x14ac:dyDescent="0.2">
      <c r="A1154" s="12" t="s">
        <v>294</v>
      </c>
      <c r="B1154" s="23" t="s">
        <v>295</v>
      </c>
      <c r="C1154" s="12" t="s">
        <v>94</v>
      </c>
      <c r="D1154" s="13" t="s">
        <v>43</v>
      </c>
      <c r="E1154" s="14" t="s">
        <v>44</v>
      </c>
      <c r="F1154" s="15">
        <v>3323</v>
      </c>
      <c r="G1154" s="86">
        <v>55.1</v>
      </c>
      <c r="H1154" s="87">
        <v>55.14</v>
      </c>
      <c r="I1154" s="87">
        <v>0</v>
      </c>
      <c r="J1154" s="92">
        <v>89</v>
      </c>
      <c r="K1154" s="69">
        <f t="shared" si="54"/>
        <v>55.1</v>
      </c>
      <c r="L1154" s="69">
        <f t="shared" si="55"/>
        <v>-3.9999999999999147E-2</v>
      </c>
      <c r="M1154" s="69">
        <f t="shared" si="56"/>
        <v>-3.5599999999999241</v>
      </c>
    </row>
    <row r="1155" spans="1:14" x14ac:dyDescent="0.2">
      <c r="A1155" s="12" t="s">
        <v>294</v>
      </c>
      <c r="B1155" s="23" t="s">
        <v>295</v>
      </c>
      <c r="C1155" s="12" t="s">
        <v>94</v>
      </c>
      <c r="D1155" s="13" t="s">
        <v>45</v>
      </c>
      <c r="E1155" s="14" t="s">
        <v>46</v>
      </c>
      <c r="F1155" s="15">
        <v>3325</v>
      </c>
      <c r="G1155" s="86">
        <v>69.53</v>
      </c>
      <c r="H1155" s="87">
        <v>69.570000000000007</v>
      </c>
      <c r="I1155" s="87">
        <v>0</v>
      </c>
      <c r="J1155" s="92">
        <v>3009</v>
      </c>
      <c r="K1155" s="69">
        <f t="shared" si="54"/>
        <v>69.53</v>
      </c>
      <c r="L1155" s="69">
        <f t="shared" si="55"/>
        <v>-4.0000000000006253E-2</v>
      </c>
      <c r="M1155" s="69">
        <f t="shared" si="56"/>
        <v>-120.36000000001881</v>
      </c>
    </row>
    <row r="1156" spans="1:14" x14ac:dyDescent="0.2">
      <c r="A1156" s="12" t="s">
        <v>294</v>
      </c>
      <c r="B1156" s="23" t="s">
        <v>295</v>
      </c>
      <c r="C1156" s="12" t="s">
        <v>94</v>
      </c>
      <c r="D1156" s="13" t="s">
        <v>47</v>
      </c>
      <c r="E1156" s="14" t="s">
        <v>48</v>
      </c>
      <c r="F1156" s="15">
        <v>3327</v>
      </c>
      <c r="G1156" s="86">
        <v>76.97</v>
      </c>
      <c r="H1156" s="87">
        <v>77.010000000000005</v>
      </c>
      <c r="I1156" s="87">
        <v>0</v>
      </c>
      <c r="J1156" s="92">
        <v>645</v>
      </c>
      <c r="K1156" s="69">
        <f t="shared" si="54"/>
        <v>76.97</v>
      </c>
      <c r="L1156" s="69">
        <f t="shared" si="55"/>
        <v>-4.0000000000006253E-2</v>
      </c>
      <c r="M1156" s="69">
        <f t="shared" si="56"/>
        <v>-25.800000000004033</v>
      </c>
    </row>
    <row r="1157" spans="1:14" x14ac:dyDescent="0.2">
      <c r="A1157" s="12" t="s">
        <v>294</v>
      </c>
      <c r="B1157" s="23" t="s">
        <v>295</v>
      </c>
      <c r="C1157" s="12" t="s">
        <v>94</v>
      </c>
      <c r="D1157" s="13" t="s">
        <v>49</v>
      </c>
      <c r="E1157" s="14" t="s">
        <v>50</v>
      </c>
      <c r="F1157" s="15">
        <v>3329</v>
      </c>
      <c r="G1157" s="86">
        <v>82.24</v>
      </c>
      <c r="H1157" s="87">
        <v>82.28</v>
      </c>
      <c r="I1157" s="87">
        <v>0</v>
      </c>
      <c r="J1157" s="92">
        <v>40</v>
      </c>
      <c r="K1157" s="69">
        <f t="shared" si="54"/>
        <v>82.24</v>
      </c>
      <c r="L1157" s="69">
        <f t="shared" si="55"/>
        <v>-4.0000000000006253E-2</v>
      </c>
      <c r="M1157" s="69">
        <f t="shared" si="56"/>
        <v>-1.6000000000002501</v>
      </c>
    </row>
    <row r="1158" spans="1:14" x14ac:dyDescent="0.2">
      <c r="A1158" s="12" t="s">
        <v>294</v>
      </c>
      <c r="B1158" s="23" t="s">
        <v>295</v>
      </c>
      <c r="C1158" s="12" t="s">
        <v>94</v>
      </c>
      <c r="D1158" s="16" t="s">
        <v>51</v>
      </c>
      <c r="E1158" s="17" t="s">
        <v>52</v>
      </c>
      <c r="F1158" s="15">
        <v>3331</v>
      </c>
      <c r="G1158" s="86">
        <v>91.28</v>
      </c>
      <c r="H1158" s="87">
        <v>91.320000000000007</v>
      </c>
      <c r="I1158" s="87">
        <v>0</v>
      </c>
      <c r="J1158" s="92">
        <v>87</v>
      </c>
      <c r="K1158" s="69">
        <f t="shared" si="54"/>
        <v>91.28</v>
      </c>
      <c r="L1158" s="69">
        <f t="shared" si="55"/>
        <v>-4.0000000000006253E-2</v>
      </c>
      <c r="M1158" s="69">
        <f t="shared" si="56"/>
        <v>-3.480000000000544</v>
      </c>
    </row>
    <row r="1159" spans="1:14" x14ac:dyDescent="0.2">
      <c r="A1159" s="12" t="s">
        <v>220</v>
      </c>
      <c r="B1159" s="23" t="s">
        <v>221</v>
      </c>
      <c r="C1159" s="12" t="s">
        <v>213</v>
      </c>
      <c r="D1159" s="13" t="s">
        <v>21</v>
      </c>
      <c r="E1159" s="14" t="s">
        <v>22</v>
      </c>
      <c r="F1159" s="15">
        <v>3301</v>
      </c>
      <c r="G1159" s="86">
        <v>78.739999999999995</v>
      </c>
      <c r="H1159" s="87">
        <v>78.759999999999991</v>
      </c>
      <c r="I1159" s="87">
        <v>0</v>
      </c>
      <c r="J1159" s="92">
        <v>0</v>
      </c>
      <c r="K1159" s="69">
        <f t="shared" si="54"/>
        <v>78.739999999999995</v>
      </c>
      <c r="L1159" s="69">
        <f t="shared" si="55"/>
        <v>-1.9999999999996021E-2</v>
      </c>
      <c r="M1159" s="69">
        <f t="shared" si="56"/>
        <v>0</v>
      </c>
      <c r="N1159" s="70">
        <f>SUM(M1159:M1174)</f>
        <v>-183.98000000002708</v>
      </c>
    </row>
    <row r="1160" spans="1:14" x14ac:dyDescent="0.2">
      <c r="A1160" s="12" t="s">
        <v>220</v>
      </c>
      <c r="B1160" s="23" t="s">
        <v>221</v>
      </c>
      <c r="C1160" s="12" t="s">
        <v>213</v>
      </c>
      <c r="D1160" s="13" t="s">
        <v>23</v>
      </c>
      <c r="E1160" s="14" t="s">
        <v>24</v>
      </c>
      <c r="F1160" s="15">
        <v>3303</v>
      </c>
      <c r="G1160" s="86">
        <v>85.4</v>
      </c>
      <c r="H1160" s="87">
        <v>85.42</v>
      </c>
      <c r="I1160" s="87">
        <v>0</v>
      </c>
      <c r="J1160" s="92">
        <v>0</v>
      </c>
      <c r="K1160" s="69">
        <f t="shared" si="54"/>
        <v>85.4</v>
      </c>
      <c r="L1160" s="69">
        <f t="shared" si="55"/>
        <v>-1.9999999999996021E-2</v>
      </c>
      <c r="M1160" s="69">
        <f t="shared" si="56"/>
        <v>0</v>
      </c>
    </row>
    <row r="1161" spans="1:14" x14ac:dyDescent="0.2">
      <c r="A1161" s="12" t="s">
        <v>220</v>
      </c>
      <c r="B1161" s="23" t="s">
        <v>221</v>
      </c>
      <c r="C1161" s="12" t="s">
        <v>213</v>
      </c>
      <c r="D1161" s="13" t="s">
        <v>25</v>
      </c>
      <c r="E1161" s="14" t="s">
        <v>26</v>
      </c>
      <c r="F1161" s="15">
        <v>3305</v>
      </c>
      <c r="G1161" s="86">
        <v>76.819999999999993</v>
      </c>
      <c r="H1161" s="87">
        <v>76.839999999999989</v>
      </c>
      <c r="I1161" s="87">
        <v>0</v>
      </c>
      <c r="J1161" s="92">
        <v>0</v>
      </c>
      <c r="K1161" s="69">
        <f t="shared" si="54"/>
        <v>76.819999999999993</v>
      </c>
      <c r="L1161" s="69">
        <f t="shared" si="55"/>
        <v>-1.9999999999996021E-2</v>
      </c>
      <c r="M1161" s="69">
        <f t="shared" si="56"/>
        <v>0</v>
      </c>
    </row>
    <row r="1162" spans="1:14" x14ac:dyDescent="0.2">
      <c r="A1162" s="12" t="s">
        <v>220</v>
      </c>
      <c r="B1162" s="23" t="s">
        <v>221</v>
      </c>
      <c r="C1162" s="12" t="s">
        <v>213</v>
      </c>
      <c r="D1162" s="13" t="s">
        <v>27</v>
      </c>
      <c r="E1162" s="14" t="s">
        <v>28</v>
      </c>
      <c r="F1162" s="15">
        <v>3307</v>
      </c>
      <c r="G1162" s="86">
        <v>84.06</v>
      </c>
      <c r="H1162" s="87">
        <v>84.08</v>
      </c>
      <c r="I1162" s="87">
        <v>0</v>
      </c>
      <c r="J1162" s="92">
        <v>0</v>
      </c>
      <c r="K1162" s="69">
        <f t="shared" si="54"/>
        <v>84.06</v>
      </c>
      <c r="L1162" s="69">
        <f t="shared" si="55"/>
        <v>-1.9999999999996021E-2</v>
      </c>
      <c r="M1162" s="69">
        <f t="shared" si="56"/>
        <v>0</v>
      </c>
    </row>
    <row r="1163" spans="1:14" x14ac:dyDescent="0.2">
      <c r="A1163" s="12" t="s">
        <v>220</v>
      </c>
      <c r="B1163" s="23" t="s">
        <v>221</v>
      </c>
      <c r="C1163" s="12" t="s">
        <v>213</v>
      </c>
      <c r="D1163" s="13" t="s">
        <v>29</v>
      </c>
      <c r="E1163" s="14" t="s">
        <v>30</v>
      </c>
      <c r="F1163" s="15">
        <v>3309</v>
      </c>
      <c r="G1163" s="86">
        <v>52.01</v>
      </c>
      <c r="H1163" s="87">
        <v>52.03</v>
      </c>
      <c r="I1163" s="87">
        <v>0</v>
      </c>
      <c r="J1163" s="92">
        <v>2098</v>
      </c>
      <c r="K1163" s="69">
        <f t="shared" si="54"/>
        <v>52.01</v>
      </c>
      <c r="L1163" s="69">
        <f t="shared" si="55"/>
        <v>-2.0000000000003126E-2</v>
      </c>
      <c r="M1163" s="69">
        <f t="shared" si="56"/>
        <v>-41.960000000006559</v>
      </c>
    </row>
    <row r="1164" spans="1:14" x14ac:dyDescent="0.2">
      <c r="A1164" s="12" t="s">
        <v>220</v>
      </c>
      <c r="B1164" s="23" t="s">
        <v>221</v>
      </c>
      <c r="C1164" s="12" t="s">
        <v>213</v>
      </c>
      <c r="D1164" s="13" t="s">
        <v>31</v>
      </c>
      <c r="E1164" s="14" t="s">
        <v>32</v>
      </c>
      <c r="F1164" s="15">
        <v>3311</v>
      </c>
      <c r="G1164" s="86">
        <v>66.64</v>
      </c>
      <c r="H1164" s="87">
        <v>66.66</v>
      </c>
      <c r="I1164" s="87">
        <v>0</v>
      </c>
      <c r="J1164" s="92">
        <v>0</v>
      </c>
      <c r="K1164" s="69">
        <f t="shared" si="54"/>
        <v>66.64</v>
      </c>
      <c r="L1164" s="69">
        <f t="shared" si="55"/>
        <v>-1.9999999999996021E-2</v>
      </c>
      <c r="M1164" s="69">
        <f t="shared" si="56"/>
        <v>0</v>
      </c>
    </row>
    <row r="1165" spans="1:14" x14ac:dyDescent="0.2">
      <c r="A1165" s="12" t="s">
        <v>220</v>
      </c>
      <c r="B1165" s="23" t="s">
        <v>221</v>
      </c>
      <c r="C1165" s="12" t="s">
        <v>213</v>
      </c>
      <c r="D1165" s="13" t="s">
        <v>33</v>
      </c>
      <c r="E1165" s="14" t="s">
        <v>34</v>
      </c>
      <c r="F1165" s="15">
        <v>3313</v>
      </c>
      <c r="G1165" s="86">
        <v>70.98</v>
      </c>
      <c r="H1165" s="87">
        <v>71</v>
      </c>
      <c r="I1165" s="87">
        <v>0</v>
      </c>
      <c r="J1165" s="92">
        <v>0</v>
      </c>
      <c r="K1165" s="69">
        <f t="shared" si="54"/>
        <v>70.98</v>
      </c>
      <c r="L1165" s="69">
        <f t="shared" si="55"/>
        <v>-1.9999999999996021E-2</v>
      </c>
      <c r="M1165" s="69">
        <f t="shared" si="56"/>
        <v>0</v>
      </c>
    </row>
    <row r="1166" spans="1:14" x14ac:dyDescent="0.2">
      <c r="A1166" s="12" t="s">
        <v>220</v>
      </c>
      <c r="B1166" s="23" t="s">
        <v>221</v>
      </c>
      <c r="C1166" s="12" t="s">
        <v>213</v>
      </c>
      <c r="D1166" s="13" t="s">
        <v>35</v>
      </c>
      <c r="E1166" s="14" t="s">
        <v>36</v>
      </c>
      <c r="F1166" s="15">
        <v>3315</v>
      </c>
      <c r="G1166" s="86">
        <v>80.8</v>
      </c>
      <c r="H1166" s="87">
        <v>80.819999999999993</v>
      </c>
      <c r="I1166" s="87">
        <v>0</v>
      </c>
      <c r="J1166" s="92">
        <v>197</v>
      </c>
      <c r="K1166" s="69">
        <f t="shared" si="54"/>
        <v>80.8</v>
      </c>
      <c r="L1166" s="69">
        <f t="shared" si="55"/>
        <v>-1.9999999999996021E-2</v>
      </c>
      <c r="M1166" s="69">
        <f t="shared" si="56"/>
        <v>-3.9399999999992161</v>
      </c>
    </row>
    <row r="1167" spans="1:14" x14ac:dyDescent="0.2">
      <c r="A1167" s="12" t="s">
        <v>220</v>
      </c>
      <c r="B1167" s="23" t="s">
        <v>221</v>
      </c>
      <c r="C1167" s="12" t="s">
        <v>213</v>
      </c>
      <c r="D1167" s="13" t="s">
        <v>37</v>
      </c>
      <c r="E1167" s="14" t="s">
        <v>38</v>
      </c>
      <c r="F1167" s="15">
        <v>3317</v>
      </c>
      <c r="G1167" s="86">
        <v>51.7</v>
      </c>
      <c r="H1167" s="87">
        <v>51.720000000000006</v>
      </c>
      <c r="I1167" s="87">
        <v>0</v>
      </c>
      <c r="J1167" s="92">
        <v>0</v>
      </c>
      <c r="K1167" s="69">
        <f t="shared" si="54"/>
        <v>51.7</v>
      </c>
      <c r="L1167" s="69">
        <f t="shared" si="55"/>
        <v>-2.0000000000003126E-2</v>
      </c>
      <c r="M1167" s="69">
        <f t="shared" si="56"/>
        <v>0</v>
      </c>
    </row>
    <row r="1168" spans="1:14" x14ac:dyDescent="0.2">
      <c r="A1168" s="12" t="s">
        <v>220</v>
      </c>
      <c r="B1168" s="23" t="s">
        <v>221</v>
      </c>
      <c r="C1168" s="12" t="s">
        <v>213</v>
      </c>
      <c r="D1168" s="13" t="s">
        <v>39</v>
      </c>
      <c r="E1168" s="14" t="s">
        <v>40</v>
      </c>
      <c r="F1168" s="15">
        <v>3319</v>
      </c>
      <c r="G1168" s="86">
        <v>62.05</v>
      </c>
      <c r="H1168" s="87">
        <v>62.07</v>
      </c>
      <c r="I1168" s="87">
        <v>0</v>
      </c>
      <c r="J1168" s="92">
        <v>559</v>
      </c>
      <c r="K1168" s="69">
        <f t="shared" si="54"/>
        <v>62.05</v>
      </c>
      <c r="L1168" s="69">
        <f t="shared" si="55"/>
        <v>-2.0000000000003126E-2</v>
      </c>
      <c r="M1168" s="69">
        <f t="shared" si="56"/>
        <v>-11.180000000001748</v>
      </c>
    </row>
    <row r="1169" spans="1:14" x14ac:dyDescent="0.2">
      <c r="A1169" s="12" t="s">
        <v>220</v>
      </c>
      <c r="B1169" s="23" t="s">
        <v>221</v>
      </c>
      <c r="C1169" s="12" t="s">
        <v>213</v>
      </c>
      <c r="D1169" s="13" t="s">
        <v>41</v>
      </c>
      <c r="E1169" s="14" t="s">
        <v>42</v>
      </c>
      <c r="F1169" s="15">
        <v>3321</v>
      </c>
      <c r="G1169" s="86">
        <v>68.739999999999995</v>
      </c>
      <c r="H1169" s="87">
        <v>68.759999999999991</v>
      </c>
      <c r="I1169" s="87">
        <v>0</v>
      </c>
      <c r="J1169" s="92">
        <v>41</v>
      </c>
      <c r="K1169" s="69">
        <f t="shared" si="54"/>
        <v>68.739999999999995</v>
      </c>
      <c r="L1169" s="69">
        <f t="shared" si="55"/>
        <v>-1.9999999999996021E-2</v>
      </c>
      <c r="M1169" s="69">
        <f t="shared" si="56"/>
        <v>-0.81999999999983686</v>
      </c>
    </row>
    <row r="1170" spans="1:14" x14ac:dyDescent="0.2">
      <c r="A1170" s="12" t="s">
        <v>220</v>
      </c>
      <c r="B1170" s="23" t="s">
        <v>221</v>
      </c>
      <c r="C1170" s="12" t="s">
        <v>213</v>
      </c>
      <c r="D1170" s="13" t="s">
        <v>43</v>
      </c>
      <c r="E1170" s="14" t="s">
        <v>44</v>
      </c>
      <c r="F1170" s="15">
        <v>3323</v>
      </c>
      <c r="G1170" s="86">
        <v>43.97</v>
      </c>
      <c r="H1170" s="87">
        <v>43.99</v>
      </c>
      <c r="I1170" s="87">
        <v>0</v>
      </c>
      <c r="J1170" s="92">
        <v>35</v>
      </c>
      <c r="K1170" s="69">
        <f t="shared" si="54"/>
        <v>43.97</v>
      </c>
      <c r="L1170" s="69">
        <f t="shared" si="55"/>
        <v>-2.0000000000003126E-2</v>
      </c>
      <c r="M1170" s="69">
        <f t="shared" si="56"/>
        <v>-0.70000000000010942</v>
      </c>
    </row>
    <row r="1171" spans="1:14" x14ac:dyDescent="0.2">
      <c r="A1171" s="12" t="s">
        <v>220</v>
      </c>
      <c r="B1171" s="23" t="s">
        <v>221</v>
      </c>
      <c r="C1171" s="12" t="s">
        <v>213</v>
      </c>
      <c r="D1171" s="13" t="s">
        <v>45</v>
      </c>
      <c r="E1171" s="14" t="s">
        <v>46</v>
      </c>
      <c r="F1171" s="15">
        <v>3325</v>
      </c>
      <c r="G1171" s="86">
        <v>55.93</v>
      </c>
      <c r="H1171" s="87">
        <v>55.95</v>
      </c>
      <c r="I1171" s="87">
        <v>0</v>
      </c>
      <c r="J1171" s="92">
        <v>4919</v>
      </c>
      <c r="K1171" s="69">
        <f t="shared" si="54"/>
        <v>55.93</v>
      </c>
      <c r="L1171" s="69">
        <f t="shared" si="55"/>
        <v>-2.0000000000003126E-2</v>
      </c>
      <c r="M1171" s="69">
        <f t="shared" si="56"/>
        <v>-98.380000000015372</v>
      </c>
    </row>
    <row r="1172" spans="1:14" x14ac:dyDescent="0.2">
      <c r="A1172" s="12" t="s">
        <v>220</v>
      </c>
      <c r="B1172" s="23" t="s">
        <v>221</v>
      </c>
      <c r="C1172" s="12" t="s">
        <v>213</v>
      </c>
      <c r="D1172" s="13" t="s">
        <v>47</v>
      </c>
      <c r="E1172" s="14" t="s">
        <v>48</v>
      </c>
      <c r="F1172" s="15">
        <v>3327</v>
      </c>
      <c r="G1172" s="86">
        <v>62.05</v>
      </c>
      <c r="H1172" s="87">
        <v>62.07</v>
      </c>
      <c r="I1172" s="87">
        <v>0</v>
      </c>
      <c r="J1172" s="92">
        <v>1350</v>
      </c>
      <c r="K1172" s="69">
        <f t="shared" si="54"/>
        <v>62.05</v>
      </c>
      <c r="L1172" s="69">
        <f t="shared" si="55"/>
        <v>-2.0000000000003126E-2</v>
      </c>
      <c r="M1172" s="69">
        <f t="shared" si="56"/>
        <v>-27.000000000004221</v>
      </c>
    </row>
    <row r="1173" spans="1:14" x14ac:dyDescent="0.2">
      <c r="A1173" s="12" t="s">
        <v>220</v>
      </c>
      <c r="B1173" s="23" t="s">
        <v>221</v>
      </c>
      <c r="C1173" s="12" t="s">
        <v>213</v>
      </c>
      <c r="D1173" s="13" t="s">
        <v>49</v>
      </c>
      <c r="E1173" s="14" t="s">
        <v>50</v>
      </c>
      <c r="F1173" s="15">
        <v>3329</v>
      </c>
      <c r="G1173" s="86">
        <v>66.33</v>
      </c>
      <c r="H1173" s="87">
        <v>66.349999999999994</v>
      </c>
      <c r="I1173" s="87">
        <v>0</v>
      </c>
      <c r="J1173" s="92">
        <v>0</v>
      </c>
      <c r="K1173" s="69">
        <f t="shared" si="54"/>
        <v>66.33</v>
      </c>
      <c r="L1173" s="69">
        <f t="shared" si="55"/>
        <v>-1.9999999999996021E-2</v>
      </c>
      <c r="M1173" s="69">
        <f t="shared" si="56"/>
        <v>0</v>
      </c>
    </row>
    <row r="1174" spans="1:14" x14ac:dyDescent="0.2">
      <c r="A1174" s="12" t="s">
        <v>220</v>
      </c>
      <c r="B1174" s="23" t="s">
        <v>221</v>
      </c>
      <c r="C1174" s="12" t="s">
        <v>213</v>
      </c>
      <c r="D1174" s="16" t="s">
        <v>51</v>
      </c>
      <c r="E1174" s="17" t="s">
        <v>52</v>
      </c>
      <c r="F1174" s="15">
        <v>3331</v>
      </c>
      <c r="G1174" s="86">
        <v>73.56</v>
      </c>
      <c r="H1174" s="87">
        <v>73.58</v>
      </c>
      <c r="I1174" s="87">
        <v>0</v>
      </c>
      <c r="J1174" s="92">
        <v>0</v>
      </c>
      <c r="K1174" s="69">
        <f t="shared" si="54"/>
        <v>73.56</v>
      </c>
      <c r="L1174" s="69">
        <f t="shared" si="55"/>
        <v>-1.9999999999996021E-2</v>
      </c>
      <c r="M1174" s="69">
        <f t="shared" si="56"/>
        <v>0</v>
      </c>
    </row>
    <row r="1175" spans="1:14" x14ac:dyDescent="0.2">
      <c r="A1175" s="22" t="s">
        <v>147</v>
      </c>
      <c r="B1175" s="12" t="s">
        <v>148</v>
      </c>
      <c r="C1175" s="12" t="s">
        <v>124</v>
      </c>
      <c r="D1175" s="13" t="s">
        <v>21</v>
      </c>
      <c r="E1175" s="14" t="s">
        <v>22</v>
      </c>
      <c r="F1175" s="15">
        <v>3301</v>
      </c>
      <c r="G1175" s="86">
        <v>91.45</v>
      </c>
      <c r="H1175" s="87">
        <v>91.64</v>
      </c>
      <c r="I1175" s="87">
        <v>0.01</v>
      </c>
      <c r="J1175" s="92">
        <v>0</v>
      </c>
      <c r="K1175" s="69">
        <f t="shared" si="54"/>
        <v>91.460000000000008</v>
      </c>
      <c r="L1175" s="69">
        <f t="shared" si="55"/>
        <v>-0.17999999999999261</v>
      </c>
      <c r="M1175" s="69">
        <f t="shared" si="56"/>
        <v>0</v>
      </c>
      <c r="N1175" s="70">
        <f>SUM(M1175:M1190)</f>
        <v>-1857.419999999925</v>
      </c>
    </row>
    <row r="1176" spans="1:14" x14ac:dyDescent="0.2">
      <c r="A1176" s="22" t="s">
        <v>147</v>
      </c>
      <c r="B1176" s="12" t="s">
        <v>148</v>
      </c>
      <c r="C1176" s="12" t="s">
        <v>124</v>
      </c>
      <c r="D1176" s="13" t="s">
        <v>23</v>
      </c>
      <c r="E1176" s="14" t="s">
        <v>24</v>
      </c>
      <c r="F1176" s="15">
        <v>3303</v>
      </c>
      <c r="G1176" s="86">
        <v>99.26</v>
      </c>
      <c r="H1176" s="87">
        <v>99.45</v>
      </c>
      <c r="I1176" s="87">
        <v>0.01</v>
      </c>
      <c r="J1176" s="92">
        <v>0</v>
      </c>
      <c r="K1176" s="69">
        <f t="shared" si="54"/>
        <v>99.27000000000001</v>
      </c>
      <c r="L1176" s="69">
        <f t="shared" si="55"/>
        <v>-0.17999999999999261</v>
      </c>
      <c r="M1176" s="69">
        <f t="shared" si="56"/>
        <v>0</v>
      </c>
    </row>
    <row r="1177" spans="1:14" x14ac:dyDescent="0.2">
      <c r="A1177" s="22" t="s">
        <v>147</v>
      </c>
      <c r="B1177" s="12" t="s">
        <v>148</v>
      </c>
      <c r="C1177" s="12" t="s">
        <v>124</v>
      </c>
      <c r="D1177" s="13" t="s">
        <v>25</v>
      </c>
      <c r="E1177" s="14" t="s">
        <v>26</v>
      </c>
      <c r="F1177" s="15">
        <v>3305</v>
      </c>
      <c r="G1177" s="86">
        <v>89.35</v>
      </c>
      <c r="H1177" s="87">
        <v>89.539999999999992</v>
      </c>
      <c r="I1177" s="87">
        <v>0.01</v>
      </c>
      <c r="J1177" s="92">
        <v>0</v>
      </c>
      <c r="K1177" s="69">
        <f t="shared" si="54"/>
        <v>89.36</v>
      </c>
      <c r="L1177" s="69">
        <f t="shared" si="55"/>
        <v>-0.17999999999999261</v>
      </c>
      <c r="M1177" s="69">
        <f t="shared" si="56"/>
        <v>0</v>
      </c>
    </row>
    <row r="1178" spans="1:14" x14ac:dyDescent="0.2">
      <c r="A1178" s="22" t="s">
        <v>147</v>
      </c>
      <c r="B1178" s="12" t="s">
        <v>148</v>
      </c>
      <c r="C1178" s="12" t="s">
        <v>124</v>
      </c>
      <c r="D1178" s="13" t="s">
        <v>27</v>
      </c>
      <c r="E1178" s="14" t="s">
        <v>28</v>
      </c>
      <c r="F1178" s="15">
        <v>3307</v>
      </c>
      <c r="G1178" s="86">
        <v>97.95</v>
      </c>
      <c r="H1178" s="87">
        <v>98.14</v>
      </c>
      <c r="I1178" s="87">
        <v>0.01</v>
      </c>
      <c r="J1178" s="92">
        <v>0</v>
      </c>
      <c r="K1178" s="69">
        <f t="shared" si="54"/>
        <v>97.960000000000008</v>
      </c>
      <c r="L1178" s="69">
        <f t="shared" si="55"/>
        <v>-0.17999999999999261</v>
      </c>
      <c r="M1178" s="69">
        <f t="shared" si="56"/>
        <v>0</v>
      </c>
    </row>
    <row r="1179" spans="1:14" x14ac:dyDescent="0.2">
      <c r="A1179" s="22" t="s">
        <v>147</v>
      </c>
      <c r="B1179" s="12" t="s">
        <v>148</v>
      </c>
      <c r="C1179" s="12" t="s">
        <v>124</v>
      </c>
      <c r="D1179" s="13" t="s">
        <v>29</v>
      </c>
      <c r="E1179" s="14" t="s">
        <v>30</v>
      </c>
      <c r="F1179" s="15">
        <v>3309</v>
      </c>
      <c r="G1179" s="86">
        <v>60.43</v>
      </c>
      <c r="H1179" s="87">
        <v>60.62</v>
      </c>
      <c r="I1179" s="87">
        <v>0.01</v>
      </c>
      <c r="J1179" s="92">
        <v>193</v>
      </c>
      <c r="K1179" s="69">
        <f t="shared" si="54"/>
        <v>60.44</v>
      </c>
      <c r="L1179" s="69">
        <f t="shared" si="55"/>
        <v>-0.17999999999999972</v>
      </c>
      <c r="M1179" s="69">
        <f t="shared" si="56"/>
        <v>-34.739999999999945</v>
      </c>
    </row>
    <row r="1180" spans="1:14" x14ac:dyDescent="0.2">
      <c r="A1180" s="22" t="s">
        <v>147</v>
      </c>
      <c r="B1180" s="12" t="s">
        <v>148</v>
      </c>
      <c r="C1180" s="12" t="s">
        <v>124</v>
      </c>
      <c r="D1180" s="13" t="s">
        <v>31</v>
      </c>
      <c r="E1180" s="14" t="s">
        <v>32</v>
      </c>
      <c r="F1180" s="15">
        <v>3311</v>
      </c>
      <c r="G1180" s="86">
        <v>77.400000000000006</v>
      </c>
      <c r="H1180" s="87">
        <v>77.59</v>
      </c>
      <c r="I1180" s="87">
        <v>0.01</v>
      </c>
      <c r="J1180" s="92">
        <v>240</v>
      </c>
      <c r="K1180" s="69">
        <f t="shared" si="54"/>
        <v>77.410000000000011</v>
      </c>
      <c r="L1180" s="69">
        <f t="shared" si="55"/>
        <v>-0.17999999999999261</v>
      </c>
      <c r="M1180" s="69">
        <f t="shared" si="56"/>
        <v>-43.199999999998226</v>
      </c>
    </row>
    <row r="1181" spans="1:14" x14ac:dyDescent="0.2">
      <c r="A1181" s="22" t="s">
        <v>147</v>
      </c>
      <c r="B1181" s="12" t="s">
        <v>148</v>
      </c>
      <c r="C1181" s="12" t="s">
        <v>124</v>
      </c>
      <c r="D1181" s="13" t="s">
        <v>33</v>
      </c>
      <c r="E1181" s="14" t="s">
        <v>34</v>
      </c>
      <c r="F1181" s="15">
        <v>3313</v>
      </c>
      <c r="G1181" s="86">
        <v>82.36</v>
      </c>
      <c r="H1181" s="87">
        <v>82.55</v>
      </c>
      <c r="I1181" s="87">
        <v>0.01</v>
      </c>
      <c r="J1181" s="92">
        <v>0</v>
      </c>
      <c r="K1181" s="69">
        <f t="shared" si="54"/>
        <v>82.37</v>
      </c>
      <c r="L1181" s="69">
        <f t="shared" si="55"/>
        <v>-0.17999999999999261</v>
      </c>
      <c r="M1181" s="69">
        <f t="shared" si="56"/>
        <v>0</v>
      </c>
    </row>
    <row r="1182" spans="1:14" x14ac:dyDescent="0.2">
      <c r="A1182" s="22" t="s">
        <v>147</v>
      </c>
      <c r="B1182" s="12" t="s">
        <v>148</v>
      </c>
      <c r="C1182" s="12" t="s">
        <v>124</v>
      </c>
      <c r="D1182" s="13" t="s">
        <v>35</v>
      </c>
      <c r="E1182" s="14" t="s">
        <v>36</v>
      </c>
      <c r="F1182" s="15">
        <v>3315</v>
      </c>
      <c r="G1182" s="86">
        <v>93.9</v>
      </c>
      <c r="H1182" s="87">
        <v>94.09</v>
      </c>
      <c r="I1182" s="87">
        <v>0.01</v>
      </c>
      <c r="J1182" s="92">
        <v>0</v>
      </c>
      <c r="K1182" s="69">
        <f t="shared" si="54"/>
        <v>93.910000000000011</v>
      </c>
      <c r="L1182" s="69">
        <f t="shared" si="55"/>
        <v>-0.17999999999999261</v>
      </c>
      <c r="M1182" s="69">
        <f t="shared" si="56"/>
        <v>0</v>
      </c>
    </row>
    <row r="1183" spans="1:14" x14ac:dyDescent="0.2">
      <c r="A1183" s="22" t="s">
        <v>147</v>
      </c>
      <c r="B1183" s="12" t="s">
        <v>148</v>
      </c>
      <c r="C1183" s="12" t="s">
        <v>124</v>
      </c>
      <c r="D1183" s="13" t="s">
        <v>37</v>
      </c>
      <c r="E1183" s="14" t="s">
        <v>38</v>
      </c>
      <c r="F1183" s="15">
        <v>3317</v>
      </c>
      <c r="G1183" s="86">
        <v>59.98</v>
      </c>
      <c r="H1183" s="87">
        <v>60.169999999999995</v>
      </c>
      <c r="I1183" s="87">
        <v>0.01</v>
      </c>
      <c r="J1183" s="92">
        <v>0</v>
      </c>
      <c r="K1183" s="69">
        <f t="shared" si="54"/>
        <v>59.989999999999995</v>
      </c>
      <c r="L1183" s="69">
        <f t="shared" si="55"/>
        <v>-0.17999999999999972</v>
      </c>
      <c r="M1183" s="69">
        <f t="shared" si="56"/>
        <v>0</v>
      </c>
    </row>
    <row r="1184" spans="1:14" x14ac:dyDescent="0.2">
      <c r="A1184" s="22" t="s">
        <v>147</v>
      </c>
      <c r="B1184" s="12" t="s">
        <v>148</v>
      </c>
      <c r="C1184" s="12" t="s">
        <v>124</v>
      </c>
      <c r="D1184" s="13" t="s">
        <v>39</v>
      </c>
      <c r="E1184" s="14" t="s">
        <v>40</v>
      </c>
      <c r="F1184" s="15">
        <v>3319</v>
      </c>
      <c r="G1184" s="86">
        <v>71.959999999999994</v>
      </c>
      <c r="H1184" s="87">
        <v>72.149999999999991</v>
      </c>
      <c r="I1184" s="87">
        <v>0.01</v>
      </c>
      <c r="J1184" s="92">
        <v>1007</v>
      </c>
      <c r="K1184" s="69">
        <f t="shared" si="54"/>
        <v>71.97</v>
      </c>
      <c r="L1184" s="69">
        <f t="shared" si="55"/>
        <v>-0.17999999999999261</v>
      </c>
      <c r="M1184" s="69">
        <f t="shared" si="56"/>
        <v>-181.25999999999254</v>
      </c>
    </row>
    <row r="1185" spans="1:14" x14ac:dyDescent="0.2">
      <c r="A1185" s="22" t="s">
        <v>147</v>
      </c>
      <c r="B1185" s="12" t="s">
        <v>148</v>
      </c>
      <c r="C1185" s="12" t="s">
        <v>124</v>
      </c>
      <c r="D1185" s="13" t="s">
        <v>41</v>
      </c>
      <c r="E1185" s="14" t="s">
        <v>42</v>
      </c>
      <c r="F1185" s="15">
        <v>3321</v>
      </c>
      <c r="G1185" s="86">
        <v>79.81</v>
      </c>
      <c r="H1185" s="87">
        <v>80</v>
      </c>
      <c r="I1185" s="87">
        <v>0.01</v>
      </c>
      <c r="J1185" s="92">
        <v>716</v>
      </c>
      <c r="K1185" s="69">
        <f t="shared" si="54"/>
        <v>79.820000000000007</v>
      </c>
      <c r="L1185" s="69">
        <f t="shared" si="55"/>
        <v>-0.17999999999999261</v>
      </c>
      <c r="M1185" s="69">
        <f t="shared" si="56"/>
        <v>-128.87999999999471</v>
      </c>
    </row>
    <row r="1186" spans="1:14" x14ac:dyDescent="0.2">
      <c r="A1186" s="22" t="s">
        <v>147</v>
      </c>
      <c r="B1186" s="12" t="s">
        <v>148</v>
      </c>
      <c r="C1186" s="12" t="s">
        <v>124</v>
      </c>
      <c r="D1186" s="13" t="s">
        <v>43</v>
      </c>
      <c r="E1186" s="14" t="s">
        <v>44</v>
      </c>
      <c r="F1186" s="15">
        <v>3323</v>
      </c>
      <c r="G1186" s="86">
        <v>51.12</v>
      </c>
      <c r="H1186" s="87">
        <v>51.309999999999995</v>
      </c>
      <c r="I1186" s="87">
        <v>0.01</v>
      </c>
      <c r="J1186" s="92">
        <v>0</v>
      </c>
      <c r="K1186" s="69">
        <f t="shared" si="54"/>
        <v>51.129999999999995</v>
      </c>
      <c r="L1186" s="69">
        <f t="shared" si="55"/>
        <v>-0.17999999999999972</v>
      </c>
      <c r="M1186" s="69">
        <f t="shared" si="56"/>
        <v>0</v>
      </c>
    </row>
    <row r="1187" spans="1:14" x14ac:dyDescent="0.2">
      <c r="A1187" s="22" t="s">
        <v>147</v>
      </c>
      <c r="B1187" s="12" t="s">
        <v>148</v>
      </c>
      <c r="C1187" s="12" t="s">
        <v>124</v>
      </c>
      <c r="D1187" s="13" t="s">
        <v>45</v>
      </c>
      <c r="E1187" s="14" t="s">
        <v>46</v>
      </c>
      <c r="F1187" s="15">
        <v>3325</v>
      </c>
      <c r="G1187" s="86">
        <v>64.91</v>
      </c>
      <c r="H1187" s="87">
        <v>65.099999999999994</v>
      </c>
      <c r="I1187" s="87">
        <v>0.01</v>
      </c>
      <c r="J1187" s="92">
        <v>6083</v>
      </c>
      <c r="K1187" s="69">
        <f t="shared" si="54"/>
        <v>64.92</v>
      </c>
      <c r="L1187" s="69">
        <f t="shared" si="55"/>
        <v>-0.17999999999999261</v>
      </c>
      <c r="M1187" s="69">
        <f t="shared" si="56"/>
        <v>-1094.939999999955</v>
      </c>
    </row>
    <row r="1188" spans="1:14" x14ac:dyDescent="0.2">
      <c r="A1188" s="22" t="s">
        <v>147</v>
      </c>
      <c r="B1188" s="12" t="s">
        <v>148</v>
      </c>
      <c r="C1188" s="12" t="s">
        <v>124</v>
      </c>
      <c r="D1188" s="13" t="s">
        <v>47</v>
      </c>
      <c r="E1188" s="14" t="s">
        <v>48</v>
      </c>
      <c r="F1188" s="15">
        <v>3327</v>
      </c>
      <c r="G1188" s="86">
        <v>71.959999999999994</v>
      </c>
      <c r="H1188" s="87">
        <v>72.149999999999991</v>
      </c>
      <c r="I1188" s="87">
        <v>0.01</v>
      </c>
      <c r="J1188" s="92">
        <v>2080</v>
      </c>
      <c r="K1188" s="69">
        <f t="shared" si="54"/>
        <v>71.97</v>
      </c>
      <c r="L1188" s="69">
        <f t="shared" si="55"/>
        <v>-0.17999999999999261</v>
      </c>
      <c r="M1188" s="69">
        <f t="shared" si="56"/>
        <v>-374.39999999998463</v>
      </c>
    </row>
    <row r="1189" spans="1:14" x14ac:dyDescent="0.2">
      <c r="A1189" s="22" t="s">
        <v>147</v>
      </c>
      <c r="B1189" s="12" t="s">
        <v>148</v>
      </c>
      <c r="C1189" s="12" t="s">
        <v>124</v>
      </c>
      <c r="D1189" s="13" t="s">
        <v>49</v>
      </c>
      <c r="E1189" s="14" t="s">
        <v>50</v>
      </c>
      <c r="F1189" s="15">
        <v>3329</v>
      </c>
      <c r="G1189" s="86">
        <v>76.95</v>
      </c>
      <c r="H1189" s="87">
        <v>77.14</v>
      </c>
      <c r="I1189" s="87">
        <v>0.01</v>
      </c>
      <c r="J1189" s="92">
        <v>0</v>
      </c>
      <c r="K1189" s="69">
        <f t="shared" si="54"/>
        <v>76.960000000000008</v>
      </c>
      <c r="L1189" s="69">
        <f t="shared" si="55"/>
        <v>-0.17999999999999261</v>
      </c>
      <c r="M1189" s="69">
        <f t="shared" si="56"/>
        <v>0</v>
      </c>
    </row>
    <row r="1190" spans="1:14" x14ac:dyDescent="0.2">
      <c r="A1190" s="22" t="s">
        <v>147</v>
      </c>
      <c r="B1190" s="12" t="s">
        <v>148</v>
      </c>
      <c r="C1190" s="12" t="s">
        <v>124</v>
      </c>
      <c r="D1190" s="16" t="s">
        <v>51</v>
      </c>
      <c r="E1190" s="17" t="s">
        <v>52</v>
      </c>
      <c r="F1190" s="15">
        <v>3331</v>
      </c>
      <c r="G1190" s="86">
        <v>85.46</v>
      </c>
      <c r="H1190" s="87">
        <v>85.649999999999991</v>
      </c>
      <c r="I1190" s="87">
        <v>0.01</v>
      </c>
      <c r="J1190" s="92">
        <v>0</v>
      </c>
      <c r="K1190" s="69">
        <f t="shared" si="54"/>
        <v>85.47</v>
      </c>
      <c r="L1190" s="69">
        <f t="shared" si="55"/>
        <v>-0.17999999999999261</v>
      </c>
      <c r="M1190" s="69">
        <f t="shared" si="56"/>
        <v>0</v>
      </c>
    </row>
    <row r="1191" spans="1:14" x14ac:dyDescent="0.2">
      <c r="A1191" s="20" t="s">
        <v>106</v>
      </c>
      <c r="B1191" s="21" t="s">
        <v>107</v>
      </c>
      <c r="C1191" s="12" t="s">
        <v>100</v>
      </c>
      <c r="D1191" s="13" t="s">
        <v>21</v>
      </c>
      <c r="E1191" s="14" t="s">
        <v>22</v>
      </c>
      <c r="F1191" s="15">
        <v>3301</v>
      </c>
      <c r="G1191" s="86">
        <v>84.69</v>
      </c>
      <c r="H1191" s="87">
        <v>84.789999999999992</v>
      </c>
      <c r="I1191" s="87">
        <v>0.1666795300080631</v>
      </c>
      <c r="J1191" s="92">
        <v>0</v>
      </c>
      <c r="K1191" s="69">
        <f t="shared" ref="K1191:K1254" si="57">+G1191+I1191</f>
        <v>84.856679530008066</v>
      </c>
      <c r="L1191" s="69">
        <f t="shared" ref="L1191:L1254" si="58">+K1191-H1191</f>
        <v>6.6679530008073584E-2</v>
      </c>
      <c r="M1191" s="69">
        <f t="shared" ref="M1191:M1254" si="59">+L1191*J1191</f>
        <v>0</v>
      </c>
      <c r="N1191" s="70">
        <f>SUM(M1191:M1206)</f>
        <v>1154.6894211496888</v>
      </c>
    </row>
    <row r="1192" spans="1:14" x14ac:dyDescent="0.2">
      <c r="A1192" s="20" t="s">
        <v>106</v>
      </c>
      <c r="B1192" s="21" t="s">
        <v>107</v>
      </c>
      <c r="C1192" s="12" t="s">
        <v>100</v>
      </c>
      <c r="D1192" s="13" t="s">
        <v>23</v>
      </c>
      <c r="E1192" s="14" t="s">
        <v>24</v>
      </c>
      <c r="F1192" s="15">
        <v>3303</v>
      </c>
      <c r="G1192" s="86">
        <v>91.77</v>
      </c>
      <c r="H1192" s="87">
        <v>91.86999999999999</v>
      </c>
      <c r="I1192" s="87">
        <v>0.1666795300080631</v>
      </c>
      <c r="J1192" s="92">
        <v>0</v>
      </c>
      <c r="K1192" s="69">
        <f t="shared" si="57"/>
        <v>91.936679530008064</v>
      </c>
      <c r="L1192" s="69">
        <f t="shared" si="58"/>
        <v>6.6679530008073584E-2</v>
      </c>
      <c r="M1192" s="69">
        <f t="shared" si="59"/>
        <v>0</v>
      </c>
    </row>
    <row r="1193" spans="1:14" x14ac:dyDescent="0.2">
      <c r="A1193" s="20" t="s">
        <v>106</v>
      </c>
      <c r="B1193" s="21" t="s">
        <v>107</v>
      </c>
      <c r="C1193" s="12" t="s">
        <v>100</v>
      </c>
      <c r="D1193" s="13" t="s">
        <v>25</v>
      </c>
      <c r="E1193" s="14" t="s">
        <v>26</v>
      </c>
      <c r="F1193" s="15">
        <v>3305</v>
      </c>
      <c r="G1193" s="86">
        <v>82.76</v>
      </c>
      <c r="H1193" s="87">
        <v>82.86</v>
      </c>
      <c r="I1193" s="87">
        <v>0.1666795300080631</v>
      </c>
      <c r="J1193" s="92">
        <v>0</v>
      </c>
      <c r="K1193" s="69">
        <f t="shared" si="57"/>
        <v>82.926679530008073</v>
      </c>
      <c r="L1193" s="69">
        <f t="shared" si="58"/>
        <v>6.6679530008073584E-2</v>
      </c>
      <c r="M1193" s="69">
        <f t="shared" si="59"/>
        <v>0</v>
      </c>
    </row>
    <row r="1194" spans="1:14" x14ac:dyDescent="0.2">
      <c r="A1194" s="20" t="s">
        <v>106</v>
      </c>
      <c r="B1194" s="21" t="s">
        <v>107</v>
      </c>
      <c r="C1194" s="12" t="s">
        <v>100</v>
      </c>
      <c r="D1194" s="13" t="s">
        <v>27</v>
      </c>
      <c r="E1194" s="14" t="s">
        <v>28</v>
      </c>
      <c r="F1194" s="15">
        <v>3307</v>
      </c>
      <c r="G1194" s="86">
        <v>90.7</v>
      </c>
      <c r="H1194" s="87">
        <v>90.8</v>
      </c>
      <c r="I1194" s="87">
        <v>0.1666795300080631</v>
      </c>
      <c r="J1194" s="92">
        <v>0</v>
      </c>
      <c r="K1194" s="69">
        <f t="shared" si="57"/>
        <v>90.866679530008071</v>
      </c>
      <c r="L1194" s="69">
        <f t="shared" si="58"/>
        <v>6.6679530008073584E-2</v>
      </c>
      <c r="M1194" s="69">
        <f t="shared" si="59"/>
        <v>0</v>
      </c>
    </row>
    <row r="1195" spans="1:14" x14ac:dyDescent="0.2">
      <c r="A1195" s="20" t="s">
        <v>106</v>
      </c>
      <c r="B1195" s="21" t="s">
        <v>107</v>
      </c>
      <c r="C1195" s="12" t="s">
        <v>100</v>
      </c>
      <c r="D1195" s="13" t="s">
        <v>29</v>
      </c>
      <c r="E1195" s="14" t="s">
        <v>30</v>
      </c>
      <c r="F1195" s="15">
        <v>3309</v>
      </c>
      <c r="G1195" s="86">
        <v>56.44</v>
      </c>
      <c r="H1195" s="87">
        <v>56.54</v>
      </c>
      <c r="I1195" s="87">
        <v>0.1666795300080631</v>
      </c>
      <c r="J1195" s="92">
        <v>67</v>
      </c>
      <c r="K1195" s="69">
        <f t="shared" si="57"/>
        <v>56.606679530008059</v>
      </c>
      <c r="L1195" s="69">
        <f t="shared" si="58"/>
        <v>6.6679530008059373E-2</v>
      </c>
      <c r="M1195" s="69">
        <f t="shared" si="59"/>
        <v>4.467528510539978</v>
      </c>
    </row>
    <row r="1196" spans="1:14" x14ac:dyDescent="0.2">
      <c r="A1196" s="20" t="s">
        <v>106</v>
      </c>
      <c r="B1196" s="21" t="s">
        <v>107</v>
      </c>
      <c r="C1196" s="12" t="s">
        <v>100</v>
      </c>
      <c r="D1196" s="13" t="s">
        <v>31</v>
      </c>
      <c r="E1196" s="14" t="s">
        <v>32</v>
      </c>
      <c r="F1196" s="15">
        <v>3311</v>
      </c>
      <c r="G1196" s="86">
        <v>71.83</v>
      </c>
      <c r="H1196" s="87">
        <v>71.929999999999993</v>
      </c>
      <c r="I1196" s="87">
        <v>0.1666795300080631</v>
      </c>
      <c r="J1196" s="92">
        <v>0</v>
      </c>
      <c r="K1196" s="69">
        <f t="shared" si="57"/>
        <v>71.996679530008066</v>
      </c>
      <c r="L1196" s="69">
        <f t="shared" si="58"/>
        <v>6.6679530008073584E-2</v>
      </c>
      <c r="M1196" s="69">
        <f t="shared" si="59"/>
        <v>0</v>
      </c>
    </row>
    <row r="1197" spans="1:14" x14ac:dyDescent="0.2">
      <c r="A1197" s="20" t="s">
        <v>106</v>
      </c>
      <c r="B1197" s="21" t="s">
        <v>107</v>
      </c>
      <c r="C1197" s="12" t="s">
        <v>100</v>
      </c>
      <c r="D1197" s="13" t="s">
        <v>33</v>
      </c>
      <c r="E1197" s="14" t="s">
        <v>34</v>
      </c>
      <c r="F1197" s="15">
        <v>3313</v>
      </c>
      <c r="G1197" s="86">
        <v>76.38</v>
      </c>
      <c r="H1197" s="87">
        <v>76.47999999999999</v>
      </c>
      <c r="I1197" s="87">
        <v>0.1666795300080631</v>
      </c>
      <c r="J1197" s="92">
        <v>0</v>
      </c>
      <c r="K1197" s="69">
        <f t="shared" si="57"/>
        <v>76.546679530008063</v>
      </c>
      <c r="L1197" s="69">
        <f t="shared" si="58"/>
        <v>6.6679530008073584E-2</v>
      </c>
      <c r="M1197" s="69">
        <f t="shared" si="59"/>
        <v>0</v>
      </c>
    </row>
    <row r="1198" spans="1:14" x14ac:dyDescent="0.2">
      <c r="A1198" s="20" t="s">
        <v>106</v>
      </c>
      <c r="B1198" s="21" t="s">
        <v>107</v>
      </c>
      <c r="C1198" s="12" t="s">
        <v>100</v>
      </c>
      <c r="D1198" s="13" t="s">
        <v>35</v>
      </c>
      <c r="E1198" s="14" t="s">
        <v>36</v>
      </c>
      <c r="F1198" s="15">
        <v>3315</v>
      </c>
      <c r="G1198" s="86">
        <v>86.88</v>
      </c>
      <c r="H1198" s="87">
        <v>86.97999999999999</v>
      </c>
      <c r="I1198" s="87">
        <v>0.1666795300080631</v>
      </c>
      <c r="J1198" s="92">
        <v>0</v>
      </c>
      <c r="K1198" s="69">
        <f t="shared" si="57"/>
        <v>87.046679530008063</v>
      </c>
      <c r="L1198" s="69">
        <f t="shared" si="58"/>
        <v>6.6679530008073584E-2</v>
      </c>
      <c r="M1198" s="69">
        <f t="shared" si="59"/>
        <v>0</v>
      </c>
    </row>
    <row r="1199" spans="1:14" x14ac:dyDescent="0.2">
      <c r="A1199" s="20" t="s">
        <v>106</v>
      </c>
      <c r="B1199" s="21" t="s">
        <v>107</v>
      </c>
      <c r="C1199" s="12" t="s">
        <v>100</v>
      </c>
      <c r="D1199" s="13" t="s">
        <v>37</v>
      </c>
      <c r="E1199" s="14" t="s">
        <v>38</v>
      </c>
      <c r="F1199" s="15">
        <v>3317</v>
      </c>
      <c r="G1199" s="86">
        <v>56.01</v>
      </c>
      <c r="H1199" s="87">
        <v>56.11</v>
      </c>
      <c r="I1199" s="87">
        <v>0.1666795300080631</v>
      </c>
      <c r="J1199" s="92">
        <v>0</v>
      </c>
      <c r="K1199" s="69">
        <f t="shared" si="57"/>
        <v>56.176679530008059</v>
      </c>
      <c r="L1199" s="69">
        <f t="shared" si="58"/>
        <v>6.6679530008059373E-2</v>
      </c>
      <c r="M1199" s="69">
        <f t="shared" si="59"/>
        <v>0</v>
      </c>
    </row>
    <row r="1200" spans="1:14" x14ac:dyDescent="0.2">
      <c r="A1200" s="20" t="s">
        <v>106</v>
      </c>
      <c r="B1200" s="21" t="s">
        <v>107</v>
      </c>
      <c r="C1200" s="12" t="s">
        <v>100</v>
      </c>
      <c r="D1200" s="13" t="s">
        <v>39</v>
      </c>
      <c r="E1200" s="14" t="s">
        <v>40</v>
      </c>
      <c r="F1200" s="15">
        <v>3319</v>
      </c>
      <c r="G1200" s="86">
        <v>66.87</v>
      </c>
      <c r="H1200" s="87">
        <v>66.97</v>
      </c>
      <c r="I1200" s="87">
        <v>0.1666795300080631</v>
      </c>
      <c r="J1200" s="92">
        <v>7896</v>
      </c>
      <c r="K1200" s="69">
        <f t="shared" si="57"/>
        <v>67.036679530008072</v>
      </c>
      <c r="L1200" s="69">
        <f t="shared" si="58"/>
        <v>6.6679530008073584E-2</v>
      </c>
      <c r="M1200" s="69">
        <f t="shared" si="59"/>
        <v>526.50156894374902</v>
      </c>
    </row>
    <row r="1201" spans="1:14" x14ac:dyDescent="0.2">
      <c r="A1201" s="20" t="s">
        <v>106</v>
      </c>
      <c r="B1201" s="21" t="s">
        <v>107</v>
      </c>
      <c r="C1201" s="12" t="s">
        <v>100</v>
      </c>
      <c r="D1201" s="13" t="s">
        <v>41</v>
      </c>
      <c r="E1201" s="14" t="s">
        <v>42</v>
      </c>
      <c r="F1201" s="15">
        <v>3321</v>
      </c>
      <c r="G1201" s="86">
        <v>73.989999999999995</v>
      </c>
      <c r="H1201" s="87">
        <v>74.089999999999989</v>
      </c>
      <c r="I1201" s="87">
        <v>0.1666795300080631</v>
      </c>
      <c r="J1201" s="92">
        <v>507</v>
      </c>
      <c r="K1201" s="69">
        <f t="shared" si="57"/>
        <v>74.156679530008063</v>
      </c>
      <c r="L1201" s="69">
        <f t="shared" si="58"/>
        <v>6.6679530008073584E-2</v>
      </c>
      <c r="M1201" s="69">
        <f t="shared" si="59"/>
        <v>33.806521714093307</v>
      </c>
    </row>
    <row r="1202" spans="1:14" x14ac:dyDescent="0.2">
      <c r="A1202" s="20" t="s">
        <v>106</v>
      </c>
      <c r="B1202" s="21" t="s">
        <v>107</v>
      </c>
      <c r="C1202" s="12" t="s">
        <v>100</v>
      </c>
      <c r="D1202" s="13" t="s">
        <v>43</v>
      </c>
      <c r="E1202" s="14" t="s">
        <v>44</v>
      </c>
      <c r="F1202" s="15">
        <v>3323</v>
      </c>
      <c r="G1202" s="86">
        <v>47.89</v>
      </c>
      <c r="H1202" s="87">
        <v>47.99</v>
      </c>
      <c r="I1202" s="87">
        <v>0.1666795300080631</v>
      </c>
      <c r="J1202" s="92">
        <v>0</v>
      </c>
      <c r="K1202" s="69">
        <f t="shared" si="57"/>
        <v>48.056679530008061</v>
      </c>
      <c r="L1202" s="69">
        <f t="shared" si="58"/>
        <v>6.6679530008059373E-2</v>
      </c>
      <c r="M1202" s="69">
        <f t="shared" si="59"/>
        <v>0</v>
      </c>
    </row>
    <row r="1203" spans="1:14" x14ac:dyDescent="0.2">
      <c r="A1203" s="20" t="s">
        <v>106</v>
      </c>
      <c r="B1203" s="21" t="s">
        <v>107</v>
      </c>
      <c r="C1203" s="12" t="s">
        <v>100</v>
      </c>
      <c r="D1203" s="13" t="s">
        <v>45</v>
      </c>
      <c r="E1203" s="14" t="s">
        <v>46</v>
      </c>
      <c r="F1203" s="15">
        <v>3325</v>
      </c>
      <c r="G1203" s="86">
        <v>60.47</v>
      </c>
      <c r="H1203" s="87">
        <v>60.57</v>
      </c>
      <c r="I1203" s="87">
        <v>0.1666795300080631</v>
      </c>
      <c r="J1203" s="92">
        <v>8482</v>
      </c>
      <c r="K1203" s="69">
        <f t="shared" si="57"/>
        <v>60.63667953000806</v>
      </c>
      <c r="L1203" s="69">
        <f t="shared" si="58"/>
        <v>6.6679530008059373E-2</v>
      </c>
      <c r="M1203" s="69">
        <f t="shared" si="59"/>
        <v>565.5757735283596</v>
      </c>
    </row>
    <row r="1204" spans="1:14" x14ac:dyDescent="0.2">
      <c r="A1204" s="20" t="s">
        <v>106</v>
      </c>
      <c r="B1204" s="21" t="s">
        <v>107</v>
      </c>
      <c r="C1204" s="12" t="s">
        <v>100</v>
      </c>
      <c r="D1204" s="13" t="s">
        <v>47</v>
      </c>
      <c r="E1204" s="14" t="s">
        <v>48</v>
      </c>
      <c r="F1204" s="15">
        <v>3327</v>
      </c>
      <c r="G1204" s="86">
        <v>66.87</v>
      </c>
      <c r="H1204" s="87">
        <v>66.97</v>
      </c>
      <c r="I1204" s="87">
        <v>0.1666795300080631</v>
      </c>
      <c r="J1204" s="92">
        <v>365</v>
      </c>
      <c r="K1204" s="69">
        <f t="shared" si="57"/>
        <v>67.036679530008072</v>
      </c>
      <c r="L1204" s="69">
        <f t="shared" si="58"/>
        <v>6.6679530008073584E-2</v>
      </c>
      <c r="M1204" s="69">
        <f t="shared" si="59"/>
        <v>24.338028452946858</v>
      </c>
    </row>
    <row r="1205" spans="1:14" x14ac:dyDescent="0.2">
      <c r="A1205" s="20" t="s">
        <v>106</v>
      </c>
      <c r="B1205" s="21" t="s">
        <v>107</v>
      </c>
      <c r="C1205" s="12" t="s">
        <v>100</v>
      </c>
      <c r="D1205" s="13" t="s">
        <v>49</v>
      </c>
      <c r="E1205" s="14" t="s">
        <v>50</v>
      </c>
      <c r="F1205" s="15">
        <v>3329</v>
      </c>
      <c r="G1205" s="86">
        <v>71.41</v>
      </c>
      <c r="H1205" s="87">
        <v>71.509999999999991</v>
      </c>
      <c r="I1205" s="87">
        <v>0.1666795300080631</v>
      </c>
      <c r="J1205" s="92">
        <v>0</v>
      </c>
      <c r="K1205" s="69">
        <f t="shared" si="57"/>
        <v>71.576679530008064</v>
      </c>
      <c r="L1205" s="69">
        <f t="shared" si="58"/>
        <v>6.6679530008073584E-2</v>
      </c>
      <c r="M1205" s="69">
        <f t="shared" si="59"/>
        <v>0</v>
      </c>
    </row>
    <row r="1206" spans="1:14" x14ac:dyDescent="0.2">
      <c r="A1206" s="20" t="s">
        <v>106</v>
      </c>
      <c r="B1206" s="21" t="s">
        <v>107</v>
      </c>
      <c r="C1206" s="12" t="s">
        <v>100</v>
      </c>
      <c r="D1206" s="16" t="s">
        <v>51</v>
      </c>
      <c r="E1206" s="17" t="s">
        <v>52</v>
      </c>
      <c r="F1206" s="15">
        <v>3331</v>
      </c>
      <c r="G1206" s="86">
        <v>79.09</v>
      </c>
      <c r="H1206" s="87">
        <v>79.19</v>
      </c>
      <c r="I1206" s="87">
        <v>0.1666795300080631</v>
      </c>
      <c r="J1206" s="92">
        <v>0</v>
      </c>
      <c r="K1206" s="69">
        <f t="shared" si="57"/>
        <v>79.256679530008071</v>
      </c>
      <c r="L1206" s="69">
        <f t="shared" si="58"/>
        <v>6.6679530008073584E-2</v>
      </c>
      <c r="M1206" s="69">
        <f t="shared" si="59"/>
        <v>0</v>
      </c>
    </row>
    <row r="1207" spans="1:14" x14ac:dyDescent="0.2">
      <c r="A1207" s="12" t="s">
        <v>149</v>
      </c>
      <c r="B1207" s="21" t="s">
        <v>150</v>
      </c>
      <c r="C1207" s="12" t="s">
        <v>124</v>
      </c>
      <c r="D1207" s="13" t="s">
        <v>21</v>
      </c>
      <c r="E1207" s="14" t="s">
        <v>22</v>
      </c>
      <c r="F1207" s="15">
        <v>3301</v>
      </c>
      <c r="G1207" s="86">
        <v>91.45</v>
      </c>
      <c r="H1207" s="87">
        <v>91.64</v>
      </c>
      <c r="I1207" s="87">
        <v>0</v>
      </c>
      <c r="J1207" s="92">
        <v>0</v>
      </c>
      <c r="K1207" s="69">
        <f t="shared" si="57"/>
        <v>91.45</v>
      </c>
      <c r="L1207" s="69">
        <f t="shared" si="58"/>
        <v>-0.18999999999999773</v>
      </c>
      <c r="M1207" s="69">
        <f t="shared" si="59"/>
        <v>0</v>
      </c>
      <c r="N1207" s="70">
        <f>SUM(M1207:M1222)</f>
        <v>0</v>
      </c>
    </row>
    <row r="1208" spans="1:14" x14ac:dyDescent="0.2">
      <c r="A1208" s="12" t="s">
        <v>149</v>
      </c>
      <c r="B1208" s="21" t="s">
        <v>150</v>
      </c>
      <c r="C1208" s="12" t="s">
        <v>124</v>
      </c>
      <c r="D1208" s="13" t="s">
        <v>23</v>
      </c>
      <c r="E1208" s="14" t="s">
        <v>24</v>
      </c>
      <c r="F1208" s="15">
        <v>3303</v>
      </c>
      <c r="G1208" s="86">
        <v>99.26</v>
      </c>
      <c r="H1208" s="87">
        <v>99.45</v>
      </c>
      <c r="I1208" s="87">
        <v>0</v>
      </c>
      <c r="J1208" s="92">
        <v>0</v>
      </c>
      <c r="K1208" s="69">
        <f t="shared" si="57"/>
        <v>99.26</v>
      </c>
      <c r="L1208" s="69">
        <f t="shared" si="58"/>
        <v>-0.18999999999999773</v>
      </c>
      <c r="M1208" s="69">
        <f t="shared" si="59"/>
        <v>0</v>
      </c>
    </row>
    <row r="1209" spans="1:14" x14ac:dyDescent="0.2">
      <c r="A1209" s="12" t="s">
        <v>149</v>
      </c>
      <c r="B1209" s="21" t="s">
        <v>150</v>
      </c>
      <c r="C1209" s="12" t="s">
        <v>124</v>
      </c>
      <c r="D1209" s="13" t="s">
        <v>25</v>
      </c>
      <c r="E1209" s="14" t="s">
        <v>26</v>
      </c>
      <c r="F1209" s="15">
        <v>3305</v>
      </c>
      <c r="G1209" s="86">
        <v>89.35</v>
      </c>
      <c r="H1209" s="87">
        <v>89.539999999999992</v>
      </c>
      <c r="I1209" s="87">
        <v>0</v>
      </c>
      <c r="J1209" s="92">
        <v>0</v>
      </c>
      <c r="K1209" s="69">
        <f t="shared" si="57"/>
        <v>89.35</v>
      </c>
      <c r="L1209" s="69">
        <f t="shared" si="58"/>
        <v>-0.18999999999999773</v>
      </c>
      <c r="M1209" s="69">
        <f t="shared" si="59"/>
        <v>0</v>
      </c>
    </row>
    <row r="1210" spans="1:14" x14ac:dyDescent="0.2">
      <c r="A1210" s="12" t="s">
        <v>149</v>
      </c>
      <c r="B1210" s="21" t="s">
        <v>150</v>
      </c>
      <c r="C1210" s="12" t="s">
        <v>124</v>
      </c>
      <c r="D1210" s="13" t="s">
        <v>27</v>
      </c>
      <c r="E1210" s="14" t="s">
        <v>28</v>
      </c>
      <c r="F1210" s="15">
        <v>3307</v>
      </c>
      <c r="G1210" s="86">
        <v>97.95</v>
      </c>
      <c r="H1210" s="87">
        <v>98.14</v>
      </c>
      <c r="I1210" s="87">
        <v>0</v>
      </c>
      <c r="J1210" s="92">
        <v>0</v>
      </c>
      <c r="K1210" s="69">
        <f t="shared" si="57"/>
        <v>97.95</v>
      </c>
      <c r="L1210" s="69">
        <f t="shared" si="58"/>
        <v>-0.18999999999999773</v>
      </c>
      <c r="M1210" s="69">
        <f t="shared" si="59"/>
        <v>0</v>
      </c>
    </row>
    <row r="1211" spans="1:14" x14ac:dyDescent="0.2">
      <c r="A1211" s="12" t="s">
        <v>149</v>
      </c>
      <c r="B1211" s="21" t="s">
        <v>150</v>
      </c>
      <c r="C1211" s="12" t="s">
        <v>124</v>
      </c>
      <c r="D1211" s="13" t="s">
        <v>29</v>
      </c>
      <c r="E1211" s="14" t="s">
        <v>30</v>
      </c>
      <c r="F1211" s="15">
        <v>3309</v>
      </c>
      <c r="G1211" s="86">
        <v>60.43</v>
      </c>
      <c r="H1211" s="87">
        <v>60.62</v>
      </c>
      <c r="I1211" s="87">
        <v>0</v>
      </c>
      <c r="J1211" s="92">
        <v>0</v>
      </c>
      <c r="K1211" s="69">
        <f t="shared" si="57"/>
        <v>60.43</v>
      </c>
      <c r="L1211" s="69">
        <f t="shared" si="58"/>
        <v>-0.18999999999999773</v>
      </c>
      <c r="M1211" s="69">
        <f t="shared" si="59"/>
        <v>0</v>
      </c>
    </row>
    <row r="1212" spans="1:14" x14ac:dyDescent="0.2">
      <c r="A1212" s="12" t="s">
        <v>149</v>
      </c>
      <c r="B1212" s="21" t="s">
        <v>150</v>
      </c>
      <c r="C1212" s="12" t="s">
        <v>124</v>
      </c>
      <c r="D1212" s="13" t="s">
        <v>31</v>
      </c>
      <c r="E1212" s="14" t="s">
        <v>32</v>
      </c>
      <c r="F1212" s="15">
        <v>3311</v>
      </c>
      <c r="G1212" s="86">
        <v>77.400000000000006</v>
      </c>
      <c r="H1212" s="87">
        <v>77.59</v>
      </c>
      <c r="I1212" s="87">
        <v>0</v>
      </c>
      <c r="J1212" s="92">
        <v>0</v>
      </c>
      <c r="K1212" s="69">
        <f t="shared" si="57"/>
        <v>77.400000000000006</v>
      </c>
      <c r="L1212" s="69">
        <f t="shared" si="58"/>
        <v>-0.18999999999999773</v>
      </c>
      <c r="M1212" s="69">
        <f t="shared" si="59"/>
        <v>0</v>
      </c>
    </row>
    <row r="1213" spans="1:14" x14ac:dyDescent="0.2">
      <c r="A1213" s="12" t="s">
        <v>149</v>
      </c>
      <c r="B1213" s="21" t="s">
        <v>150</v>
      </c>
      <c r="C1213" s="12" t="s">
        <v>124</v>
      </c>
      <c r="D1213" s="13" t="s">
        <v>33</v>
      </c>
      <c r="E1213" s="14" t="s">
        <v>34</v>
      </c>
      <c r="F1213" s="15">
        <v>3313</v>
      </c>
      <c r="G1213" s="86">
        <v>82.36</v>
      </c>
      <c r="H1213" s="87">
        <v>82.55</v>
      </c>
      <c r="I1213" s="87">
        <v>0</v>
      </c>
      <c r="J1213" s="92">
        <v>0</v>
      </c>
      <c r="K1213" s="69">
        <f t="shared" si="57"/>
        <v>82.36</v>
      </c>
      <c r="L1213" s="69">
        <f t="shared" si="58"/>
        <v>-0.18999999999999773</v>
      </c>
      <c r="M1213" s="69">
        <f t="shared" si="59"/>
        <v>0</v>
      </c>
    </row>
    <row r="1214" spans="1:14" x14ac:dyDescent="0.2">
      <c r="A1214" s="12" t="s">
        <v>149</v>
      </c>
      <c r="B1214" s="21" t="s">
        <v>150</v>
      </c>
      <c r="C1214" s="12" t="s">
        <v>124</v>
      </c>
      <c r="D1214" s="13" t="s">
        <v>35</v>
      </c>
      <c r="E1214" s="14" t="s">
        <v>36</v>
      </c>
      <c r="F1214" s="15">
        <v>3315</v>
      </c>
      <c r="G1214" s="86">
        <v>93.9</v>
      </c>
      <c r="H1214" s="87">
        <v>94.09</v>
      </c>
      <c r="I1214" s="87">
        <v>0</v>
      </c>
      <c r="J1214" s="92">
        <v>0</v>
      </c>
      <c r="K1214" s="69">
        <f t="shared" si="57"/>
        <v>93.9</v>
      </c>
      <c r="L1214" s="69">
        <f t="shared" si="58"/>
        <v>-0.18999999999999773</v>
      </c>
      <c r="M1214" s="69">
        <f t="shared" si="59"/>
        <v>0</v>
      </c>
    </row>
    <row r="1215" spans="1:14" x14ac:dyDescent="0.2">
      <c r="A1215" s="12" t="s">
        <v>149</v>
      </c>
      <c r="B1215" s="21" t="s">
        <v>150</v>
      </c>
      <c r="C1215" s="12" t="s">
        <v>124</v>
      </c>
      <c r="D1215" s="13" t="s">
        <v>37</v>
      </c>
      <c r="E1215" s="14" t="s">
        <v>38</v>
      </c>
      <c r="F1215" s="15">
        <v>3317</v>
      </c>
      <c r="G1215" s="86">
        <v>59.98</v>
      </c>
      <c r="H1215" s="87">
        <v>60.169999999999995</v>
      </c>
      <c r="I1215" s="87">
        <v>0</v>
      </c>
      <c r="J1215" s="92">
        <v>0</v>
      </c>
      <c r="K1215" s="69">
        <f t="shared" si="57"/>
        <v>59.98</v>
      </c>
      <c r="L1215" s="69">
        <f t="shared" si="58"/>
        <v>-0.18999999999999773</v>
      </c>
      <c r="M1215" s="69">
        <f t="shared" si="59"/>
        <v>0</v>
      </c>
    </row>
    <row r="1216" spans="1:14" x14ac:dyDescent="0.2">
      <c r="A1216" s="12" t="s">
        <v>149</v>
      </c>
      <c r="B1216" s="21" t="s">
        <v>150</v>
      </c>
      <c r="C1216" s="12" t="s">
        <v>124</v>
      </c>
      <c r="D1216" s="13" t="s">
        <v>39</v>
      </c>
      <c r="E1216" s="14" t="s">
        <v>40</v>
      </c>
      <c r="F1216" s="15">
        <v>3319</v>
      </c>
      <c r="G1216" s="86">
        <v>71.959999999999994</v>
      </c>
      <c r="H1216" s="87">
        <v>72.149999999999991</v>
      </c>
      <c r="I1216" s="87">
        <v>0</v>
      </c>
      <c r="J1216" s="92">
        <v>0</v>
      </c>
      <c r="K1216" s="69">
        <f t="shared" si="57"/>
        <v>71.959999999999994</v>
      </c>
      <c r="L1216" s="69">
        <f t="shared" si="58"/>
        <v>-0.18999999999999773</v>
      </c>
      <c r="M1216" s="69">
        <f t="shared" si="59"/>
        <v>0</v>
      </c>
    </row>
    <row r="1217" spans="1:14" x14ac:dyDescent="0.2">
      <c r="A1217" s="12" t="s">
        <v>149</v>
      </c>
      <c r="B1217" s="21" t="s">
        <v>150</v>
      </c>
      <c r="C1217" s="12" t="s">
        <v>124</v>
      </c>
      <c r="D1217" s="13" t="s">
        <v>41</v>
      </c>
      <c r="E1217" s="14" t="s">
        <v>42</v>
      </c>
      <c r="F1217" s="15">
        <v>3321</v>
      </c>
      <c r="G1217" s="86">
        <v>79.81</v>
      </c>
      <c r="H1217" s="87">
        <v>80</v>
      </c>
      <c r="I1217" s="87">
        <v>0</v>
      </c>
      <c r="J1217" s="92">
        <v>0</v>
      </c>
      <c r="K1217" s="69">
        <f t="shared" si="57"/>
        <v>79.81</v>
      </c>
      <c r="L1217" s="69">
        <f t="shared" si="58"/>
        <v>-0.18999999999999773</v>
      </c>
      <c r="M1217" s="69">
        <f t="shared" si="59"/>
        <v>0</v>
      </c>
    </row>
    <row r="1218" spans="1:14" x14ac:dyDescent="0.2">
      <c r="A1218" s="12" t="s">
        <v>149</v>
      </c>
      <c r="B1218" s="21" t="s">
        <v>150</v>
      </c>
      <c r="C1218" s="12" t="s">
        <v>124</v>
      </c>
      <c r="D1218" s="13" t="s">
        <v>43</v>
      </c>
      <c r="E1218" s="14" t="s">
        <v>44</v>
      </c>
      <c r="F1218" s="15">
        <v>3323</v>
      </c>
      <c r="G1218" s="86">
        <v>51.12</v>
      </c>
      <c r="H1218" s="87">
        <v>51.309999999999995</v>
      </c>
      <c r="I1218" s="87">
        <v>0</v>
      </c>
      <c r="J1218" s="92">
        <v>0</v>
      </c>
      <c r="K1218" s="69">
        <f t="shared" si="57"/>
        <v>51.12</v>
      </c>
      <c r="L1218" s="69">
        <f t="shared" si="58"/>
        <v>-0.18999999999999773</v>
      </c>
      <c r="M1218" s="69">
        <f t="shared" si="59"/>
        <v>0</v>
      </c>
    </row>
    <row r="1219" spans="1:14" x14ac:dyDescent="0.2">
      <c r="A1219" s="12" t="s">
        <v>149</v>
      </c>
      <c r="B1219" s="21" t="s">
        <v>150</v>
      </c>
      <c r="C1219" s="12" t="s">
        <v>124</v>
      </c>
      <c r="D1219" s="13" t="s">
        <v>45</v>
      </c>
      <c r="E1219" s="14" t="s">
        <v>46</v>
      </c>
      <c r="F1219" s="15">
        <v>3325</v>
      </c>
      <c r="G1219" s="86">
        <v>64.91</v>
      </c>
      <c r="H1219" s="87">
        <v>65.099999999999994</v>
      </c>
      <c r="I1219" s="87">
        <v>0</v>
      </c>
      <c r="J1219" s="92">
        <v>0</v>
      </c>
      <c r="K1219" s="69">
        <f t="shared" si="57"/>
        <v>64.91</v>
      </c>
      <c r="L1219" s="69">
        <f t="shared" si="58"/>
        <v>-0.18999999999999773</v>
      </c>
      <c r="M1219" s="69">
        <f t="shared" si="59"/>
        <v>0</v>
      </c>
    </row>
    <row r="1220" spans="1:14" x14ac:dyDescent="0.2">
      <c r="A1220" s="12" t="s">
        <v>149</v>
      </c>
      <c r="B1220" s="21" t="s">
        <v>150</v>
      </c>
      <c r="C1220" s="12" t="s">
        <v>124</v>
      </c>
      <c r="D1220" s="13" t="s">
        <v>47</v>
      </c>
      <c r="E1220" s="14" t="s">
        <v>48</v>
      </c>
      <c r="F1220" s="15">
        <v>3327</v>
      </c>
      <c r="G1220" s="86">
        <v>71.959999999999994</v>
      </c>
      <c r="H1220" s="87">
        <v>72.149999999999991</v>
      </c>
      <c r="I1220" s="87">
        <v>0</v>
      </c>
      <c r="J1220" s="92">
        <v>0</v>
      </c>
      <c r="K1220" s="69">
        <f t="shared" si="57"/>
        <v>71.959999999999994</v>
      </c>
      <c r="L1220" s="69">
        <f t="shared" si="58"/>
        <v>-0.18999999999999773</v>
      </c>
      <c r="M1220" s="69">
        <f t="shared" si="59"/>
        <v>0</v>
      </c>
    </row>
    <row r="1221" spans="1:14" x14ac:dyDescent="0.2">
      <c r="A1221" s="12" t="s">
        <v>149</v>
      </c>
      <c r="B1221" s="21" t="s">
        <v>150</v>
      </c>
      <c r="C1221" s="12" t="s">
        <v>124</v>
      </c>
      <c r="D1221" s="13" t="s">
        <v>49</v>
      </c>
      <c r="E1221" s="14" t="s">
        <v>50</v>
      </c>
      <c r="F1221" s="15">
        <v>3329</v>
      </c>
      <c r="G1221" s="86">
        <v>76.95</v>
      </c>
      <c r="H1221" s="87">
        <v>77.14</v>
      </c>
      <c r="I1221" s="87">
        <v>0</v>
      </c>
      <c r="J1221" s="92">
        <v>0</v>
      </c>
      <c r="K1221" s="69">
        <f t="shared" si="57"/>
        <v>76.95</v>
      </c>
      <c r="L1221" s="69">
        <f t="shared" si="58"/>
        <v>-0.18999999999999773</v>
      </c>
      <c r="M1221" s="69">
        <f t="shared" si="59"/>
        <v>0</v>
      </c>
    </row>
    <row r="1222" spans="1:14" x14ac:dyDescent="0.2">
      <c r="A1222" s="12" t="s">
        <v>149</v>
      </c>
      <c r="B1222" s="21" t="s">
        <v>150</v>
      </c>
      <c r="C1222" s="12" t="s">
        <v>124</v>
      </c>
      <c r="D1222" s="16" t="s">
        <v>51</v>
      </c>
      <c r="E1222" s="17" t="s">
        <v>52</v>
      </c>
      <c r="F1222" s="15">
        <v>3331</v>
      </c>
      <c r="G1222" s="86">
        <v>85.46</v>
      </c>
      <c r="H1222" s="87">
        <v>85.649999999999991</v>
      </c>
      <c r="I1222" s="87">
        <v>0</v>
      </c>
      <c r="J1222" s="92">
        <v>0</v>
      </c>
      <c r="K1222" s="69">
        <f t="shared" si="57"/>
        <v>85.46</v>
      </c>
      <c r="L1222" s="69">
        <f t="shared" si="58"/>
        <v>-0.18999999999999773</v>
      </c>
      <c r="M1222" s="69">
        <f t="shared" si="59"/>
        <v>0</v>
      </c>
    </row>
    <row r="1223" spans="1:14" x14ac:dyDescent="0.2">
      <c r="A1223" s="20" t="s">
        <v>216</v>
      </c>
      <c r="B1223" s="21" t="s">
        <v>217</v>
      </c>
      <c r="C1223" s="12" t="s">
        <v>213</v>
      </c>
      <c r="D1223" s="13" t="s">
        <v>21</v>
      </c>
      <c r="E1223" s="14" t="s">
        <v>22</v>
      </c>
      <c r="F1223" s="15">
        <v>3301</v>
      </c>
      <c r="G1223" s="86">
        <v>78.739999999999995</v>
      </c>
      <c r="H1223" s="87">
        <v>78.759999999999991</v>
      </c>
      <c r="I1223" s="87">
        <v>0</v>
      </c>
      <c r="J1223" s="92">
        <v>249</v>
      </c>
      <c r="K1223" s="69">
        <f t="shared" si="57"/>
        <v>78.739999999999995</v>
      </c>
      <c r="L1223" s="69">
        <f t="shared" si="58"/>
        <v>-1.9999999999996021E-2</v>
      </c>
      <c r="M1223" s="69">
        <f t="shared" si="59"/>
        <v>-4.9799999999990092</v>
      </c>
      <c r="N1223" s="70">
        <f>SUM(M1223:M1238)</f>
        <v>-312.76000000004717</v>
      </c>
    </row>
    <row r="1224" spans="1:14" x14ac:dyDescent="0.2">
      <c r="A1224" s="20" t="s">
        <v>216</v>
      </c>
      <c r="B1224" s="21" t="s">
        <v>217</v>
      </c>
      <c r="C1224" s="12" t="s">
        <v>213</v>
      </c>
      <c r="D1224" s="13" t="s">
        <v>23</v>
      </c>
      <c r="E1224" s="14" t="s">
        <v>24</v>
      </c>
      <c r="F1224" s="15">
        <v>3303</v>
      </c>
      <c r="G1224" s="86">
        <v>85.4</v>
      </c>
      <c r="H1224" s="87">
        <v>85.42</v>
      </c>
      <c r="I1224" s="87">
        <v>0</v>
      </c>
      <c r="J1224" s="92">
        <v>0</v>
      </c>
      <c r="K1224" s="69">
        <f t="shared" si="57"/>
        <v>85.4</v>
      </c>
      <c r="L1224" s="69">
        <f t="shared" si="58"/>
        <v>-1.9999999999996021E-2</v>
      </c>
      <c r="M1224" s="69">
        <f t="shared" si="59"/>
        <v>0</v>
      </c>
    </row>
    <row r="1225" spans="1:14" x14ac:dyDescent="0.2">
      <c r="A1225" s="20" t="s">
        <v>216</v>
      </c>
      <c r="B1225" s="21" t="s">
        <v>217</v>
      </c>
      <c r="C1225" s="12" t="s">
        <v>213</v>
      </c>
      <c r="D1225" s="13" t="s">
        <v>25</v>
      </c>
      <c r="E1225" s="14" t="s">
        <v>26</v>
      </c>
      <c r="F1225" s="15">
        <v>3305</v>
      </c>
      <c r="G1225" s="86">
        <v>76.819999999999993</v>
      </c>
      <c r="H1225" s="87">
        <v>76.839999999999989</v>
      </c>
      <c r="I1225" s="87">
        <v>0</v>
      </c>
      <c r="J1225" s="92">
        <v>0</v>
      </c>
      <c r="K1225" s="69">
        <f t="shared" si="57"/>
        <v>76.819999999999993</v>
      </c>
      <c r="L1225" s="69">
        <f t="shared" si="58"/>
        <v>-1.9999999999996021E-2</v>
      </c>
      <c r="M1225" s="69">
        <f t="shared" si="59"/>
        <v>0</v>
      </c>
    </row>
    <row r="1226" spans="1:14" x14ac:dyDescent="0.2">
      <c r="A1226" s="20" t="s">
        <v>216</v>
      </c>
      <c r="B1226" s="21" t="s">
        <v>217</v>
      </c>
      <c r="C1226" s="12" t="s">
        <v>213</v>
      </c>
      <c r="D1226" s="13" t="s">
        <v>27</v>
      </c>
      <c r="E1226" s="14" t="s">
        <v>28</v>
      </c>
      <c r="F1226" s="15">
        <v>3307</v>
      </c>
      <c r="G1226" s="86">
        <v>84.06</v>
      </c>
      <c r="H1226" s="87">
        <v>84.08</v>
      </c>
      <c r="I1226" s="87">
        <v>0</v>
      </c>
      <c r="J1226" s="92">
        <v>0</v>
      </c>
      <c r="K1226" s="69">
        <f t="shared" si="57"/>
        <v>84.06</v>
      </c>
      <c r="L1226" s="69">
        <f t="shared" si="58"/>
        <v>-1.9999999999996021E-2</v>
      </c>
      <c r="M1226" s="69">
        <f t="shared" si="59"/>
        <v>0</v>
      </c>
    </row>
    <row r="1227" spans="1:14" x14ac:dyDescent="0.2">
      <c r="A1227" s="20" t="s">
        <v>216</v>
      </c>
      <c r="B1227" s="21" t="s">
        <v>217</v>
      </c>
      <c r="C1227" s="12" t="s">
        <v>213</v>
      </c>
      <c r="D1227" s="13" t="s">
        <v>29</v>
      </c>
      <c r="E1227" s="14" t="s">
        <v>30</v>
      </c>
      <c r="F1227" s="15">
        <v>3309</v>
      </c>
      <c r="G1227" s="86">
        <v>52.01</v>
      </c>
      <c r="H1227" s="87">
        <v>52.03</v>
      </c>
      <c r="I1227" s="87">
        <v>0</v>
      </c>
      <c r="J1227" s="92">
        <v>3637</v>
      </c>
      <c r="K1227" s="69">
        <f t="shared" si="57"/>
        <v>52.01</v>
      </c>
      <c r="L1227" s="69">
        <f t="shared" si="58"/>
        <v>-2.0000000000003126E-2</v>
      </c>
      <c r="M1227" s="69">
        <f t="shared" si="59"/>
        <v>-72.740000000011378</v>
      </c>
    </row>
    <row r="1228" spans="1:14" x14ac:dyDescent="0.2">
      <c r="A1228" s="20" t="s">
        <v>216</v>
      </c>
      <c r="B1228" s="21" t="s">
        <v>217</v>
      </c>
      <c r="C1228" s="12" t="s">
        <v>213</v>
      </c>
      <c r="D1228" s="13" t="s">
        <v>31</v>
      </c>
      <c r="E1228" s="14" t="s">
        <v>32</v>
      </c>
      <c r="F1228" s="15">
        <v>3311</v>
      </c>
      <c r="G1228" s="86">
        <v>66.64</v>
      </c>
      <c r="H1228" s="87">
        <v>66.66</v>
      </c>
      <c r="I1228" s="87">
        <v>0</v>
      </c>
      <c r="J1228" s="92">
        <v>0</v>
      </c>
      <c r="K1228" s="69">
        <f t="shared" si="57"/>
        <v>66.64</v>
      </c>
      <c r="L1228" s="69">
        <f t="shared" si="58"/>
        <v>-1.9999999999996021E-2</v>
      </c>
      <c r="M1228" s="69">
        <f t="shared" si="59"/>
        <v>0</v>
      </c>
    </row>
    <row r="1229" spans="1:14" x14ac:dyDescent="0.2">
      <c r="A1229" s="20" t="s">
        <v>216</v>
      </c>
      <c r="B1229" s="21" t="s">
        <v>217</v>
      </c>
      <c r="C1229" s="12" t="s">
        <v>213</v>
      </c>
      <c r="D1229" s="13" t="s">
        <v>33</v>
      </c>
      <c r="E1229" s="14" t="s">
        <v>34</v>
      </c>
      <c r="F1229" s="15">
        <v>3313</v>
      </c>
      <c r="G1229" s="86">
        <v>70.98</v>
      </c>
      <c r="H1229" s="87">
        <v>71</v>
      </c>
      <c r="I1229" s="87">
        <v>0</v>
      </c>
      <c r="J1229" s="92">
        <v>0</v>
      </c>
      <c r="K1229" s="69">
        <f t="shared" si="57"/>
        <v>70.98</v>
      </c>
      <c r="L1229" s="69">
        <f t="shared" si="58"/>
        <v>-1.9999999999996021E-2</v>
      </c>
      <c r="M1229" s="69">
        <f t="shared" si="59"/>
        <v>0</v>
      </c>
    </row>
    <row r="1230" spans="1:14" x14ac:dyDescent="0.2">
      <c r="A1230" s="20" t="s">
        <v>216</v>
      </c>
      <c r="B1230" s="21" t="s">
        <v>217</v>
      </c>
      <c r="C1230" s="12" t="s">
        <v>213</v>
      </c>
      <c r="D1230" s="13" t="s">
        <v>35</v>
      </c>
      <c r="E1230" s="14" t="s">
        <v>36</v>
      </c>
      <c r="F1230" s="15">
        <v>3315</v>
      </c>
      <c r="G1230" s="86">
        <v>80.8</v>
      </c>
      <c r="H1230" s="87">
        <v>80.819999999999993</v>
      </c>
      <c r="I1230" s="87">
        <v>0</v>
      </c>
      <c r="J1230" s="92">
        <v>0</v>
      </c>
      <c r="K1230" s="69">
        <f t="shared" si="57"/>
        <v>80.8</v>
      </c>
      <c r="L1230" s="69">
        <f t="shared" si="58"/>
        <v>-1.9999999999996021E-2</v>
      </c>
      <c r="M1230" s="69">
        <f t="shared" si="59"/>
        <v>0</v>
      </c>
    </row>
    <row r="1231" spans="1:14" x14ac:dyDescent="0.2">
      <c r="A1231" s="20" t="s">
        <v>216</v>
      </c>
      <c r="B1231" s="21" t="s">
        <v>217</v>
      </c>
      <c r="C1231" s="12" t="s">
        <v>213</v>
      </c>
      <c r="D1231" s="13" t="s">
        <v>37</v>
      </c>
      <c r="E1231" s="14" t="s">
        <v>38</v>
      </c>
      <c r="F1231" s="15">
        <v>3317</v>
      </c>
      <c r="G1231" s="86">
        <v>51.7</v>
      </c>
      <c r="H1231" s="87">
        <v>51.720000000000006</v>
      </c>
      <c r="I1231" s="87">
        <v>0</v>
      </c>
      <c r="J1231" s="92">
        <v>123</v>
      </c>
      <c r="K1231" s="69">
        <f t="shared" si="57"/>
        <v>51.7</v>
      </c>
      <c r="L1231" s="69">
        <f t="shared" si="58"/>
        <v>-2.0000000000003126E-2</v>
      </c>
      <c r="M1231" s="69">
        <f t="shared" si="59"/>
        <v>-2.4600000000003845</v>
      </c>
    </row>
    <row r="1232" spans="1:14" x14ac:dyDescent="0.2">
      <c r="A1232" s="20" t="s">
        <v>216</v>
      </c>
      <c r="B1232" s="21" t="s">
        <v>217</v>
      </c>
      <c r="C1232" s="12" t="s">
        <v>213</v>
      </c>
      <c r="D1232" s="13" t="s">
        <v>39</v>
      </c>
      <c r="E1232" s="14" t="s">
        <v>40</v>
      </c>
      <c r="F1232" s="15">
        <v>3319</v>
      </c>
      <c r="G1232" s="86">
        <v>62.05</v>
      </c>
      <c r="H1232" s="87">
        <v>62.07</v>
      </c>
      <c r="I1232" s="87">
        <v>0</v>
      </c>
      <c r="J1232" s="92">
        <v>2936</v>
      </c>
      <c r="K1232" s="69">
        <f t="shared" si="57"/>
        <v>62.05</v>
      </c>
      <c r="L1232" s="69">
        <f t="shared" si="58"/>
        <v>-2.0000000000003126E-2</v>
      </c>
      <c r="M1232" s="69">
        <f t="shared" si="59"/>
        <v>-58.720000000009179</v>
      </c>
    </row>
    <row r="1233" spans="1:14" x14ac:dyDescent="0.2">
      <c r="A1233" s="20" t="s">
        <v>216</v>
      </c>
      <c r="B1233" s="21" t="s">
        <v>217</v>
      </c>
      <c r="C1233" s="12" t="s">
        <v>213</v>
      </c>
      <c r="D1233" s="13" t="s">
        <v>41</v>
      </c>
      <c r="E1233" s="14" t="s">
        <v>42</v>
      </c>
      <c r="F1233" s="15">
        <v>3321</v>
      </c>
      <c r="G1233" s="86">
        <v>68.739999999999995</v>
      </c>
      <c r="H1233" s="87">
        <v>68.759999999999991</v>
      </c>
      <c r="I1233" s="87">
        <v>0</v>
      </c>
      <c r="J1233" s="92">
        <v>0</v>
      </c>
      <c r="K1233" s="69">
        <f t="shared" si="57"/>
        <v>68.739999999999995</v>
      </c>
      <c r="L1233" s="69">
        <f t="shared" si="58"/>
        <v>-1.9999999999996021E-2</v>
      </c>
      <c r="M1233" s="69">
        <f t="shared" si="59"/>
        <v>0</v>
      </c>
    </row>
    <row r="1234" spans="1:14" x14ac:dyDescent="0.2">
      <c r="A1234" s="20" t="s">
        <v>216</v>
      </c>
      <c r="B1234" s="21" t="s">
        <v>217</v>
      </c>
      <c r="C1234" s="12" t="s">
        <v>213</v>
      </c>
      <c r="D1234" s="13" t="s">
        <v>43</v>
      </c>
      <c r="E1234" s="14" t="s">
        <v>44</v>
      </c>
      <c r="F1234" s="15">
        <v>3323</v>
      </c>
      <c r="G1234" s="86">
        <v>43.97</v>
      </c>
      <c r="H1234" s="87">
        <v>43.99</v>
      </c>
      <c r="I1234" s="87">
        <v>0</v>
      </c>
      <c r="J1234" s="92">
        <v>929</v>
      </c>
      <c r="K1234" s="69">
        <f t="shared" si="57"/>
        <v>43.97</v>
      </c>
      <c r="L1234" s="69">
        <f t="shared" si="58"/>
        <v>-2.0000000000003126E-2</v>
      </c>
      <c r="M1234" s="69">
        <f t="shared" si="59"/>
        <v>-18.580000000002904</v>
      </c>
    </row>
    <row r="1235" spans="1:14" x14ac:dyDescent="0.2">
      <c r="A1235" s="20" t="s">
        <v>216</v>
      </c>
      <c r="B1235" s="21" t="s">
        <v>217</v>
      </c>
      <c r="C1235" s="12" t="s">
        <v>213</v>
      </c>
      <c r="D1235" s="13" t="s">
        <v>45</v>
      </c>
      <c r="E1235" s="14" t="s">
        <v>46</v>
      </c>
      <c r="F1235" s="15">
        <v>3325</v>
      </c>
      <c r="G1235" s="86">
        <v>55.93</v>
      </c>
      <c r="H1235" s="87">
        <v>55.95</v>
      </c>
      <c r="I1235" s="87">
        <v>0</v>
      </c>
      <c r="J1235" s="92">
        <v>7764</v>
      </c>
      <c r="K1235" s="69">
        <f t="shared" si="57"/>
        <v>55.93</v>
      </c>
      <c r="L1235" s="69">
        <f t="shared" si="58"/>
        <v>-2.0000000000003126E-2</v>
      </c>
      <c r="M1235" s="69">
        <f t="shared" si="59"/>
        <v>-155.28000000002427</v>
      </c>
    </row>
    <row r="1236" spans="1:14" x14ac:dyDescent="0.2">
      <c r="A1236" s="20" t="s">
        <v>216</v>
      </c>
      <c r="B1236" s="21" t="s">
        <v>217</v>
      </c>
      <c r="C1236" s="12" t="s">
        <v>213</v>
      </c>
      <c r="D1236" s="13" t="s">
        <v>47</v>
      </c>
      <c r="E1236" s="14" t="s">
        <v>48</v>
      </c>
      <c r="F1236" s="15">
        <v>3327</v>
      </c>
      <c r="G1236" s="86">
        <v>62.05</v>
      </c>
      <c r="H1236" s="87">
        <v>62.07</v>
      </c>
      <c r="I1236" s="87">
        <v>0</v>
      </c>
      <c r="J1236" s="92">
        <v>0</v>
      </c>
      <c r="K1236" s="69">
        <f t="shared" si="57"/>
        <v>62.05</v>
      </c>
      <c r="L1236" s="69">
        <f t="shared" si="58"/>
        <v>-2.0000000000003126E-2</v>
      </c>
      <c r="M1236" s="69">
        <f t="shared" si="59"/>
        <v>0</v>
      </c>
    </row>
    <row r="1237" spans="1:14" x14ac:dyDescent="0.2">
      <c r="A1237" s="20" t="s">
        <v>216</v>
      </c>
      <c r="B1237" s="21" t="s">
        <v>217</v>
      </c>
      <c r="C1237" s="12" t="s">
        <v>213</v>
      </c>
      <c r="D1237" s="13" t="s">
        <v>49</v>
      </c>
      <c r="E1237" s="14" t="s">
        <v>50</v>
      </c>
      <c r="F1237" s="15">
        <v>3329</v>
      </c>
      <c r="G1237" s="86">
        <v>66.33</v>
      </c>
      <c r="H1237" s="87">
        <v>66.349999999999994</v>
      </c>
      <c r="I1237" s="87">
        <v>0</v>
      </c>
      <c r="J1237" s="92">
        <v>0</v>
      </c>
      <c r="K1237" s="69">
        <f t="shared" si="57"/>
        <v>66.33</v>
      </c>
      <c r="L1237" s="69">
        <f t="shared" si="58"/>
        <v>-1.9999999999996021E-2</v>
      </c>
      <c r="M1237" s="69">
        <f t="shared" si="59"/>
        <v>0</v>
      </c>
    </row>
    <row r="1238" spans="1:14" x14ac:dyDescent="0.2">
      <c r="A1238" s="20" t="s">
        <v>216</v>
      </c>
      <c r="B1238" s="21" t="s">
        <v>217</v>
      </c>
      <c r="C1238" s="12" t="s">
        <v>213</v>
      </c>
      <c r="D1238" s="16" t="s">
        <v>51</v>
      </c>
      <c r="E1238" s="17" t="s">
        <v>52</v>
      </c>
      <c r="F1238" s="15">
        <v>3331</v>
      </c>
      <c r="G1238" s="86">
        <v>73.56</v>
      </c>
      <c r="H1238" s="87">
        <v>73.58</v>
      </c>
      <c r="I1238" s="87">
        <v>0</v>
      </c>
      <c r="J1238" s="92">
        <v>0</v>
      </c>
      <c r="K1238" s="69">
        <f t="shared" si="57"/>
        <v>73.56</v>
      </c>
      <c r="L1238" s="69">
        <f t="shared" si="58"/>
        <v>-1.9999999999996021E-2</v>
      </c>
      <c r="M1238" s="69">
        <f t="shared" si="59"/>
        <v>0</v>
      </c>
    </row>
    <row r="1239" spans="1:14" x14ac:dyDescent="0.2">
      <c r="A1239" s="12" t="s">
        <v>205</v>
      </c>
      <c r="B1239" s="21" t="s">
        <v>206</v>
      </c>
      <c r="C1239" s="12" t="s">
        <v>91</v>
      </c>
      <c r="D1239" s="13" t="s">
        <v>21</v>
      </c>
      <c r="E1239" s="14" t="s">
        <v>22</v>
      </c>
      <c r="F1239" s="15">
        <v>3301</v>
      </c>
      <c r="G1239" s="86">
        <v>126.2</v>
      </c>
      <c r="H1239" s="87">
        <v>126.42</v>
      </c>
      <c r="I1239" s="87">
        <v>0</v>
      </c>
      <c r="J1239" s="92">
        <v>0</v>
      </c>
      <c r="K1239" s="69">
        <f t="shared" si="57"/>
        <v>126.2</v>
      </c>
      <c r="L1239" s="69">
        <f t="shared" si="58"/>
        <v>-0.21999999999999886</v>
      </c>
      <c r="M1239" s="69">
        <f t="shared" si="59"/>
        <v>0</v>
      </c>
      <c r="N1239" s="70">
        <f>SUM(M1239:M1254)</f>
        <v>-14344.879999999928</v>
      </c>
    </row>
    <row r="1240" spans="1:14" x14ac:dyDescent="0.2">
      <c r="A1240" s="12" t="s">
        <v>205</v>
      </c>
      <c r="B1240" s="21" t="s">
        <v>206</v>
      </c>
      <c r="C1240" s="12" t="s">
        <v>91</v>
      </c>
      <c r="D1240" s="13" t="s">
        <v>23</v>
      </c>
      <c r="E1240" s="14" t="s">
        <v>24</v>
      </c>
      <c r="F1240" s="15">
        <v>3303</v>
      </c>
      <c r="G1240" s="86">
        <v>137.99</v>
      </c>
      <c r="H1240" s="87">
        <v>138.21</v>
      </c>
      <c r="I1240" s="87">
        <v>0</v>
      </c>
      <c r="J1240" s="92">
        <v>0</v>
      </c>
      <c r="K1240" s="69">
        <f t="shared" si="57"/>
        <v>137.99</v>
      </c>
      <c r="L1240" s="69">
        <f t="shared" si="58"/>
        <v>-0.21999999999999886</v>
      </c>
      <c r="M1240" s="69">
        <f t="shared" si="59"/>
        <v>0</v>
      </c>
    </row>
    <row r="1241" spans="1:14" x14ac:dyDescent="0.2">
      <c r="A1241" s="12" t="s">
        <v>205</v>
      </c>
      <c r="B1241" s="21" t="s">
        <v>206</v>
      </c>
      <c r="C1241" s="12" t="s">
        <v>91</v>
      </c>
      <c r="D1241" s="13" t="s">
        <v>25</v>
      </c>
      <c r="E1241" s="14" t="s">
        <v>26</v>
      </c>
      <c r="F1241" s="15">
        <v>3305</v>
      </c>
      <c r="G1241" s="86">
        <v>123.13</v>
      </c>
      <c r="H1241" s="87">
        <v>123.35</v>
      </c>
      <c r="I1241" s="87">
        <v>0</v>
      </c>
      <c r="J1241" s="92">
        <v>0</v>
      </c>
      <c r="K1241" s="69">
        <f t="shared" si="57"/>
        <v>123.13</v>
      </c>
      <c r="L1241" s="69">
        <f t="shared" si="58"/>
        <v>-0.21999999999999886</v>
      </c>
      <c r="M1241" s="69">
        <f t="shared" si="59"/>
        <v>0</v>
      </c>
    </row>
    <row r="1242" spans="1:14" x14ac:dyDescent="0.2">
      <c r="A1242" s="12" t="s">
        <v>205</v>
      </c>
      <c r="B1242" s="21" t="s">
        <v>206</v>
      </c>
      <c r="C1242" s="12" t="s">
        <v>91</v>
      </c>
      <c r="D1242" s="13" t="s">
        <v>27</v>
      </c>
      <c r="E1242" s="14" t="s">
        <v>28</v>
      </c>
      <c r="F1242" s="15">
        <v>3307</v>
      </c>
      <c r="G1242" s="86">
        <v>134.91999999999999</v>
      </c>
      <c r="H1242" s="87">
        <v>135.13999999999999</v>
      </c>
      <c r="I1242" s="87">
        <v>0</v>
      </c>
      <c r="J1242" s="92">
        <v>0</v>
      </c>
      <c r="K1242" s="69">
        <f t="shared" si="57"/>
        <v>134.91999999999999</v>
      </c>
      <c r="L1242" s="69">
        <f t="shared" si="58"/>
        <v>-0.21999999999999886</v>
      </c>
      <c r="M1242" s="69">
        <f t="shared" si="59"/>
        <v>0</v>
      </c>
    </row>
    <row r="1243" spans="1:14" x14ac:dyDescent="0.2">
      <c r="A1243" s="12" t="s">
        <v>205</v>
      </c>
      <c r="B1243" s="21" t="s">
        <v>206</v>
      </c>
      <c r="C1243" s="12" t="s">
        <v>91</v>
      </c>
      <c r="D1243" s="13" t="s">
        <v>29</v>
      </c>
      <c r="E1243" s="14" t="s">
        <v>30</v>
      </c>
      <c r="F1243" s="15">
        <v>3309</v>
      </c>
      <c r="G1243" s="86">
        <v>80.239999999999995</v>
      </c>
      <c r="H1243" s="87">
        <v>80.459999999999994</v>
      </c>
      <c r="I1243" s="87">
        <v>0</v>
      </c>
      <c r="J1243" s="92">
        <v>2779</v>
      </c>
      <c r="K1243" s="69">
        <f t="shared" si="57"/>
        <v>80.239999999999995</v>
      </c>
      <c r="L1243" s="69">
        <f t="shared" si="58"/>
        <v>-0.21999999999999886</v>
      </c>
      <c r="M1243" s="69">
        <f t="shared" si="59"/>
        <v>-611.37999999999681</v>
      </c>
    </row>
    <row r="1244" spans="1:14" x14ac:dyDescent="0.2">
      <c r="A1244" s="12" t="s">
        <v>205</v>
      </c>
      <c r="B1244" s="21" t="s">
        <v>206</v>
      </c>
      <c r="C1244" s="12" t="s">
        <v>91</v>
      </c>
      <c r="D1244" s="13" t="s">
        <v>31</v>
      </c>
      <c r="E1244" s="14" t="s">
        <v>32</v>
      </c>
      <c r="F1244" s="15">
        <v>3311</v>
      </c>
      <c r="G1244" s="86">
        <v>105.81</v>
      </c>
      <c r="H1244" s="87">
        <v>106.03</v>
      </c>
      <c r="I1244" s="87">
        <v>0</v>
      </c>
      <c r="J1244" s="92">
        <v>3</v>
      </c>
      <c r="K1244" s="69">
        <f t="shared" si="57"/>
        <v>105.81</v>
      </c>
      <c r="L1244" s="69">
        <f t="shared" si="58"/>
        <v>-0.21999999999999886</v>
      </c>
      <c r="M1244" s="69">
        <f t="shared" si="59"/>
        <v>-0.65999999999999659</v>
      </c>
    </row>
    <row r="1245" spans="1:14" x14ac:dyDescent="0.2">
      <c r="A1245" s="12" t="s">
        <v>205</v>
      </c>
      <c r="B1245" s="21" t="s">
        <v>206</v>
      </c>
      <c r="C1245" s="12" t="s">
        <v>91</v>
      </c>
      <c r="D1245" s="13" t="s">
        <v>33</v>
      </c>
      <c r="E1245" s="14" t="s">
        <v>34</v>
      </c>
      <c r="F1245" s="15">
        <v>3313</v>
      </c>
      <c r="G1245" s="86">
        <v>113.18</v>
      </c>
      <c r="H1245" s="87">
        <v>113.4</v>
      </c>
      <c r="I1245" s="87">
        <v>0</v>
      </c>
      <c r="J1245" s="92">
        <v>114</v>
      </c>
      <c r="K1245" s="69">
        <f t="shared" si="57"/>
        <v>113.18</v>
      </c>
      <c r="L1245" s="69">
        <f t="shared" si="58"/>
        <v>-0.21999999999999886</v>
      </c>
      <c r="M1245" s="69">
        <f t="shared" si="59"/>
        <v>-25.07999999999987</v>
      </c>
    </row>
    <row r="1246" spans="1:14" x14ac:dyDescent="0.2">
      <c r="A1246" s="12" t="s">
        <v>205</v>
      </c>
      <c r="B1246" s="21" t="s">
        <v>206</v>
      </c>
      <c r="C1246" s="12" t="s">
        <v>91</v>
      </c>
      <c r="D1246" s="13" t="s">
        <v>35</v>
      </c>
      <c r="E1246" s="14" t="s">
        <v>36</v>
      </c>
      <c r="F1246" s="15">
        <v>3315</v>
      </c>
      <c r="G1246" s="86">
        <v>130.07</v>
      </c>
      <c r="H1246" s="87">
        <v>130.29</v>
      </c>
      <c r="I1246" s="87">
        <v>0</v>
      </c>
      <c r="J1246" s="92">
        <v>0</v>
      </c>
      <c r="K1246" s="69">
        <f t="shared" si="57"/>
        <v>130.07</v>
      </c>
      <c r="L1246" s="69">
        <f t="shared" si="58"/>
        <v>-0.21999999999999886</v>
      </c>
      <c r="M1246" s="69">
        <f t="shared" si="59"/>
        <v>0</v>
      </c>
    </row>
    <row r="1247" spans="1:14" x14ac:dyDescent="0.2">
      <c r="A1247" s="12" t="s">
        <v>205</v>
      </c>
      <c r="B1247" s="21" t="s">
        <v>206</v>
      </c>
      <c r="C1247" s="12" t="s">
        <v>91</v>
      </c>
      <c r="D1247" s="13" t="s">
        <v>37</v>
      </c>
      <c r="E1247" s="14" t="s">
        <v>38</v>
      </c>
      <c r="F1247" s="15">
        <v>3317</v>
      </c>
      <c r="G1247" s="86">
        <v>79.73</v>
      </c>
      <c r="H1247" s="87">
        <v>79.95</v>
      </c>
      <c r="I1247" s="87">
        <v>0</v>
      </c>
      <c r="J1247" s="92">
        <v>0</v>
      </c>
      <c r="K1247" s="69">
        <f t="shared" si="57"/>
        <v>79.73</v>
      </c>
      <c r="L1247" s="69">
        <f t="shared" si="58"/>
        <v>-0.21999999999999886</v>
      </c>
      <c r="M1247" s="69">
        <f t="shared" si="59"/>
        <v>0</v>
      </c>
    </row>
    <row r="1248" spans="1:14" x14ac:dyDescent="0.2">
      <c r="A1248" s="12" t="s">
        <v>205</v>
      </c>
      <c r="B1248" s="21" t="s">
        <v>206</v>
      </c>
      <c r="C1248" s="12" t="s">
        <v>91</v>
      </c>
      <c r="D1248" s="13" t="s">
        <v>39</v>
      </c>
      <c r="E1248" s="14" t="s">
        <v>40</v>
      </c>
      <c r="F1248" s="15">
        <v>3319</v>
      </c>
      <c r="G1248" s="86">
        <v>97.89</v>
      </c>
      <c r="H1248" s="87">
        <v>98.11</v>
      </c>
      <c r="I1248" s="87">
        <v>0</v>
      </c>
      <c r="J1248" s="92">
        <v>464</v>
      </c>
      <c r="K1248" s="69">
        <f t="shared" si="57"/>
        <v>97.89</v>
      </c>
      <c r="L1248" s="69">
        <f t="shared" si="58"/>
        <v>-0.21999999999999886</v>
      </c>
      <c r="M1248" s="69">
        <f t="shared" si="59"/>
        <v>-102.07999999999947</v>
      </c>
    </row>
    <row r="1249" spans="1:14" x14ac:dyDescent="0.2">
      <c r="A1249" s="12" t="s">
        <v>205</v>
      </c>
      <c r="B1249" s="21" t="s">
        <v>206</v>
      </c>
      <c r="C1249" s="12" t="s">
        <v>91</v>
      </c>
      <c r="D1249" s="13" t="s">
        <v>41</v>
      </c>
      <c r="E1249" s="14" t="s">
        <v>42</v>
      </c>
      <c r="F1249" s="15">
        <v>3321</v>
      </c>
      <c r="G1249" s="86">
        <v>109.63</v>
      </c>
      <c r="H1249" s="87">
        <v>109.85</v>
      </c>
      <c r="I1249" s="87">
        <v>0</v>
      </c>
      <c r="J1249" s="92">
        <v>0</v>
      </c>
      <c r="K1249" s="69">
        <f t="shared" si="57"/>
        <v>109.63</v>
      </c>
      <c r="L1249" s="69">
        <f t="shared" si="58"/>
        <v>-0.21999999999999886</v>
      </c>
      <c r="M1249" s="69">
        <f t="shared" si="59"/>
        <v>0</v>
      </c>
    </row>
    <row r="1250" spans="1:14" x14ac:dyDescent="0.2">
      <c r="A1250" s="12" t="s">
        <v>205</v>
      </c>
      <c r="B1250" s="21" t="s">
        <v>206</v>
      </c>
      <c r="C1250" s="12" t="s">
        <v>91</v>
      </c>
      <c r="D1250" s="13" t="s">
        <v>43</v>
      </c>
      <c r="E1250" s="14" t="s">
        <v>44</v>
      </c>
      <c r="F1250" s="15">
        <v>3323</v>
      </c>
      <c r="G1250" s="86">
        <v>66.73</v>
      </c>
      <c r="H1250" s="87">
        <v>66.95</v>
      </c>
      <c r="I1250" s="87">
        <v>0</v>
      </c>
      <c r="J1250" s="92">
        <v>1859</v>
      </c>
      <c r="K1250" s="69">
        <f t="shared" si="57"/>
        <v>66.73</v>
      </c>
      <c r="L1250" s="69">
        <f t="shared" si="58"/>
        <v>-0.21999999999999886</v>
      </c>
      <c r="M1250" s="69">
        <f t="shared" si="59"/>
        <v>-408.97999999999786</v>
      </c>
    </row>
    <row r="1251" spans="1:14" x14ac:dyDescent="0.2">
      <c r="A1251" s="12" t="s">
        <v>205</v>
      </c>
      <c r="B1251" s="21" t="s">
        <v>206</v>
      </c>
      <c r="C1251" s="12" t="s">
        <v>91</v>
      </c>
      <c r="D1251" s="13" t="s">
        <v>45</v>
      </c>
      <c r="E1251" s="14" t="s">
        <v>46</v>
      </c>
      <c r="F1251" s="15">
        <v>3325</v>
      </c>
      <c r="G1251" s="86">
        <v>87.25</v>
      </c>
      <c r="H1251" s="87">
        <v>87.47</v>
      </c>
      <c r="I1251" s="87">
        <v>0</v>
      </c>
      <c r="J1251" s="92">
        <v>59672</v>
      </c>
      <c r="K1251" s="69">
        <f t="shared" si="57"/>
        <v>87.25</v>
      </c>
      <c r="L1251" s="69">
        <f t="shared" si="58"/>
        <v>-0.21999999999999886</v>
      </c>
      <c r="M1251" s="69">
        <f t="shared" si="59"/>
        <v>-13127.839999999933</v>
      </c>
    </row>
    <row r="1252" spans="1:14" x14ac:dyDescent="0.2">
      <c r="A1252" s="12" t="s">
        <v>205</v>
      </c>
      <c r="B1252" s="21" t="s">
        <v>206</v>
      </c>
      <c r="C1252" s="12" t="s">
        <v>91</v>
      </c>
      <c r="D1252" s="13" t="s">
        <v>47</v>
      </c>
      <c r="E1252" s="14" t="s">
        <v>48</v>
      </c>
      <c r="F1252" s="15">
        <v>3327</v>
      </c>
      <c r="G1252" s="86">
        <v>97.89</v>
      </c>
      <c r="H1252" s="87">
        <v>98.11</v>
      </c>
      <c r="I1252" s="87">
        <v>0</v>
      </c>
      <c r="J1252" s="92">
        <v>213</v>
      </c>
      <c r="K1252" s="69">
        <f t="shared" si="57"/>
        <v>97.89</v>
      </c>
      <c r="L1252" s="69">
        <f t="shared" si="58"/>
        <v>-0.21999999999999886</v>
      </c>
      <c r="M1252" s="69">
        <f t="shared" si="59"/>
        <v>-46.859999999999758</v>
      </c>
    </row>
    <row r="1253" spans="1:14" x14ac:dyDescent="0.2">
      <c r="A1253" s="12" t="s">
        <v>205</v>
      </c>
      <c r="B1253" s="21" t="s">
        <v>206</v>
      </c>
      <c r="C1253" s="12" t="s">
        <v>91</v>
      </c>
      <c r="D1253" s="13" t="s">
        <v>49</v>
      </c>
      <c r="E1253" s="14" t="s">
        <v>50</v>
      </c>
      <c r="F1253" s="15">
        <v>3329</v>
      </c>
      <c r="G1253" s="86">
        <v>105.33</v>
      </c>
      <c r="H1253" s="87">
        <v>105.55</v>
      </c>
      <c r="I1253" s="87">
        <v>0</v>
      </c>
      <c r="J1253" s="92">
        <v>0</v>
      </c>
      <c r="K1253" s="69">
        <f t="shared" si="57"/>
        <v>105.33</v>
      </c>
      <c r="L1253" s="69">
        <f t="shared" si="58"/>
        <v>-0.21999999999999886</v>
      </c>
      <c r="M1253" s="69">
        <f t="shared" si="59"/>
        <v>0</v>
      </c>
    </row>
    <row r="1254" spans="1:14" x14ac:dyDescent="0.2">
      <c r="A1254" s="12" t="s">
        <v>205</v>
      </c>
      <c r="B1254" s="21" t="s">
        <v>206</v>
      </c>
      <c r="C1254" s="12" t="s">
        <v>91</v>
      </c>
      <c r="D1254" s="16" t="s">
        <v>51</v>
      </c>
      <c r="E1254" s="17" t="s">
        <v>52</v>
      </c>
      <c r="F1254" s="15">
        <v>3331</v>
      </c>
      <c r="G1254" s="86">
        <v>118.24</v>
      </c>
      <c r="H1254" s="87">
        <v>118.46</v>
      </c>
      <c r="I1254" s="87">
        <v>0</v>
      </c>
      <c r="J1254" s="92">
        <v>100</v>
      </c>
      <c r="K1254" s="69">
        <f t="shared" si="57"/>
        <v>118.24</v>
      </c>
      <c r="L1254" s="69">
        <f t="shared" si="58"/>
        <v>-0.21999999999999886</v>
      </c>
      <c r="M1254" s="69">
        <f t="shared" si="59"/>
        <v>-21.999999999999886</v>
      </c>
    </row>
    <row r="1255" spans="1:14" x14ac:dyDescent="0.2">
      <c r="A1255" s="20" t="s">
        <v>186</v>
      </c>
      <c r="B1255" s="21" t="s">
        <v>187</v>
      </c>
      <c r="C1255" s="12" t="s">
        <v>100</v>
      </c>
      <c r="D1255" s="13" t="s">
        <v>21</v>
      </c>
      <c r="E1255" s="14" t="s">
        <v>22</v>
      </c>
      <c r="F1255" s="15">
        <v>3301</v>
      </c>
      <c r="G1255" s="86">
        <v>84.69</v>
      </c>
      <c r="H1255" s="87">
        <v>84.789999999999992</v>
      </c>
      <c r="I1255" s="87">
        <v>0</v>
      </c>
      <c r="J1255" s="92">
        <v>199</v>
      </c>
      <c r="K1255" s="69">
        <f t="shared" ref="K1255:K1318" si="60">+G1255+I1255</f>
        <v>84.69</v>
      </c>
      <c r="L1255" s="69">
        <f t="shared" ref="L1255:L1318" si="61">+K1255-H1255</f>
        <v>-9.9999999999994316E-2</v>
      </c>
      <c r="M1255" s="69">
        <f t="shared" ref="M1255:M1318" si="62">+L1255*J1255</f>
        <v>-19.899999999998869</v>
      </c>
      <c r="N1255" s="70">
        <f>SUM(M1255:M1270)</f>
        <v>-581.79999999997324</v>
      </c>
    </row>
    <row r="1256" spans="1:14" x14ac:dyDescent="0.2">
      <c r="A1256" s="20" t="s">
        <v>186</v>
      </c>
      <c r="B1256" s="21" t="s">
        <v>187</v>
      </c>
      <c r="C1256" s="12" t="s">
        <v>100</v>
      </c>
      <c r="D1256" s="13" t="s">
        <v>23</v>
      </c>
      <c r="E1256" s="14" t="s">
        <v>24</v>
      </c>
      <c r="F1256" s="15">
        <v>3303</v>
      </c>
      <c r="G1256" s="86">
        <v>91.77</v>
      </c>
      <c r="H1256" s="87">
        <v>91.86999999999999</v>
      </c>
      <c r="I1256" s="87">
        <v>0</v>
      </c>
      <c r="J1256" s="92">
        <v>0</v>
      </c>
      <c r="K1256" s="69">
        <f t="shared" si="60"/>
        <v>91.77</v>
      </c>
      <c r="L1256" s="69">
        <f t="shared" si="61"/>
        <v>-9.9999999999994316E-2</v>
      </c>
      <c r="M1256" s="69">
        <f t="shared" si="62"/>
        <v>0</v>
      </c>
    </row>
    <row r="1257" spans="1:14" x14ac:dyDescent="0.2">
      <c r="A1257" s="20" t="s">
        <v>186</v>
      </c>
      <c r="B1257" s="21" t="s">
        <v>187</v>
      </c>
      <c r="C1257" s="12" t="s">
        <v>100</v>
      </c>
      <c r="D1257" s="13" t="s">
        <v>25</v>
      </c>
      <c r="E1257" s="14" t="s">
        <v>26</v>
      </c>
      <c r="F1257" s="15">
        <v>3305</v>
      </c>
      <c r="G1257" s="86">
        <v>82.76</v>
      </c>
      <c r="H1257" s="87">
        <v>82.86</v>
      </c>
      <c r="I1257" s="87">
        <v>0</v>
      </c>
      <c r="J1257" s="92">
        <v>0</v>
      </c>
      <c r="K1257" s="69">
        <f t="shared" si="60"/>
        <v>82.76</v>
      </c>
      <c r="L1257" s="69">
        <f t="shared" si="61"/>
        <v>-9.9999999999994316E-2</v>
      </c>
      <c r="M1257" s="69">
        <f t="shared" si="62"/>
        <v>0</v>
      </c>
    </row>
    <row r="1258" spans="1:14" x14ac:dyDescent="0.2">
      <c r="A1258" s="20" t="s">
        <v>186</v>
      </c>
      <c r="B1258" s="21" t="s">
        <v>187</v>
      </c>
      <c r="C1258" s="12" t="s">
        <v>100</v>
      </c>
      <c r="D1258" s="13" t="s">
        <v>27</v>
      </c>
      <c r="E1258" s="14" t="s">
        <v>28</v>
      </c>
      <c r="F1258" s="15">
        <v>3307</v>
      </c>
      <c r="G1258" s="86">
        <v>90.7</v>
      </c>
      <c r="H1258" s="87">
        <v>90.8</v>
      </c>
      <c r="I1258" s="87">
        <v>0</v>
      </c>
      <c r="J1258" s="92">
        <v>0</v>
      </c>
      <c r="K1258" s="69">
        <f t="shared" si="60"/>
        <v>90.7</v>
      </c>
      <c r="L1258" s="69">
        <f t="shared" si="61"/>
        <v>-9.9999999999994316E-2</v>
      </c>
      <c r="M1258" s="69">
        <f t="shared" si="62"/>
        <v>0</v>
      </c>
    </row>
    <row r="1259" spans="1:14" x14ac:dyDescent="0.2">
      <c r="A1259" s="20" t="s">
        <v>186</v>
      </c>
      <c r="B1259" s="21" t="s">
        <v>187</v>
      </c>
      <c r="C1259" s="12" t="s">
        <v>100</v>
      </c>
      <c r="D1259" s="13" t="s">
        <v>29</v>
      </c>
      <c r="E1259" s="14" t="s">
        <v>30</v>
      </c>
      <c r="F1259" s="15">
        <v>3309</v>
      </c>
      <c r="G1259" s="86">
        <v>56.44</v>
      </c>
      <c r="H1259" s="87">
        <v>56.54</v>
      </c>
      <c r="I1259" s="87">
        <v>0</v>
      </c>
      <c r="J1259" s="92">
        <v>119</v>
      </c>
      <c r="K1259" s="69">
        <f t="shared" si="60"/>
        <v>56.44</v>
      </c>
      <c r="L1259" s="69">
        <f t="shared" si="61"/>
        <v>-0.10000000000000142</v>
      </c>
      <c r="M1259" s="69">
        <f t="shared" si="62"/>
        <v>-11.900000000000169</v>
      </c>
    </row>
    <row r="1260" spans="1:14" x14ac:dyDescent="0.2">
      <c r="A1260" s="20" t="s">
        <v>186</v>
      </c>
      <c r="B1260" s="21" t="s">
        <v>187</v>
      </c>
      <c r="C1260" s="12" t="s">
        <v>100</v>
      </c>
      <c r="D1260" s="13" t="s">
        <v>31</v>
      </c>
      <c r="E1260" s="14" t="s">
        <v>32</v>
      </c>
      <c r="F1260" s="15">
        <v>3311</v>
      </c>
      <c r="G1260" s="86">
        <v>71.83</v>
      </c>
      <c r="H1260" s="87">
        <v>71.929999999999993</v>
      </c>
      <c r="I1260" s="87">
        <v>0</v>
      </c>
      <c r="J1260" s="92">
        <v>385</v>
      </c>
      <c r="K1260" s="69">
        <f t="shared" si="60"/>
        <v>71.83</v>
      </c>
      <c r="L1260" s="69">
        <f t="shared" si="61"/>
        <v>-9.9999999999994316E-2</v>
      </c>
      <c r="M1260" s="69">
        <f t="shared" si="62"/>
        <v>-38.499999999997812</v>
      </c>
    </row>
    <row r="1261" spans="1:14" x14ac:dyDescent="0.2">
      <c r="A1261" s="20" t="s">
        <v>186</v>
      </c>
      <c r="B1261" s="21" t="s">
        <v>187</v>
      </c>
      <c r="C1261" s="12" t="s">
        <v>100</v>
      </c>
      <c r="D1261" s="13" t="s">
        <v>33</v>
      </c>
      <c r="E1261" s="14" t="s">
        <v>34</v>
      </c>
      <c r="F1261" s="15">
        <v>3313</v>
      </c>
      <c r="G1261" s="86">
        <v>76.38</v>
      </c>
      <c r="H1261" s="87">
        <v>76.47999999999999</v>
      </c>
      <c r="I1261" s="87">
        <v>0</v>
      </c>
      <c r="J1261" s="92">
        <v>44</v>
      </c>
      <c r="K1261" s="69">
        <f t="shared" si="60"/>
        <v>76.38</v>
      </c>
      <c r="L1261" s="69">
        <f t="shared" si="61"/>
        <v>-9.9999999999994316E-2</v>
      </c>
      <c r="M1261" s="69">
        <f t="shared" si="62"/>
        <v>-4.3999999999997499</v>
      </c>
    </row>
    <row r="1262" spans="1:14" x14ac:dyDescent="0.2">
      <c r="A1262" s="20" t="s">
        <v>186</v>
      </c>
      <c r="B1262" s="21" t="s">
        <v>187</v>
      </c>
      <c r="C1262" s="12" t="s">
        <v>100</v>
      </c>
      <c r="D1262" s="13" t="s">
        <v>35</v>
      </c>
      <c r="E1262" s="14" t="s">
        <v>36</v>
      </c>
      <c r="F1262" s="15">
        <v>3315</v>
      </c>
      <c r="G1262" s="86">
        <v>86.88</v>
      </c>
      <c r="H1262" s="87">
        <v>86.97999999999999</v>
      </c>
      <c r="I1262" s="87">
        <v>0</v>
      </c>
      <c r="J1262" s="92">
        <v>0</v>
      </c>
      <c r="K1262" s="69">
        <f t="shared" si="60"/>
        <v>86.88</v>
      </c>
      <c r="L1262" s="69">
        <f t="shared" si="61"/>
        <v>-9.9999999999994316E-2</v>
      </c>
      <c r="M1262" s="69">
        <f t="shared" si="62"/>
        <v>0</v>
      </c>
    </row>
    <row r="1263" spans="1:14" x14ac:dyDescent="0.2">
      <c r="A1263" s="20" t="s">
        <v>186</v>
      </c>
      <c r="B1263" s="21" t="s">
        <v>187</v>
      </c>
      <c r="C1263" s="12" t="s">
        <v>100</v>
      </c>
      <c r="D1263" s="13" t="s">
        <v>37</v>
      </c>
      <c r="E1263" s="14" t="s">
        <v>38</v>
      </c>
      <c r="F1263" s="15">
        <v>3317</v>
      </c>
      <c r="G1263" s="86">
        <v>56.01</v>
      </c>
      <c r="H1263" s="87">
        <v>56.11</v>
      </c>
      <c r="I1263" s="87">
        <v>0</v>
      </c>
      <c r="J1263" s="92">
        <v>0</v>
      </c>
      <c r="K1263" s="69">
        <f t="shared" si="60"/>
        <v>56.01</v>
      </c>
      <c r="L1263" s="69">
        <f t="shared" si="61"/>
        <v>-0.10000000000000142</v>
      </c>
      <c r="M1263" s="69">
        <f t="shared" si="62"/>
        <v>0</v>
      </c>
    </row>
    <row r="1264" spans="1:14" x14ac:dyDescent="0.2">
      <c r="A1264" s="20" t="s">
        <v>186</v>
      </c>
      <c r="B1264" s="21" t="s">
        <v>187</v>
      </c>
      <c r="C1264" s="12" t="s">
        <v>100</v>
      </c>
      <c r="D1264" s="13" t="s">
        <v>39</v>
      </c>
      <c r="E1264" s="14" t="s">
        <v>40</v>
      </c>
      <c r="F1264" s="15">
        <v>3319</v>
      </c>
      <c r="G1264" s="86">
        <v>66.87</v>
      </c>
      <c r="H1264" s="87">
        <v>66.97</v>
      </c>
      <c r="I1264" s="87">
        <v>0</v>
      </c>
      <c r="J1264" s="92">
        <v>1313</v>
      </c>
      <c r="K1264" s="69">
        <f t="shared" si="60"/>
        <v>66.87</v>
      </c>
      <c r="L1264" s="69">
        <f t="shared" si="61"/>
        <v>-9.9999999999994316E-2</v>
      </c>
      <c r="M1264" s="69">
        <f t="shared" si="62"/>
        <v>-131.29999999999254</v>
      </c>
    </row>
    <row r="1265" spans="1:14" x14ac:dyDescent="0.2">
      <c r="A1265" s="20" t="s">
        <v>186</v>
      </c>
      <c r="B1265" s="21" t="s">
        <v>187</v>
      </c>
      <c r="C1265" s="12" t="s">
        <v>100</v>
      </c>
      <c r="D1265" s="13" t="s">
        <v>41</v>
      </c>
      <c r="E1265" s="14" t="s">
        <v>42</v>
      </c>
      <c r="F1265" s="15">
        <v>3321</v>
      </c>
      <c r="G1265" s="86">
        <v>73.989999999999995</v>
      </c>
      <c r="H1265" s="87">
        <v>74.089999999999989</v>
      </c>
      <c r="I1265" s="87">
        <v>0</v>
      </c>
      <c r="J1265" s="92">
        <v>2534</v>
      </c>
      <c r="K1265" s="69">
        <f t="shared" si="60"/>
        <v>73.989999999999995</v>
      </c>
      <c r="L1265" s="69">
        <f t="shared" si="61"/>
        <v>-9.9999999999994316E-2</v>
      </c>
      <c r="M1265" s="69">
        <f t="shared" si="62"/>
        <v>-253.3999999999856</v>
      </c>
    </row>
    <row r="1266" spans="1:14" x14ac:dyDescent="0.2">
      <c r="A1266" s="20" t="s">
        <v>186</v>
      </c>
      <c r="B1266" s="21" t="s">
        <v>187</v>
      </c>
      <c r="C1266" s="12" t="s">
        <v>100</v>
      </c>
      <c r="D1266" s="13" t="s">
        <v>43</v>
      </c>
      <c r="E1266" s="14" t="s">
        <v>44</v>
      </c>
      <c r="F1266" s="15">
        <v>3323</v>
      </c>
      <c r="G1266" s="86">
        <v>47.89</v>
      </c>
      <c r="H1266" s="87">
        <v>47.99</v>
      </c>
      <c r="I1266" s="87">
        <v>0</v>
      </c>
      <c r="J1266" s="92">
        <v>0</v>
      </c>
      <c r="K1266" s="69">
        <f t="shared" si="60"/>
        <v>47.89</v>
      </c>
      <c r="L1266" s="69">
        <f t="shared" si="61"/>
        <v>-0.10000000000000142</v>
      </c>
      <c r="M1266" s="69">
        <f t="shared" si="62"/>
        <v>0</v>
      </c>
    </row>
    <row r="1267" spans="1:14" x14ac:dyDescent="0.2">
      <c r="A1267" s="20" t="s">
        <v>186</v>
      </c>
      <c r="B1267" s="21" t="s">
        <v>187</v>
      </c>
      <c r="C1267" s="12" t="s">
        <v>100</v>
      </c>
      <c r="D1267" s="13" t="s">
        <v>45</v>
      </c>
      <c r="E1267" s="14" t="s">
        <v>46</v>
      </c>
      <c r="F1267" s="15">
        <v>3325</v>
      </c>
      <c r="G1267" s="86">
        <v>60.47</v>
      </c>
      <c r="H1267" s="87">
        <v>60.57</v>
      </c>
      <c r="I1267" s="87">
        <v>0</v>
      </c>
      <c r="J1267" s="92">
        <v>784</v>
      </c>
      <c r="K1267" s="69">
        <f t="shared" si="60"/>
        <v>60.47</v>
      </c>
      <c r="L1267" s="69">
        <f t="shared" si="61"/>
        <v>-0.10000000000000142</v>
      </c>
      <c r="M1267" s="69">
        <f t="shared" si="62"/>
        <v>-78.400000000001114</v>
      </c>
    </row>
    <row r="1268" spans="1:14" x14ac:dyDescent="0.2">
      <c r="A1268" s="20" t="s">
        <v>186</v>
      </c>
      <c r="B1268" s="21" t="s">
        <v>187</v>
      </c>
      <c r="C1268" s="12" t="s">
        <v>100</v>
      </c>
      <c r="D1268" s="13" t="s">
        <v>47</v>
      </c>
      <c r="E1268" s="14" t="s">
        <v>48</v>
      </c>
      <c r="F1268" s="15">
        <v>3327</v>
      </c>
      <c r="G1268" s="86">
        <v>66.87</v>
      </c>
      <c r="H1268" s="87">
        <v>66.97</v>
      </c>
      <c r="I1268" s="87">
        <v>0</v>
      </c>
      <c r="J1268" s="92">
        <v>151</v>
      </c>
      <c r="K1268" s="69">
        <f t="shared" si="60"/>
        <v>66.87</v>
      </c>
      <c r="L1268" s="69">
        <f t="shared" si="61"/>
        <v>-9.9999999999994316E-2</v>
      </c>
      <c r="M1268" s="69">
        <f t="shared" si="62"/>
        <v>-15.099999999999142</v>
      </c>
    </row>
    <row r="1269" spans="1:14" x14ac:dyDescent="0.2">
      <c r="A1269" s="20" t="s">
        <v>186</v>
      </c>
      <c r="B1269" s="21" t="s">
        <v>187</v>
      </c>
      <c r="C1269" s="12" t="s">
        <v>100</v>
      </c>
      <c r="D1269" s="13" t="s">
        <v>49</v>
      </c>
      <c r="E1269" s="14" t="s">
        <v>50</v>
      </c>
      <c r="F1269" s="15">
        <v>3329</v>
      </c>
      <c r="G1269" s="86">
        <v>71.41</v>
      </c>
      <c r="H1269" s="87">
        <v>71.509999999999991</v>
      </c>
      <c r="I1269" s="87">
        <v>0</v>
      </c>
      <c r="J1269" s="92">
        <v>114</v>
      </c>
      <c r="K1269" s="69">
        <f t="shared" si="60"/>
        <v>71.41</v>
      </c>
      <c r="L1269" s="69">
        <f t="shared" si="61"/>
        <v>-9.9999999999994316E-2</v>
      </c>
      <c r="M1269" s="69">
        <f t="shared" si="62"/>
        <v>-11.399999999999352</v>
      </c>
    </row>
    <row r="1270" spans="1:14" x14ac:dyDescent="0.2">
      <c r="A1270" s="20" t="s">
        <v>186</v>
      </c>
      <c r="B1270" s="21" t="s">
        <v>187</v>
      </c>
      <c r="C1270" s="12" t="s">
        <v>100</v>
      </c>
      <c r="D1270" s="16" t="s">
        <v>51</v>
      </c>
      <c r="E1270" s="17" t="s">
        <v>52</v>
      </c>
      <c r="F1270" s="15">
        <v>3331</v>
      </c>
      <c r="G1270" s="86">
        <v>79.09</v>
      </c>
      <c r="H1270" s="87">
        <v>79.19</v>
      </c>
      <c r="I1270" s="87">
        <v>0</v>
      </c>
      <c r="J1270" s="92">
        <v>175</v>
      </c>
      <c r="K1270" s="69">
        <f t="shared" si="60"/>
        <v>79.09</v>
      </c>
      <c r="L1270" s="69">
        <f t="shared" si="61"/>
        <v>-9.9999999999994316E-2</v>
      </c>
      <c r="M1270" s="69">
        <f t="shared" si="62"/>
        <v>-17.499999999999005</v>
      </c>
    </row>
    <row r="1271" spans="1:14" x14ac:dyDescent="0.2">
      <c r="A1271" s="12" t="s">
        <v>170</v>
      </c>
      <c r="B1271" s="12" t="s">
        <v>171</v>
      </c>
      <c r="C1271" s="12" t="s">
        <v>100</v>
      </c>
      <c r="D1271" s="13" t="s">
        <v>21</v>
      </c>
      <c r="E1271" s="14" t="s">
        <v>22</v>
      </c>
      <c r="F1271" s="15">
        <v>3301</v>
      </c>
      <c r="G1271" s="86">
        <v>84.69</v>
      </c>
      <c r="H1271" s="87">
        <v>84.789999999999992</v>
      </c>
      <c r="I1271" s="87">
        <v>0</v>
      </c>
      <c r="J1271" s="92">
        <v>882</v>
      </c>
      <c r="K1271" s="69">
        <f t="shared" si="60"/>
        <v>84.69</v>
      </c>
      <c r="L1271" s="69">
        <f t="shared" si="61"/>
        <v>-9.9999999999994316E-2</v>
      </c>
      <c r="M1271" s="69">
        <f t="shared" si="62"/>
        <v>-88.199999999994986</v>
      </c>
      <c r="N1271" s="70">
        <f>SUM(M1271:M1286)</f>
        <v>-510.09999999998075</v>
      </c>
    </row>
    <row r="1272" spans="1:14" x14ac:dyDescent="0.2">
      <c r="A1272" s="12" t="s">
        <v>170</v>
      </c>
      <c r="B1272" s="12" t="s">
        <v>171</v>
      </c>
      <c r="C1272" s="12" t="s">
        <v>100</v>
      </c>
      <c r="D1272" s="13" t="s">
        <v>23</v>
      </c>
      <c r="E1272" s="14" t="s">
        <v>24</v>
      </c>
      <c r="F1272" s="15">
        <v>3303</v>
      </c>
      <c r="G1272" s="86">
        <v>91.77</v>
      </c>
      <c r="H1272" s="87">
        <v>91.86999999999999</v>
      </c>
      <c r="I1272" s="87">
        <v>0</v>
      </c>
      <c r="J1272" s="92">
        <v>0</v>
      </c>
      <c r="K1272" s="69">
        <f t="shared" si="60"/>
        <v>91.77</v>
      </c>
      <c r="L1272" s="69">
        <f t="shared" si="61"/>
        <v>-9.9999999999994316E-2</v>
      </c>
      <c r="M1272" s="69">
        <f t="shared" si="62"/>
        <v>0</v>
      </c>
    </row>
    <row r="1273" spans="1:14" x14ac:dyDescent="0.2">
      <c r="A1273" s="12" t="s">
        <v>170</v>
      </c>
      <c r="B1273" s="12" t="s">
        <v>171</v>
      </c>
      <c r="C1273" s="12" t="s">
        <v>100</v>
      </c>
      <c r="D1273" s="13" t="s">
        <v>25</v>
      </c>
      <c r="E1273" s="14" t="s">
        <v>26</v>
      </c>
      <c r="F1273" s="15">
        <v>3305</v>
      </c>
      <c r="G1273" s="86">
        <v>82.76</v>
      </c>
      <c r="H1273" s="87">
        <v>82.86</v>
      </c>
      <c r="I1273" s="87">
        <v>0</v>
      </c>
      <c r="J1273" s="92">
        <v>0</v>
      </c>
      <c r="K1273" s="69">
        <f t="shared" si="60"/>
        <v>82.76</v>
      </c>
      <c r="L1273" s="69">
        <f t="shared" si="61"/>
        <v>-9.9999999999994316E-2</v>
      </c>
      <c r="M1273" s="69">
        <f t="shared" si="62"/>
        <v>0</v>
      </c>
    </row>
    <row r="1274" spans="1:14" x14ac:dyDescent="0.2">
      <c r="A1274" s="12" t="s">
        <v>170</v>
      </c>
      <c r="B1274" s="12" t="s">
        <v>171</v>
      </c>
      <c r="C1274" s="12" t="s">
        <v>100</v>
      </c>
      <c r="D1274" s="13" t="s">
        <v>27</v>
      </c>
      <c r="E1274" s="14" t="s">
        <v>28</v>
      </c>
      <c r="F1274" s="15">
        <v>3307</v>
      </c>
      <c r="G1274" s="86">
        <v>90.7</v>
      </c>
      <c r="H1274" s="87">
        <v>90.8</v>
      </c>
      <c r="I1274" s="87">
        <v>0</v>
      </c>
      <c r="J1274" s="92">
        <v>0</v>
      </c>
      <c r="K1274" s="69">
        <f t="shared" si="60"/>
        <v>90.7</v>
      </c>
      <c r="L1274" s="69">
        <f t="shared" si="61"/>
        <v>-9.9999999999994316E-2</v>
      </c>
      <c r="M1274" s="69">
        <f t="shared" si="62"/>
        <v>0</v>
      </c>
    </row>
    <row r="1275" spans="1:14" x14ac:dyDescent="0.2">
      <c r="A1275" s="12" t="s">
        <v>170</v>
      </c>
      <c r="B1275" s="12" t="s">
        <v>171</v>
      </c>
      <c r="C1275" s="12" t="s">
        <v>100</v>
      </c>
      <c r="D1275" s="13" t="s">
        <v>29</v>
      </c>
      <c r="E1275" s="14" t="s">
        <v>30</v>
      </c>
      <c r="F1275" s="15">
        <v>3309</v>
      </c>
      <c r="G1275" s="86">
        <v>56.44</v>
      </c>
      <c r="H1275" s="87">
        <v>56.54</v>
      </c>
      <c r="I1275" s="87">
        <v>0</v>
      </c>
      <c r="J1275" s="92">
        <v>142</v>
      </c>
      <c r="K1275" s="69">
        <f t="shared" si="60"/>
        <v>56.44</v>
      </c>
      <c r="L1275" s="69">
        <f t="shared" si="61"/>
        <v>-0.10000000000000142</v>
      </c>
      <c r="M1275" s="69">
        <f t="shared" si="62"/>
        <v>-14.200000000000202</v>
      </c>
    </row>
    <row r="1276" spans="1:14" x14ac:dyDescent="0.2">
      <c r="A1276" s="12" t="s">
        <v>170</v>
      </c>
      <c r="B1276" s="12" t="s">
        <v>171</v>
      </c>
      <c r="C1276" s="12" t="s">
        <v>100</v>
      </c>
      <c r="D1276" s="13" t="s">
        <v>31</v>
      </c>
      <c r="E1276" s="14" t="s">
        <v>32</v>
      </c>
      <c r="F1276" s="15">
        <v>3311</v>
      </c>
      <c r="G1276" s="86">
        <v>71.83</v>
      </c>
      <c r="H1276" s="87">
        <v>71.929999999999993</v>
      </c>
      <c r="I1276" s="87">
        <v>0</v>
      </c>
      <c r="J1276" s="92">
        <v>0</v>
      </c>
      <c r="K1276" s="69">
        <f t="shared" si="60"/>
        <v>71.83</v>
      </c>
      <c r="L1276" s="69">
        <f t="shared" si="61"/>
        <v>-9.9999999999994316E-2</v>
      </c>
      <c r="M1276" s="69">
        <f t="shared" si="62"/>
        <v>0</v>
      </c>
    </row>
    <row r="1277" spans="1:14" x14ac:dyDescent="0.2">
      <c r="A1277" s="12" t="s">
        <v>170</v>
      </c>
      <c r="B1277" s="12" t="s">
        <v>171</v>
      </c>
      <c r="C1277" s="12" t="s">
        <v>100</v>
      </c>
      <c r="D1277" s="13" t="s">
        <v>33</v>
      </c>
      <c r="E1277" s="14" t="s">
        <v>34</v>
      </c>
      <c r="F1277" s="15">
        <v>3313</v>
      </c>
      <c r="G1277" s="86">
        <v>76.38</v>
      </c>
      <c r="H1277" s="87">
        <v>76.47999999999999</v>
      </c>
      <c r="I1277" s="87">
        <v>0</v>
      </c>
      <c r="J1277" s="92">
        <v>0</v>
      </c>
      <c r="K1277" s="69">
        <f t="shared" si="60"/>
        <v>76.38</v>
      </c>
      <c r="L1277" s="69">
        <f t="shared" si="61"/>
        <v>-9.9999999999994316E-2</v>
      </c>
      <c r="M1277" s="69">
        <f t="shared" si="62"/>
        <v>0</v>
      </c>
    </row>
    <row r="1278" spans="1:14" x14ac:dyDescent="0.2">
      <c r="A1278" s="12" t="s">
        <v>170</v>
      </c>
      <c r="B1278" s="12" t="s">
        <v>171</v>
      </c>
      <c r="C1278" s="12" t="s">
        <v>100</v>
      </c>
      <c r="D1278" s="13" t="s">
        <v>35</v>
      </c>
      <c r="E1278" s="14" t="s">
        <v>36</v>
      </c>
      <c r="F1278" s="15">
        <v>3315</v>
      </c>
      <c r="G1278" s="86">
        <v>86.88</v>
      </c>
      <c r="H1278" s="87">
        <v>86.97999999999999</v>
      </c>
      <c r="I1278" s="87">
        <v>0</v>
      </c>
      <c r="J1278" s="92">
        <v>365</v>
      </c>
      <c r="K1278" s="69">
        <f t="shared" si="60"/>
        <v>86.88</v>
      </c>
      <c r="L1278" s="69">
        <f t="shared" si="61"/>
        <v>-9.9999999999994316E-2</v>
      </c>
      <c r="M1278" s="69">
        <f t="shared" si="62"/>
        <v>-36.499999999997925</v>
      </c>
    </row>
    <row r="1279" spans="1:14" x14ac:dyDescent="0.2">
      <c r="A1279" s="12" t="s">
        <v>170</v>
      </c>
      <c r="B1279" s="12" t="s">
        <v>171</v>
      </c>
      <c r="C1279" s="12" t="s">
        <v>100</v>
      </c>
      <c r="D1279" s="13" t="s">
        <v>37</v>
      </c>
      <c r="E1279" s="14" t="s">
        <v>38</v>
      </c>
      <c r="F1279" s="15">
        <v>3317</v>
      </c>
      <c r="G1279" s="86">
        <v>56.01</v>
      </c>
      <c r="H1279" s="87">
        <v>56.11</v>
      </c>
      <c r="I1279" s="87">
        <v>0</v>
      </c>
      <c r="J1279" s="92">
        <v>0</v>
      </c>
      <c r="K1279" s="69">
        <f t="shared" si="60"/>
        <v>56.01</v>
      </c>
      <c r="L1279" s="69">
        <f t="shared" si="61"/>
        <v>-0.10000000000000142</v>
      </c>
      <c r="M1279" s="69">
        <f t="shared" si="62"/>
        <v>0</v>
      </c>
    </row>
    <row r="1280" spans="1:14" x14ac:dyDescent="0.2">
      <c r="A1280" s="12" t="s">
        <v>170</v>
      </c>
      <c r="B1280" s="12" t="s">
        <v>171</v>
      </c>
      <c r="C1280" s="12" t="s">
        <v>100</v>
      </c>
      <c r="D1280" s="13" t="s">
        <v>39</v>
      </c>
      <c r="E1280" s="14" t="s">
        <v>40</v>
      </c>
      <c r="F1280" s="15">
        <v>3319</v>
      </c>
      <c r="G1280" s="86">
        <v>66.87</v>
      </c>
      <c r="H1280" s="87">
        <v>66.97</v>
      </c>
      <c r="I1280" s="87">
        <v>0</v>
      </c>
      <c r="J1280" s="92">
        <v>0</v>
      </c>
      <c r="K1280" s="69">
        <f t="shared" si="60"/>
        <v>66.87</v>
      </c>
      <c r="L1280" s="69">
        <f t="shared" si="61"/>
        <v>-9.9999999999994316E-2</v>
      </c>
      <c r="M1280" s="69">
        <f t="shared" si="62"/>
        <v>0</v>
      </c>
    </row>
    <row r="1281" spans="1:14" x14ac:dyDescent="0.2">
      <c r="A1281" s="12" t="s">
        <v>170</v>
      </c>
      <c r="B1281" s="12" t="s">
        <v>171</v>
      </c>
      <c r="C1281" s="12" t="s">
        <v>100</v>
      </c>
      <c r="D1281" s="13" t="s">
        <v>41</v>
      </c>
      <c r="E1281" s="14" t="s">
        <v>42</v>
      </c>
      <c r="F1281" s="15">
        <v>3321</v>
      </c>
      <c r="G1281" s="86">
        <v>73.989999999999995</v>
      </c>
      <c r="H1281" s="87">
        <v>74.089999999999989</v>
      </c>
      <c r="I1281" s="87">
        <v>0</v>
      </c>
      <c r="J1281" s="92">
        <v>397</v>
      </c>
      <c r="K1281" s="69">
        <f t="shared" si="60"/>
        <v>73.989999999999995</v>
      </c>
      <c r="L1281" s="69">
        <f t="shared" si="61"/>
        <v>-9.9999999999994316E-2</v>
      </c>
      <c r="M1281" s="69">
        <f t="shared" si="62"/>
        <v>-39.699999999997743</v>
      </c>
    </row>
    <row r="1282" spans="1:14" x14ac:dyDescent="0.2">
      <c r="A1282" s="12" t="s">
        <v>170</v>
      </c>
      <c r="B1282" s="12" t="s">
        <v>171</v>
      </c>
      <c r="C1282" s="12" t="s">
        <v>100</v>
      </c>
      <c r="D1282" s="13" t="s">
        <v>43</v>
      </c>
      <c r="E1282" s="14" t="s">
        <v>44</v>
      </c>
      <c r="F1282" s="15">
        <v>3323</v>
      </c>
      <c r="G1282" s="86">
        <v>47.89</v>
      </c>
      <c r="H1282" s="87">
        <v>47.99</v>
      </c>
      <c r="I1282" s="87">
        <v>0</v>
      </c>
      <c r="J1282" s="92">
        <v>0</v>
      </c>
      <c r="K1282" s="69">
        <f t="shared" si="60"/>
        <v>47.89</v>
      </c>
      <c r="L1282" s="69">
        <f t="shared" si="61"/>
        <v>-0.10000000000000142</v>
      </c>
      <c r="M1282" s="69">
        <f t="shared" si="62"/>
        <v>0</v>
      </c>
    </row>
    <row r="1283" spans="1:14" x14ac:dyDescent="0.2">
      <c r="A1283" s="12" t="s">
        <v>170</v>
      </c>
      <c r="B1283" s="12" t="s">
        <v>171</v>
      </c>
      <c r="C1283" s="12" t="s">
        <v>100</v>
      </c>
      <c r="D1283" s="13" t="s">
        <v>45</v>
      </c>
      <c r="E1283" s="14" t="s">
        <v>46</v>
      </c>
      <c r="F1283" s="15">
        <v>3325</v>
      </c>
      <c r="G1283" s="86">
        <v>60.47</v>
      </c>
      <c r="H1283" s="87">
        <v>60.57</v>
      </c>
      <c r="I1283" s="87">
        <v>0</v>
      </c>
      <c r="J1283" s="92">
        <v>1230</v>
      </c>
      <c r="K1283" s="69">
        <f t="shared" si="60"/>
        <v>60.47</v>
      </c>
      <c r="L1283" s="69">
        <f t="shared" si="61"/>
        <v>-0.10000000000000142</v>
      </c>
      <c r="M1283" s="69">
        <f t="shared" si="62"/>
        <v>-123.00000000000175</v>
      </c>
    </row>
    <row r="1284" spans="1:14" x14ac:dyDescent="0.2">
      <c r="A1284" s="12" t="s">
        <v>170</v>
      </c>
      <c r="B1284" s="12" t="s">
        <v>171</v>
      </c>
      <c r="C1284" s="12" t="s">
        <v>100</v>
      </c>
      <c r="D1284" s="13" t="s">
        <v>47</v>
      </c>
      <c r="E1284" s="14" t="s">
        <v>48</v>
      </c>
      <c r="F1284" s="15">
        <v>3327</v>
      </c>
      <c r="G1284" s="86">
        <v>66.87</v>
      </c>
      <c r="H1284" s="87">
        <v>66.97</v>
      </c>
      <c r="I1284" s="87">
        <v>0</v>
      </c>
      <c r="J1284" s="92">
        <v>1503</v>
      </c>
      <c r="K1284" s="69">
        <f t="shared" si="60"/>
        <v>66.87</v>
      </c>
      <c r="L1284" s="69">
        <f t="shared" si="61"/>
        <v>-9.9999999999994316E-2</v>
      </c>
      <c r="M1284" s="69">
        <f t="shared" si="62"/>
        <v>-150.29999999999146</v>
      </c>
    </row>
    <row r="1285" spans="1:14" x14ac:dyDescent="0.2">
      <c r="A1285" s="12" t="s">
        <v>170</v>
      </c>
      <c r="B1285" s="12" t="s">
        <v>171</v>
      </c>
      <c r="C1285" s="12" t="s">
        <v>100</v>
      </c>
      <c r="D1285" s="13" t="s">
        <v>49</v>
      </c>
      <c r="E1285" s="14" t="s">
        <v>50</v>
      </c>
      <c r="F1285" s="15">
        <v>3329</v>
      </c>
      <c r="G1285" s="86">
        <v>71.41</v>
      </c>
      <c r="H1285" s="87">
        <v>71.509999999999991</v>
      </c>
      <c r="I1285" s="87">
        <v>0</v>
      </c>
      <c r="J1285" s="92">
        <v>582</v>
      </c>
      <c r="K1285" s="69">
        <f t="shared" si="60"/>
        <v>71.41</v>
      </c>
      <c r="L1285" s="69">
        <f t="shared" si="61"/>
        <v>-9.9999999999994316E-2</v>
      </c>
      <c r="M1285" s="69">
        <f t="shared" si="62"/>
        <v>-58.199999999996692</v>
      </c>
    </row>
    <row r="1286" spans="1:14" x14ac:dyDescent="0.2">
      <c r="A1286" s="12" t="s">
        <v>170</v>
      </c>
      <c r="B1286" s="12" t="s">
        <v>171</v>
      </c>
      <c r="C1286" s="12" t="s">
        <v>100</v>
      </c>
      <c r="D1286" s="16" t="s">
        <v>51</v>
      </c>
      <c r="E1286" s="17" t="s">
        <v>52</v>
      </c>
      <c r="F1286" s="15">
        <v>3331</v>
      </c>
      <c r="G1286" s="86">
        <v>79.09</v>
      </c>
      <c r="H1286" s="87">
        <v>79.19</v>
      </c>
      <c r="I1286" s="87">
        <v>0</v>
      </c>
      <c r="J1286" s="92">
        <v>0</v>
      </c>
      <c r="K1286" s="69">
        <f t="shared" si="60"/>
        <v>79.09</v>
      </c>
      <c r="L1286" s="69">
        <f t="shared" si="61"/>
        <v>-9.9999999999994316E-2</v>
      </c>
      <c r="M1286" s="69">
        <f t="shared" si="62"/>
        <v>0</v>
      </c>
    </row>
    <row r="1287" spans="1:14" x14ac:dyDescent="0.2">
      <c r="A1287" s="21" t="s">
        <v>78</v>
      </c>
      <c r="B1287" s="21" t="s">
        <v>79</v>
      </c>
      <c r="C1287" s="12" t="s">
        <v>55</v>
      </c>
      <c r="D1287" s="13" t="s">
        <v>21</v>
      </c>
      <c r="E1287" s="14" t="s">
        <v>22</v>
      </c>
      <c r="F1287" s="15">
        <v>3301</v>
      </c>
      <c r="G1287" s="86">
        <v>135.51</v>
      </c>
      <c r="H1287" s="87">
        <v>137.19</v>
      </c>
      <c r="I1287" s="87">
        <v>1.0169171941166661</v>
      </c>
      <c r="J1287" s="92">
        <v>0</v>
      </c>
      <c r="K1287" s="69">
        <f t="shared" si="60"/>
        <v>136.52691719411666</v>
      </c>
      <c r="L1287" s="69">
        <f t="shared" si="61"/>
        <v>-0.66308280588333446</v>
      </c>
      <c r="M1287" s="69">
        <f t="shared" si="62"/>
        <v>0</v>
      </c>
      <c r="N1287" s="70">
        <f>SUM(M1287:M1302)</f>
        <v>-34675.915333668978</v>
      </c>
    </row>
    <row r="1288" spans="1:14" x14ac:dyDescent="0.2">
      <c r="A1288" s="21" t="s">
        <v>78</v>
      </c>
      <c r="B1288" s="21" t="s">
        <v>79</v>
      </c>
      <c r="C1288" s="12" t="s">
        <v>55</v>
      </c>
      <c r="D1288" s="13" t="s">
        <v>23</v>
      </c>
      <c r="E1288" s="14" t="s">
        <v>24</v>
      </c>
      <c r="F1288" s="15">
        <v>3303</v>
      </c>
      <c r="G1288" s="86">
        <v>148.09</v>
      </c>
      <c r="H1288" s="87">
        <v>149.77000000000001</v>
      </c>
      <c r="I1288" s="87">
        <v>1.0169171941166661</v>
      </c>
      <c r="J1288" s="92">
        <v>0</v>
      </c>
      <c r="K1288" s="69">
        <f t="shared" si="60"/>
        <v>149.10691719411668</v>
      </c>
      <c r="L1288" s="69">
        <f t="shared" si="61"/>
        <v>-0.66308280588333446</v>
      </c>
      <c r="M1288" s="69">
        <f t="shared" si="62"/>
        <v>0</v>
      </c>
    </row>
    <row r="1289" spans="1:14" x14ac:dyDescent="0.2">
      <c r="A1289" s="21" t="s">
        <v>78</v>
      </c>
      <c r="B1289" s="21" t="s">
        <v>79</v>
      </c>
      <c r="C1289" s="12" t="s">
        <v>55</v>
      </c>
      <c r="D1289" s="13" t="s">
        <v>25</v>
      </c>
      <c r="E1289" s="14" t="s">
        <v>26</v>
      </c>
      <c r="F1289" s="15">
        <v>3305</v>
      </c>
      <c r="G1289" s="86">
        <v>132.25</v>
      </c>
      <c r="H1289" s="87">
        <v>133.93</v>
      </c>
      <c r="I1289" s="87">
        <v>1.0169171941166661</v>
      </c>
      <c r="J1289" s="92">
        <v>0</v>
      </c>
      <c r="K1289" s="69">
        <f t="shared" si="60"/>
        <v>133.26691719411667</v>
      </c>
      <c r="L1289" s="69">
        <f t="shared" si="61"/>
        <v>-0.66308280588333446</v>
      </c>
      <c r="M1289" s="69">
        <f t="shared" si="62"/>
        <v>0</v>
      </c>
    </row>
    <row r="1290" spans="1:14" x14ac:dyDescent="0.2">
      <c r="A1290" s="21" t="s">
        <v>78</v>
      </c>
      <c r="B1290" s="21" t="s">
        <v>79</v>
      </c>
      <c r="C1290" s="12" t="s">
        <v>55</v>
      </c>
      <c r="D1290" s="13" t="s">
        <v>27</v>
      </c>
      <c r="E1290" s="14" t="s">
        <v>28</v>
      </c>
      <c r="F1290" s="15">
        <v>3307</v>
      </c>
      <c r="G1290" s="86">
        <v>144.82</v>
      </c>
      <c r="H1290" s="87">
        <v>146.5</v>
      </c>
      <c r="I1290" s="87">
        <v>1.0169171941166661</v>
      </c>
      <c r="J1290" s="92">
        <v>0</v>
      </c>
      <c r="K1290" s="69">
        <f t="shared" si="60"/>
        <v>145.83691719411667</v>
      </c>
      <c r="L1290" s="69">
        <f t="shared" si="61"/>
        <v>-0.66308280588333446</v>
      </c>
      <c r="M1290" s="69">
        <f t="shared" si="62"/>
        <v>0</v>
      </c>
    </row>
    <row r="1291" spans="1:14" x14ac:dyDescent="0.2">
      <c r="A1291" s="21" t="s">
        <v>78</v>
      </c>
      <c r="B1291" s="21" t="s">
        <v>79</v>
      </c>
      <c r="C1291" s="12" t="s">
        <v>55</v>
      </c>
      <c r="D1291" s="13" t="s">
        <v>29</v>
      </c>
      <c r="E1291" s="14" t="s">
        <v>30</v>
      </c>
      <c r="F1291" s="15">
        <v>3309</v>
      </c>
      <c r="G1291" s="86">
        <v>86.48</v>
      </c>
      <c r="H1291" s="87">
        <v>88.160000000000011</v>
      </c>
      <c r="I1291" s="87">
        <v>1.0169171941166661</v>
      </c>
      <c r="J1291" s="92">
        <v>4594</v>
      </c>
      <c r="K1291" s="69">
        <f t="shared" si="60"/>
        <v>87.496917194116676</v>
      </c>
      <c r="L1291" s="69">
        <f t="shared" si="61"/>
        <v>-0.66308280588333446</v>
      </c>
      <c r="M1291" s="69">
        <f t="shared" si="62"/>
        <v>-3046.2024102280384</v>
      </c>
    </row>
    <row r="1292" spans="1:14" x14ac:dyDescent="0.2">
      <c r="A1292" s="21" t="s">
        <v>78</v>
      </c>
      <c r="B1292" s="21" t="s">
        <v>79</v>
      </c>
      <c r="C1292" s="12" t="s">
        <v>55</v>
      </c>
      <c r="D1292" s="13" t="s">
        <v>31</v>
      </c>
      <c r="E1292" s="14" t="s">
        <v>32</v>
      </c>
      <c r="F1292" s="15">
        <v>3311</v>
      </c>
      <c r="G1292" s="86">
        <v>113.76</v>
      </c>
      <c r="H1292" s="87">
        <v>115.44000000000001</v>
      </c>
      <c r="I1292" s="87">
        <v>1.0169171941166661</v>
      </c>
      <c r="J1292" s="92">
        <v>0</v>
      </c>
      <c r="K1292" s="69">
        <f t="shared" si="60"/>
        <v>114.77691719411668</v>
      </c>
      <c r="L1292" s="69">
        <f t="shared" si="61"/>
        <v>-0.66308280588333446</v>
      </c>
      <c r="M1292" s="69">
        <f t="shared" si="62"/>
        <v>0</v>
      </c>
    </row>
    <row r="1293" spans="1:14" x14ac:dyDescent="0.2">
      <c r="A1293" s="21" t="s">
        <v>78</v>
      </c>
      <c r="B1293" s="21" t="s">
        <v>79</v>
      </c>
      <c r="C1293" s="12" t="s">
        <v>55</v>
      </c>
      <c r="D1293" s="13" t="s">
        <v>33</v>
      </c>
      <c r="E1293" s="14" t="s">
        <v>34</v>
      </c>
      <c r="F1293" s="15">
        <v>3313</v>
      </c>
      <c r="G1293" s="86">
        <v>121.61</v>
      </c>
      <c r="H1293" s="87">
        <v>123.29</v>
      </c>
      <c r="I1293" s="87">
        <v>1.0169171941166661</v>
      </c>
      <c r="J1293" s="92">
        <v>0</v>
      </c>
      <c r="K1293" s="69">
        <f t="shared" si="60"/>
        <v>122.62691719411667</v>
      </c>
      <c r="L1293" s="69">
        <f t="shared" si="61"/>
        <v>-0.66308280588333446</v>
      </c>
      <c r="M1293" s="69">
        <f t="shared" si="62"/>
        <v>0</v>
      </c>
    </row>
    <row r="1294" spans="1:14" x14ac:dyDescent="0.2">
      <c r="A1294" s="21" t="s">
        <v>78</v>
      </c>
      <c r="B1294" s="21" t="s">
        <v>79</v>
      </c>
      <c r="C1294" s="12" t="s">
        <v>55</v>
      </c>
      <c r="D1294" s="13" t="s">
        <v>35</v>
      </c>
      <c r="E1294" s="14" t="s">
        <v>36</v>
      </c>
      <c r="F1294" s="15">
        <v>3315</v>
      </c>
      <c r="G1294" s="86">
        <v>139.63</v>
      </c>
      <c r="H1294" s="87">
        <v>141.31</v>
      </c>
      <c r="I1294" s="87">
        <v>1.0169171941166661</v>
      </c>
      <c r="J1294" s="92">
        <v>0</v>
      </c>
      <c r="K1294" s="69">
        <f t="shared" si="60"/>
        <v>140.64691719411667</v>
      </c>
      <c r="L1294" s="69">
        <f t="shared" si="61"/>
        <v>-0.66308280588333446</v>
      </c>
      <c r="M1294" s="69">
        <f t="shared" si="62"/>
        <v>0</v>
      </c>
    </row>
    <row r="1295" spans="1:14" x14ac:dyDescent="0.2">
      <c r="A1295" s="21" t="s">
        <v>78</v>
      </c>
      <c r="B1295" s="21" t="s">
        <v>79</v>
      </c>
      <c r="C1295" s="12" t="s">
        <v>55</v>
      </c>
      <c r="D1295" s="13" t="s">
        <v>37</v>
      </c>
      <c r="E1295" s="14" t="s">
        <v>38</v>
      </c>
      <c r="F1295" s="15">
        <v>3317</v>
      </c>
      <c r="G1295" s="86">
        <v>85.94</v>
      </c>
      <c r="H1295" s="87">
        <v>87.62</v>
      </c>
      <c r="I1295" s="87">
        <v>1.0169171941166661</v>
      </c>
      <c r="J1295" s="92">
        <v>0</v>
      </c>
      <c r="K1295" s="69">
        <f t="shared" si="60"/>
        <v>86.95691719411667</v>
      </c>
      <c r="L1295" s="69">
        <f t="shared" si="61"/>
        <v>-0.66308280588333446</v>
      </c>
      <c r="M1295" s="69">
        <f t="shared" si="62"/>
        <v>0</v>
      </c>
    </row>
    <row r="1296" spans="1:14" x14ac:dyDescent="0.2">
      <c r="A1296" s="21" t="s">
        <v>78</v>
      </c>
      <c r="B1296" s="21" t="s">
        <v>79</v>
      </c>
      <c r="C1296" s="12" t="s">
        <v>55</v>
      </c>
      <c r="D1296" s="13" t="s">
        <v>39</v>
      </c>
      <c r="E1296" s="14" t="s">
        <v>40</v>
      </c>
      <c r="F1296" s="15">
        <v>3319</v>
      </c>
      <c r="G1296" s="86">
        <v>105.3</v>
      </c>
      <c r="H1296" s="87">
        <v>106.98</v>
      </c>
      <c r="I1296" s="87">
        <v>1.0169171941166661</v>
      </c>
      <c r="J1296" s="92">
        <v>12557</v>
      </c>
      <c r="K1296" s="69">
        <f t="shared" si="60"/>
        <v>106.31691719411667</v>
      </c>
      <c r="L1296" s="69">
        <f t="shared" si="61"/>
        <v>-0.66308280588333446</v>
      </c>
      <c r="M1296" s="69">
        <f t="shared" si="62"/>
        <v>-8326.330793477031</v>
      </c>
    </row>
    <row r="1297" spans="1:14" x14ac:dyDescent="0.2">
      <c r="A1297" s="21" t="s">
        <v>78</v>
      </c>
      <c r="B1297" s="21" t="s">
        <v>79</v>
      </c>
      <c r="C1297" s="12" t="s">
        <v>55</v>
      </c>
      <c r="D1297" s="13" t="s">
        <v>41</v>
      </c>
      <c r="E1297" s="14" t="s">
        <v>42</v>
      </c>
      <c r="F1297" s="15">
        <v>3321</v>
      </c>
      <c r="G1297" s="86">
        <v>117.82</v>
      </c>
      <c r="H1297" s="87">
        <v>119.5</v>
      </c>
      <c r="I1297" s="87">
        <v>1.0169171941166661</v>
      </c>
      <c r="J1297" s="92">
        <v>0</v>
      </c>
      <c r="K1297" s="69">
        <f t="shared" si="60"/>
        <v>118.83691719411667</v>
      </c>
      <c r="L1297" s="69">
        <f t="shared" si="61"/>
        <v>-0.66308280588333446</v>
      </c>
      <c r="M1297" s="69">
        <f t="shared" si="62"/>
        <v>0</v>
      </c>
    </row>
    <row r="1298" spans="1:14" x14ac:dyDescent="0.2">
      <c r="A1298" s="21" t="s">
        <v>78</v>
      </c>
      <c r="B1298" s="21" t="s">
        <v>79</v>
      </c>
      <c r="C1298" s="12" t="s">
        <v>55</v>
      </c>
      <c r="D1298" s="13" t="s">
        <v>43</v>
      </c>
      <c r="E1298" s="14" t="s">
        <v>44</v>
      </c>
      <c r="F1298" s="15">
        <v>3323</v>
      </c>
      <c r="G1298" s="86">
        <v>72.069999999999993</v>
      </c>
      <c r="H1298" s="87">
        <v>73.75</v>
      </c>
      <c r="I1298" s="87">
        <v>1.0169171941166661</v>
      </c>
      <c r="J1298" s="92">
        <v>0</v>
      </c>
      <c r="K1298" s="69">
        <f t="shared" si="60"/>
        <v>73.086917194116666</v>
      </c>
      <c r="L1298" s="69">
        <f t="shared" si="61"/>
        <v>-0.66308280588333446</v>
      </c>
      <c r="M1298" s="69">
        <f t="shared" si="62"/>
        <v>0</v>
      </c>
    </row>
    <row r="1299" spans="1:14" x14ac:dyDescent="0.2">
      <c r="A1299" s="21" t="s">
        <v>78</v>
      </c>
      <c r="B1299" s="21" t="s">
        <v>79</v>
      </c>
      <c r="C1299" s="12" t="s">
        <v>55</v>
      </c>
      <c r="D1299" s="13" t="s">
        <v>45</v>
      </c>
      <c r="E1299" s="14" t="s">
        <v>46</v>
      </c>
      <c r="F1299" s="15">
        <v>3325</v>
      </c>
      <c r="G1299" s="86">
        <v>93.96</v>
      </c>
      <c r="H1299" s="87">
        <v>95.64</v>
      </c>
      <c r="I1299" s="87">
        <v>1.0169171941166661</v>
      </c>
      <c r="J1299" s="92">
        <v>35144</v>
      </c>
      <c r="K1299" s="69">
        <f t="shared" si="60"/>
        <v>94.976917194116666</v>
      </c>
      <c r="L1299" s="69">
        <f t="shared" si="61"/>
        <v>-0.66308280588333446</v>
      </c>
      <c r="M1299" s="69">
        <f t="shared" si="62"/>
        <v>-23303.382129963906</v>
      </c>
    </row>
    <row r="1300" spans="1:14" x14ac:dyDescent="0.2">
      <c r="A1300" s="21" t="s">
        <v>78</v>
      </c>
      <c r="B1300" s="21" t="s">
        <v>79</v>
      </c>
      <c r="C1300" s="12" t="s">
        <v>55</v>
      </c>
      <c r="D1300" s="13" t="s">
        <v>47</v>
      </c>
      <c r="E1300" s="14" t="s">
        <v>48</v>
      </c>
      <c r="F1300" s="15">
        <v>3327</v>
      </c>
      <c r="G1300" s="86">
        <v>105.3</v>
      </c>
      <c r="H1300" s="87">
        <v>106.98</v>
      </c>
      <c r="I1300" s="87">
        <v>1.0169171941166661</v>
      </c>
      <c r="J1300" s="92">
        <v>0</v>
      </c>
      <c r="K1300" s="69">
        <f t="shared" si="60"/>
        <v>106.31691719411667</v>
      </c>
      <c r="L1300" s="69">
        <f t="shared" si="61"/>
        <v>-0.66308280588333446</v>
      </c>
      <c r="M1300" s="69">
        <f t="shared" si="62"/>
        <v>0</v>
      </c>
    </row>
    <row r="1301" spans="1:14" x14ac:dyDescent="0.2">
      <c r="A1301" s="21" t="s">
        <v>78</v>
      </c>
      <c r="B1301" s="21" t="s">
        <v>79</v>
      </c>
      <c r="C1301" s="12" t="s">
        <v>55</v>
      </c>
      <c r="D1301" s="13" t="s">
        <v>49</v>
      </c>
      <c r="E1301" s="14" t="s">
        <v>50</v>
      </c>
      <c r="F1301" s="15">
        <v>3329</v>
      </c>
      <c r="G1301" s="86">
        <v>113.24</v>
      </c>
      <c r="H1301" s="87">
        <v>114.92</v>
      </c>
      <c r="I1301" s="87">
        <v>1.0169171941166661</v>
      </c>
      <c r="J1301" s="92">
        <v>0</v>
      </c>
      <c r="K1301" s="69">
        <f t="shared" si="60"/>
        <v>114.25691719411667</v>
      </c>
      <c r="L1301" s="69">
        <f t="shared" si="61"/>
        <v>-0.66308280588333446</v>
      </c>
      <c r="M1301" s="69">
        <f t="shared" si="62"/>
        <v>0</v>
      </c>
    </row>
    <row r="1302" spans="1:14" x14ac:dyDescent="0.2">
      <c r="A1302" s="21" t="s">
        <v>78</v>
      </c>
      <c r="B1302" s="21" t="s">
        <v>79</v>
      </c>
      <c r="C1302" s="12" t="s">
        <v>55</v>
      </c>
      <c r="D1302" s="16" t="s">
        <v>51</v>
      </c>
      <c r="E1302" s="17" t="s">
        <v>52</v>
      </c>
      <c r="F1302" s="15">
        <v>3331</v>
      </c>
      <c r="G1302" s="86">
        <v>127.01</v>
      </c>
      <c r="H1302" s="87">
        <v>128.69</v>
      </c>
      <c r="I1302" s="87">
        <v>1.0169171941166661</v>
      </c>
      <c r="J1302" s="92">
        <v>0</v>
      </c>
      <c r="K1302" s="69">
        <f t="shared" si="60"/>
        <v>128.02691719411666</v>
      </c>
      <c r="L1302" s="69">
        <f t="shared" si="61"/>
        <v>-0.66308280588333446</v>
      </c>
      <c r="M1302" s="69">
        <f t="shared" si="62"/>
        <v>0</v>
      </c>
    </row>
    <row r="1303" spans="1:14" x14ac:dyDescent="0.2">
      <c r="A1303" s="20" t="s">
        <v>224</v>
      </c>
      <c r="B1303" s="21" t="s">
        <v>225</v>
      </c>
      <c r="C1303" s="12" t="s">
        <v>55</v>
      </c>
      <c r="D1303" s="13" t="s">
        <v>21</v>
      </c>
      <c r="E1303" s="14" t="s">
        <v>22</v>
      </c>
      <c r="F1303" s="15">
        <v>3301</v>
      </c>
      <c r="G1303" s="86">
        <v>135.51</v>
      </c>
      <c r="H1303" s="87">
        <v>137.19</v>
      </c>
      <c r="I1303" s="87">
        <v>0</v>
      </c>
      <c r="J1303" s="92">
        <v>243</v>
      </c>
      <c r="K1303" s="69">
        <f t="shared" si="60"/>
        <v>135.51</v>
      </c>
      <c r="L1303" s="69">
        <f t="shared" si="61"/>
        <v>-1.6800000000000068</v>
      </c>
      <c r="M1303" s="69">
        <f t="shared" si="62"/>
        <v>-408.24000000000166</v>
      </c>
      <c r="N1303" s="70">
        <f>SUM(M1303:M1318)</f>
        <v>-14426.16000000006</v>
      </c>
    </row>
    <row r="1304" spans="1:14" x14ac:dyDescent="0.2">
      <c r="A1304" s="20" t="s">
        <v>224</v>
      </c>
      <c r="B1304" s="21" t="s">
        <v>225</v>
      </c>
      <c r="C1304" s="12" t="s">
        <v>55</v>
      </c>
      <c r="D1304" s="13" t="s">
        <v>23</v>
      </c>
      <c r="E1304" s="14" t="s">
        <v>24</v>
      </c>
      <c r="F1304" s="15">
        <v>3303</v>
      </c>
      <c r="G1304" s="86">
        <v>148.09</v>
      </c>
      <c r="H1304" s="87">
        <v>149.77000000000001</v>
      </c>
      <c r="I1304" s="87">
        <v>0</v>
      </c>
      <c r="J1304" s="92">
        <v>0</v>
      </c>
      <c r="K1304" s="69">
        <f t="shared" si="60"/>
        <v>148.09</v>
      </c>
      <c r="L1304" s="69">
        <f t="shared" si="61"/>
        <v>-1.6800000000000068</v>
      </c>
      <c r="M1304" s="69">
        <f t="shared" si="62"/>
        <v>0</v>
      </c>
    </row>
    <row r="1305" spans="1:14" x14ac:dyDescent="0.2">
      <c r="A1305" s="20" t="s">
        <v>224</v>
      </c>
      <c r="B1305" s="21" t="s">
        <v>225</v>
      </c>
      <c r="C1305" s="12" t="s">
        <v>55</v>
      </c>
      <c r="D1305" s="13" t="s">
        <v>25</v>
      </c>
      <c r="E1305" s="14" t="s">
        <v>26</v>
      </c>
      <c r="F1305" s="15">
        <v>3305</v>
      </c>
      <c r="G1305" s="86">
        <v>132.25</v>
      </c>
      <c r="H1305" s="87">
        <v>133.93</v>
      </c>
      <c r="I1305" s="87">
        <v>0</v>
      </c>
      <c r="J1305" s="92">
        <v>0</v>
      </c>
      <c r="K1305" s="69">
        <f t="shared" si="60"/>
        <v>132.25</v>
      </c>
      <c r="L1305" s="69">
        <f t="shared" si="61"/>
        <v>-1.6800000000000068</v>
      </c>
      <c r="M1305" s="69">
        <f t="shared" si="62"/>
        <v>0</v>
      </c>
    </row>
    <row r="1306" spans="1:14" x14ac:dyDescent="0.2">
      <c r="A1306" s="20" t="s">
        <v>224</v>
      </c>
      <c r="B1306" s="21" t="s">
        <v>225</v>
      </c>
      <c r="C1306" s="12" t="s">
        <v>55</v>
      </c>
      <c r="D1306" s="13" t="s">
        <v>27</v>
      </c>
      <c r="E1306" s="14" t="s">
        <v>28</v>
      </c>
      <c r="F1306" s="15">
        <v>3307</v>
      </c>
      <c r="G1306" s="86">
        <v>144.82</v>
      </c>
      <c r="H1306" s="87">
        <v>146.5</v>
      </c>
      <c r="I1306" s="87">
        <v>0</v>
      </c>
      <c r="J1306" s="92">
        <v>0</v>
      </c>
      <c r="K1306" s="69">
        <f t="shared" si="60"/>
        <v>144.82</v>
      </c>
      <c r="L1306" s="69">
        <f t="shared" si="61"/>
        <v>-1.6800000000000068</v>
      </c>
      <c r="M1306" s="69">
        <f t="shared" si="62"/>
        <v>0</v>
      </c>
    </row>
    <row r="1307" spans="1:14" x14ac:dyDescent="0.2">
      <c r="A1307" s="20" t="s">
        <v>224</v>
      </c>
      <c r="B1307" s="21" t="s">
        <v>225</v>
      </c>
      <c r="C1307" s="12" t="s">
        <v>55</v>
      </c>
      <c r="D1307" s="13" t="s">
        <v>29</v>
      </c>
      <c r="E1307" s="14" t="s">
        <v>30</v>
      </c>
      <c r="F1307" s="15">
        <v>3309</v>
      </c>
      <c r="G1307" s="86">
        <v>86.48</v>
      </c>
      <c r="H1307" s="87">
        <v>88.160000000000011</v>
      </c>
      <c r="I1307" s="87">
        <v>0</v>
      </c>
      <c r="J1307" s="92">
        <v>1027</v>
      </c>
      <c r="K1307" s="69">
        <f t="shared" si="60"/>
        <v>86.48</v>
      </c>
      <c r="L1307" s="69">
        <f t="shared" si="61"/>
        <v>-1.6800000000000068</v>
      </c>
      <c r="M1307" s="69">
        <f t="shared" si="62"/>
        <v>-1725.3600000000069</v>
      </c>
    </row>
    <row r="1308" spans="1:14" x14ac:dyDescent="0.2">
      <c r="A1308" s="20" t="s">
        <v>224</v>
      </c>
      <c r="B1308" s="21" t="s">
        <v>225</v>
      </c>
      <c r="C1308" s="12" t="s">
        <v>55</v>
      </c>
      <c r="D1308" s="13" t="s">
        <v>31</v>
      </c>
      <c r="E1308" s="14" t="s">
        <v>32</v>
      </c>
      <c r="F1308" s="15">
        <v>3311</v>
      </c>
      <c r="G1308" s="86">
        <v>113.76</v>
      </c>
      <c r="H1308" s="87">
        <v>115.44000000000001</v>
      </c>
      <c r="I1308" s="87">
        <v>0</v>
      </c>
      <c r="J1308" s="92">
        <v>0</v>
      </c>
      <c r="K1308" s="69">
        <f t="shared" si="60"/>
        <v>113.76</v>
      </c>
      <c r="L1308" s="69">
        <f t="shared" si="61"/>
        <v>-1.6800000000000068</v>
      </c>
      <c r="M1308" s="69">
        <f t="shared" si="62"/>
        <v>0</v>
      </c>
    </row>
    <row r="1309" spans="1:14" x14ac:dyDescent="0.2">
      <c r="A1309" s="20" t="s">
        <v>224</v>
      </c>
      <c r="B1309" s="21" t="s">
        <v>225</v>
      </c>
      <c r="C1309" s="12" t="s">
        <v>55</v>
      </c>
      <c r="D1309" s="13" t="s">
        <v>33</v>
      </c>
      <c r="E1309" s="14" t="s">
        <v>34</v>
      </c>
      <c r="F1309" s="15">
        <v>3313</v>
      </c>
      <c r="G1309" s="86">
        <v>121.61</v>
      </c>
      <c r="H1309" s="87">
        <v>123.29</v>
      </c>
      <c r="I1309" s="87">
        <v>0</v>
      </c>
      <c r="J1309" s="92">
        <v>112</v>
      </c>
      <c r="K1309" s="69">
        <f t="shared" si="60"/>
        <v>121.61</v>
      </c>
      <c r="L1309" s="69">
        <f t="shared" si="61"/>
        <v>-1.6800000000000068</v>
      </c>
      <c r="M1309" s="69">
        <f t="shared" si="62"/>
        <v>-188.16000000000076</v>
      </c>
    </row>
    <row r="1310" spans="1:14" x14ac:dyDescent="0.2">
      <c r="A1310" s="20" t="s">
        <v>224</v>
      </c>
      <c r="B1310" s="21" t="s">
        <v>225</v>
      </c>
      <c r="C1310" s="12" t="s">
        <v>55</v>
      </c>
      <c r="D1310" s="13" t="s">
        <v>35</v>
      </c>
      <c r="E1310" s="14" t="s">
        <v>36</v>
      </c>
      <c r="F1310" s="15">
        <v>3315</v>
      </c>
      <c r="G1310" s="86">
        <v>139.63</v>
      </c>
      <c r="H1310" s="87">
        <v>141.31</v>
      </c>
      <c r="I1310" s="87">
        <v>0</v>
      </c>
      <c r="J1310" s="92">
        <v>0</v>
      </c>
      <c r="K1310" s="69">
        <f t="shared" si="60"/>
        <v>139.63</v>
      </c>
      <c r="L1310" s="69">
        <f t="shared" si="61"/>
        <v>-1.6800000000000068</v>
      </c>
      <c r="M1310" s="69">
        <f t="shared" si="62"/>
        <v>0</v>
      </c>
    </row>
    <row r="1311" spans="1:14" x14ac:dyDescent="0.2">
      <c r="A1311" s="20" t="s">
        <v>224</v>
      </c>
      <c r="B1311" s="21" t="s">
        <v>225</v>
      </c>
      <c r="C1311" s="12" t="s">
        <v>55</v>
      </c>
      <c r="D1311" s="13" t="s">
        <v>37</v>
      </c>
      <c r="E1311" s="14" t="s">
        <v>38</v>
      </c>
      <c r="F1311" s="15">
        <v>3317</v>
      </c>
      <c r="G1311" s="86">
        <v>85.94</v>
      </c>
      <c r="H1311" s="87">
        <v>87.62</v>
      </c>
      <c r="I1311" s="87">
        <v>0</v>
      </c>
      <c r="J1311" s="92">
        <v>0</v>
      </c>
      <c r="K1311" s="69">
        <f t="shared" si="60"/>
        <v>85.94</v>
      </c>
      <c r="L1311" s="69">
        <f t="shared" si="61"/>
        <v>-1.6800000000000068</v>
      </c>
      <c r="M1311" s="69">
        <f t="shared" si="62"/>
        <v>0</v>
      </c>
    </row>
    <row r="1312" spans="1:14" x14ac:dyDescent="0.2">
      <c r="A1312" s="20" t="s">
        <v>224</v>
      </c>
      <c r="B1312" s="21" t="s">
        <v>225</v>
      </c>
      <c r="C1312" s="12" t="s">
        <v>55</v>
      </c>
      <c r="D1312" s="13" t="s">
        <v>39</v>
      </c>
      <c r="E1312" s="14" t="s">
        <v>40</v>
      </c>
      <c r="F1312" s="15">
        <v>3319</v>
      </c>
      <c r="G1312" s="86">
        <v>105.3</v>
      </c>
      <c r="H1312" s="87">
        <v>106.98</v>
      </c>
      <c r="I1312" s="87">
        <v>0</v>
      </c>
      <c r="J1312" s="92">
        <v>0</v>
      </c>
      <c r="K1312" s="69">
        <f t="shared" si="60"/>
        <v>105.3</v>
      </c>
      <c r="L1312" s="69">
        <f t="shared" si="61"/>
        <v>-1.6800000000000068</v>
      </c>
      <c r="M1312" s="69">
        <f t="shared" si="62"/>
        <v>0</v>
      </c>
    </row>
    <row r="1313" spans="1:14" x14ac:dyDescent="0.2">
      <c r="A1313" s="20" t="s">
        <v>224</v>
      </c>
      <c r="B1313" s="21" t="s">
        <v>225</v>
      </c>
      <c r="C1313" s="12" t="s">
        <v>55</v>
      </c>
      <c r="D1313" s="13" t="s">
        <v>41</v>
      </c>
      <c r="E1313" s="14" t="s">
        <v>42</v>
      </c>
      <c r="F1313" s="15">
        <v>3321</v>
      </c>
      <c r="G1313" s="86">
        <v>117.82</v>
      </c>
      <c r="H1313" s="87">
        <v>119.5</v>
      </c>
      <c r="I1313" s="87">
        <v>0</v>
      </c>
      <c r="J1313" s="92">
        <v>0</v>
      </c>
      <c r="K1313" s="69">
        <f t="shared" si="60"/>
        <v>117.82</v>
      </c>
      <c r="L1313" s="69">
        <f t="shared" si="61"/>
        <v>-1.6800000000000068</v>
      </c>
      <c r="M1313" s="69">
        <f t="shared" si="62"/>
        <v>0</v>
      </c>
    </row>
    <row r="1314" spans="1:14" x14ac:dyDescent="0.2">
      <c r="A1314" s="20" t="s">
        <v>224</v>
      </c>
      <c r="B1314" s="21" t="s">
        <v>225</v>
      </c>
      <c r="C1314" s="12" t="s">
        <v>55</v>
      </c>
      <c r="D1314" s="13" t="s">
        <v>43</v>
      </c>
      <c r="E1314" s="14" t="s">
        <v>44</v>
      </c>
      <c r="F1314" s="15">
        <v>3323</v>
      </c>
      <c r="G1314" s="86">
        <v>72.069999999999993</v>
      </c>
      <c r="H1314" s="87">
        <v>73.75</v>
      </c>
      <c r="I1314" s="87">
        <v>0</v>
      </c>
      <c r="J1314" s="92">
        <v>578</v>
      </c>
      <c r="K1314" s="69">
        <f t="shared" si="60"/>
        <v>72.069999999999993</v>
      </c>
      <c r="L1314" s="69">
        <f t="shared" si="61"/>
        <v>-1.6800000000000068</v>
      </c>
      <c r="M1314" s="69">
        <f t="shared" si="62"/>
        <v>-971.04000000000394</v>
      </c>
    </row>
    <row r="1315" spans="1:14" x14ac:dyDescent="0.2">
      <c r="A1315" s="20" t="s">
        <v>224</v>
      </c>
      <c r="B1315" s="21" t="s">
        <v>225</v>
      </c>
      <c r="C1315" s="12" t="s">
        <v>55</v>
      </c>
      <c r="D1315" s="13" t="s">
        <v>45</v>
      </c>
      <c r="E1315" s="14" t="s">
        <v>46</v>
      </c>
      <c r="F1315" s="15">
        <v>3325</v>
      </c>
      <c r="G1315" s="86">
        <v>93.96</v>
      </c>
      <c r="H1315" s="87">
        <v>95.64</v>
      </c>
      <c r="I1315" s="87">
        <v>0</v>
      </c>
      <c r="J1315" s="92">
        <v>6275</v>
      </c>
      <c r="K1315" s="69">
        <f t="shared" si="60"/>
        <v>93.96</v>
      </c>
      <c r="L1315" s="69">
        <f t="shared" si="61"/>
        <v>-1.6800000000000068</v>
      </c>
      <c r="M1315" s="69">
        <f t="shared" si="62"/>
        <v>-10542.000000000044</v>
      </c>
    </row>
    <row r="1316" spans="1:14" x14ac:dyDescent="0.2">
      <c r="A1316" s="20" t="s">
        <v>224</v>
      </c>
      <c r="B1316" s="21" t="s">
        <v>225</v>
      </c>
      <c r="C1316" s="12" t="s">
        <v>55</v>
      </c>
      <c r="D1316" s="13" t="s">
        <v>47</v>
      </c>
      <c r="E1316" s="14" t="s">
        <v>48</v>
      </c>
      <c r="F1316" s="15">
        <v>3327</v>
      </c>
      <c r="G1316" s="86">
        <v>105.3</v>
      </c>
      <c r="H1316" s="87">
        <v>106.98</v>
      </c>
      <c r="I1316" s="87">
        <v>0</v>
      </c>
      <c r="J1316" s="92">
        <v>352</v>
      </c>
      <c r="K1316" s="69">
        <f t="shared" si="60"/>
        <v>105.3</v>
      </c>
      <c r="L1316" s="69">
        <f t="shared" si="61"/>
        <v>-1.6800000000000068</v>
      </c>
      <c r="M1316" s="69">
        <f t="shared" si="62"/>
        <v>-591.3600000000024</v>
      </c>
    </row>
    <row r="1317" spans="1:14" x14ac:dyDescent="0.2">
      <c r="A1317" s="20" t="s">
        <v>224</v>
      </c>
      <c r="B1317" s="21" t="s">
        <v>225</v>
      </c>
      <c r="C1317" s="12" t="s">
        <v>55</v>
      </c>
      <c r="D1317" s="13" t="s">
        <v>49</v>
      </c>
      <c r="E1317" s="14" t="s">
        <v>50</v>
      </c>
      <c r="F1317" s="15">
        <v>3329</v>
      </c>
      <c r="G1317" s="86">
        <v>113.24</v>
      </c>
      <c r="H1317" s="87">
        <v>114.92</v>
      </c>
      <c r="I1317" s="87">
        <v>0</v>
      </c>
      <c r="J1317" s="92">
        <v>0</v>
      </c>
      <c r="K1317" s="69">
        <f t="shared" si="60"/>
        <v>113.24</v>
      </c>
      <c r="L1317" s="69">
        <f t="shared" si="61"/>
        <v>-1.6800000000000068</v>
      </c>
      <c r="M1317" s="69">
        <f t="shared" si="62"/>
        <v>0</v>
      </c>
    </row>
    <row r="1318" spans="1:14" x14ac:dyDescent="0.2">
      <c r="A1318" s="20" t="s">
        <v>224</v>
      </c>
      <c r="B1318" s="21" t="s">
        <v>225</v>
      </c>
      <c r="C1318" s="12" t="s">
        <v>55</v>
      </c>
      <c r="D1318" s="16" t="s">
        <v>51</v>
      </c>
      <c r="E1318" s="17" t="s">
        <v>52</v>
      </c>
      <c r="F1318" s="15">
        <v>3331</v>
      </c>
      <c r="G1318" s="86">
        <v>127.01</v>
      </c>
      <c r="H1318" s="87">
        <v>128.69</v>
      </c>
      <c r="I1318" s="87">
        <v>0</v>
      </c>
      <c r="J1318" s="92">
        <v>0</v>
      </c>
      <c r="K1318" s="69">
        <f t="shared" si="60"/>
        <v>127.01</v>
      </c>
      <c r="L1318" s="69">
        <f t="shared" si="61"/>
        <v>-1.6799999999999926</v>
      </c>
      <c r="M1318" s="69">
        <f t="shared" si="62"/>
        <v>0</v>
      </c>
    </row>
    <row r="1319" spans="1:14" x14ac:dyDescent="0.2">
      <c r="A1319" s="12" t="s">
        <v>252</v>
      </c>
      <c r="B1319" s="12" t="s">
        <v>253</v>
      </c>
      <c r="C1319" s="12" t="s">
        <v>55</v>
      </c>
      <c r="D1319" s="13" t="s">
        <v>21</v>
      </c>
      <c r="E1319" s="14" t="s">
        <v>22</v>
      </c>
      <c r="F1319" s="15">
        <v>3301</v>
      </c>
      <c r="G1319" s="86">
        <v>135.51</v>
      </c>
      <c r="H1319" s="87">
        <v>137.19</v>
      </c>
      <c r="I1319" s="87">
        <v>0</v>
      </c>
      <c r="J1319" s="92">
        <v>0</v>
      </c>
      <c r="K1319" s="69">
        <f t="shared" ref="K1319:K1350" si="63">+G1319+I1319</f>
        <v>135.51</v>
      </c>
      <c r="L1319" s="69">
        <f t="shared" ref="L1319:L1350" si="64">+K1319-H1319</f>
        <v>-1.6800000000000068</v>
      </c>
      <c r="M1319" s="69">
        <f t="shared" ref="M1319:M1350" si="65">+L1319*J1319</f>
        <v>0</v>
      </c>
      <c r="N1319" s="70">
        <f>SUM(M1319:M1334)</f>
        <v>0</v>
      </c>
    </row>
    <row r="1320" spans="1:14" x14ac:dyDescent="0.2">
      <c r="A1320" s="12" t="s">
        <v>252</v>
      </c>
      <c r="B1320" s="12" t="s">
        <v>253</v>
      </c>
      <c r="C1320" s="12" t="s">
        <v>55</v>
      </c>
      <c r="D1320" s="13" t="s">
        <v>23</v>
      </c>
      <c r="E1320" s="14" t="s">
        <v>24</v>
      </c>
      <c r="F1320" s="15">
        <v>3303</v>
      </c>
      <c r="G1320" s="86">
        <v>148.09</v>
      </c>
      <c r="H1320" s="87">
        <v>149.77000000000001</v>
      </c>
      <c r="I1320" s="87">
        <v>0</v>
      </c>
      <c r="J1320" s="92">
        <v>0</v>
      </c>
      <c r="K1320" s="69">
        <f t="shared" si="63"/>
        <v>148.09</v>
      </c>
      <c r="L1320" s="69">
        <f t="shared" si="64"/>
        <v>-1.6800000000000068</v>
      </c>
      <c r="M1320" s="69">
        <f t="shared" si="65"/>
        <v>0</v>
      </c>
    </row>
    <row r="1321" spans="1:14" x14ac:dyDescent="0.2">
      <c r="A1321" s="12" t="s">
        <v>252</v>
      </c>
      <c r="B1321" s="12" t="s">
        <v>253</v>
      </c>
      <c r="C1321" s="12" t="s">
        <v>55</v>
      </c>
      <c r="D1321" s="13" t="s">
        <v>25</v>
      </c>
      <c r="E1321" s="14" t="s">
        <v>26</v>
      </c>
      <c r="F1321" s="15">
        <v>3305</v>
      </c>
      <c r="G1321" s="86">
        <v>132.25</v>
      </c>
      <c r="H1321" s="87">
        <v>133.93</v>
      </c>
      <c r="I1321" s="87">
        <v>0</v>
      </c>
      <c r="J1321" s="92">
        <v>0</v>
      </c>
      <c r="K1321" s="69">
        <f t="shared" si="63"/>
        <v>132.25</v>
      </c>
      <c r="L1321" s="69">
        <f t="shared" si="64"/>
        <v>-1.6800000000000068</v>
      </c>
      <c r="M1321" s="69">
        <f t="shared" si="65"/>
        <v>0</v>
      </c>
    </row>
    <row r="1322" spans="1:14" x14ac:dyDescent="0.2">
      <c r="A1322" s="12" t="s">
        <v>252</v>
      </c>
      <c r="B1322" s="12" t="s">
        <v>253</v>
      </c>
      <c r="C1322" s="12" t="s">
        <v>55</v>
      </c>
      <c r="D1322" s="13" t="s">
        <v>27</v>
      </c>
      <c r="E1322" s="14" t="s">
        <v>28</v>
      </c>
      <c r="F1322" s="15">
        <v>3307</v>
      </c>
      <c r="G1322" s="86">
        <v>144.82</v>
      </c>
      <c r="H1322" s="87">
        <v>146.5</v>
      </c>
      <c r="I1322" s="87">
        <v>0</v>
      </c>
      <c r="J1322" s="92">
        <v>0</v>
      </c>
      <c r="K1322" s="69">
        <f t="shared" si="63"/>
        <v>144.82</v>
      </c>
      <c r="L1322" s="69">
        <f t="shared" si="64"/>
        <v>-1.6800000000000068</v>
      </c>
      <c r="M1322" s="69">
        <f t="shared" si="65"/>
        <v>0</v>
      </c>
    </row>
    <row r="1323" spans="1:14" x14ac:dyDescent="0.2">
      <c r="A1323" s="12" t="s">
        <v>252</v>
      </c>
      <c r="B1323" s="12" t="s">
        <v>253</v>
      </c>
      <c r="C1323" s="12" t="s">
        <v>55</v>
      </c>
      <c r="D1323" s="13" t="s">
        <v>29</v>
      </c>
      <c r="E1323" s="14" t="s">
        <v>30</v>
      </c>
      <c r="F1323" s="15">
        <v>3309</v>
      </c>
      <c r="G1323" s="86">
        <v>86.48</v>
      </c>
      <c r="H1323" s="87">
        <v>88.160000000000011</v>
      </c>
      <c r="I1323" s="87">
        <v>0</v>
      </c>
      <c r="J1323" s="92">
        <v>0</v>
      </c>
      <c r="K1323" s="69">
        <f t="shared" si="63"/>
        <v>86.48</v>
      </c>
      <c r="L1323" s="69">
        <f t="shared" si="64"/>
        <v>-1.6800000000000068</v>
      </c>
      <c r="M1323" s="69">
        <f t="shared" si="65"/>
        <v>0</v>
      </c>
    </row>
    <row r="1324" spans="1:14" x14ac:dyDescent="0.2">
      <c r="A1324" s="12" t="s">
        <v>252</v>
      </c>
      <c r="B1324" s="12" t="s">
        <v>253</v>
      </c>
      <c r="C1324" s="12" t="s">
        <v>55</v>
      </c>
      <c r="D1324" s="13" t="s">
        <v>31</v>
      </c>
      <c r="E1324" s="14" t="s">
        <v>32</v>
      </c>
      <c r="F1324" s="15">
        <v>3311</v>
      </c>
      <c r="G1324" s="86">
        <v>113.76</v>
      </c>
      <c r="H1324" s="87">
        <v>115.44000000000001</v>
      </c>
      <c r="I1324" s="87">
        <v>0</v>
      </c>
      <c r="J1324" s="92">
        <v>0</v>
      </c>
      <c r="K1324" s="69">
        <f t="shared" si="63"/>
        <v>113.76</v>
      </c>
      <c r="L1324" s="69">
        <f t="shared" si="64"/>
        <v>-1.6800000000000068</v>
      </c>
      <c r="M1324" s="69">
        <f t="shared" si="65"/>
        <v>0</v>
      </c>
    </row>
    <row r="1325" spans="1:14" x14ac:dyDescent="0.2">
      <c r="A1325" s="12" t="s">
        <v>252</v>
      </c>
      <c r="B1325" s="12" t="s">
        <v>253</v>
      </c>
      <c r="C1325" s="12" t="s">
        <v>55</v>
      </c>
      <c r="D1325" s="13" t="s">
        <v>33</v>
      </c>
      <c r="E1325" s="14" t="s">
        <v>34</v>
      </c>
      <c r="F1325" s="15">
        <v>3313</v>
      </c>
      <c r="G1325" s="86">
        <v>121.61</v>
      </c>
      <c r="H1325" s="87">
        <v>123.29</v>
      </c>
      <c r="I1325" s="87">
        <v>0</v>
      </c>
      <c r="J1325" s="92">
        <v>0</v>
      </c>
      <c r="K1325" s="69">
        <f t="shared" si="63"/>
        <v>121.61</v>
      </c>
      <c r="L1325" s="69">
        <f t="shared" si="64"/>
        <v>-1.6800000000000068</v>
      </c>
      <c r="M1325" s="69">
        <f t="shared" si="65"/>
        <v>0</v>
      </c>
    </row>
    <row r="1326" spans="1:14" x14ac:dyDescent="0.2">
      <c r="A1326" s="12" t="s">
        <v>252</v>
      </c>
      <c r="B1326" s="12" t="s">
        <v>253</v>
      </c>
      <c r="C1326" s="12" t="s">
        <v>55</v>
      </c>
      <c r="D1326" s="13" t="s">
        <v>35</v>
      </c>
      <c r="E1326" s="14" t="s">
        <v>36</v>
      </c>
      <c r="F1326" s="15">
        <v>3315</v>
      </c>
      <c r="G1326" s="86">
        <v>139.63</v>
      </c>
      <c r="H1326" s="87">
        <v>141.31</v>
      </c>
      <c r="I1326" s="87">
        <v>0</v>
      </c>
      <c r="J1326" s="92">
        <v>0</v>
      </c>
      <c r="K1326" s="69">
        <f t="shared" si="63"/>
        <v>139.63</v>
      </c>
      <c r="L1326" s="69">
        <f t="shared" si="64"/>
        <v>-1.6800000000000068</v>
      </c>
      <c r="M1326" s="69">
        <f t="shared" si="65"/>
        <v>0</v>
      </c>
    </row>
    <row r="1327" spans="1:14" x14ac:dyDescent="0.2">
      <c r="A1327" s="12" t="s">
        <v>252</v>
      </c>
      <c r="B1327" s="12" t="s">
        <v>253</v>
      </c>
      <c r="C1327" s="12" t="s">
        <v>55</v>
      </c>
      <c r="D1327" s="13" t="s">
        <v>37</v>
      </c>
      <c r="E1327" s="14" t="s">
        <v>38</v>
      </c>
      <c r="F1327" s="15">
        <v>3317</v>
      </c>
      <c r="G1327" s="86">
        <v>85.94</v>
      </c>
      <c r="H1327" s="87">
        <v>87.62</v>
      </c>
      <c r="I1327" s="87">
        <v>0</v>
      </c>
      <c r="J1327" s="92">
        <v>0</v>
      </c>
      <c r="K1327" s="69">
        <f t="shared" si="63"/>
        <v>85.94</v>
      </c>
      <c r="L1327" s="69">
        <f t="shared" si="64"/>
        <v>-1.6800000000000068</v>
      </c>
      <c r="M1327" s="69">
        <f t="shared" si="65"/>
        <v>0</v>
      </c>
    </row>
    <row r="1328" spans="1:14" x14ac:dyDescent="0.2">
      <c r="A1328" s="12" t="s">
        <v>252</v>
      </c>
      <c r="B1328" s="12" t="s">
        <v>253</v>
      </c>
      <c r="C1328" s="12" t="s">
        <v>55</v>
      </c>
      <c r="D1328" s="13" t="s">
        <v>39</v>
      </c>
      <c r="E1328" s="14" t="s">
        <v>40</v>
      </c>
      <c r="F1328" s="15">
        <v>3319</v>
      </c>
      <c r="G1328" s="86">
        <v>105.3</v>
      </c>
      <c r="H1328" s="87">
        <v>106.98</v>
      </c>
      <c r="I1328" s="87">
        <v>0</v>
      </c>
      <c r="J1328" s="92">
        <v>0</v>
      </c>
      <c r="K1328" s="69">
        <f t="shared" si="63"/>
        <v>105.3</v>
      </c>
      <c r="L1328" s="69">
        <f t="shared" si="64"/>
        <v>-1.6800000000000068</v>
      </c>
      <c r="M1328" s="69">
        <f t="shared" si="65"/>
        <v>0</v>
      </c>
    </row>
    <row r="1329" spans="1:14" x14ac:dyDescent="0.2">
      <c r="A1329" s="12" t="s">
        <v>252</v>
      </c>
      <c r="B1329" s="12" t="s">
        <v>253</v>
      </c>
      <c r="C1329" s="12" t="s">
        <v>55</v>
      </c>
      <c r="D1329" s="13" t="s">
        <v>41</v>
      </c>
      <c r="E1329" s="14" t="s">
        <v>42</v>
      </c>
      <c r="F1329" s="15">
        <v>3321</v>
      </c>
      <c r="G1329" s="86">
        <v>117.82</v>
      </c>
      <c r="H1329" s="87">
        <v>119.5</v>
      </c>
      <c r="I1329" s="87">
        <v>0</v>
      </c>
      <c r="J1329" s="92">
        <v>0</v>
      </c>
      <c r="K1329" s="69">
        <f t="shared" si="63"/>
        <v>117.82</v>
      </c>
      <c r="L1329" s="69">
        <f t="shared" si="64"/>
        <v>-1.6800000000000068</v>
      </c>
      <c r="M1329" s="69">
        <f t="shared" si="65"/>
        <v>0</v>
      </c>
    </row>
    <row r="1330" spans="1:14" x14ac:dyDescent="0.2">
      <c r="A1330" s="12" t="s">
        <v>252</v>
      </c>
      <c r="B1330" s="12" t="s">
        <v>253</v>
      </c>
      <c r="C1330" s="12" t="s">
        <v>55</v>
      </c>
      <c r="D1330" s="13" t="s">
        <v>43</v>
      </c>
      <c r="E1330" s="14" t="s">
        <v>44</v>
      </c>
      <c r="F1330" s="15">
        <v>3323</v>
      </c>
      <c r="G1330" s="86">
        <v>72.069999999999993</v>
      </c>
      <c r="H1330" s="87">
        <v>73.75</v>
      </c>
      <c r="I1330" s="87">
        <v>0</v>
      </c>
      <c r="J1330" s="92">
        <v>0</v>
      </c>
      <c r="K1330" s="69">
        <f t="shared" si="63"/>
        <v>72.069999999999993</v>
      </c>
      <c r="L1330" s="69">
        <f t="shared" si="64"/>
        <v>-1.6800000000000068</v>
      </c>
      <c r="M1330" s="69">
        <f t="shared" si="65"/>
        <v>0</v>
      </c>
    </row>
    <row r="1331" spans="1:14" x14ac:dyDescent="0.2">
      <c r="A1331" s="12" t="s">
        <v>252</v>
      </c>
      <c r="B1331" s="12" t="s">
        <v>253</v>
      </c>
      <c r="C1331" s="12" t="s">
        <v>55</v>
      </c>
      <c r="D1331" s="13" t="s">
        <v>45</v>
      </c>
      <c r="E1331" s="14" t="s">
        <v>46</v>
      </c>
      <c r="F1331" s="15">
        <v>3325</v>
      </c>
      <c r="G1331" s="86">
        <v>93.96</v>
      </c>
      <c r="H1331" s="87">
        <v>95.64</v>
      </c>
      <c r="I1331" s="87">
        <v>0</v>
      </c>
      <c r="J1331" s="92">
        <v>0</v>
      </c>
      <c r="K1331" s="69">
        <f t="shared" si="63"/>
        <v>93.96</v>
      </c>
      <c r="L1331" s="69">
        <f t="shared" si="64"/>
        <v>-1.6800000000000068</v>
      </c>
      <c r="M1331" s="69">
        <f t="shared" si="65"/>
        <v>0</v>
      </c>
    </row>
    <row r="1332" spans="1:14" x14ac:dyDescent="0.2">
      <c r="A1332" s="12" t="s">
        <v>252</v>
      </c>
      <c r="B1332" s="12" t="s">
        <v>253</v>
      </c>
      <c r="C1332" s="12" t="s">
        <v>55</v>
      </c>
      <c r="D1332" s="13" t="s">
        <v>47</v>
      </c>
      <c r="E1332" s="14" t="s">
        <v>48</v>
      </c>
      <c r="F1332" s="15">
        <v>3327</v>
      </c>
      <c r="G1332" s="86">
        <v>105.3</v>
      </c>
      <c r="H1332" s="87">
        <v>106.98</v>
      </c>
      <c r="I1332" s="87">
        <v>0</v>
      </c>
      <c r="J1332" s="92">
        <v>0</v>
      </c>
      <c r="K1332" s="69">
        <f t="shared" si="63"/>
        <v>105.3</v>
      </c>
      <c r="L1332" s="69">
        <f t="shared" si="64"/>
        <v>-1.6800000000000068</v>
      </c>
      <c r="M1332" s="69">
        <f t="shared" si="65"/>
        <v>0</v>
      </c>
    </row>
    <row r="1333" spans="1:14" x14ac:dyDescent="0.2">
      <c r="A1333" s="12" t="s">
        <v>252</v>
      </c>
      <c r="B1333" s="12" t="s">
        <v>253</v>
      </c>
      <c r="C1333" s="12" t="s">
        <v>55</v>
      </c>
      <c r="D1333" s="13" t="s">
        <v>49</v>
      </c>
      <c r="E1333" s="14" t="s">
        <v>50</v>
      </c>
      <c r="F1333" s="15">
        <v>3329</v>
      </c>
      <c r="G1333" s="86">
        <v>113.24</v>
      </c>
      <c r="H1333" s="87">
        <v>114.92</v>
      </c>
      <c r="I1333" s="87">
        <v>0</v>
      </c>
      <c r="J1333" s="92">
        <v>0</v>
      </c>
      <c r="K1333" s="69">
        <f t="shared" si="63"/>
        <v>113.24</v>
      </c>
      <c r="L1333" s="69">
        <f t="shared" si="64"/>
        <v>-1.6800000000000068</v>
      </c>
      <c r="M1333" s="69">
        <f t="shared" si="65"/>
        <v>0</v>
      </c>
    </row>
    <row r="1334" spans="1:14" x14ac:dyDescent="0.2">
      <c r="A1334" s="12" t="s">
        <v>252</v>
      </c>
      <c r="B1334" s="12" t="s">
        <v>253</v>
      </c>
      <c r="C1334" s="12" t="s">
        <v>55</v>
      </c>
      <c r="D1334" s="16" t="s">
        <v>51</v>
      </c>
      <c r="E1334" s="17" t="s">
        <v>52</v>
      </c>
      <c r="F1334" s="15">
        <v>3331</v>
      </c>
      <c r="G1334" s="86">
        <v>127.01</v>
      </c>
      <c r="H1334" s="87">
        <v>128.69</v>
      </c>
      <c r="I1334" s="87">
        <v>0</v>
      </c>
      <c r="J1334" s="92">
        <v>0</v>
      </c>
      <c r="K1334" s="69">
        <f t="shared" si="63"/>
        <v>127.01</v>
      </c>
      <c r="L1334" s="69">
        <f t="shared" si="64"/>
        <v>-1.6799999999999926</v>
      </c>
      <c r="M1334" s="69">
        <f t="shared" si="65"/>
        <v>0</v>
      </c>
    </row>
    <row r="1335" spans="1:14" x14ac:dyDescent="0.2">
      <c r="A1335" s="20" t="s">
        <v>254</v>
      </c>
      <c r="B1335" s="12" t="s">
        <v>253</v>
      </c>
      <c r="C1335" s="12" t="s">
        <v>55</v>
      </c>
      <c r="D1335" s="13" t="s">
        <v>21</v>
      </c>
      <c r="E1335" s="14" t="s">
        <v>22</v>
      </c>
      <c r="F1335" s="15">
        <v>3301</v>
      </c>
      <c r="G1335" s="86">
        <v>135.51</v>
      </c>
      <c r="H1335" s="87">
        <v>137.19</v>
      </c>
      <c r="I1335" s="87">
        <v>0</v>
      </c>
      <c r="J1335" s="92">
        <v>0</v>
      </c>
      <c r="K1335" s="69">
        <f t="shared" si="63"/>
        <v>135.51</v>
      </c>
      <c r="L1335" s="69">
        <f t="shared" si="64"/>
        <v>-1.6800000000000068</v>
      </c>
      <c r="M1335" s="69">
        <f t="shared" si="65"/>
        <v>0</v>
      </c>
      <c r="N1335" s="70">
        <f>SUM(M1335:M1350)</f>
        <v>-14343.840000000058</v>
      </c>
    </row>
    <row r="1336" spans="1:14" x14ac:dyDescent="0.2">
      <c r="A1336" s="20" t="s">
        <v>254</v>
      </c>
      <c r="B1336" s="12" t="s">
        <v>253</v>
      </c>
      <c r="C1336" s="12" t="s">
        <v>55</v>
      </c>
      <c r="D1336" s="13" t="s">
        <v>23</v>
      </c>
      <c r="E1336" s="14" t="s">
        <v>24</v>
      </c>
      <c r="F1336" s="15">
        <v>3303</v>
      </c>
      <c r="G1336" s="86">
        <v>148.09</v>
      </c>
      <c r="H1336" s="87">
        <v>149.77000000000001</v>
      </c>
      <c r="I1336" s="87">
        <v>0</v>
      </c>
      <c r="J1336" s="92">
        <v>0</v>
      </c>
      <c r="K1336" s="69">
        <f t="shared" si="63"/>
        <v>148.09</v>
      </c>
      <c r="L1336" s="69">
        <f t="shared" si="64"/>
        <v>-1.6800000000000068</v>
      </c>
      <c r="M1336" s="69">
        <f t="shared" si="65"/>
        <v>0</v>
      </c>
    </row>
    <row r="1337" spans="1:14" x14ac:dyDescent="0.2">
      <c r="A1337" s="20" t="s">
        <v>254</v>
      </c>
      <c r="B1337" s="12" t="s">
        <v>253</v>
      </c>
      <c r="C1337" s="12" t="s">
        <v>55</v>
      </c>
      <c r="D1337" s="13" t="s">
        <v>25</v>
      </c>
      <c r="E1337" s="14" t="s">
        <v>26</v>
      </c>
      <c r="F1337" s="15">
        <v>3305</v>
      </c>
      <c r="G1337" s="86">
        <v>132.25</v>
      </c>
      <c r="H1337" s="87">
        <v>133.93</v>
      </c>
      <c r="I1337" s="87">
        <v>0</v>
      </c>
      <c r="J1337" s="92">
        <v>0</v>
      </c>
      <c r="K1337" s="69">
        <f t="shared" si="63"/>
        <v>132.25</v>
      </c>
      <c r="L1337" s="69">
        <f t="shared" si="64"/>
        <v>-1.6800000000000068</v>
      </c>
      <c r="M1337" s="69">
        <f t="shared" si="65"/>
        <v>0</v>
      </c>
    </row>
    <row r="1338" spans="1:14" x14ac:dyDescent="0.2">
      <c r="A1338" s="20" t="s">
        <v>254</v>
      </c>
      <c r="B1338" s="12" t="s">
        <v>253</v>
      </c>
      <c r="C1338" s="12" t="s">
        <v>55</v>
      </c>
      <c r="D1338" s="13" t="s">
        <v>27</v>
      </c>
      <c r="E1338" s="14" t="s">
        <v>28</v>
      </c>
      <c r="F1338" s="15">
        <v>3307</v>
      </c>
      <c r="G1338" s="86">
        <v>144.82</v>
      </c>
      <c r="H1338" s="87">
        <v>146.5</v>
      </c>
      <c r="I1338" s="87">
        <v>0</v>
      </c>
      <c r="J1338" s="92">
        <v>0</v>
      </c>
      <c r="K1338" s="69">
        <f t="shared" si="63"/>
        <v>144.82</v>
      </c>
      <c r="L1338" s="69">
        <f t="shared" si="64"/>
        <v>-1.6800000000000068</v>
      </c>
      <c r="M1338" s="69">
        <f t="shared" si="65"/>
        <v>0</v>
      </c>
    </row>
    <row r="1339" spans="1:14" x14ac:dyDescent="0.2">
      <c r="A1339" s="20" t="s">
        <v>254</v>
      </c>
      <c r="B1339" s="12" t="s">
        <v>253</v>
      </c>
      <c r="C1339" s="12" t="s">
        <v>55</v>
      </c>
      <c r="D1339" s="13" t="s">
        <v>29</v>
      </c>
      <c r="E1339" s="14" t="s">
        <v>30</v>
      </c>
      <c r="F1339" s="15">
        <v>3309</v>
      </c>
      <c r="G1339" s="86">
        <v>86.48</v>
      </c>
      <c r="H1339" s="87">
        <v>88.160000000000011</v>
      </c>
      <c r="I1339" s="87">
        <v>0</v>
      </c>
      <c r="J1339" s="92">
        <v>275</v>
      </c>
      <c r="K1339" s="69">
        <f t="shared" si="63"/>
        <v>86.48</v>
      </c>
      <c r="L1339" s="69">
        <f t="shared" si="64"/>
        <v>-1.6800000000000068</v>
      </c>
      <c r="M1339" s="69">
        <f t="shared" si="65"/>
        <v>-462.00000000000188</v>
      </c>
    </row>
    <row r="1340" spans="1:14" x14ac:dyDescent="0.2">
      <c r="A1340" s="20" t="s">
        <v>254</v>
      </c>
      <c r="B1340" s="12" t="s">
        <v>253</v>
      </c>
      <c r="C1340" s="12" t="s">
        <v>55</v>
      </c>
      <c r="D1340" s="13" t="s">
        <v>31</v>
      </c>
      <c r="E1340" s="14" t="s">
        <v>32</v>
      </c>
      <c r="F1340" s="15">
        <v>3311</v>
      </c>
      <c r="G1340" s="86">
        <v>113.76</v>
      </c>
      <c r="H1340" s="87">
        <v>115.44000000000001</v>
      </c>
      <c r="I1340" s="87">
        <v>0</v>
      </c>
      <c r="J1340" s="92">
        <v>0</v>
      </c>
      <c r="K1340" s="69">
        <f t="shared" si="63"/>
        <v>113.76</v>
      </c>
      <c r="L1340" s="69">
        <f t="shared" si="64"/>
        <v>-1.6800000000000068</v>
      </c>
      <c r="M1340" s="69">
        <f t="shared" si="65"/>
        <v>0</v>
      </c>
    </row>
    <row r="1341" spans="1:14" x14ac:dyDescent="0.2">
      <c r="A1341" s="20" t="s">
        <v>254</v>
      </c>
      <c r="B1341" s="12" t="s">
        <v>253</v>
      </c>
      <c r="C1341" s="12" t="s">
        <v>55</v>
      </c>
      <c r="D1341" s="13" t="s">
        <v>33</v>
      </c>
      <c r="E1341" s="14" t="s">
        <v>34</v>
      </c>
      <c r="F1341" s="15">
        <v>3313</v>
      </c>
      <c r="G1341" s="86">
        <v>121.61</v>
      </c>
      <c r="H1341" s="87">
        <v>123.29</v>
      </c>
      <c r="I1341" s="87">
        <v>0</v>
      </c>
      <c r="J1341" s="92">
        <v>0</v>
      </c>
      <c r="K1341" s="69">
        <f t="shared" si="63"/>
        <v>121.61</v>
      </c>
      <c r="L1341" s="69">
        <f t="shared" si="64"/>
        <v>-1.6800000000000068</v>
      </c>
      <c r="M1341" s="69">
        <f t="shared" si="65"/>
        <v>0</v>
      </c>
    </row>
    <row r="1342" spans="1:14" x14ac:dyDescent="0.2">
      <c r="A1342" s="20" t="s">
        <v>254</v>
      </c>
      <c r="B1342" s="12" t="s">
        <v>253</v>
      </c>
      <c r="C1342" s="12" t="s">
        <v>55</v>
      </c>
      <c r="D1342" s="13" t="s">
        <v>35</v>
      </c>
      <c r="E1342" s="14" t="s">
        <v>36</v>
      </c>
      <c r="F1342" s="15">
        <v>3315</v>
      </c>
      <c r="G1342" s="86">
        <v>139.63</v>
      </c>
      <c r="H1342" s="87">
        <v>141.31</v>
      </c>
      <c r="I1342" s="87">
        <v>0</v>
      </c>
      <c r="J1342" s="92">
        <v>0</v>
      </c>
      <c r="K1342" s="69">
        <f t="shared" si="63"/>
        <v>139.63</v>
      </c>
      <c r="L1342" s="69">
        <f t="shared" si="64"/>
        <v>-1.6800000000000068</v>
      </c>
      <c r="M1342" s="69">
        <f t="shared" si="65"/>
        <v>0</v>
      </c>
    </row>
    <row r="1343" spans="1:14" x14ac:dyDescent="0.2">
      <c r="A1343" s="20" t="s">
        <v>254</v>
      </c>
      <c r="B1343" s="12" t="s">
        <v>253</v>
      </c>
      <c r="C1343" s="12" t="s">
        <v>55</v>
      </c>
      <c r="D1343" s="13" t="s">
        <v>37</v>
      </c>
      <c r="E1343" s="14" t="s">
        <v>38</v>
      </c>
      <c r="F1343" s="15">
        <v>3317</v>
      </c>
      <c r="G1343" s="86">
        <v>85.94</v>
      </c>
      <c r="H1343" s="87">
        <v>87.62</v>
      </c>
      <c r="I1343" s="87">
        <v>0</v>
      </c>
      <c r="J1343" s="92">
        <v>0</v>
      </c>
      <c r="K1343" s="69">
        <f t="shared" si="63"/>
        <v>85.94</v>
      </c>
      <c r="L1343" s="69">
        <f t="shared" si="64"/>
        <v>-1.6800000000000068</v>
      </c>
      <c r="M1343" s="69">
        <f t="shared" si="65"/>
        <v>0</v>
      </c>
    </row>
    <row r="1344" spans="1:14" x14ac:dyDescent="0.2">
      <c r="A1344" s="20" t="s">
        <v>254</v>
      </c>
      <c r="B1344" s="12" t="s">
        <v>253</v>
      </c>
      <c r="C1344" s="12" t="s">
        <v>55</v>
      </c>
      <c r="D1344" s="13" t="s">
        <v>39</v>
      </c>
      <c r="E1344" s="14" t="s">
        <v>40</v>
      </c>
      <c r="F1344" s="15">
        <v>3319</v>
      </c>
      <c r="G1344" s="86">
        <v>105.3</v>
      </c>
      <c r="H1344" s="87">
        <v>106.98</v>
      </c>
      <c r="I1344" s="87">
        <v>0</v>
      </c>
      <c r="J1344" s="92">
        <v>0</v>
      </c>
      <c r="K1344" s="69">
        <f t="shared" si="63"/>
        <v>105.3</v>
      </c>
      <c r="L1344" s="69">
        <f t="shared" si="64"/>
        <v>-1.6800000000000068</v>
      </c>
      <c r="M1344" s="69">
        <f t="shared" si="65"/>
        <v>0</v>
      </c>
    </row>
    <row r="1345" spans="1:14" x14ac:dyDescent="0.2">
      <c r="A1345" s="20" t="s">
        <v>254</v>
      </c>
      <c r="B1345" s="12" t="s">
        <v>253</v>
      </c>
      <c r="C1345" s="12" t="s">
        <v>55</v>
      </c>
      <c r="D1345" s="13" t="s">
        <v>41</v>
      </c>
      <c r="E1345" s="14" t="s">
        <v>42</v>
      </c>
      <c r="F1345" s="15">
        <v>3321</v>
      </c>
      <c r="G1345" s="86">
        <v>117.82</v>
      </c>
      <c r="H1345" s="87">
        <v>119.5</v>
      </c>
      <c r="I1345" s="87">
        <v>0</v>
      </c>
      <c r="J1345" s="92">
        <v>0</v>
      </c>
      <c r="K1345" s="69">
        <f t="shared" si="63"/>
        <v>117.82</v>
      </c>
      <c r="L1345" s="69">
        <f t="shared" si="64"/>
        <v>-1.6800000000000068</v>
      </c>
      <c r="M1345" s="69">
        <f t="shared" si="65"/>
        <v>0</v>
      </c>
    </row>
    <row r="1346" spans="1:14" x14ac:dyDescent="0.2">
      <c r="A1346" s="20" t="s">
        <v>254</v>
      </c>
      <c r="B1346" s="12" t="s">
        <v>253</v>
      </c>
      <c r="C1346" s="12" t="s">
        <v>55</v>
      </c>
      <c r="D1346" s="13" t="s">
        <v>43</v>
      </c>
      <c r="E1346" s="14" t="s">
        <v>44</v>
      </c>
      <c r="F1346" s="15">
        <v>3323</v>
      </c>
      <c r="G1346" s="86">
        <v>72.069999999999993</v>
      </c>
      <c r="H1346" s="87">
        <v>73.75</v>
      </c>
      <c r="I1346" s="87">
        <v>0</v>
      </c>
      <c r="J1346" s="92">
        <v>931</v>
      </c>
      <c r="K1346" s="69">
        <f t="shared" si="63"/>
        <v>72.069999999999993</v>
      </c>
      <c r="L1346" s="69">
        <f t="shared" si="64"/>
        <v>-1.6800000000000068</v>
      </c>
      <c r="M1346" s="69">
        <f t="shared" si="65"/>
        <v>-1564.0800000000063</v>
      </c>
    </row>
    <row r="1347" spans="1:14" x14ac:dyDescent="0.2">
      <c r="A1347" s="20" t="s">
        <v>254</v>
      </c>
      <c r="B1347" s="12" t="s">
        <v>253</v>
      </c>
      <c r="C1347" s="12" t="s">
        <v>55</v>
      </c>
      <c r="D1347" s="13" t="s">
        <v>45</v>
      </c>
      <c r="E1347" s="14" t="s">
        <v>46</v>
      </c>
      <c r="F1347" s="15">
        <v>3325</v>
      </c>
      <c r="G1347" s="86">
        <v>93.96</v>
      </c>
      <c r="H1347" s="87">
        <v>95.64</v>
      </c>
      <c r="I1347" s="87">
        <v>0</v>
      </c>
      <c r="J1347" s="92">
        <v>7101</v>
      </c>
      <c r="K1347" s="69">
        <f t="shared" si="63"/>
        <v>93.96</v>
      </c>
      <c r="L1347" s="69">
        <f t="shared" si="64"/>
        <v>-1.6800000000000068</v>
      </c>
      <c r="M1347" s="69">
        <f t="shared" si="65"/>
        <v>-11929.680000000048</v>
      </c>
    </row>
    <row r="1348" spans="1:14" x14ac:dyDescent="0.2">
      <c r="A1348" s="20" t="s">
        <v>254</v>
      </c>
      <c r="B1348" s="12" t="s">
        <v>253</v>
      </c>
      <c r="C1348" s="12" t="s">
        <v>55</v>
      </c>
      <c r="D1348" s="13" t="s">
        <v>47</v>
      </c>
      <c r="E1348" s="14" t="s">
        <v>48</v>
      </c>
      <c r="F1348" s="15">
        <v>3327</v>
      </c>
      <c r="G1348" s="86">
        <v>105.3</v>
      </c>
      <c r="H1348" s="87">
        <v>106.98</v>
      </c>
      <c r="I1348" s="87">
        <v>0</v>
      </c>
      <c r="J1348" s="92">
        <v>0</v>
      </c>
      <c r="K1348" s="69">
        <f t="shared" si="63"/>
        <v>105.3</v>
      </c>
      <c r="L1348" s="69">
        <f t="shared" si="64"/>
        <v>-1.6800000000000068</v>
      </c>
      <c r="M1348" s="69">
        <f t="shared" si="65"/>
        <v>0</v>
      </c>
    </row>
    <row r="1349" spans="1:14" x14ac:dyDescent="0.2">
      <c r="A1349" s="20" t="s">
        <v>254</v>
      </c>
      <c r="B1349" s="12" t="s">
        <v>253</v>
      </c>
      <c r="C1349" s="12" t="s">
        <v>55</v>
      </c>
      <c r="D1349" s="13" t="s">
        <v>49</v>
      </c>
      <c r="E1349" s="14" t="s">
        <v>50</v>
      </c>
      <c r="F1349" s="15">
        <v>3329</v>
      </c>
      <c r="G1349" s="86">
        <v>113.24</v>
      </c>
      <c r="H1349" s="87">
        <v>114.92</v>
      </c>
      <c r="I1349" s="87">
        <v>0</v>
      </c>
      <c r="J1349" s="92">
        <v>231</v>
      </c>
      <c r="K1349" s="69">
        <f t="shared" si="63"/>
        <v>113.24</v>
      </c>
      <c r="L1349" s="69">
        <f t="shared" si="64"/>
        <v>-1.6800000000000068</v>
      </c>
      <c r="M1349" s="69">
        <f t="shared" si="65"/>
        <v>-388.08000000000158</v>
      </c>
    </row>
    <row r="1350" spans="1:14" x14ac:dyDescent="0.2">
      <c r="A1350" s="20" t="s">
        <v>254</v>
      </c>
      <c r="B1350" s="12" t="s">
        <v>253</v>
      </c>
      <c r="C1350" s="12" t="s">
        <v>55</v>
      </c>
      <c r="D1350" s="16" t="s">
        <v>51</v>
      </c>
      <c r="E1350" s="17" t="s">
        <v>52</v>
      </c>
      <c r="F1350" s="15">
        <v>3331</v>
      </c>
      <c r="G1350" s="86">
        <v>127.01</v>
      </c>
      <c r="H1350" s="87">
        <v>128.69</v>
      </c>
      <c r="I1350" s="87">
        <v>0</v>
      </c>
      <c r="J1350" s="92">
        <v>0</v>
      </c>
      <c r="K1350" s="69">
        <f t="shared" si="63"/>
        <v>127.01</v>
      </c>
      <c r="L1350" s="69">
        <f t="shared" si="64"/>
        <v>-1.6799999999999926</v>
      </c>
      <c r="M1350" s="69">
        <f t="shared" si="65"/>
        <v>0</v>
      </c>
    </row>
    <row r="1351" spans="1:14" x14ac:dyDescent="0.2">
      <c r="A1351" s="20" t="s">
        <v>188</v>
      </c>
      <c r="B1351" s="21" t="s">
        <v>189</v>
      </c>
      <c r="C1351" s="12" t="s">
        <v>100</v>
      </c>
      <c r="D1351" s="13" t="s">
        <v>21</v>
      </c>
      <c r="E1351" s="14" t="s">
        <v>22</v>
      </c>
      <c r="F1351" s="15">
        <v>3301</v>
      </c>
      <c r="G1351" s="86">
        <v>84.69</v>
      </c>
      <c r="H1351" s="87">
        <v>84.789999999999992</v>
      </c>
      <c r="I1351" s="87">
        <v>0</v>
      </c>
      <c r="J1351" s="92">
        <v>1429</v>
      </c>
      <c r="K1351" s="69">
        <f t="shared" ref="K1351:K1382" si="66">+G1351+I1351</f>
        <v>84.69</v>
      </c>
      <c r="L1351" s="69">
        <f t="shared" ref="L1351:L1382" si="67">+K1351-H1351</f>
        <v>-9.9999999999994316E-2</v>
      </c>
      <c r="M1351" s="69">
        <f t="shared" ref="M1351:M1382" si="68">+L1351*J1351</f>
        <v>-142.89999999999188</v>
      </c>
      <c r="N1351" s="70">
        <f>SUM(M1351:M1366)</f>
        <v>-3285.1000000000327</v>
      </c>
    </row>
    <row r="1352" spans="1:14" x14ac:dyDescent="0.2">
      <c r="A1352" s="20" t="s">
        <v>188</v>
      </c>
      <c r="B1352" s="21" t="s">
        <v>189</v>
      </c>
      <c r="C1352" s="12" t="s">
        <v>100</v>
      </c>
      <c r="D1352" s="13" t="s">
        <v>23</v>
      </c>
      <c r="E1352" s="14" t="s">
        <v>24</v>
      </c>
      <c r="F1352" s="15">
        <v>3303</v>
      </c>
      <c r="G1352" s="86">
        <v>91.77</v>
      </c>
      <c r="H1352" s="87">
        <v>91.86999999999999</v>
      </c>
      <c r="I1352" s="87">
        <v>0</v>
      </c>
      <c r="J1352" s="92">
        <v>71</v>
      </c>
      <c r="K1352" s="69">
        <f t="shared" si="66"/>
        <v>91.77</v>
      </c>
      <c r="L1352" s="69">
        <f t="shared" si="67"/>
        <v>-9.9999999999994316E-2</v>
      </c>
      <c r="M1352" s="69">
        <f t="shared" si="68"/>
        <v>-7.0999999999995964</v>
      </c>
    </row>
    <row r="1353" spans="1:14" x14ac:dyDescent="0.2">
      <c r="A1353" s="20" t="s">
        <v>188</v>
      </c>
      <c r="B1353" s="21" t="s">
        <v>189</v>
      </c>
      <c r="C1353" s="12" t="s">
        <v>100</v>
      </c>
      <c r="D1353" s="13" t="s">
        <v>25</v>
      </c>
      <c r="E1353" s="14" t="s">
        <v>26</v>
      </c>
      <c r="F1353" s="15">
        <v>3305</v>
      </c>
      <c r="G1353" s="86">
        <v>82.76</v>
      </c>
      <c r="H1353" s="87">
        <v>82.86</v>
      </c>
      <c r="I1353" s="87">
        <v>0</v>
      </c>
      <c r="J1353" s="92">
        <v>64</v>
      </c>
      <c r="K1353" s="69">
        <f t="shared" si="66"/>
        <v>82.76</v>
      </c>
      <c r="L1353" s="69">
        <f t="shared" si="67"/>
        <v>-9.9999999999994316E-2</v>
      </c>
      <c r="M1353" s="69">
        <f t="shared" si="68"/>
        <v>-6.3999999999996362</v>
      </c>
    </row>
    <row r="1354" spans="1:14" x14ac:dyDescent="0.2">
      <c r="A1354" s="20" t="s">
        <v>188</v>
      </c>
      <c r="B1354" s="21" t="s">
        <v>189</v>
      </c>
      <c r="C1354" s="12" t="s">
        <v>100</v>
      </c>
      <c r="D1354" s="13" t="s">
        <v>27</v>
      </c>
      <c r="E1354" s="14" t="s">
        <v>28</v>
      </c>
      <c r="F1354" s="15">
        <v>3307</v>
      </c>
      <c r="G1354" s="86">
        <v>90.7</v>
      </c>
      <c r="H1354" s="87">
        <v>90.8</v>
      </c>
      <c r="I1354" s="87">
        <v>0</v>
      </c>
      <c r="J1354" s="92">
        <v>0</v>
      </c>
      <c r="K1354" s="69">
        <f t="shared" si="66"/>
        <v>90.7</v>
      </c>
      <c r="L1354" s="69">
        <f t="shared" si="67"/>
        <v>-9.9999999999994316E-2</v>
      </c>
      <c r="M1354" s="69">
        <f t="shared" si="68"/>
        <v>0</v>
      </c>
    </row>
    <row r="1355" spans="1:14" x14ac:dyDescent="0.2">
      <c r="A1355" s="20" t="s">
        <v>188</v>
      </c>
      <c r="B1355" s="21" t="s">
        <v>189</v>
      </c>
      <c r="C1355" s="12" t="s">
        <v>100</v>
      </c>
      <c r="D1355" s="13" t="s">
        <v>29</v>
      </c>
      <c r="E1355" s="14" t="s">
        <v>30</v>
      </c>
      <c r="F1355" s="15">
        <v>3309</v>
      </c>
      <c r="G1355" s="86">
        <v>56.44</v>
      </c>
      <c r="H1355" s="87">
        <v>56.54</v>
      </c>
      <c r="I1355" s="87">
        <v>0</v>
      </c>
      <c r="J1355" s="92">
        <v>6113</v>
      </c>
      <c r="K1355" s="69">
        <f t="shared" si="66"/>
        <v>56.44</v>
      </c>
      <c r="L1355" s="69">
        <f t="shared" si="67"/>
        <v>-0.10000000000000142</v>
      </c>
      <c r="M1355" s="69">
        <f t="shared" si="68"/>
        <v>-611.30000000000871</v>
      </c>
    </row>
    <row r="1356" spans="1:14" x14ac:dyDescent="0.2">
      <c r="A1356" s="20" t="s">
        <v>188</v>
      </c>
      <c r="B1356" s="21" t="s">
        <v>189</v>
      </c>
      <c r="C1356" s="12" t="s">
        <v>100</v>
      </c>
      <c r="D1356" s="13" t="s">
        <v>31</v>
      </c>
      <c r="E1356" s="14" t="s">
        <v>32</v>
      </c>
      <c r="F1356" s="15">
        <v>3311</v>
      </c>
      <c r="G1356" s="86">
        <v>71.83</v>
      </c>
      <c r="H1356" s="87">
        <v>71.929999999999993</v>
      </c>
      <c r="I1356" s="87">
        <v>0</v>
      </c>
      <c r="J1356" s="92">
        <v>245</v>
      </c>
      <c r="K1356" s="69">
        <f t="shared" si="66"/>
        <v>71.83</v>
      </c>
      <c r="L1356" s="69">
        <f t="shared" si="67"/>
        <v>-9.9999999999994316E-2</v>
      </c>
      <c r="M1356" s="69">
        <f t="shared" si="68"/>
        <v>-24.499999999998607</v>
      </c>
    </row>
    <row r="1357" spans="1:14" x14ac:dyDescent="0.2">
      <c r="A1357" s="20" t="s">
        <v>188</v>
      </c>
      <c r="B1357" s="21" t="s">
        <v>189</v>
      </c>
      <c r="C1357" s="12" t="s">
        <v>100</v>
      </c>
      <c r="D1357" s="13" t="s">
        <v>33</v>
      </c>
      <c r="E1357" s="14" t="s">
        <v>34</v>
      </c>
      <c r="F1357" s="15">
        <v>3313</v>
      </c>
      <c r="G1357" s="86">
        <v>76.38</v>
      </c>
      <c r="H1357" s="87">
        <v>76.47999999999999</v>
      </c>
      <c r="I1357" s="87">
        <v>0</v>
      </c>
      <c r="J1357" s="92">
        <v>0</v>
      </c>
      <c r="K1357" s="69">
        <f t="shared" si="66"/>
        <v>76.38</v>
      </c>
      <c r="L1357" s="69">
        <f t="shared" si="67"/>
        <v>-9.9999999999994316E-2</v>
      </c>
      <c r="M1357" s="69">
        <f t="shared" si="68"/>
        <v>0</v>
      </c>
    </row>
    <row r="1358" spans="1:14" x14ac:dyDescent="0.2">
      <c r="A1358" s="20" t="s">
        <v>188</v>
      </c>
      <c r="B1358" s="21" t="s">
        <v>189</v>
      </c>
      <c r="C1358" s="12" t="s">
        <v>100</v>
      </c>
      <c r="D1358" s="13" t="s">
        <v>35</v>
      </c>
      <c r="E1358" s="14" t="s">
        <v>36</v>
      </c>
      <c r="F1358" s="15">
        <v>3315</v>
      </c>
      <c r="G1358" s="86">
        <v>86.88</v>
      </c>
      <c r="H1358" s="87">
        <v>86.97999999999999</v>
      </c>
      <c r="I1358" s="87">
        <v>0</v>
      </c>
      <c r="J1358" s="92">
        <v>0</v>
      </c>
      <c r="K1358" s="69">
        <f t="shared" si="66"/>
        <v>86.88</v>
      </c>
      <c r="L1358" s="69">
        <f t="shared" si="67"/>
        <v>-9.9999999999994316E-2</v>
      </c>
      <c r="M1358" s="69">
        <f t="shared" si="68"/>
        <v>0</v>
      </c>
    </row>
    <row r="1359" spans="1:14" x14ac:dyDescent="0.2">
      <c r="A1359" s="20" t="s">
        <v>188</v>
      </c>
      <c r="B1359" s="21" t="s">
        <v>189</v>
      </c>
      <c r="C1359" s="12" t="s">
        <v>100</v>
      </c>
      <c r="D1359" s="13" t="s">
        <v>37</v>
      </c>
      <c r="E1359" s="14" t="s">
        <v>38</v>
      </c>
      <c r="F1359" s="15">
        <v>3317</v>
      </c>
      <c r="G1359" s="86">
        <v>56.01</v>
      </c>
      <c r="H1359" s="87">
        <v>56.11</v>
      </c>
      <c r="I1359" s="87">
        <v>0</v>
      </c>
      <c r="J1359" s="92">
        <v>1112</v>
      </c>
      <c r="K1359" s="69">
        <f t="shared" si="66"/>
        <v>56.01</v>
      </c>
      <c r="L1359" s="69">
        <f t="shared" si="67"/>
        <v>-0.10000000000000142</v>
      </c>
      <c r="M1359" s="69">
        <f t="shared" si="68"/>
        <v>-111.20000000000158</v>
      </c>
    </row>
    <row r="1360" spans="1:14" x14ac:dyDescent="0.2">
      <c r="A1360" s="20" t="s">
        <v>188</v>
      </c>
      <c r="B1360" s="21" t="s">
        <v>189</v>
      </c>
      <c r="C1360" s="12" t="s">
        <v>100</v>
      </c>
      <c r="D1360" s="13" t="s">
        <v>39</v>
      </c>
      <c r="E1360" s="14" t="s">
        <v>40</v>
      </c>
      <c r="F1360" s="15">
        <v>3319</v>
      </c>
      <c r="G1360" s="86">
        <v>66.87</v>
      </c>
      <c r="H1360" s="87">
        <v>66.97</v>
      </c>
      <c r="I1360" s="87">
        <v>0</v>
      </c>
      <c r="J1360" s="92">
        <v>0</v>
      </c>
      <c r="K1360" s="69">
        <f t="shared" si="66"/>
        <v>66.87</v>
      </c>
      <c r="L1360" s="69">
        <f t="shared" si="67"/>
        <v>-9.9999999999994316E-2</v>
      </c>
      <c r="M1360" s="69">
        <f t="shared" si="68"/>
        <v>0</v>
      </c>
    </row>
    <row r="1361" spans="1:14" x14ac:dyDescent="0.2">
      <c r="A1361" s="20" t="s">
        <v>188</v>
      </c>
      <c r="B1361" s="21" t="s">
        <v>189</v>
      </c>
      <c r="C1361" s="12" t="s">
        <v>100</v>
      </c>
      <c r="D1361" s="13" t="s">
        <v>41</v>
      </c>
      <c r="E1361" s="14" t="s">
        <v>42</v>
      </c>
      <c r="F1361" s="15">
        <v>3321</v>
      </c>
      <c r="G1361" s="86">
        <v>73.989999999999995</v>
      </c>
      <c r="H1361" s="87">
        <v>74.089999999999989</v>
      </c>
      <c r="I1361" s="87">
        <v>0</v>
      </c>
      <c r="J1361" s="92">
        <v>0</v>
      </c>
      <c r="K1361" s="69">
        <f t="shared" si="66"/>
        <v>73.989999999999995</v>
      </c>
      <c r="L1361" s="69">
        <f t="shared" si="67"/>
        <v>-9.9999999999994316E-2</v>
      </c>
      <c r="M1361" s="69">
        <f t="shared" si="68"/>
        <v>0</v>
      </c>
    </row>
    <row r="1362" spans="1:14" x14ac:dyDescent="0.2">
      <c r="A1362" s="20" t="s">
        <v>188</v>
      </c>
      <c r="B1362" s="21" t="s">
        <v>189</v>
      </c>
      <c r="C1362" s="12" t="s">
        <v>100</v>
      </c>
      <c r="D1362" s="13" t="s">
        <v>43</v>
      </c>
      <c r="E1362" s="14" t="s">
        <v>44</v>
      </c>
      <c r="F1362" s="15">
        <v>3323</v>
      </c>
      <c r="G1362" s="86">
        <v>47.89</v>
      </c>
      <c r="H1362" s="87">
        <v>47.99</v>
      </c>
      <c r="I1362" s="87">
        <v>0</v>
      </c>
      <c r="J1362" s="92">
        <v>22667</v>
      </c>
      <c r="K1362" s="69">
        <f t="shared" si="66"/>
        <v>47.89</v>
      </c>
      <c r="L1362" s="69">
        <f t="shared" si="67"/>
        <v>-0.10000000000000142</v>
      </c>
      <c r="M1362" s="69">
        <f t="shared" si="68"/>
        <v>-2266.7000000000321</v>
      </c>
    </row>
    <row r="1363" spans="1:14" x14ac:dyDescent="0.2">
      <c r="A1363" s="20" t="s">
        <v>188</v>
      </c>
      <c r="B1363" s="21" t="s">
        <v>189</v>
      </c>
      <c r="C1363" s="12" t="s">
        <v>100</v>
      </c>
      <c r="D1363" s="13" t="s">
        <v>45</v>
      </c>
      <c r="E1363" s="14" t="s">
        <v>46</v>
      </c>
      <c r="F1363" s="15">
        <v>3325</v>
      </c>
      <c r="G1363" s="86">
        <v>60.47</v>
      </c>
      <c r="H1363" s="87">
        <v>60.57</v>
      </c>
      <c r="I1363" s="87">
        <v>0</v>
      </c>
      <c r="J1363" s="92">
        <v>985</v>
      </c>
      <c r="K1363" s="69">
        <f t="shared" si="66"/>
        <v>60.47</v>
      </c>
      <c r="L1363" s="69">
        <f t="shared" si="67"/>
        <v>-0.10000000000000142</v>
      </c>
      <c r="M1363" s="69">
        <f t="shared" si="68"/>
        <v>-98.500000000001393</v>
      </c>
    </row>
    <row r="1364" spans="1:14" x14ac:dyDescent="0.2">
      <c r="A1364" s="20" t="s">
        <v>188</v>
      </c>
      <c r="B1364" s="21" t="s">
        <v>189</v>
      </c>
      <c r="C1364" s="12" t="s">
        <v>100</v>
      </c>
      <c r="D1364" s="13" t="s">
        <v>47</v>
      </c>
      <c r="E1364" s="14" t="s">
        <v>48</v>
      </c>
      <c r="F1364" s="15">
        <v>3327</v>
      </c>
      <c r="G1364" s="86">
        <v>66.87</v>
      </c>
      <c r="H1364" s="87">
        <v>66.97</v>
      </c>
      <c r="I1364" s="87">
        <v>0</v>
      </c>
      <c r="J1364" s="92">
        <v>145</v>
      </c>
      <c r="K1364" s="69">
        <f t="shared" si="66"/>
        <v>66.87</v>
      </c>
      <c r="L1364" s="69">
        <f t="shared" si="67"/>
        <v>-9.9999999999994316E-2</v>
      </c>
      <c r="M1364" s="69">
        <f t="shared" si="68"/>
        <v>-14.499999999999176</v>
      </c>
    </row>
    <row r="1365" spans="1:14" x14ac:dyDescent="0.2">
      <c r="A1365" s="20" t="s">
        <v>188</v>
      </c>
      <c r="B1365" s="21" t="s">
        <v>189</v>
      </c>
      <c r="C1365" s="12" t="s">
        <v>100</v>
      </c>
      <c r="D1365" s="13" t="s">
        <v>49</v>
      </c>
      <c r="E1365" s="14" t="s">
        <v>50</v>
      </c>
      <c r="F1365" s="15">
        <v>3329</v>
      </c>
      <c r="G1365" s="86">
        <v>71.41</v>
      </c>
      <c r="H1365" s="87">
        <v>71.509999999999991</v>
      </c>
      <c r="I1365" s="87">
        <v>0</v>
      </c>
      <c r="J1365" s="92">
        <v>20</v>
      </c>
      <c r="K1365" s="69">
        <f t="shared" si="66"/>
        <v>71.41</v>
      </c>
      <c r="L1365" s="69">
        <f t="shared" si="67"/>
        <v>-9.9999999999994316E-2</v>
      </c>
      <c r="M1365" s="69">
        <f t="shared" si="68"/>
        <v>-1.9999999999998863</v>
      </c>
    </row>
    <row r="1366" spans="1:14" x14ac:dyDescent="0.2">
      <c r="A1366" s="20" t="s">
        <v>188</v>
      </c>
      <c r="B1366" s="21" t="s">
        <v>189</v>
      </c>
      <c r="C1366" s="12" t="s">
        <v>100</v>
      </c>
      <c r="D1366" s="16" t="s">
        <v>51</v>
      </c>
      <c r="E1366" s="17" t="s">
        <v>52</v>
      </c>
      <c r="F1366" s="15">
        <v>3331</v>
      </c>
      <c r="G1366" s="86">
        <v>79.09</v>
      </c>
      <c r="H1366" s="87">
        <v>79.19</v>
      </c>
      <c r="I1366" s="87">
        <v>0</v>
      </c>
      <c r="J1366" s="92">
        <v>0</v>
      </c>
      <c r="K1366" s="69">
        <f t="shared" si="66"/>
        <v>79.09</v>
      </c>
      <c r="L1366" s="69">
        <f t="shared" si="67"/>
        <v>-9.9999999999994316E-2</v>
      </c>
      <c r="M1366" s="69">
        <f t="shared" si="68"/>
        <v>0</v>
      </c>
    </row>
    <row r="1367" spans="1:14" x14ac:dyDescent="0.2">
      <c r="A1367" s="12" t="s">
        <v>265</v>
      </c>
      <c r="B1367" s="12" t="s">
        <v>266</v>
      </c>
      <c r="C1367" s="12" t="s">
        <v>121</v>
      </c>
      <c r="D1367" s="13" t="s">
        <v>21</v>
      </c>
      <c r="E1367" s="14" t="s">
        <v>22</v>
      </c>
      <c r="F1367" s="15">
        <v>3301</v>
      </c>
      <c r="G1367" s="86">
        <v>100.31</v>
      </c>
      <c r="H1367" s="87">
        <v>100.68</v>
      </c>
      <c r="I1367" s="87">
        <v>0</v>
      </c>
      <c r="J1367" s="92">
        <v>0</v>
      </c>
      <c r="K1367" s="69">
        <f t="shared" si="66"/>
        <v>100.31</v>
      </c>
      <c r="L1367" s="69">
        <f t="shared" si="67"/>
        <v>-0.37000000000000455</v>
      </c>
      <c r="M1367" s="69">
        <f t="shared" si="68"/>
        <v>0</v>
      </c>
      <c r="N1367" s="70">
        <f>SUM(M1367:M1382)</f>
        <v>-4077.3999999999796</v>
      </c>
    </row>
    <row r="1368" spans="1:14" x14ac:dyDescent="0.2">
      <c r="A1368" s="12" t="s">
        <v>265</v>
      </c>
      <c r="B1368" s="12" t="s">
        <v>266</v>
      </c>
      <c r="C1368" s="12" t="s">
        <v>121</v>
      </c>
      <c r="D1368" s="13" t="s">
        <v>23</v>
      </c>
      <c r="E1368" s="14" t="s">
        <v>24</v>
      </c>
      <c r="F1368" s="15">
        <v>3303</v>
      </c>
      <c r="G1368" s="86">
        <v>108.92</v>
      </c>
      <c r="H1368" s="87">
        <v>109.29</v>
      </c>
      <c r="I1368" s="87">
        <v>0</v>
      </c>
      <c r="J1368" s="92">
        <v>0</v>
      </c>
      <c r="K1368" s="69">
        <f t="shared" si="66"/>
        <v>108.92</v>
      </c>
      <c r="L1368" s="69">
        <f t="shared" si="67"/>
        <v>-0.37000000000000455</v>
      </c>
      <c r="M1368" s="69">
        <f t="shared" si="68"/>
        <v>0</v>
      </c>
    </row>
    <row r="1369" spans="1:14" x14ac:dyDescent="0.2">
      <c r="A1369" s="12" t="s">
        <v>265</v>
      </c>
      <c r="B1369" s="12" t="s">
        <v>266</v>
      </c>
      <c r="C1369" s="12" t="s">
        <v>121</v>
      </c>
      <c r="D1369" s="13" t="s">
        <v>25</v>
      </c>
      <c r="E1369" s="14" t="s">
        <v>26</v>
      </c>
      <c r="F1369" s="15">
        <v>3305</v>
      </c>
      <c r="G1369" s="86">
        <v>97.93</v>
      </c>
      <c r="H1369" s="87">
        <v>98.300000000000011</v>
      </c>
      <c r="I1369" s="87">
        <v>0</v>
      </c>
      <c r="J1369" s="92">
        <v>0</v>
      </c>
      <c r="K1369" s="69">
        <f t="shared" si="66"/>
        <v>97.93</v>
      </c>
      <c r="L1369" s="69">
        <f t="shared" si="67"/>
        <v>-0.37000000000000455</v>
      </c>
      <c r="M1369" s="69">
        <f t="shared" si="68"/>
        <v>0</v>
      </c>
    </row>
    <row r="1370" spans="1:14" x14ac:dyDescent="0.2">
      <c r="A1370" s="12" t="s">
        <v>265</v>
      </c>
      <c r="B1370" s="12" t="s">
        <v>266</v>
      </c>
      <c r="C1370" s="12" t="s">
        <v>121</v>
      </c>
      <c r="D1370" s="13" t="s">
        <v>27</v>
      </c>
      <c r="E1370" s="14" t="s">
        <v>28</v>
      </c>
      <c r="F1370" s="15">
        <v>3307</v>
      </c>
      <c r="G1370" s="86">
        <v>107.55</v>
      </c>
      <c r="H1370" s="87">
        <v>107.92</v>
      </c>
      <c r="I1370" s="87">
        <v>0</v>
      </c>
      <c r="J1370" s="92">
        <v>0</v>
      </c>
      <c r="K1370" s="69">
        <f t="shared" si="66"/>
        <v>107.55</v>
      </c>
      <c r="L1370" s="69">
        <f t="shared" si="67"/>
        <v>-0.37000000000000455</v>
      </c>
      <c r="M1370" s="69">
        <f t="shared" si="68"/>
        <v>0</v>
      </c>
    </row>
    <row r="1371" spans="1:14" x14ac:dyDescent="0.2">
      <c r="A1371" s="12" t="s">
        <v>265</v>
      </c>
      <c r="B1371" s="12" t="s">
        <v>266</v>
      </c>
      <c r="C1371" s="12" t="s">
        <v>121</v>
      </c>
      <c r="D1371" s="13" t="s">
        <v>29</v>
      </c>
      <c r="E1371" s="14" t="s">
        <v>30</v>
      </c>
      <c r="F1371" s="15">
        <v>3309</v>
      </c>
      <c r="G1371" s="86">
        <v>65.83</v>
      </c>
      <c r="H1371" s="87">
        <v>66.2</v>
      </c>
      <c r="I1371" s="87">
        <v>0</v>
      </c>
      <c r="J1371" s="92">
        <v>362</v>
      </c>
      <c r="K1371" s="69">
        <f t="shared" si="66"/>
        <v>65.83</v>
      </c>
      <c r="L1371" s="69">
        <f t="shared" si="67"/>
        <v>-0.37000000000000455</v>
      </c>
      <c r="M1371" s="69">
        <f t="shared" si="68"/>
        <v>-133.94000000000165</v>
      </c>
    </row>
    <row r="1372" spans="1:14" x14ac:dyDescent="0.2">
      <c r="A1372" s="12" t="s">
        <v>265</v>
      </c>
      <c r="B1372" s="12" t="s">
        <v>266</v>
      </c>
      <c r="C1372" s="12" t="s">
        <v>121</v>
      </c>
      <c r="D1372" s="13" t="s">
        <v>31</v>
      </c>
      <c r="E1372" s="14" t="s">
        <v>32</v>
      </c>
      <c r="F1372" s="15">
        <v>3311</v>
      </c>
      <c r="G1372" s="86">
        <v>84.63</v>
      </c>
      <c r="H1372" s="87">
        <v>85</v>
      </c>
      <c r="I1372" s="87">
        <v>0</v>
      </c>
      <c r="J1372" s="92">
        <v>0</v>
      </c>
      <c r="K1372" s="69">
        <f t="shared" si="66"/>
        <v>84.63</v>
      </c>
      <c r="L1372" s="69">
        <f t="shared" si="67"/>
        <v>-0.37000000000000455</v>
      </c>
      <c r="M1372" s="69">
        <f t="shared" si="68"/>
        <v>0</v>
      </c>
    </row>
    <row r="1373" spans="1:14" x14ac:dyDescent="0.2">
      <c r="A1373" s="12" t="s">
        <v>265</v>
      </c>
      <c r="B1373" s="12" t="s">
        <v>266</v>
      </c>
      <c r="C1373" s="12" t="s">
        <v>121</v>
      </c>
      <c r="D1373" s="13" t="s">
        <v>33</v>
      </c>
      <c r="E1373" s="14" t="s">
        <v>34</v>
      </c>
      <c r="F1373" s="15">
        <v>3313</v>
      </c>
      <c r="G1373" s="86">
        <v>90.16</v>
      </c>
      <c r="H1373" s="87">
        <v>90.53</v>
      </c>
      <c r="I1373" s="87">
        <v>0</v>
      </c>
      <c r="J1373" s="92">
        <v>0</v>
      </c>
      <c r="K1373" s="69">
        <f t="shared" si="66"/>
        <v>90.16</v>
      </c>
      <c r="L1373" s="69">
        <f t="shared" si="67"/>
        <v>-0.37000000000000455</v>
      </c>
      <c r="M1373" s="69">
        <f t="shared" si="68"/>
        <v>0</v>
      </c>
    </row>
    <row r="1374" spans="1:14" x14ac:dyDescent="0.2">
      <c r="A1374" s="12" t="s">
        <v>265</v>
      </c>
      <c r="B1374" s="12" t="s">
        <v>266</v>
      </c>
      <c r="C1374" s="12" t="s">
        <v>121</v>
      </c>
      <c r="D1374" s="13" t="s">
        <v>35</v>
      </c>
      <c r="E1374" s="14" t="s">
        <v>36</v>
      </c>
      <c r="F1374" s="15">
        <v>3315</v>
      </c>
      <c r="G1374" s="86">
        <v>102.98</v>
      </c>
      <c r="H1374" s="87">
        <v>103.35000000000001</v>
      </c>
      <c r="I1374" s="87">
        <v>0</v>
      </c>
      <c r="J1374" s="92">
        <v>0</v>
      </c>
      <c r="K1374" s="69">
        <f t="shared" si="66"/>
        <v>102.98</v>
      </c>
      <c r="L1374" s="69">
        <f t="shared" si="67"/>
        <v>-0.37000000000000455</v>
      </c>
      <c r="M1374" s="69">
        <f t="shared" si="68"/>
        <v>0</v>
      </c>
    </row>
    <row r="1375" spans="1:14" x14ac:dyDescent="0.2">
      <c r="A1375" s="12" t="s">
        <v>265</v>
      </c>
      <c r="B1375" s="12" t="s">
        <v>266</v>
      </c>
      <c r="C1375" s="12" t="s">
        <v>121</v>
      </c>
      <c r="D1375" s="13" t="s">
        <v>37</v>
      </c>
      <c r="E1375" s="14" t="s">
        <v>38</v>
      </c>
      <c r="F1375" s="15">
        <v>3317</v>
      </c>
      <c r="G1375" s="86">
        <v>65.34</v>
      </c>
      <c r="H1375" s="87">
        <v>65.710000000000008</v>
      </c>
      <c r="I1375" s="87">
        <v>0</v>
      </c>
      <c r="J1375" s="92">
        <v>0</v>
      </c>
      <c r="K1375" s="69">
        <f t="shared" si="66"/>
        <v>65.34</v>
      </c>
      <c r="L1375" s="69">
        <f t="shared" si="67"/>
        <v>-0.37000000000000455</v>
      </c>
      <c r="M1375" s="69">
        <f t="shared" si="68"/>
        <v>0</v>
      </c>
    </row>
    <row r="1376" spans="1:14" x14ac:dyDescent="0.2">
      <c r="A1376" s="12" t="s">
        <v>265</v>
      </c>
      <c r="B1376" s="12" t="s">
        <v>266</v>
      </c>
      <c r="C1376" s="12" t="s">
        <v>121</v>
      </c>
      <c r="D1376" s="13" t="s">
        <v>39</v>
      </c>
      <c r="E1376" s="14" t="s">
        <v>40</v>
      </c>
      <c r="F1376" s="15">
        <v>3319</v>
      </c>
      <c r="G1376" s="86">
        <v>78.59</v>
      </c>
      <c r="H1376" s="87">
        <v>78.960000000000008</v>
      </c>
      <c r="I1376" s="87">
        <v>0</v>
      </c>
      <c r="J1376" s="92">
        <v>0</v>
      </c>
      <c r="K1376" s="69">
        <f t="shared" si="66"/>
        <v>78.59</v>
      </c>
      <c r="L1376" s="69">
        <f t="shared" si="67"/>
        <v>-0.37000000000000455</v>
      </c>
      <c r="M1376" s="69">
        <f t="shared" si="68"/>
        <v>0</v>
      </c>
    </row>
    <row r="1377" spans="1:14" x14ac:dyDescent="0.2">
      <c r="A1377" s="12" t="s">
        <v>265</v>
      </c>
      <c r="B1377" s="12" t="s">
        <v>266</v>
      </c>
      <c r="C1377" s="12" t="s">
        <v>121</v>
      </c>
      <c r="D1377" s="13" t="s">
        <v>41</v>
      </c>
      <c r="E1377" s="14" t="s">
        <v>42</v>
      </c>
      <c r="F1377" s="15">
        <v>3321</v>
      </c>
      <c r="G1377" s="86">
        <v>87.28</v>
      </c>
      <c r="H1377" s="87">
        <v>87.65</v>
      </c>
      <c r="I1377" s="87">
        <v>0</v>
      </c>
      <c r="J1377" s="92">
        <v>0</v>
      </c>
      <c r="K1377" s="69">
        <f t="shared" si="66"/>
        <v>87.28</v>
      </c>
      <c r="L1377" s="69">
        <f t="shared" si="67"/>
        <v>-0.37000000000000455</v>
      </c>
      <c r="M1377" s="69">
        <f t="shared" si="68"/>
        <v>0</v>
      </c>
    </row>
    <row r="1378" spans="1:14" x14ac:dyDescent="0.2">
      <c r="A1378" s="12" t="s">
        <v>265</v>
      </c>
      <c r="B1378" s="12" t="s">
        <v>266</v>
      </c>
      <c r="C1378" s="12" t="s">
        <v>121</v>
      </c>
      <c r="D1378" s="13" t="s">
        <v>43</v>
      </c>
      <c r="E1378" s="14" t="s">
        <v>44</v>
      </c>
      <c r="F1378" s="15">
        <v>3323</v>
      </c>
      <c r="G1378" s="86">
        <v>55.43</v>
      </c>
      <c r="H1378" s="87">
        <v>55.8</v>
      </c>
      <c r="I1378" s="87">
        <v>0</v>
      </c>
      <c r="J1378" s="92">
        <v>9888</v>
      </c>
      <c r="K1378" s="69">
        <f t="shared" si="66"/>
        <v>55.43</v>
      </c>
      <c r="L1378" s="69">
        <f t="shared" si="67"/>
        <v>-0.36999999999999744</v>
      </c>
      <c r="M1378" s="69">
        <f t="shared" si="68"/>
        <v>-3658.5599999999749</v>
      </c>
    </row>
    <row r="1379" spans="1:14" x14ac:dyDescent="0.2">
      <c r="A1379" s="12" t="s">
        <v>265</v>
      </c>
      <c r="B1379" s="12" t="s">
        <v>266</v>
      </c>
      <c r="C1379" s="12" t="s">
        <v>121</v>
      </c>
      <c r="D1379" s="13" t="s">
        <v>45</v>
      </c>
      <c r="E1379" s="14" t="s">
        <v>46</v>
      </c>
      <c r="F1379" s="15">
        <v>3325</v>
      </c>
      <c r="G1379" s="86">
        <v>70.78</v>
      </c>
      <c r="H1379" s="87">
        <v>71.150000000000006</v>
      </c>
      <c r="I1379" s="87">
        <v>0</v>
      </c>
      <c r="J1379" s="92">
        <v>770</v>
      </c>
      <c r="K1379" s="69">
        <f t="shared" si="66"/>
        <v>70.78</v>
      </c>
      <c r="L1379" s="69">
        <f t="shared" si="67"/>
        <v>-0.37000000000000455</v>
      </c>
      <c r="M1379" s="69">
        <f t="shared" si="68"/>
        <v>-284.9000000000035</v>
      </c>
    </row>
    <row r="1380" spans="1:14" x14ac:dyDescent="0.2">
      <c r="A1380" s="12" t="s">
        <v>265</v>
      </c>
      <c r="B1380" s="12" t="s">
        <v>266</v>
      </c>
      <c r="C1380" s="12" t="s">
        <v>121</v>
      </c>
      <c r="D1380" s="13" t="s">
        <v>47</v>
      </c>
      <c r="E1380" s="14" t="s">
        <v>48</v>
      </c>
      <c r="F1380" s="15">
        <v>3327</v>
      </c>
      <c r="G1380" s="86">
        <v>78.59</v>
      </c>
      <c r="H1380" s="87">
        <v>78.960000000000008</v>
      </c>
      <c r="I1380" s="87">
        <v>0</v>
      </c>
      <c r="J1380" s="92">
        <v>0</v>
      </c>
      <c r="K1380" s="69">
        <f t="shared" si="66"/>
        <v>78.59</v>
      </c>
      <c r="L1380" s="69">
        <f t="shared" si="67"/>
        <v>-0.37000000000000455</v>
      </c>
      <c r="M1380" s="69">
        <f t="shared" si="68"/>
        <v>0</v>
      </c>
    </row>
    <row r="1381" spans="1:14" x14ac:dyDescent="0.2">
      <c r="A1381" s="12" t="s">
        <v>265</v>
      </c>
      <c r="B1381" s="12" t="s">
        <v>266</v>
      </c>
      <c r="C1381" s="12" t="s">
        <v>121</v>
      </c>
      <c r="D1381" s="13" t="s">
        <v>49</v>
      </c>
      <c r="E1381" s="14" t="s">
        <v>50</v>
      </c>
      <c r="F1381" s="15">
        <v>3329</v>
      </c>
      <c r="G1381" s="86">
        <v>84.13</v>
      </c>
      <c r="H1381" s="87">
        <v>84.5</v>
      </c>
      <c r="I1381" s="87">
        <v>0</v>
      </c>
      <c r="J1381" s="92">
        <v>0</v>
      </c>
      <c r="K1381" s="69">
        <f t="shared" si="66"/>
        <v>84.13</v>
      </c>
      <c r="L1381" s="69">
        <f t="shared" si="67"/>
        <v>-0.37000000000000455</v>
      </c>
      <c r="M1381" s="69">
        <f t="shared" si="68"/>
        <v>0</v>
      </c>
    </row>
    <row r="1382" spans="1:14" x14ac:dyDescent="0.2">
      <c r="A1382" s="12" t="s">
        <v>265</v>
      </c>
      <c r="B1382" s="12" t="s">
        <v>266</v>
      </c>
      <c r="C1382" s="12" t="s">
        <v>121</v>
      </c>
      <c r="D1382" s="16" t="s">
        <v>51</v>
      </c>
      <c r="E1382" s="17" t="s">
        <v>52</v>
      </c>
      <c r="F1382" s="15">
        <v>3331</v>
      </c>
      <c r="G1382" s="86">
        <v>93.5</v>
      </c>
      <c r="H1382" s="87">
        <v>93.87</v>
      </c>
      <c r="I1382" s="87">
        <v>0</v>
      </c>
      <c r="J1382" s="92">
        <v>0</v>
      </c>
      <c r="K1382" s="69">
        <f t="shared" si="66"/>
        <v>93.5</v>
      </c>
      <c r="L1382" s="69">
        <f t="shared" si="67"/>
        <v>-0.37000000000000455</v>
      </c>
      <c r="M1382" s="69">
        <f t="shared" si="68"/>
        <v>0</v>
      </c>
    </row>
    <row r="1383" spans="1:14" x14ac:dyDescent="0.2">
      <c r="A1383" s="12" t="s">
        <v>82</v>
      </c>
      <c r="B1383" s="21" t="s">
        <v>83</v>
      </c>
      <c r="C1383" s="12" t="s">
        <v>55</v>
      </c>
      <c r="D1383" s="13" t="s">
        <v>21</v>
      </c>
      <c r="E1383" s="14" t="s">
        <v>22</v>
      </c>
      <c r="F1383" s="15">
        <v>3301</v>
      </c>
      <c r="G1383" s="86">
        <v>135.51</v>
      </c>
      <c r="H1383" s="87">
        <v>137.19</v>
      </c>
      <c r="I1383" s="87">
        <v>1.0683428311612786</v>
      </c>
      <c r="J1383" s="92">
        <v>1005</v>
      </c>
      <c r="K1383" s="69">
        <f t="shared" ref="K1383:K1446" si="69">+G1383+I1383</f>
        <v>136.57834283116128</v>
      </c>
      <c r="L1383" s="69">
        <f t="shared" ref="L1383:L1446" si="70">+K1383-H1383</f>
        <v>-0.61165716883871823</v>
      </c>
      <c r="M1383" s="69">
        <f t="shared" ref="M1383:M1446" si="71">+L1383*J1383</f>
        <v>-614.71545468291185</v>
      </c>
      <c r="N1383" s="70">
        <f>SUM(M1383:M1398)</f>
        <v>-23253.982244910905</v>
      </c>
    </row>
    <row r="1384" spans="1:14" x14ac:dyDescent="0.2">
      <c r="A1384" s="12" t="s">
        <v>82</v>
      </c>
      <c r="B1384" s="21" t="s">
        <v>83</v>
      </c>
      <c r="C1384" s="12" t="s">
        <v>55</v>
      </c>
      <c r="D1384" s="13" t="s">
        <v>23</v>
      </c>
      <c r="E1384" s="14" t="s">
        <v>24</v>
      </c>
      <c r="F1384" s="15">
        <v>3303</v>
      </c>
      <c r="G1384" s="86">
        <v>148.09</v>
      </c>
      <c r="H1384" s="87">
        <v>149.77000000000001</v>
      </c>
      <c r="I1384" s="87">
        <v>1.0683428311612786</v>
      </c>
      <c r="J1384" s="92">
        <v>13</v>
      </c>
      <c r="K1384" s="69">
        <f t="shared" si="69"/>
        <v>149.15834283116129</v>
      </c>
      <c r="L1384" s="69">
        <f t="shared" si="70"/>
        <v>-0.61165716883871823</v>
      </c>
      <c r="M1384" s="69">
        <f t="shared" si="71"/>
        <v>-7.9515431949033371</v>
      </c>
    </row>
    <row r="1385" spans="1:14" x14ac:dyDescent="0.2">
      <c r="A1385" s="12" t="s">
        <v>82</v>
      </c>
      <c r="B1385" s="21" t="s">
        <v>83</v>
      </c>
      <c r="C1385" s="12" t="s">
        <v>55</v>
      </c>
      <c r="D1385" s="13" t="s">
        <v>25</v>
      </c>
      <c r="E1385" s="14" t="s">
        <v>26</v>
      </c>
      <c r="F1385" s="15">
        <v>3305</v>
      </c>
      <c r="G1385" s="86">
        <v>132.25</v>
      </c>
      <c r="H1385" s="87">
        <v>133.93</v>
      </c>
      <c r="I1385" s="87">
        <v>1.0683428311612786</v>
      </c>
      <c r="J1385" s="92">
        <v>0</v>
      </c>
      <c r="K1385" s="69">
        <f t="shared" si="69"/>
        <v>133.31834283116129</v>
      </c>
      <c r="L1385" s="69">
        <f t="shared" si="70"/>
        <v>-0.61165716883871823</v>
      </c>
      <c r="M1385" s="69">
        <f t="shared" si="71"/>
        <v>0</v>
      </c>
    </row>
    <row r="1386" spans="1:14" x14ac:dyDescent="0.2">
      <c r="A1386" s="12" t="s">
        <v>82</v>
      </c>
      <c r="B1386" s="21" t="s">
        <v>83</v>
      </c>
      <c r="C1386" s="12" t="s">
        <v>55</v>
      </c>
      <c r="D1386" s="13" t="s">
        <v>27</v>
      </c>
      <c r="E1386" s="14" t="s">
        <v>28</v>
      </c>
      <c r="F1386" s="15">
        <v>3307</v>
      </c>
      <c r="G1386" s="86">
        <v>144.82</v>
      </c>
      <c r="H1386" s="87">
        <v>146.5</v>
      </c>
      <c r="I1386" s="87">
        <v>1.0683428311612786</v>
      </c>
      <c r="J1386" s="92">
        <v>0</v>
      </c>
      <c r="K1386" s="69">
        <f t="shared" si="69"/>
        <v>145.88834283116128</v>
      </c>
      <c r="L1386" s="69">
        <f t="shared" si="70"/>
        <v>-0.61165716883871823</v>
      </c>
      <c r="M1386" s="69">
        <f t="shared" si="71"/>
        <v>0</v>
      </c>
    </row>
    <row r="1387" spans="1:14" x14ac:dyDescent="0.2">
      <c r="A1387" s="12" t="s">
        <v>82</v>
      </c>
      <c r="B1387" s="21" t="s">
        <v>83</v>
      </c>
      <c r="C1387" s="12" t="s">
        <v>55</v>
      </c>
      <c r="D1387" s="13" t="s">
        <v>29</v>
      </c>
      <c r="E1387" s="14" t="s">
        <v>30</v>
      </c>
      <c r="F1387" s="15">
        <v>3309</v>
      </c>
      <c r="G1387" s="86">
        <v>86.48</v>
      </c>
      <c r="H1387" s="87">
        <v>88.160000000000011</v>
      </c>
      <c r="I1387" s="87">
        <v>1.0683428311612786</v>
      </c>
      <c r="J1387" s="92">
        <v>3889</v>
      </c>
      <c r="K1387" s="69">
        <f t="shared" si="69"/>
        <v>87.548342831161278</v>
      </c>
      <c r="L1387" s="69">
        <f t="shared" si="70"/>
        <v>-0.61165716883873245</v>
      </c>
      <c r="M1387" s="69">
        <f t="shared" si="71"/>
        <v>-2378.7347296138305</v>
      </c>
    </row>
    <row r="1388" spans="1:14" x14ac:dyDescent="0.2">
      <c r="A1388" s="12" t="s">
        <v>82</v>
      </c>
      <c r="B1388" s="21" t="s">
        <v>83</v>
      </c>
      <c r="C1388" s="12" t="s">
        <v>55</v>
      </c>
      <c r="D1388" s="13" t="s">
        <v>31</v>
      </c>
      <c r="E1388" s="14" t="s">
        <v>32</v>
      </c>
      <c r="F1388" s="15">
        <v>3311</v>
      </c>
      <c r="G1388" s="86">
        <v>113.76</v>
      </c>
      <c r="H1388" s="87">
        <v>115.44000000000001</v>
      </c>
      <c r="I1388" s="87">
        <v>1.0683428311612786</v>
      </c>
      <c r="J1388" s="92">
        <v>428</v>
      </c>
      <c r="K1388" s="69">
        <f t="shared" si="69"/>
        <v>114.82834283116128</v>
      </c>
      <c r="L1388" s="69">
        <f t="shared" si="70"/>
        <v>-0.61165716883873245</v>
      </c>
      <c r="M1388" s="69">
        <f t="shared" si="71"/>
        <v>-261.78926826297749</v>
      </c>
    </row>
    <row r="1389" spans="1:14" x14ac:dyDescent="0.2">
      <c r="A1389" s="12" t="s">
        <v>82</v>
      </c>
      <c r="B1389" s="21" t="s">
        <v>83</v>
      </c>
      <c r="C1389" s="12" t="s">
        <v>55</v>
      </c>
      <c r="D1389" s="13" t="s">
        <v>33</v>
      </c>
      <c r="E1389" s="14" t="s">
        <v>34</v>
      </c>
      <c r="F1389" s="15">
        <v>3313</v>
      </c>
      <c r="G1389" s="86">
        <v>121.61</v>
      </c>
      <c r="H1389" s="87">
        <v>123.29</v>
      </c>
      <c r="I1389" s="87">
        <v>1.0683428311612786</v>
      </c>
      <c r="J1389" s="92">
        <v>0</v>
      </c>
      <c r="K1389" s="69">
        <f t="shared" si="69"/>
        <v>122.67834283116127</v>
      </c>
      <c r="L1389" s="69">
        <f t="shared" si="70"/>
        <v>-0.61165716883873245</v>
      </c>
      <c r="M1389" s="69">
        <f t="shared" si="71"/>
        <v>0</v>
      </c>
    </row>
    <row r="1390" spans="1:14" x14ac:dyDescent="0.2">
      <c r="A1390" s="12" t="s">
        <v>82</v>
      </c>
      <c r="B1390" s="21" t="s">
        <v>83</v>
      </c>
      <c r="C1390" s="12" t="s">
        <v>55</v>
      </c>
      <c r="D1390" s="13" t="s">
        <v>35</v>
      </c>
      <c r="E1390" s="14" t="s">
        <v>36</v>
      </c>
      <c r="F1390" s="15">
        <v>3315</v>
      </c>
      <c r="G1390" s="86">
        <v>139.63</v>
      </c>
      <c r="H1390" s="87">
        <v>141.31</v>
      </c>
      <c r="I1390" s="87">
        <v>1.0683428311612786</v>
      </c>
      <c r="J1390" s="92">
        <v>0</v>
      </c>
      <c r="K1390" s="69">
        <f t="shared" si="69"/>
        <v>140.69834283116128</v>
      </c>
      <c r="L1390" s="69">
        <f t="shared" si="70"/>
        <v>-0.61165716883871823</v>
      </c>
      <c r="M1390" s="69">
        <f t="shared" si="71"/>
        <v>0</v>
      </c>
    </row>
    <row r="1391" spans="1:14" x14ac:dyDescent="0.2">
      <c r="A1391" s="12" t="s">
        <v>82</v>
      </c>
      <c r="B1391" s="21" t="s">
        <v>83</v>
      </c>
      <c r="C1391" s="12" t="s">
        <v>55</v>
      </c>
      <c r="D1391" s="13" t="s">
        <v>37</v>
      </c>
      <c r="E1391" s="14" t="s">
        <v>38</v>
      </c>
      <c r="F1391" s="15">
        <v>3317</v>
      </c>
      <c r="G1391" s="86">
        <v>85.94</v>
      </c>
      <c r="H1391" s="87">
        <v>87.62</v>
      </c>
      <c r="I1391" s="87">
        <v>1.0683428311612786</v>
      </c>
      <c r="J1391" s="92">
        <v>0</v>
      </c>
      <c r="K1391" s="69">
        <f t="shared" si="69"/>
        <v>87.008342831161272</v>
      </c>
      <c r="L1391" s="69">
        <f t="shared" si="70"/>
        <v>-0.61165716883873245</v>
      </c>
      <c r="M1391" s="69">
        <f t="shared" si="71"/>
        <v>0</v>
      </c>
    </row>
    <row r="1392" spans="1:14" x14ac:dyDescent="0.2">
      <c r="A1392" s="12" t="s">
        <v>82</v>
      </c>
      <c r="B1392" s="21" t="s">
        <v>83</v>
      </c>
      <c r="C1392" s="12" t="s">
        <v>55</v>
      </c>
      <c r="D1392" s="13" t="s">
        <v>39</v>
      </c>
      <c r="E1392" s="14" t="s">
        <v>40</v>
      </c>
      <c r="F1392" s="15">
        <v>3319</v>
      </c>
      <c r="G1392" s="86">
        <v>105.3</v>
      </c>
      <c r="H1392" s="87">
        <v>106.98</v>
      </c>
      <c r="I1392" s="87">
        <v>1.0683428311612786</v>
      </c>
      <c r="J1392" s="92">
        <v>8700</v>
      </c>
      <c r="K1392" s="69">
        <f t="shared" si="69"/>
        <v>106.36834283116127</v>
      </c>
      <c r="L1392" s="69">
        <f t="shared" si="70"/>
        <v>-0.61165716883873245</v>
      </c>
      <c r="M1392" s="69">
        <f t="shared" si="71"/>
        <v>-5321.4173688969722</v>
      </c>
    </row>
    <row r="1393" spans="1:14" x14ac:dyDescent="0.2">
      <c r="A1393" s="12" t="s">
        <v>82</v>
      </c>
      <c r="B1393" s="21" t="s">
        <v>83</v>
      </c>
      <c r="C1393" s="12" t="s">
        <v>55</v>
      </c>
      <c r="D1393" s="13" t="s">
        <v>41</v>
      </c>
      <c r="E1393" s="14" t="s">
        <v>42</v>
      </c>
      <c r="F1393" s="15">
        <v>3321</v>
      </c>
      <c r="G1393" s="86">
        <v>117.82</v>
      </c>
      <c r="H1393" s="87">
        <v>119.5</v>
      </c>
      <c r="I1393" s="87">
        <v>1.0683428311612786</v>
      </c>
      <c r="J1393" s="92">
        <v>741</v>
      </c>
      <c r="K1393" s="69">
        <f t="shared" si="69"/>
        <v>118.88834283116127</v>
      </c>
      <c r="L1393" s="69">
        <f t="shared" si="70"/>
        <v>-0.61165716883873245</v>
      </c>
      <c r="M1393" s="69">
        <f t="shared" si="71"/>
        <v>-453.23796210950076</v>
      </c>
    </row>
    <row r="1394" spans="1:14" x14ac:dyDescent="0.2">
      <c r="A1394" s="12" t="s">
        <v>82</v>
      </c>
      <c r="B1394" s="21" t="s">
        <v>83</v>
      </c>
      <c r="C1394" s="12" t="s">
        <v>55</v>
      </c>
      <c r="D1394" s="13" t="s">
        <v>43</v>
      </c>
      <c r="E1394" s="14" t="s">
        <v>44</v>
      </c>
      <c r="F1394" s="15">
        <v>3323</v>
      </c>
      <c r="G1394" s="86">
        <v>72.069999999999993</v>
      </c>
      <c r="H1394" s="87">
        <v>73.75</v>
      </c>
      <c r="I1394" s="87">
        <v>1.0683428311612786</v>
      </c>
      <c r="J1394" s="92">
        <v>175</v>
      </c>
      <c r="K1394" s="69">
        <f t="shared" si="69"/>
        <v>73.138342831161268</v>
      </c>
      <c r="L1394" s="69">
        <f t="shared" si="70"/>
        <v>-0.61165716883873245</v>
      </c>
      <c r="M1394" s="69">
        <f t="shared" si="71"/>
        <v>-107.04000454677818</v>
      </c>
    </row>
    <row r="1395" spans="1:14" x14ac:dyDescent="0.2">
      <c r="A1395" s="12" t="s">
        <v>82</v>
      </c>
      <c r="B1395" s="21" t="s">
        <v>83</v>
      </c>
      <c r="C1395" s="12" t="s">
        <v>55</v>
      </c>
      <c r="D1395" s="13" t="s">
        <v>45</v>
      </c>
      <c r="E1395" s="14" t="s">
        <v>46</v>
      </c>
      <c r="F1395" s="15">
        <v>3325</v>
      </c>
      <c r="G1395" s="86">
        <v>93.96</v>
      </c>
      <c r="H1395" s="87">
        <v>95.64</v>
      </c>
      <c r="I1395" s="87">
        <v>1.0683428311612786</v>
      </c>
      <c r="J1395" s="92">
        <v>20822</v>
      </c>
      <c r="K1395" s="69">
        <f t="shared" si="69"/>
        <v>95.028342831161268</v>
      </c>
      <c r="L1395" s="69">
        <f t="shared" si="70"/>
        <v>-0.61165716883873245</v>
      </c>
      <c r="M1395" s="69">
        <f t="shared" si="71"/>
        <v>-12735.925569560088</v>
      </c>
    </row>
    <row r="1396" spans="1:14" x14ac:dyDescent="0.2">
      <c r="A1396" s="12" t="s">
        <v>82</v>
      </c>
      <c r="B1396" s="21" t="s">
        <v>83</v>
      </c>
      <c r="C1396" s="12" t="s">
        <v>55</v>
      </c>
      <c r="D1396" s="13" t="s">
        <v>47</v>
      </c>
      <c r="E1396" s="14" t="s">
        <v>48</v>
      </c>
      <c r="F1396" s="15">
        <v>3327</v>
      </c>
      <c r="G1396" s="86">
        <v>105.3</v>
      </c>
      <c r="H1396" s="87">
        <v>106.98</v>
      </c>
      <c r="I1396" s="87">
        <v>1.0683428311612786</v>
      </c>
      <c r="J1396" s="92">
        <v>1298</v>
      </c>
      <c r="K1396" s="69">
        <f t="shared" si="69"/>
        <v>106.36834283116127</v>
      </c>
      <c r="L1396" s="69">
        <f t="shared" si="70"/>
        <v>-0.61165716883873245</v>
      </c>
      <c r="M1396" s="69">
        <f t="shared" si="71"/>
        <v>-793.93100515267474</v>
      </c>
    </row>
    <row r="1397" spans="1:14" x14ac:dyDescent="0.2">
      <c r="A1397" s="12" t="s">
        <v>82</v>
      </c>
      <c r="B1397" s="21" t="s">
        <v>83</v>
      </c>
      <c r="C1397" s="12" t="s">
        <v>55</v>
      </c>
      <c r="D1397" s="13" t="s">
        <v>49</v>
      </c>
      <c r="E1397" s="14" t="s">
        <v>50</v>
      </c>
      <c r="F1397" s="15">
        <v>3329</v>
      </c>
      <c r="G1397" s="86">
        <v>113.24</v>
      </c>
      <c r="H1397" s="87">
        <v>114.92</v>
      </c>
      <c r="I1397" s="87">
        <v>1.0683428311612786</v>
      </c>
      <c r="J1397" s="92">
        <v>0</v>
      </c>
      <c r="K1397" s="69">
        <f t="shared" si="69"/>
        <v>114.30834283116127</v>
      </c>
      <c r="L1397" s="69">
        <f t="shared" si="70"/>
        <v>-0.61165716883873245</v>
      </c>
      <c r="M1397" s="69">
        <f t="shared" si="71"/>
        <v>0</v>
      </c>
    </row>
    <row r="1398" spans="1:14" x14ac:dyDescent="0.2">
      <c r="A1398" s="12" t="s">
        <v>82</v>
      </c>
      <c r="B1398" s="21" t="s">
        <v>83</v>
      </c>
      <c r="C1398" s="12" t="s">
        <v>55</v>
      </c>
      <c r="D1398" s="16" t="s">
        <v>51</v>
      </c>
      <c r="E1398" s="17" t="s">
        <v>52</v>
      </c>
      <c r="F1398" s="15">
        <v>3331</v>
      </c>
      <c r="G1398" s="86">
        <v>127.01</v>
      </c>
      <c r="H1398" s="87">
        <v>128.69</v>
      </c>
      <c r="I1398" s="87">
        <v>1.0683428311612786</v>
      </c>
      <c r="J1398" s="92">
        <v>947</v>
      </c>
      <c r="K1398" s="69">
        <f t="shared" si="69"/>
        <v>128.07834283116128</v>
      </c>
      <c r="L1398" s="69">
        <f t="shared" si="70"/>
        <v>-0.61165716883871823</v>
      </c>
      <c r="M1398" s="69">
        <f t="shared" si="71"/>
        <v>-579.23933889026614</v>
      </c>
    </row>
    <row r="1399" spans="1:14" x14ac:dyDescent="0.2">
      <c r="A1399" s="12" t="s">
        <v>103</v>
      </c>
      <c r="B1399" s="21" t="s">
        <v>104</v>
      </c>
      <c r="C1399" s="12" t="s">
        <v>105</v>
      </c>
      <c r="D1399" s="13" t="s">
        <v>21</v>
      </c>
      <c r="E1399" s="14" t="s">
        <v>22</v>
      </c>
      <c r="F1399" s="15">
        <v>3301</v>
      </c>
      <c r="G1399" s="86">
        <v>82.67</v>
      </c>
      <c r="H1399" s="87">
        <v>83.19</v>
      </c>
      <c r="I1399" s="87">
        <v>0.45096640879478717</v>
      </c>
      <c r="J1399" s="92">
        <v>600</v>
      </c>
      <c r="K1399" s="69">
        <f t="shared" si="69"/>
        <v>83.120966408794786</v>
      </c>
      <c r="L1399" s="69">
        <f t="shared" si="70"/>
        <v>-6.9033591205212019E-2</v>
      </c>
      <c r="M1399" s="69">
        <f t="shared" si="71"/>
        <v>-41.420154723127212</v>
      </c>
      <c r="N1399" s="70">
        <f>SUM(M1399:M1414)</f>
        <v>-1027.6340386808527</v>
      </c>
    </row>
    <row r="1400" spans="1:14" x14ac:dyDescent="0.2">
      <c r="A1400" s="12" t="s">
        <v>103</v>
      </c>
      <c r="B1400" s="21" t="s">
        <v>104</v>
      </c>
      <c r="C1400" s="12" t="s">
        <v>105</v>
      </c>
      <c r="D1400" s="13" t="s">
        <v>23</v>
      </c>
      <c r="E1400" s="14" t="s">
        <v>24</v>
      </c>
      <c r="F1400" s="15">
        <v>3303</v>
      </c>
      <c r="G1400" s="86">
        <v>89.46</v>
      </c>
      <c r="H1400" s="87">
        <v>89.97999999999999</v>
      </c>
      <c r="I1400" s="87">
        <v>0.45096640879478717</v>
      </c>
      <c r="J1400" s="92">
        <v>0</v>
      </c>
      <c r="K1400" s="69">
        <f t="shared" si="69"/>
        <v>89.910966408794778</v>
      </c>
      <c r="L1400" s="69">
        <f t="shared" si="70"/>
        <v>-6.9033591205212019E-2</v>
      </c>
      <c r="M1400" s="69">
        <f t="shared" si="71"/>
        <v>0</v>
      </c>
    </row>
    <row r="1401" spans="1:14" x14ac:dyDescent="0.2">
      <c r="A1401" s="12" t="s">
        <v>103</v>
      </c>
      <c r="B1401" s="21" t="s">
        <v>104</v>
      </c>
      <c r="C1401" s="12" t="s">
        <v>105</v>
      </c>
      <c r="D1401" s="13" t="s">
        <v>25</v>
      </c>
      <c r="E1401" s="14" t="s">
        <v>26</v>
      </c>
      <c r="F1401" s="15">
        <v>3305</v>
      </c>
      <c r="G1401" s="86">
        <v>80.959999999999994</v>
      </c>
      <c r="H1401" s="87">
        <v>81.47999999999999</v>
      </c>
      <c r="I1401" s="87">
        <v>0.45096640879478717</v>
      </c>
      <c r="J1401" s="92">
        <v>0</v>
      </c>
      <c r="K1401" s="69">
        <f t="shared" si="69"/>
        <v>81.410966408794778</v>
      </c>
      <c r="L1401" s="69">
        <f t="shared" si="70"/>
        <v>-6.9033591205212019E-2</v>
      </c>
      <c r="M1401" s="69">
        <f t="shared" si="71"/>
        <v>0</v>
      </c>
    </row>
    <row r="1402" spans="1:14" x14ac:dyDescent="0.2">
      <c r="A1402" s="12" t="s">
        <v>103</v>
      </c>
      <c r="B1402" s="21" t="s">
        <v>104</v>
      </c>
      <c r="C1402" s="12" t="s">
        <v>105</v>
      </c>
      <c r="D1402" s="13" t="s">
        <v>27</v>
      </c>
      <c r="E1402" s="14" t="s">
        <v>28</v>
      </c>
      <c r="F1402" s="15">
        <v>3307</v>
      </c>
      <c r="G1402" s="86">
        <v>88.3</v>
      </c>
      <c r="H1402" s="87">
        <v>88.82</v>
      </c>
      <c r="I1402" s="87">
        <v>0.45096640879478717</v>
      </c>
      <c r="J1402" s="92">
        <v>0</v>
      </c>
      <c r="K1402" s="69">
        <f t="shared" si="69"/>
        <v>88.750966408794781</v>
      </c>
      <c r="L1402" s="69">
        <f t="shared" si="70"/>
        <v>-6.9033591205212019E-2</v>
      </c>
      <c r="M1402" s="69">
        <f t="shared" si="71"/>
        <v>0</v>
      </c>
    </row>
    <row r="1403" spans="1:14" x14ac:dyDescent="0.2">
      <c r="A1403" s="12" t="s">
        <v>103</v>
      </c>
      <c r="B1403" s="21" t="s">
        <v>104</v>
      </c>
      <c r="C1403" s="12" t="s">
        <v>105</v>
      </c>
      <c r="D1403" s="13" t="s">
        <v>29</v>
      </c>
      <c r="E1403" s="14" t="s">
        <v>30</v>
      </c>
      <c r="F1403" s="15">
        <v>3309</v>
      </c>
      <c r="G1403" s="86">
        <v>56.06</v>
      </c>
      <c r="H1403" s="87">
        <v>56.580000000000005</v>
      </c>
      <c r="I1403" s="87">
        <v>0.45096640879478717</v>
      </c>
      <c r="J1403" s="92">
        <v>3985</v>
      </c>
      <c r="K1403" s="69">
        <f t="shared" si="69"/>
        <v>56.510966408794786</v>
      </c>
      <c r="L1403" s="69">
        <f t="shared" si="70"/>
        <v>-6.9033591205219125E-2</v>
      </c>
      <c r="M1403" s="69">
        <f t="shared" si="71"/>
        <v>-275.09886095279819</v>
      </c>
    </row>
    <row r="1404" spans="1:14" x14ac:dyDescent="0.2">
      <c r="A1404" s="12" t="s">
        <v>103</v>
      </c>
      <c r="B1404" s="21" t="s">
        <v>104</v>
      </c>
      <c r="C1404" s="12" t="s">
        <v>105</v>
      </c>
      <c r="D1404" s="13" t="s">
        <v>31</v>
      </c>
      <c r="E1404" s="14" t="s">
        <v>32</v>
      </c>
      <c r="F1404" s="15">
        <v>3311</v>
      </c>
      <c r="G1404" s="86">
        <v>70.69</v>
      </c>
      <c r="H1404" s="87">
        <v>71.209999999999994</v>
      </c>
      <c r="I1404" s="87">
        <v>0.45096640879478717</v>
      </c>
      <c r="J1404" s="92">
        <v>434</v>
      </c>
      <c r="K1404" s="69">
        <f t="shared" si="69"/>
        <v>71.140966408794782</v>
      </c>
      <c r="L1404" s="69">
        <f t="shared" si="70"/>
        <v>-6.9033591205212019E-2</v>
      </c>
      <c r="M1404" s="69">
        <f t="shared" si="71"/>
        <v>-29.960578583062016</v>
      </c>
    </row>
    <row r="1405" spans="1:14" x14ac:dyDescent="0.2">
      <c r="A1405" s="12" t="s">
        <v>103</v>
      </c>
      <c r="B1405" s="21" t="s">
        <v>104</v>
      </c>
      <c r="C1405" s="12" t="s">
        <v>105</v>
      </c>
      <c r="D1405" s="13" t="s">
        <v>33</v>
      </c>
      <c r="E1405" s="14" t="s">
        <v>34</v>
      </c>
      <c r="F1405" s="15">
        <v>3313</v>
      </c>
      <c r="G1405" s="86">
        <v>74.91</v>
      </c>
      <c r="H1405" s="87">
        <v>75.429999999999993</v>
      </c>
      <c r="I1405" s="87">
        <v>0.45096640879478717</v>
      </c>
      <c r="J1405" s="92">
        <v>365</v>
      </c>
      <c r="K1405" s="69">
        <f t="shared" si="69"/>
        <v>75.360966408794781</v>
      </c>
      <c r="L1405" s="69">
        <f t="shared" si="70"/>
        <v>-6.9033591205212019E-2</v>
      </c>
      <c r="M1405" s="69">
        <f t="shared" si="71"/>
        <v>-25.197260789902387</v>
      </c>
    </row>
    <row r="1406" spans="1:14" x14ac:dyDescent="0.2">
      <c r="A1406" s="12" t="s">
        <v>103</v>
      </c>
      <c r="B1406" s="21" t="s">
        <v>104</v>
      </c>
      <c r="C1406" s="12" t="s">
        <v>105</v>
      </c>
      <c r="D1406" s="13" t="s">
        <v>35</v>
      </c>
      <c r="E1406" s="14" t="s">
        <v>36</v>
      </c>
      <c r="F1406" s="15">
        <v>3315</v>
      </c>
      <c r="G1406" s="86">
        <v>84.86</v>
      </c>
      <c r="H1406" s="87">
        <v>85.38</v>
      </c>
      <c r="I1406" s="87">
        <v>0.45096640879478717</v>
      </c>
      <c r="J1406" s="92">
        <v>479</v>
      </c>
      <c r="K1406" s="69">
        <f t="shared" si="69"/>
        <v>85.310966408794783</v>
      </c>
      <c r="L1406" s="69">
        <f t="shared" si="70"/>
        <v>-6.9033591205212019E-2</v>
      </c>
      <c r="M1406" s="69">
        <f t="shared" si="71"/>
        <v>-33.067090187296557</v>
      </c>
    </row>
    <row r="1407" spans="1:14" x14ac:dyDescent="0.2">
      <c r="A1407" s="12" t="s">
        <v>103</v>
      </c>
      <c r="B1407" s="21" t="s">
        <v>104</v>
      </c>
      <c r="C1407" s="12" t="s">
        <v>105</v>
      </c>
      <c r="D1407" s="13" t="s">
        <v>37</v>
      </c>
      <c r="E1407" s="14" t="s">
        <v>38</v>
      </c>
      <c r="F1407" s="15">
        <v>3317</v>
      </c>
      <c r="G1407" s="86">
        <v>55.64</v>
      </c>
      <c r="H1407" s="87">
        <v>56.160000000000004</v>
      </c>
      <c r="I1407" s="87">
        <v>0.45096640879478717</v>
      </c>
      <c r="J1407" s="92">
        <v>0</v>
      </c>
      <c r="K1407" s="69">
        <f t="shared" si="69"/>
        <v>56.090966408794785</v>
      </c>
      <c r="L1407" s="69">
        <f t="shared" si="70"/>
        <v>-6.9033591205219125E-2</v>
      </c>
      <c r="M1407" s="69">
        <f t="shared" si="71"/>
        <v>0</v>
      </c>
    </row>
    <row r="1408" spans="1:14" x14ac:dyDescent="0.2">
      <c r="A1408" s="12" t="s">
        <v>103</v>
      </c>
      <c r="B1408" s="21" t="s">
        <v>104</v>
      </c>
      <c r="C1408" s="12" t="s">
        <v>105</v>
      </c>
      <c r="D1408" s="13" t="s">
        <v>39</v>
      </c>
      <c r="E1408" s="14" t="s">
        <v>40</v>
      </c>
      <c r="F1408" s="15">
        <v>3319</v>
      </c>
      <c r="G1408" s="86">
        <v>65.97</v>
      </c>
      <c r="H1408" s="87">
        <v>66.489999999999995</v>
      </c>
      <c r="I1408" s="87">
        <v>0.45096640879478717</v>
      </c>
      <c r="J1408" s="92">
        <v>1196</v>
      </c>
      <c r="K1408" s="69">
        <f t="shared" si="69"/>
        <v>66.420966408794783</v>
      </c>
      <c r="L1408" s="69">
        <f t="shared" si="70"/>
        <v>-6.9033591205212019E-2</v>
      </c>
      <c r="M1408" s="69">
        <f t="shared" si="71"/>
        <v>-82.564175081433575</v>
      </c>
    </row>
    <row r="1409" spans="1:14" x14ac:dyDescent="0.2">
      <c r="A1409" s="12" t="s">
        <v>103</v>
      </c>
      <c r="B1409" s="21" t="s">
        <v>104</v>
      </c>
      <c r="C1409" s="12" t="s">
        <v>105</v>
      </c>
      <c r="D1409" s="13" t="s">
        <v>41</v>
      </c>
      <c r="E1409" s="14" t="s">
        <v>42</v>
      </c>
      <c r="F1409" s="15">
        <v>3321</v>
      </c>
      <c r="G1409" s="86">
        <v>72.78</v>
      </c>
      <c r="H1409" s="87">
        <v>73.3</v>
      </c>
      <c r="I1409" s="87">
        <v>0.45096640879478717</v>
      </c>
      <c r="J1409" s="92">
        <v>0</v>
      </c>
      <c r="K1409" s="69">
        <f t="shared" si="69"/>
        <v>73.230966408794785</v>
      </c>
      <c r="L1409" s="69">
        <f t="shared" si="70"/>
        <v>-6.9033591205212019E-2</v>
      </c>
      <c r="M1409" s="69">
        <f t="shared" si="71"/>
        <v>0</v>
      </c>
    </row>
    <row r="1410" spans="1:14" x14ac:dyDescent="0.2">
      <c r="A1410" s="12" t="s">
        <v>103</v>
      </c>
      <c r="B1410" s="21" t="s">
        <v>104</v>
      </c>
      <c r="C1410" s="12" t="s">
        <v>105</v>
      </c>
      <c r="D1410" s="13" t="s">
        <v>43</v>
      </c>
      <c r="E1410" s="14" t="s">
        <v>44</v>
      </c>
      <c r="F1410" s="15">
        <v>3323</v>
      </c>
      <c r="G1410" s="86">
        <v>48.11</v>
      </c>
      <c r="H1410" s="87">
        <v>48.63</v>
      </c>
      <c r="I1410" s="87">
        <v>0.45096640879478717</v>
      </c>
      <c r="J1410" s="92">
        <v>184</v>
      </c>
      <c r="K1410" s="69">
        <f t="shared" si="69"/>
        <v>48.560966408794783</v>
      </c>
      <c r="L1410" s="69">
        <f t="shared" si="70"/>
        <v>-6.9033591205219125E-2</v>
      </c>
      <c r="M1410" s="69">
        <f t="shared" si="71"/>
        <v>-12.702180781760319</v>
      </c>
    </row>
    <row r="1411" spans="1:14" x14ac:dyDescent="0.2">
      <c r="A1411" s="12" t="s">
        <v>103</v>
      </c>
      <c r="B1411" s="21" t="s">
        <v>104</v>
      </c>
      <c r="C1411" s="12" t="s">
        <v>105</v>
      </c>
      <c r="D1411" s="13" t="s">
        <v>45</v>
      </c>
      <c r="E1411" s="14" t="s">
        <v>46</v>
      </c>
      <c r="F1411" s="15">
        <v>3325</v>
      </c>
      <c r="G1411" s="86">
        <v>59.91</v>
      </c>
      <c r="H1411" s="87">
        <v>60.43</v>
      </c>
      <c r="I1411" s="87">
        <v>0.45096640879478717</v>
      </c>
      <c r="J1411" s="92">
        <v>5210</v>
      </c>
      <c r="K1411" s="69">
        <f t="shared" si="69"/>
        <v>60.360966408794781</v>
      </c>
      <c r="L1411" s="69">
        <f t="shared" si="70"/>
        <v>-6.9033591205219125E-2</v>
      </c>
      <c r="M1411" s="69">
        <f t="shared" si="71"/>
        <v>-359.66501017919165</v>
      </c>
    </row>
    <row r="1412" spans="1:14" x14ac:dyDescent="0.2">
      <c r="A1412" s="12" t="s">
        <v>103</v>
      </c>
      <c r="B1412" s="21" t="s">
        <v>104</v>
      </c>
      <c r="C1412" s="12" t="s">
        <v>105</v>
      </c>
      <c r="D1412" s="13" t="s">
        <v>47</v>
      </c>
      <c r="E1412" s="14" t="s">
        <v>48</v>
      </c>
      <c r="F1412" s="15">
        <v>3327</v>
      </c>
      <c r="G1412" s="86">
        <v>65.97</v>
      </c>
      <c r="H1412" s="87">
        <v>66.489999999999995</v>
      </c>
      <c r="I1412" s="87">
        <v>0.45096640879478717</v>
      </c>
      <c r="J1412" s="92">
        <v>2176</v>
      </c>
      <c r="K1412" s="69">
        <f t="shared" si="69"/>
        <v>66.420966408794783</v>
      </c>
      <c r="L1412" s="69">
        <f t="shared" si="70"/>
        <v>-6.9033591205212019E-2</v>
      </c>
      <c r="M1412" s="69">
        <f t="shared" si="71"/>
        <v>-150.21709446254135</v>
      </c>
    </row>
    <row r="1413" spans="1:14" x14ac:dyDescent="0.2">
      <c r="A1413" s="12" t="s">
        <v>103</v>
      </c>
      <c r="B1413" s="21" t="s">
        <v>104</v>
      </c>
      <c r="C1413" s="12" t="s">
        <v>105</v>
      </c>
      <c r="D1413" s="13" t="s">
        <v>49</v>
      </c>
      <c r="E1413" s="14" t="s">
        <v>50</v>
      </c>
      <c r="F1413" s="15">
        <v>3329</v>
      </c>
      <c r="G1413" s="86">
        <v>70.28</v>
      </c>
      <c r="H1413" s="87">
        <v>70.8</v>
      </c>
      <c r="I1413" s="87">
        <v>0.45096640879478717</v>
      </c>
      <c r="J1413" s="92">
        <v>174</v>
      </c>
      <c r="K1413" s="69">
        <f t="shared" si="69"/>
        <v>70.730966408794785</v>
      </c>
      <c r="L1413" s="69">
        <f t="shared" si="70"/>
        <v>-6.9033591205212019E-2</v>
      </c>
      <c r="M1413" s="69">
        <f t="shared" si="71"/>
        <v>-12.011844869706891</v>
      </c>
    </row>
    <row r="1414" spans="1:14" x14ac:dyDescent="0.2">
      <c r="A1414" s="12" t="s">
        <v>103</v>
      </c>
      <c r="B1414" s="21" t="s">
        <v>104</v>
      </c>
      <c r="C1414" s="12" t="s">
        <v>105</v>
      </c>
      <c r="D1414" s="16" t="s">
        <v>51</v>
      </c>
      <c r="E1414" s="17" t="s">
        <v>52</v>
      </c>
      <c r="F1414" s="15">
        <v>3331</v>
      </c>
      <c r="G1414" s="86">
        <v>77.680000000000007</v>
      </c>
      <c r="H1414" s="87">
        <v>78.2</v>
      </c>
      <c r="I1414" s="87">
        <v>0.45096640879478717</v>
      </c>
      <c r="J1414" s="92">
        <v>83</v>
      </c>
      <c r="K1414" s="69">
        <f t="shared" si="69"/>
        <v>78.130966408794791</v>
      </c>
      <c r="L1414" s="69">
        <f t="shared" si="70"/>
        <v>-6.9033591205212019E-2</v>
      </c>
      <c r="M1414" s="69">
        <f t="shared" si="71"/>
        <v>-5.7297880700325976</v>
      </c>
    </row>
    <row r="1415" spans="1:14" x14ac:dyDescent="0.2">
      <c r="A1415" s="12" t="s">
        <v>84</v>
      </c>
      <c r="B1415" s="21" t="s">
        <v>85</v>
      </c>
      <c r="C1415" s="12" t="s">
        <v>55</v>
      </c>
      <c r="D1415" s="13" t="s">
        <v>21</v>
      </c>
      <c r="E1415" s="14" t="s">
        <v>22</v>
      </c>
      <c r="F1415" s="15">
        <v>3301</v>
      </c>
      <c r="G1415" s="86">
        <v>135.51</v>
      </c>
      <c r="H1415" s="87">
        <v>137.19</v>
      </c>
      <c r="I1415" s="87">
        <v>0.12753479612133256</v>
      </c>
      <c r="J1415" s="92">
        <v>0</v>
      </c>
      <c r="K1415" s="69">
        <f t="shared" si="69"/>
        <v>135.63753479612132</v>
      </c>
      <c r="L1415" s="69">
        <f t="shared" si="70"/>
        <v>-1.5524652038786826</v>
      </c>
      <c r="M1415" s="69">
        <f t="shared" si="71"/>
        <v>0</v>
      </c>
      <c r="N1415" s="70">
        <f>SUM(M1415:M1430)</f>
        <v>-38299.316579686747</v>
      </c>
    </row>
    <row r="1416" spans="1:14" x14ac:dyDescent="0.2">
      <c r="A1416" s="12" t="s">
        <v>84</v>
      </c>
      <c r="B1416" s="21" t="s">
        <v>85</v>
      </c>
      <c r="C1416" s="12" t="s">
        <v>55</v>
      </c>
      <c r="D1416" s="13" t="s">
        <v>23</v>
      </c>
      <c r="E1416" s="14" t="s">
        <v>24</v>
      </c>
      <c r="F1416" s="15">
        <v>3303</v>
      </c>
      <c r="G1416" s="86">
        <v>148.09</v>
      </c>
      <c r="H1416" s="87">
        <v>149.77000000000001</v>
      </c>
      <c r="I1416" s="87">
        <v>0.12753479612133256</v>
      </c>
      <c r="J1416" s="92">
        <v>0</v>
      </c>
      <c r="K1416" s="69">
        <f t="shared" si="69"/>
        <v>148.21753479612133</v>
      </c>
      <c r="L1416" s="69">
        <f t="shared" si="70"/>
        <v>-1.5524652038786826</v>
      </c>
      <c r="M1416" s="69">
        <f t="shared" si="71"/>
        <v>0</v>
      </c>
    </row>
    <row r="1417" spans="1:14" x14ac:dyDescent="0.2">
      <c r="A1417" s="12" t="s">
        <v>84</v>
      </c>
      <c r="B1417" s="21" t="s">
        <v>85</v>
      </c>
      <c r="C1417" s="12" t="s">
        <v>55</v>
      </c>
      <c r="D1417" s="13" t="s">
        <v>25</v>
      </c>
      <c r="E1417" s="14" t="s">
        <v>26</v>
      </c>
      <c r="F1417" s="15">
        <v>3305</v>
      </c>
      <c r="G1417" s="86">
        <v>132.25</v>
      </c>
      <c r="H1417" s="87">
        <v>133.93</v>
      </c>
      <c r="I1417" s="87">
        <v>0.12753479612133256</v>
      </c>
      <c r="J1417" s="92">
        <v>0</v>
      </c>
      <c r="K1417" s="69">
        <f t="shared" si="69"/>
        <v>132.37753479612132</v>
      </c>
      <c r="L1417" s="69">
        <f t="shared" si="70"/>
        <v>-1.5524652038786826</v>
      </c>
      <c r="M1417" s="69">
        <f t="shared" si="71"/>
        <v>0</v>
      </c>
    </row>
    <row r="1418" spans="1:14" x14ac:dyDescent="0.2">
      <c r="A1418" s="12" t="s">
        <v>84</v>
      </c>
      <c r="B1418" s="21" t="s">
        <v>85</v>
      </c>
      <c r="C1418" s="12" t="s">
        <v>55</v>
      </c>
      <c r="D1418" s="13" t="s">
        <v>27</v>
      </c>
      <c r="E1418" s="14" t="s">
        <v>28</v>
      </c>
      <c r="F1418" s="15">
        <v>3307</v>
      </c>
      <c r="G1418" s="86">
        <v>144.82</v>
      </c>
      <c r="H1418" s="87">
        <v>146.5</v>
      </c>
      <c r="I1418" s="87">
        <v>0.12753479612133256</v>
      </c>
      <c r="J1418" s="92">
        <v>0</v>
      </c>
      <c r="K1418" s="69">
        <f t="shared" si="69"/>
        <v>144.94753479612132</v>
      </c>
      <c r="L1418" s="69">
        <f t="shared" si="70"/>
        <v>-1.5524652038786826</v>
      </c>
      <c r="M1418" s="69">
        <f t="shared" si="71"/>
        <v>0</v>
      </c>
    </row>
    <row r="1419" spans="1:14" x14ac:dyDescent="0.2">
      <c r="A1419" s="12" t="s">
        <v>84</v>
      </c>
      <c r="B1419" s="21" t="s">
        <v>85</v>
      </c>
      <c r="C1419" s="12" t="s">
        <v>55</v>
      </c>
      <c r="D1419" s="13" t="s">
        <v>29</v>
      </c>
      <c r="E1419" s="14" t="s">
        <v>30</v>
      </c>
      <c r="F1419" s="15">
        <v>3309</v>
      </c>
      <c r="G1419" s="86">
        <v>86.48</v>
      </c>
      <c r="H1419" s="87">
        <v>88.160000000000011</v>
      </c>
      <c r="I1419" s="87">
        <v>0.12753479612133256</v>
      </c>
      <c r="J1419" s="92">
        <v>1650</v>
      </c>
      <c r="K1419" s="69">
        <f t="shared" si="69"/>
        <v>86.607534796121342</v>
      </c>
      <c r="L1419" s="69">
        <f t="shared" si="70"/>
        <v>-1.5524652038786684</v>
      </c>
      <c r="M1419" s="69">
        <f t="shared" si="71"/>
        <v>-2561.5675863998026</v>
      </c>
    </row>
    <row r="1420" spans="1:14" x14ac:dyDescent="0.2">
      <c r="A1420" s="12" t="s">
        <v>84</v>
      </c>
      <c r="B1420" s="21" t="s">
        <v>85</v>
      </c>
      <c r="C1420" s="12" t="s">
        <v>55</v>
      </c>
      <c r="D1420" s="13" t="s">
        <v>31</v>
      </c>
      <c r="E1420" s="14" t="s">
        <v>32</v>
      </c>
      <c r="F1420" s="15">
        <v>3311</v>
      </c>
      <c r="G1420" s="86">
        <v>113.76</v>
      </c>
      <c r="H1420" s="87">
        <v>115.44000000000001</v>
      </c>
      <c r="I1420" s="87">
        <v>0.12753479612133256</v>
      </c>
      <c r="J1420" s="92">
        <v>0</v>
      </c>
      <c r="K1420" s="69">
        <f t="shared" si="69"/>
        <v>113.88753479612134</v>
      </c>
      <c r="L1420" s="69">
        <f t="shared" si="70"/>
        <v>-1.5524652038786684</v>
      </c>
      <c r="M1420" s="69">
        <f t="shared" si="71"/>
        <v>0</v>
      </c>
    </row>
    <row r="1421" spans="1:14" x14ac:dyDescent="0.2">
      <c r="A1421" s="12" t="s">
        <v>84</v>
      </c>
      <c r="B1421" s="21" t="s">
        <v>85</v>
      </c>
      <c r="C1421" s="12" t="s">
        <v>55</v>
      </c>
      <c r="D1421" s="13" t="s">
        <v>33</v>
      </c>
      <c r="E1421" s="14" t="s">
        <v>34</v>
      </c>
      <c r="F1421" s="15">
        <v>3313</v>
      </c>
      <c r="G1421" s="86">
        <v>121.61</v>
      </c>
      <c r="H1421" s="87">
        <v>123.29</v>
      </c>
      <c r="I1421" s="87">
        <v>0.12753479612133256</v>
      </c>
      <c r="J1421" s="92">
        <v>0</v>
      </c>
      <c r="K1421" s="69">
        <f t="shared" si="69"/>
        <v>121.73753479612134</v>
      </c>
      <c r="L1421" s="69">
        <f t="shared" si="70"/>
        <v>-1.5524652038786684</v>
      </c>
      <c r="M1421" s="69">
        <f t="shared" si="71"/>
        <v>0</v>
      </c>
    </row>
    <row r="1422" spans="1:14" x14ac:dyDescent="0.2">
      <c r="A1422" s="12" t="s">
        <v>84</v>
      </c>
      <c r="B1422" s="21" t="s">
        <v>85</v>
      </c>
      <c r="C1422" s="12" t="s">
        <v>55</v>
      </c>
      <c r="D1422" s="13" t="s">
        <v>35</v>
      </c>
      <c r="E1422" s="14" t="s">
        <v>36</v>
      </c>
      <c r="F1422" s="15">
        <v>3315</v>
      </c>
      <c r="G1422" s="86">
        <v>139.63</v>
      </c>
      <c r="H1422" s="87">
        <v>141.31</v>
      </c>
      <c r="I1422" s="87">
        <v>0.12753479612133256</v>
      </c>
      <c r="J1422" s="92">
        <v>0</v>
      </c>
      <c r="K1422" s="69">
        <f t="shared" si="69"/>
        <v>139.75753479612132</v>
      </c>
      <c r="L1422" s="69">
        <f t="shared" si="70"/>
        <v>-1.5524652038786826</v>
      </c>
      <c r="M1422" s="69">
        <f t="shared" si="71"/>
        <v>0</v>
      </c>
    </row>
    <row r="1423" spans="1:14" x14ac:dyDescent="0.2">
      <c r="A1423" s="12" t="s">
        <v>84</v>
      </c>
      <c r="B1423" s="21" t="s">
        <v>85</v>
      </c>
      <c r="C1423" s="12" t="s">
        <v>55</v>
      </c>
      <c r="D1423" s="13" t="s">
        <v>37</v>
      </c>
      <c r="E1423" s="14" t="s">
        <v>38</v>
      </c>
      <c r="F1423" s="15">
        <v>3317</v>
      </c>
      <c r="G1423" s="86">
        <v>85.94</v>
      </c>
      <c r="H1423" s="87">
        <v>87.62</v>
      </c>
      <c r="I1423" s="87">
        <v>0.12753479612133256</v>
      </c>
      <c r="J1423" s="92">
        <v>0</v>
      </c>
      <c r="K1423" s="69">
        <f t="shared" si="69"/>
        <v>86.067534796121336</v>
      </c>
      <c r="L1423" s="69">
        <f t="shared" si="70"/>
        <v>-1.5524652038786684</v>
      </c>
      <c r="M1423" s="69">
        <f t="shared" si="71"/>
        <v>0</v>
      </c>
    </row>
    <row r="1424" spans="1:14" x14ac:dyDescent="0.2">
      <c r="A1424" s="12" t="s">
        <v>84</v>
      </c>
      <c r="B1424" s="21" t="s">
        <v>85</v>
      </c>
      <c r="C1424" s="12" t="s">
        <v>55</v>
      </c>
      <c r="D1424" s="13" t="s">
        <v>39</v>
      </c>
      <c r="E1424" s="14" t="s">
        <v>40</v>
      </c>
      <c r="F1424" s="15">
        <v>3319</v>
      </c>
      <c r="G1424" s="86">
        <v>105.3</v>
      </c>
      <c r="H1424" s="87">
        <v>106.98</v>
      </c>
      <c r="I1424" s="87">
        <v>0.12753479612133256</v>
      </c>
      <c r="J1424" s="92">
        <v>2028</v>
      </c>
      <c r="K1424" s="69">
        <f t="shared" si="69"/>
        <v>105.42753479612134</v>
      </c>
      <c r="L1424" s="69">
        <f t="shared" si="70"/>
        <v>-1.5524652038786684</v>
      </c>
      <c r="M1424" s="69">
        <f t="shared" si="71"/>
        <v>-3148.3994334659396</v>
      </c>
    </row>
    <row r="1425" spans="1:14" x14ac:dyDescent="0.2">
      <c r="A1425" s="12" t="s">
        <v>84</v>
      </c>
      <c r="B1425" s="21" t="s">
        <v>85</v>
      </c>
      <c r="C1425" s="12" t="s">
        <v>55</v>
      </c>
      <c r="D1425" s="13" t="s">
        <v>41</v>
      </c>
      <c r="E1425" s="14" t="s">
        <v>42</v>
      </c>
      <c r="F1425" s="15">
        <v>3321</v>
      </c>
      <c r="G1425" s="86">
        <v>117.82</v>
      </c>
      <c r="H1425" s="87">
        <v>119.5</v>
      </c>
      <c r="I1425" s="87">
        <v>0.12753479612133256</v>
      </c>
      <c r="J1425" s="92">
        <v>0</v>
      </c>
      <c r="K1425" s="69">
        <f t="shared" si="69"/>
        <v>117.94753479612133</v>
      </c>
      <c r="L1425" s="69">
        <f t="shared" si="70"/>
        <v>-1.5524652038786684</v>
      </c>
      <c r="M1425" s="69">
        <f t="shared" si="71"/>
        <v>0</v>
      </c>
    </row>
    <row r="1426" spans="1:14" x14ac:dyDescent="0.2">
      <c r="A1426" s="12" t="s">
        <v>84</v>
      </c>
      <c r="B1426" s="21" t="s">
        <v>85</v>
      </c>
      <c r="C1426" s="12" t="s">
        <v>55</v>
      </c>
      <c r="D1426" s="13" t="s">
        <v>43</v>
      </c>
      <c r="E1426" s="14" t="s">
        <v>44</v>
      </c>
      <c r="F1426" s="15">
        <v>3323</v>
      </c>
      <c r="G1426" s="86">
        <v>72.069999999999993</v>
      </c>
      <c r="H1426" s="87">
        <v>73.75</v>
      </c>
      <c r="I1426" s="87">
        <v>0.12753479612133256</v>
      </c>
      <c r="J1426" s="92">
        <v>974</v>
      </c>
      <c r="K1426" s="69">
        <f t="shared" si="69"/>
        <v>72.197534796121332</v>
      </c>
      <c r="L1426" s="69">
        <f t="shared" si="70"/>
        <v>-1.5524652038786684</v>
      </c>
      <c r="M1426" s="69">
        <f t="shared" si="71"/>
        <v>-1512.101108577823</v>
      </c>
    </row>
    <row r="1427" spans="1:14" x14ac:dyDescent="0.2">
      <c r="A1427" s="12" t="s">
        <v>84</v>
      </c>
      <c r="B1427" s="21" t="s">
        <v>85</v>
      </c>
      <c r="C1427" s="12" t="s">
        <v>55</v>
      </c>
      <c r="D1427" s="13" t="s">
        <v>45</v>
      </c>
      <c r="E1427" s="14" t="s">
        <v>46</v>
      </c>
      <c r="F1427" s="15">
        <v>3325</v>
      </c>
      <c r="G1427" s="86">
        <v>93.96</v>
      </c>
      <c r="H1427" s="87">
        <v>95.64</v>
      </c>
      <c r="I1427" s="87">
        <v>0.12753479612133256</v>
      </c>
      <c r="J1427" s="92">
        <v>19040</v>
      </c>
      <c r="K1427" s="69">
        <f t="shared" si="69"/>
        <v>94.087534796121332</v>
      </c>
      <c r="L1427" s="69">
        <f t="shared" si="70"/>
        <v>-1.5524652038786684</v>
      </c>
      <c r="M1427" s="69">
        <f t="shared" si="71"/>
        <v>-29558.937481849847</v>
      </c>
    </row>
    <row r="1428" spans="1:14" x14ac:dyDescent="0.2">
      <c r="A1428" s="12" t="s">
        <v>84</v>
      </c>
      <c r="B1428" s="21" t="s">
        <v>85</v>
      </c>
      <c r="C1428" s="12" t="s">
        <v>55</v>
      </c>
      <c r="D1428" s="13" t="s">
        <v>47</v>
      </c>
      <c r="E1428" s="14" t="s">
        <v>48</v>
      </c>
      <c r="F1428" s="15">
        <v>3327</v>
      </c>
      <c r="G1428" s="86">
        <v>105.3</v>
      </c>
      <c r="H1428" s="87">
        <v>106.98</v>
      </c>
      <c r="I1428" s="87">
        <v>0.12753479612133256</v>
      </c>
      <c r="J1428" s="92">
        <v>730</v>
      </c>
      <c r="K1428" s="69">
        <f t="shared" si="69"/>
        <v>105.42753479612134</v>
      </c>
      <c r="L1428" s="69">
        <f t="shared" si="70"/>
        <v>-1.5524652038786684</v>
      </c>
      <c r="M1428" s="69">
        <f t="shared" si="71"/>
        <v>-1133.2995988314278</v>
      </c>
    </row>
    <row r="1429" spans="1:14" x14ac:dyDescent="0.2">
      <c r="A1429" s="12" t="s">
        <v>84</v>
      </c>
      <c r="B1429" s="21" t="s">
        <v>85</v>
      </c>
      <c r="C1429" s="12" t="s">
        <v>55</v>
      </c>
      <c r="D1429" s="13" t="s">
        <v>49</v>
      </c>
      <c r="E1429" s="14" t="s">
        <v>50</v>
      </c>
      <c r="F1429" s="15">
        <v>3329</v>
      </c>
      <c r="G1429" s="86">
        <v>113.24</v>
      </c>
      <c r="H1429" s="87">
        <v>114.92</v>
      </c>
      <c r="I1429" s="87">
        <v>0.12753479612133256</v>
      </c>
      <c r="J1429" s="92">
        <v>0</v>
      </c>
      <c r="K1429" s="69">
        <f t="shared" si="69"/>
        <v>113.36753479612133</v>
      </c>
      <c r="L1429" s="69">
        <f t="shared" si="70"/>
        <v>-1.5524652038786684</v>
      </c>
      <c r="M1429" s="69">
        <f t="shared" si="71"/>
        <v>0</v>
      </c>
    </row>
    <row r="1430" spans="1:14" x14ac:dyDescent="0.2">
      <c r="A1430" s="12" t="s">
        <v>84</v>
      </c>
      <c r="B1430" s="21" t="s">
        <v>85</v>
      </c>
      <c r="C1430" s="12" t="s">
        <v>55</v>
      </c>
      <c r="D1430" s="16" t="s">
        <v>51</v>
      </c>
      <c r="E1430" s="17" t="s">
        <v>52</v>
      </c>
      <c r="F1430" s="15">
        <v>3331</v>
      </c>
      <c r="G1430" s="86">
        <v>127.01</v>
      </c>
      <c r="H1430" s="87">
        <v>128.69</v>
      </c>
      <c r="I1430" s="87">
        <v>0.12753479612133256</v>
      </c>
      <c r="J1430" s="92">
        <v>248</v>
      </c>
      <c r="K1430" s="69">
        <f t="shared" si="69"/>
        <v>127.13753479612134</v>
      </c>
      <c r="L1430" s="69">
        <f t="shared" si="70"/>
        <v>-1.5524652038786542</v>
      </c>
      <c r="M1430" s="69">
        <f t="shared" si="71"/>
        <v>-385.01137056190623</v>
      </c>
    </row>
    <row r="1431" spans="1:14" x14ac:dyDescent="0.2">
      <c r="A1431" s="20" t="s">
        <v>180</v>
      </c>
      <c r="B1431" s="21" t="s">
        <v>181</v>
      </c>
      <c r="C1431" s="12" t="s">
        <v>100</v>
      </c>
      <c r="D1431" s="13" t="s">
        <v>21</v>
      </c>
      <c r="E1431" s="14" t="s">
        <v>22</v>
      </c>
      <c r="F1431" s="15">
        <v>3301</v>
      </c>
      <c r="G1431" s="86">
        <v>84.69</v>
      </c>
      <c r="H1431" s="87">
        <v>84.789999999999992</v>
      </c>
      <c r="I1431" s="87">
        <v>0</v>
      </c>
      <c r="J1431" s="92">
        <v>0</v>
      </c>
      <c r="K1431" s="69">
        <f t="shared" si="69"/>
        <v>84.69</v>
      </c>
      <c r="L1431" s="69">
        <f t="shared" si="70"/>
        <v>-9.9999999999994316E-2</v>
      </c>
      <c r="M1431" s="69">
        <f t="shared" si="71"/>
        <v>0</v>
      </c>
      <c r="N1431" s="70">
        <f>SUM(M1431:M1446)</f>
        <v>-302.99999999999375</v>
      </c>
    </row>
    <row r="1432" spans="1:14" x14ac:dyDescent="0.2">
      <c r="A1432" s="20" t="s">
        <v>180</v>
      </c>
      <c r="B1432" s="21" t="s">
        <v>181</v>
      </c>
      <c r="C1432" s="12" t="s">
        <v>100</v>
      </c>
      <c r="D1432" s="13" t="s">
        <v>23</v>
      </c>
      <c r="E1432" s="14" t="s">
        <v>24</v>
      </c>
      <c r="F1432" s="15">
        <v>3303</v>
      </c>
      <c r="G1432" s="86">
        <v>91.77</v>
      </c>
      <c r="H1432" s="87">
        <v>91.86999999999999</v>
      </c>
      <c r="I1432" s="87">
        <v>0</v>
      </c>
      <c r="J1432" s="92">
        <v>0</v>
      </c>
      <c r="K1432" s="69">
        <f t="shared" si="69"/>
        <v>91.77</v>
      </c>
      <c r="L1432" s="69">
        <f t="shared" si="70"/>
        <v>-9.9999999999994316E-2</v>
      </c>
      <c r="M1432" s="69">
        <f t="shared" si="71"/>
        <v>0</v>
      </c>
    </row>
    <row r="1433" spans="1:14" x14ac:dyDescent="0.2">
      <c r="A1433" s="20" t="s">
        <v>180</v>
      </c>
      <c r="B1433" s="21" t="s">
        <v>181</v>
      </c>
      <c r="C1433" s="12" t="s">
        <v>100</v>
      </c>
      <c r="D1433" s="13" t="s">
        <v>25</v>
      </c>
      <c r="E1433" s="14" t="s">
        <v>26</v>
      </c>
      <c r="F1433" s="15">
        <v>3305</v>
      </c>
      <c r="G1433" s="86">
        <v>82.76</v>
      </c>
      <c r="H1433" s="87">
        <v>82.86</v>
      </c>
      <c r="I1433" s="87">
        <v>0</v>
      </c>
      <c r="J1433" s="92">
        <v>0</v>
      </c>
      <c r="K1433" s="69">
        <f t="shared" si="69"/>
        <v>82.76</v>
      </c>
      <c r="L1433" s="69">
        <f t="shared" si="70"/>
        <v>-9.9999999999994316E-2</v>
      </c>
      <c r="M1433" s="69">
        <f t="shared" si="71"/>
        <v>0</v>
      </c>
    </row>
    <row r="1434" spans="1:14" x14ac:dyDescent="0.2">
      <c r="A1434" s="20" t="s">
        <v>180</v>
      </c>
      <c r="B1434" s="21" t="s">
        <v>181</v>
      </c>
      <c r="C1434" s="12" t="s">
        <v>100</v>
      </c>
      <c r="D1434" s="13" t="s">
        <v>27</v>
      </c>
      <c r="E1434" s="14" t="s">
        <v>28</v>
      </c>
      <c r="F1434" s="15">
        <v>3307</v>
      </c>
      <c r="G1434" s="86">
        <v>90.7</v>
      </c>
      <c r="H1434" s="87">
        <v>90.8</v>
      </c>
      <c r="I1434" s="87">
        <v>0</v>
      </c>
      <c r="J1434" s="92">
        <v>0</v>
      </c>
      <c r="K1434" s="69">
        <f t="shared" si="69"/>
        <v>90.7</v>
      </c>
      <c r="L1434" s="69">
        <f t="shared" si="70"/>
        <v>-9.9999999999994316E-2</v>
      </c>
      <c r="M1434" s="69">
        <f t="shared" si="71"/>
        <v>0</v>
      </c>
    </row>
    <row r="1435" spans="1:14" x14ac:dyDescent="0.2">
      <c r="A1435" s="20" t="s">
        <v>180</v>
      </c>
      <c r="B1435" s="21" t="s">
        <v>181</v>
      </c>
      <c r="C1435" s="12" t="s">
        <v>100</v>
      </c>
      <c r="D1435" s="13" t="s">
        <v>29</v>
      </c>
      <c r="E1435" s="14" t="s">
        <v>30</v>
      </c>
      <c r="F1435" s="15">
        <v>3309</v>
      </c>
      <c r="G1435" s="86">
        <v>56.44</v>
      </c>
      <c r="H1435" s="87">
        <v>56.54</v>
      </c>
      <c r="I1435" s="87">
        <v>0</v>
      </c>
      <c r="J1435" s="92">
        <v>260</v>
      </c>
      <c r="K1435" s="69">
        <f t="shared" si="69"/>
        <v>56.44</v>
      </c>
      <c r="L1435" s="69">
        <f t="shared" si="70"/>
        <v>-0.10000000000000142</v>
      </c>
      <c r="M1435" s="69">
        <f t="shared" si="71"/>
        <v>-26.000000000000369</v>
      </c>
    </row>
    <row r="1436" spans="1:14" x14ac:dyDescent="0.2">
      <c r="A1436" s="20" t="s">
        <v>180</v>
      </c>
      <c r="B1436" s="21" t="s">
        <v>181</v>
      </c>
      <c r="C1436" s="12" t="s">
        <v>100</v>
      </c>
      <c r="D1436" s="13" t="s">
        <v>31</v>
      </c>
      <c r="E1436" s="14" t="s">
        <v>32</v>
      </c>
      <c r="F1436" s="15">
        <v>3311</v>
      </c>
      <c r="G1436" s="86">
        <v>71.83</v>
      </c>
      <c r="H1436" s="87">
        <v>71.929999999999993</v>
      </c>
      <c r="I1436" s="87">
        <v>0</v>
      </c>
      <c r="J1436" s="92">
        <v>0</v>
      </c>
      <c r="K1436" s="69">
        <f t="shared" si="69"/>
        <v>71.83</v>
      </c>
      <c r="L1436" s="69">
        <f t="shared" si="70"/>
        <v>-9.9999999999994316E-2</v>
      </c>
      <c r="M1436" s="69">
        <f t="shared" si="71"/>
        <v>0</v>
      </c>
    </row>
    <row r="1437" spans="1:14" x14ac:dyDescent="0.2">
      <c r="A1437" s="20" t="s">
        <v>180</v>
      </c>
      <c r="B1437" s="21" t="s">
        <v>181</v>
      </c>
      <c r="C1437" s="12" t="s">
        <v>100</v>
      </c>
      <c r="D1437" s="13" t="s">
        <v>33</v>
      </c>
      <c r="E1437" s="14" t="s">
        <v>34</v>
      </c>
      <c r="F1437" s="15">
        <v>3313</v>
      </c>
      <c r="G1437" s="86">
        <v>76.38</v>
      </c>
      <c r="H1437" s="87">
        <v>76.47999999999999</v>
      </c>
      <c r="I1437" s="87">
        <v>0</v>
      </c>
      <c r="J1437" s="92">
        <v>0</v>
      </c>
      <c r="K1437" s="69">
        <f t="shared" si="69"/>
        <v>76.38</v>
      </c>
      <c r="L1437" s="69">
        <f t="shared" si="70"/>
        <v>-9.9999999999994316E-2</v>
      </c>
      <c r="M1437" s="69">
        <f t="shared" si="71"/>
        <v>0</v>
      </c>
    </row>
    <row r="1438" spans="1:14" x14ac:dyDescent="0.2">
      <c r="A1438" s="20" t="s">
        <v>180</v>
      </c>
      <c r="B1438" s="21" t="s">
        <v>181</v>
      </c>
      <c r="C1438" s="12" t="s">
        <v>100</v>
      </c>
      <c r="D1438" s="13" t="s">
        <v>35</v>
      </c>
      <c r="E1438" s="14" t="s">
        <v>36</v>
      </c>
      <c r="F1438" s="15">
        <v>3315</v>
      </c>
      <c r="G1438" s="86">
        <v>86.88</v>
      </c>
      <c r="H1438" s="87">
        <v>86.97999999999999</v>
      </c>
      <c r="I1438" s="87">
        <v>0</v>
      </c>
      <c r="J1438" s="92">
        <v>0</v>
      </c>
      <c r="K1438" s="69">
        <f t="shared" si="69"/>
        <v>86.88</v>
      </c>
      <c r="L1438" s="69">
        <f t="shared" si="70"/>
        <v>-9.9999999999994316E-2</v>
      </c>
      <c r="M1438" s="69">
        <f t="shared" si="71"/>
        <v>0</v>
      </c>
    </row>
    <row r="1439" spans="1:14" x14ac:dyDescent="0.2">
      <c r="A1439" s="20" t="s">
        <v>180</v>
      </c>
      <c r="B1439" s="21" t="s">
        <v>181</v>
      </c>
      <c r="C1439" s="12" t="s">
        <v>100</v>
      </c>
      <c r="D1439" s="13" t="s">
        <v>37</v>
      </c>
      <c r="E1439" s="14" t="s">
        <v>38</v>
      </c>
      <c r="F1439" s="15">
        <v>3317</v>
      </c>
      <c r="G1439" s="86">
        <v>56.01</v>
      </c>
      <c r="H1439" s="87">
        <v>56.11</v>
      </c>
      <c r="I1439" s="87">
        <v>0</v>
      </c>
      <c r="J1439" s="92">
        <v>0</v>
      </c>
      <c r="K1439" s="69">
        <f t="shared" si="69"/>
        <v>56.01</v>
      </c>
      <c r="L1439" s="69">
        <f t="shared" si="70"/>
        <v>-0.10000000000000142</v>
      </c>
      <c r="M1439" s="69">
        <f t="shared" si="71"/>
        <v>0</v>
      </c>
    </row>
    <row r="1440" spans="1:14" x14ac:dyDescent="0.2">
      <c r="A1440" s="20" t="s">
        <v>180</v>
      </c>
      <c r="B1440" s="21" t="s">
        <v>181</v>
      </c>
      <c r="C1440" s="12" t="s">
        <v>100</v>
      </c>
      <c r="D1440" s="13" t="s">
        <v>39</v>
      </c>
      <c r="E1440" s="14" t="s">
        <v>40</v>
      </c>
      <c r="F1440" s="15">
        <v>3319</v>
      </c>
      <c r="G1440" s="86">
        <v>66.87</v>
      </c>
      <c r="H1440" s="87">
        <v>66.97</v>
      </c>
      <c r="I1440" s="87">
        <v>0</v>
      </c>
      <c r="J1440" s="92">
        <v>128</v>
      </c>
      <c r="K1440" s="69">
        <f t="shared" si="69"/>
        <v>66.87</v>
      </c>
      <c r="L1440" s="69">
        <f t="shared" si="70"/>
        <v>-9.9999999999994316E-2</v>
      </c>
      <c r="M1440" s="69">
        <f t="shared" si="71"/>
        <v>-12.799999999999272</v>
      </c>
    </row>
    <row r="1441" spans="1:14" x14ac:dyDescent="0.2">
      <c r="A1441" s="20" t="s">
        <v>180</v>
      </c>
      <c r="B1441" s="21" t="s">
        <v>181</v>
      </c>
      <c r="C1441" s="12" t="s">
        <v>100</v>
      </c>
      <c r="D1441" s="13" t="s">
        <v>41</v>
      </c>
      <c r="E1441" s="14" t="s">
        <v>42</v>
      </c>
      <c r="F1441" s="15">
        <v>3321</v>
      </c>
      <c r="G1441" s="86">
        <v>73.989999999999995</v>
      </c>
      <c r="H1441" s="87">
        <v>74.089999999999989</v>
      </c>
      <c r="I1441" s="87">
        <v>0</v>
      </c>
      <c r="J1441" s="92">
        <v>343</v>
      </c>
      <c r="K1441" s="69">
        <f t="shared" si="69"/>
        <v>73.989999999999995</v>
      </c>
      <c r="L1441" s="69">
        <f t="shared" si="70"/>
        <v>-9.9999999999994316E-2</v>
      </c>
      <c r="M1441" s="69">
        <f t="shared" si="71"/>
        <v>-34.29999999999805</v>
      </c>
    </row>
    <row r="1442" spans="1:14" x14ac:dyDescent="0.2">
      <c r="A1442" s="20" t="s">
        <v>180</v>
      </c>
      <c r="B1442" s="21" t="s">
        <v>181</v>
      </c>
      <c r="C1442" s="12" t="s">
        <v>100</v>
      </c>
      <c r="D1442" s="13" t="s">
        <v>43</v>
      </c>
      <c r="E1442" s="14" t="s">
        <v>44</v>
      </c>
      <c r="F1442" s="15">
        <v>3323</v>
      </c>
      <c r="G1442" s="86">
        <v>47.89</v>
      </c>
      <c r="H1442" s="87">
        <v>47.99</v>
      </c>
      <c r="I1442" s="87">
        <v>0</v>
      </c>
      <c r="J1442" s="92">
        <v>412</v>
      </c>
      <c r="K1442" s="69">
        <f t="shared" si="69"/>
        <v>47.89</v>
      </c>
      <c r="L1442" s="69">
        <f t="shared" si="70"/>
        <v>-0.10000000000000142</v>
      </c>
      <c r="M1442" s="69">
        <f t="shared" si="71"/>
        <v>-41.200000000000585</v>
      </c>
    </row>
    <row r="1443" spans="1:14" x14ac:dyDescent="0.2">
      <c r="A1443" s="20" t="s">
        <v>180</v>
      </c>
      <c r="B1443" s="21" t="s">
        <v>181</v>
      </c>
      <c r="C1443" s="12" t="s">
        <v>100</v>
      </c>
      <c r="D1443" s="13" t="s">
        <v>45</v>
      </c>
      <c r="E1443" s="14" t="s">
        <v>46</v>
      </c>
      <c r="F1443" s="15">
        <v>3325</v>
      </c>
      <c r="G1443" s="86">
        <v>60.47</v>
      </c>
      <c r="H1443" s="87">
        <v>60.57</v>
      </c>
      <c r="I1443" s="87">
        <v>0</v>
      </c>
      <c r="J1443" s="92">
        <v>867</v>
      </c>
      <c r="K1443" s="69">
        <f t="shared" si="69"/>
        <v>60.47</v>
      </c>
      <c r="L1443" s="69">
        <f t="shared" si="70"/>
        <v>-0.10000000000000142</v>
      </c>
      <c r="M1443" s="69">
        <f t="shared" si="71"/>
        <v>-86.700000000001239</v>
      </c>
    </row>
    <row r="1444" spans="1:14" x14ac:dyDescent="0.2">
      <c r="A1444" s="20" t="s">
        <v>180</v>
      </c>
      <c r="B1444" s="21" t="s">
        <v>181</v>
      </c>
      <c r="C1444" s="12" t="s">
        <v>100</v>
      </c>
      <c r="D1444" s="13" t="s">
        <v>47</v>
      </c>
      <c r="E1444" s="14" t="s">
        <v>48</v>
      </c>
      <c r="F1444" s="15">
        <v>3327</v>
      </c>
      <c r="G1444" s="86">
        <v>66.87</v>
      </c>
      <c r="H1444" s="87">
        <v>66.97</v>
      </c>
      <c r="I1444" s="87">
        <v>0</v>
      </c>
      <c r="J1444" s="92">
        <v>1020</v>
      </c>
      <c r="K1444" s="69">
        <f t="shared" si="69"/>
        <v>66.87</v>
      </c>
      <c r="L1444" s="69">
        <f t="shared" si="70"/>
        <v>-9.9999999999994316E-2</v>
      </c>
      <c r="M1444" s="69">
        <f t="shared" si="71"/>
        <v>-101.9999999999942</v>
      </c>
    </row>
    <row r="1445" spans="1:14" x14ac:dyDescent="0.2">
      <c r="A1445" s="20" t="s">
        <v>180</v>
      </c>
      <c r="B1445" s="21" t="s">
        <v>181</v>
      </c>
      <c r="C1445" s="12" t="s">
        <v>100</v>
      </c>
      <c r="D1445" s="13" t="s">
        <v>49</v>
      </c>
      <c r="E1445" s="14" t="s">
        <v>50</v>
      </c>
      <c r="F1445" s="15">
        <v>3329</v>
      </c>
      <c r="G1445" s="86">
        <v>71.41</v>
      </c>
      <c r="H1445" s="87">
        <v>71.509999999999991</v>
      </c>
      <c r="I1445" s="87">
        <v>0</v>
      </c>
      <c r="J1445" s="92">
        <v>0</v>
      </c>
      <c r="K1445" s="69">
        <f t="shared" si="69"/>
        <v>71.41</v>
      </c>
      <c r="L1445" s="69">
        <f t="shared" si="70"/>
        <v>-9.9999999999994316E-2</v>
      </c>
      <c r="M1445" s="69">
        <f t="shared" si="71"/>
        <v>0</v>
      </c>
    </row>
    <row r="1446" spans="1:14" x14ac:dyDescent="0.2">
      <c r="A1446" s="20" t="s">
        <v>180</v>
      </c>
      <c r="B1446" s="21" t="s">
        <v>181</v>
      </c>
      <c r="C1446" s="12" t="s">
        <v>100</v>
      </c>
      <c r="D1446" s="16" t="s">
        <v>51</v>
      </c>
      <c r="E1446" s="17" t="s">
        <v>52</v>
      </c>
      <c r="F1446" s="15">
        <v>3331</v>
      </c>
      <c r="G1446" s="86">
        <v>79.09</v>
      </c>
      <c r="H1446" s="87">
        <v>79.19</v>
      </c>
      <c r="I1446" s="87">
        <v>0</v>
      </c>
      <c r="J1446" s="92">
        <v>0</v>
      </c>
      <c r="K1446" s="69">
        <f t="shared" si="69"/>
        <v>79.09</v>
      </c>
      <c r="L1446" s="69">
        <f t="shared" si="70"/>
        <v>-9.9999999999994316E-2</v>
      </c>
      <c r="M1446" s="69">
        <f t="shared" si="71"/>
        <v>0</v>
      </c>
    </row>
    <row r="1447" spans="1:14" x14ac:dyDescent="0.2">
      <c r="A1447" s="20" t="s">
        <v>56</v>
      </c>
      <c r="B1447" s="21" t="s">
        <v>57</v>
      </c>
      <c r="C1447" s="12" t="s">
        <v>55</v>
      </c>
      <c r="D1447" s="13" t="s">
        <v>21</v>
      </c>
      <c r="E1447" s="14" t="s">
        <v>22</v>
      </c>
      <c r="F1447" s="15">
        <v>3301</v>
      </c>
      <c r="G1447" s="86">
        <v>135.51</v>
      </c>
      <c r="H1447" s="87">
        <v>137.19</v>
      </c>
      <c r="I1447" s="87">
        <v>2.0912878098197409</v>
      </c>
      <c r="J1447" s="92">
        <v>0</v>
      </c>
      <c r="K1447" s="69">
        <f t="shared" ref="K1447:K1510" si="72">+G1447+I1447</f>
        <v>137.60128780981972</v>
      </c>
      <c r="L1447" s="69">
        <f t="shared" ref="L1447:L1510" si="73">+K1447-H1447</f>
        <v>0.41128780981972568</v>
      </c>
      <c r="M1447" s="69">
        <f t="shared" ref="M1447:M1510" si="74">+L1447*J1447</f>
        <v>0</v>
      </c>
      <c r="N1447" s="70">
        <f>SUM(M1447:M1462)</f>
        <v>14848.723797922072</v>
      </c>
    </row>
    <row r="1448" spans="1:14" x14ac:dyDescent="0.2">
      <c r="A1448" s="20" t="s">
        <v>56</v>
      </c>
      <c r="B1448" s="21" t="s">
        <v>57</v>
      </c>
      <c r="C1448" s="12" t="s">
        <v>55</v>
      </c>
      <c r="D1448" s="13" t="s">
        <v>23</v>
      </c>
      <c r="E1448" s="14" t="s">
        <v>24</v>
      </c>
      <c r="F1448" s="15">
        <v>3303</v>
      </c>
      <c r="G1448" s="86">
        <v>148.09</v>
      </c>
      <c r="H1448" s="87">
        <v>149.77000000000001</v>
      </c>
      <c r="I1448" s="87">
        <v>2.0912878098197409</v>
      </c>
      <c r="J1448" s="92">
        <v>0</v>
      </c>
      <c r="K1448" s="69">
        <f t="shared" si="72"/>
        <v>150.18128780981974</v>
      </c>
      <c r="L1448" s="69">
        <f t="shared" si="73"/>
        <v>0.41128780981972568</v>
      </c>
      <c r="M1448" s="69">
        <f t="shared" si="74"/>
        <v>0</v>
      </c>
    </row>
    <row r="1449" spans="1:14" x14ac:dyDescent="0.2">
      <c r="A1449" s="20" t="s">
        <v>56</v>
      </c>
      <c r="B1449" s="21" t="s">
        <v>57</v>
      </c>
      <c r="C1449" s="12" t="s">
        <v>55</v>
      </c>
      <c r="D1449" s="13" t="s">
        <v>25</v>
      </c>
      <c r="E1449" s="14" t="s">
        <v>26</v>
      </c>
      <c r="F1449" s="15">
        <v>3305</v>
      </c>
      <c r="G1449" s="86">
        <v>132.25</v>
      </c>
      <c r="H1449" s="87">
        <v>133.93</v>
      </c>
      <c r="I1449" s="87">
        <v>2.0912878098197409</v>
      </c>
      <c r="J1449" s="92">
        <v>0</v>
      </c>
      <c r="K1449" s="69">
        <f t="shared" si="72"/>
        <v>134.34128780981973</v>
      </c>
      <c r="L1449" s="69">
        <f t="shared" si="73"/>
        <v>0.41128780981972568</v>
      </c>
      <c r="M1449" s="69">
        <f t="shared" si="74"/>
        <v>0</v>
      </c>
    </row>
    <row r="1450" spans="1:14" x14ac:dyDescent="0.2">
      <c r="A1450" s="20" t="s">
        <v>56</v>
      </c>
      <c r="B1450" s="21" t="s">
        <v>57</v>
      </c>
      <c r="C1450" s="12" t="s">
        <v>55</v>
      </c>
      <c r="D1450" s="13" t="s">
        <v>27</v>
      </c>
      <c r="E1450" s="14" t="s">
        <v>28</v>
      </c>
      <c r="F1450" s="15">
        <v>3307</v>
      </c>
      <c r="G1450" s="86">
        <v>144.82</v>
      </c>
      <c r="H1450" s="87">
        <v>146.5</v>
      </c>
      <c r="I1450" s="87">
        <v>2.0912878098197409</v>
      </c>
      <c r="J1450" s="92">
        <v>0</v>
      </c>
      <c r="K1450" s="69">
        <f t="shared" si="72"/>
        <v>146.91128780981973</v>
      </c>
      <c r="L1450" s="69">
        <f t="shared" si="73"/>
        <v>0.41128780981972568</v>
      </c>
      <c r="M1450" s="69">
        <f t="shared" si="74"/>
        <v>0</v>
      </c>
    </row>
    <row r="1451" spans="1:14" x14ac:dyDescent="0.2">
      <c r="A1451" s="20" t="s">
        <v>56</v>
      </c>
      <c r="B1451" s="21" t="s">
        <v>57</v>
      </c>
      <c r="C1451" s="12" t="s">
        <v>55</v>
      </c>
      <c r="D1451" s="13" t="s">
        <v>29</v>
      </c>
      <c r="E1451" s="14" t="s">
        <v>30</v>
      </c>
      <c r="F1451" s="15">
        <v>3309</v>
      </c>
      <c r="G1451" s="86">
        <v>86.48</v>
      </c>
      <c r="H1451" s="87">
        <v>88.160000000000011</v>
      </c>
      <c r="I1451" s="87">
        <v>2.0912878098197409</v>
      </c>
      <c r="J1451" s="92">
        <v>440</v>
      </c>
      <c r="K1451" s="69">
        <f t="shared" si="72"/>
        <v>88.571287809819751</v>
      </c>
      <c r="L1451" s="69">
        <f t="shared" si="73"/>
        <v>0.41128780981973989</v>
      </c>
      <c r="M1451" s="69">
        <f t="shared" si="74"/>
        <v>180.96663632068555</v>
      </c>
    </row>
    <row r="1452" spans="1:14" x14ac:dyDescent="0.2">
      <c r="A1452" s="20" t="s">
        <v>56</v>
      </c>
      <c r="B1452" s="21" t="s">
        <v>57</v>
      </c>
      <c r="C1452" s="12" t="s">
        <v>55</v>
      </c>
      <c r="D1452" s="13" t="s">
        <v>31</v>
      </c>
      <c r="E1452" s="14" t="s">
        <v>32</v>
      </c>
      <c r="F1452" s="15">
        <v>3311</v>
      </c>
      <c r="G1452" s="86">
        <v>113.76</v>
      </c>
      <c r="H1452" s="87">
        <v>115.44000000000001</v>
      </c>
      <c r="I1452" s="87">
        <v>2.0912878098197409</v>
      </c>
      <c r="J1452" s="92">
        <v>0</v>
      </c>
      <c r="K1452" s="69">
        <f t="shared" si="72"/>
        <v>115.85128780981975</v>
      </c>
      <c r="L1452" s="69">
        <f t="shared" si="73"/>
        <v>0.41128780981973989</v>
      </c>
      <c r="M1452" s="69">
        <f t="shared" si="74"/>
        <v>0</v>
      </c>
    </row>
    <row r="1453" spans="1:14" x14ac:dyDescent="0.2">
      <c r="A1453" s="20" t="s">
        <v>56</v>
      </c>
      <c r="B1453" s="21" t="s">
        <v>57</v>
      </c>
      <c r="C1453" s="12" t="s">
        <v>55</v>
      </c>
      <c r="D1453" s="13" t="s">
        <v>33</v>
      </c>
      <c r="E1453" s="14" t="s">
        <v>34</v>
      </c>
      <c r="F1453" s="15">
        <v>3313</v>
      </c>
      <c r="G1453" s="86">
        <v>121.61</v>
      </c>
      <c r="H1453" s="87">
        <v>123.29</v>
      </c>
      <c r="I1453" s="87">
        <v>2.0912878098197409</v>
      </c>
      <c r="J1453" s="92">
        <v>0</v>
      </c>
      <c r="K1453" s="69">
        <f t="shared" si="72"/>
        <v>123.70128780981975</v>
      </c>
      <c r="L1453" s="69">
        <f t="shared" si="73"/>
        <v>0.41128780981973989</v>
      </c>
      <c r="M1453" s="69">
        <f t="shared" si="74"/>
        <v>0</v>
      </c>
    </row>
    <row r="1454" spans="1:14" x14ac:dyDescent="0.2">
      <c r="A1454" s="20" t="s">
        <v>56</v>
      </c>
      <c r="B1454" s="21" t="s">
        <v>57</v>
      </c>
      <c r="C1454" s="12" t="s">
        <v>55</v>
      </c>
      <c r="D1454" s="13" t="s">
        <v>35</v>
      </c>
      <c r="E1454" s="14" t="s">
        <v>36</v>
      </c>
      <c r="F1454" s="15">
        <v>3315</v>
      </c>
      <c r="G1454" s="86">
        <v>139.63</v>
      </c>
      <c r="H1454" s="87">
        <v>141.31</v>
      </c>
      <c r="I1454" s="87">
        <v>2.0912878098197409</v>
      </c>
      <c r="J1454" s="92">
        <v>0</v>
      </c>
      <c r="K1454" s="69">
        <f t="shared" si="72"/>
        <v>141.72128780981973</v>
      </c>
      <c r="L1454" s="69">
        <f t="shared" si="73"/>
        <v>0.41128780981972568</v>
      </c>
      <c r="M1454" s="69">
        <f t="shared" si="74"/>
        <v>0</v>
      </c>
    </row>
    <row r="1455" spans="1:14" x14ac:dyDescent="0.2">
      <c r="A1455" s="20" t="s">
        <v>56</v>
      </c>
      <c r="B1455" s="21" t="s">
        <v>57</v>
      </c>
      <c r="C1455" s="12" t="s">
        <v>55</v>
      </c>
      <c r="D1455" s="13" t="s">
        <v>37</v>
      </c>
      <c r="E1455" s="14" t="s">
        <v>38</v>
      </c>
      <c r="F1455" s="15">
        <v>3317</v>
      </c>
      <c r="G1455" s="86">
        <v>85.94</v>
      </c>
      <c r="H1455" s="87">
        <v>87.62</v>
      </c>
      <c r="I1455" s="87">
        <v>2.0912878098197409</v>
      </c>
      <c r="J1455" s="92">
        <v>0</v>
      </c>
      <c r="K1455" s="69">
        <f t="shared" si="72"/>
        <v>88.031287809819744</v>
      </c>
      <c r="L1455" s="69">
        <f t="shared" si="73"/>
        <v>0.41128780981973989</v>
      </c>
      <c r="M1455" s="69">
        <f t="shared" si="74"/>
        <v>0</v>
      </c>
    </row>
    <row r="1456" spans="1:14" x14ac:dyDescent="0.2">
      <c r="A1456" s="20" t="s">
        <v>56</v>
      </c>
      <c r="B1456" s="21" t="s">
        <v>57</v>
      </c>
      <c r="C1456" s="12" t="s">
        <v>55</v>
      </c>
      <c r="D1456" s="13" t="s">
        <v>39</v>
      </c>
      <c r="E1456" s="14" t="s">
        <v>40</v>
      </c>
      <c r="F1456" s="15">
        <v>3319</v>
      </c>
      <c r="G1456" s="86">
        <v>105.3</v>
      </c>
      <c r="H1456" s="87">
        <v>106.98</v>
      </c>
      <c r="I1456" s="87">
        <v>2.0912878098197409</v>
      </c>
      <c r="J1456" s="92">
        <v>335</v>
      </c>
      <c r="K1456" s="69">
        <f t="shared" si="72"/>
        <v>107.39128780981974</v>
      </c>
      <c r="L1456" s="69">
        <f t="shared" si="73"/>
        <v>0.41128780981973989</v>
      </c>
      <c r="M1456" s="69">
        <f t="shared" si="74"/>
        <v>137.78141628961288</v>
      </c>
    </row>
    <row r="1457" spans="1:14" x14ac:dyDescent="0.2">
      <c r="A1457" s="20" t="s">
        <v>56</v>
      </c>
      <c r="B1457" s="21" t="s">
        <v>57</v>
      </c>
      <c r="C1457" s="12" t="s">
        <v>55</v>
      </c>
      <c r="D1457" s="13" t="s">
        <v>41</v>
      </c>
      <c r="E1457" s="14" t="s">
        <v>42</v>
      </c>
      <c r="F1457" s="15">
        <v>3321</v>
      </c>
      <c r="G1457" s="86">
        <v>117.82</v>
      </c>
      <c r="H1457" s="87">
        <v>119.5</v>
      </c>
      <c r="I1457" s="87">
        <v>2.0912878098197409</v>
      </c>
      <c r="J1457" s="92">
        <v>141</v>
      </c>
      <c r="K1457" s="69">
        <f t="shared" si="72"/>
        <v>119.91128780981974</v>
      </c>
      <c r="L1457" s="69">
        <f t="shared" si="73"/>
        <v>0.41128780981973989</v>
      </c>
      <c r="M1457" s="69">
        <f t="shared" si="74"/>
        <v>57.991581184583325</v>
      </c>
    </row>
    <row r="1458" spans="1:14" x14ac:dyDescent="0.2">
      <c r="A1458" s="20" t="s">
        <v>56</v>
      </c>
      <c r="B1458" s="21" t="s">
        <v>57</v>
      </c>
      <c r="C1458" s="12" t="s">
        <v>55</v>
      </c>
      <c r="D1458" s="13" t="s">
        <v>43</v>
      </c>
      <c r="E1458" s="14" t="s">
        <v>44</v>
      </c>
      <c r="F1458" s="15">
        <v>3323</v>
      </c>
      <c r="G1458" s="86">
        <v>72.069999999999993</v>
      </c>
      <c r="H1458" s="87">
        <v>73.75</v>
      </c>
      <c r="I1458" s="87">
        <v>2.0912878098197409</v>
      </c>
      <c r="J1458" s="92">
        <v>144</v>
      </c>
      <c r="K1458" s="69">
        <f t="shared" si="72"/>
        <v>74.16128780981974</v>
      </c>
      <c r="L1458" s="69">
        <f t="shared" si="73"/>
        <v>0.41128780981973989</v>
      </c>
      <c r="M1458" s="69">
        <f t="shared" si="74"/>
        <v>59.225444614042544</v>
      </c>
    </row>
    <row r="1459" spans="1:14" x14ac:dyDescent="0.2">
      <c r="A1459" s="20" t="s">
        <v>56</v>
      </c>
      <c r="B1459" s="21" t="s">
        <v>57</v>
      </c>
      <c r="C1459" s="12" t="s">
        <v>55</v>
      </c>
      <c r="D1459" s="13" t="s">
        <v>45</v>
      </c>
      <c r="E1459" s="14" t="s">
        <v>46</v>
      </c>
      <c r="F1459" s="15">
        <v>3325</v>
      </c>
      <c r="G1459" s="86">
        <v>93.96</v>
      </c>
      <c r="H1459" s="87">
        <v>95.64</v>
      </c>
      <c r="I1459" s="87">
        <v>2.0912878098197409</v>
      </c>
      <c r="J1459" s="92">
        <v>20443</v>
      </c>
      <c r="K1459" s="69">
        <f t="shared" si="72"/>
        <v>96.05128780981974</v>
      </c>
      <c r="L1459" s="69">
        <f t="shared" si="73"/>
        <v>0.41128780981973989</v>
      </c>
      <c r="M1459" s="69">
        <f t="shared" si="74"/>
        <v>8407.9566961449418</v>
      </c>
    </row>
    <row r="1460" spans="1:14" x14ac:dyDescent="0.2">
      <c r="A1460" s="20" t="s">
        <v>56</v>
      </c>
      <c r="B1460" s="21" t="s">
        <v>57</v>
      </c>
      <c r="C1460" s="12" t="s">
        <v>55</v>
      </c>
      <c r="D1460" s="13" t="s">
        <v>47</v>
      </c>
      <c r="E1460" s="14" t="s">
        <v>48</v>
      </c>
      <c r="F1460" s="15">
        <v>3327</v>
      </c>
      <c r="G1460" s="86">
        <v>105.3</v>
      </c>
      <c r="H1460" s="87">
        <v>106.98</v>
      </c>
      <c r="I1460" s="87">
        <v>2.0912878098197409</v>
      </c>
      <c r="J1460" s="92">
        <v>13886</v>
      </c>
      <c r="K1460" s="69">
        <f t="shared" si="72"/>
        <v>107.39128780981974</v>
      </c>
      <c r="L1460" s="69">
        <f t="shared" si="73"/>
        <v>0.41128780981973989</v>
      </c>
      <c r="M1460" s="69">
        <f t="shared" si="74"/>
        <v>5711.1425271569078</v>
      </c>
    </row>
    <row r="1461" spans="1:14" x14ac:dyDescent="0.2">
      <c r="A1461" s="20" t="s">
        <v>56</v>
      </c>
      <c r="B1461" s="21" t="s">
        <v>57</v>
      </c>
      <c r="C1461" s="12" t="s">
        <v>55</v>
      </c>
      <c r="D1461" s="13" t="s">
        <v>49</v>
      </c>
      <c r="E1461" s="14" t="s">
        <v>50</v>
      </c>
      <c r="F1461" s="15">
        <v>3329</v>
      </c>
      <c r="G1461" s="86">
        <v>113.24</v>
      </c>
      <c r="H1461" s="87">
        <v>114.92</v>
      </c>
      <c r="I1461" s="87">
        <v>2.0912878098197409</v>
      </c>
      <c r="J1461" s="92">
        <v>365</v>
      </c>
      <c r="K1461" s="69">
        <f t="shared" si="72"/>
        <v>115.33128780981974</v>
      </c>
      <c r="L1461" s="69">
        <f t="shared" si="73"/>
        <v>0.41128780981973989</v>
      </c>
      <c r="M1461" s="69">
        <f t="shared" si="74"/>
        <v>150.12005058420505</v>
      </c>
    </row>
    <row r="1462" spans="1:14" x14ac:dyDescent="0.2">
      <c r="A1462" s="20" t="s">
        <v>56</v>
      </c>
      <c r="B1462" s="21" t="s">
        <v>57</v>
      </c>
      <c r="C1462" s="12" t="s">
        <v>55</v>
      </c>
      <c r="D1462" s="16" t="s">
        <v>51</v>
      </c>
      <c r="E1462" s="17" t="s">
        <v>52</v>
      </c>
      <c r="F1462" s="15">
        <v>3331</v>
      </c>
      <c r="G1462" s="86">
        <v>127.01</v>
      </c>
      <c r="H1462" s="87">
        <v>128.69</v>
      </c>
      <c r="I1462" s="87">
        <v>2.0912878098197409</v>
      </c>
      <c r="J1462" s="92">
        <v>349</v>
      </c>
      <c r="K1462" s="69">
        <f t="shared" si="72"/>
        <v>129.10128780981975</v>
      </c>
      <c r="L1462" s="69">
        <f t="shared" si="73"/>
        <v>0.4112878098197541</v>
      </c>
      <c r="M1462" s="69">
        <f t="shared" si="74"/>
        <v>143.53944562709418</v>
      </c>
    </row>
    <row r="1463" spans="1:14" x14ac:dyDescent="0.2">
      <c r="A1463" s="20" t="s">
        <v>98</v>
      </c>
      <c r="B1463" s="21" t="s">
        <v>99</v>
      </c>
      <c r="C1463" s="12" t="s">
        <v>100</v>
      </c>
      <c r="D1463" s="13" t="s">
        <v>21</v>
      </c>
      <c r="E1463" s="14" t="s">
        <v>22</v>
      </c>
      <c r="F1463" s="15">
        <v>3301</v>
      </c>
      <c r="G1463" s="86">
        <v>84.69</v>
      </c>
      <c r="H1463" s="87">
        <v>84.789999999999992</v>
      </c>
      <c r="I1463" s="87">
        <v>0.27991708503294582</v>
      </c>
      <c r="J1463" s="92">
        <v>93</v>
      </c>
      <c r="K1463" s="69">
        <f t="shared" si="72"/>
        <v>84.969917085032947</v>
      </c>
      <c r="L1463" s="69">
        <f t="shared" si="73"/>
        <v>0.17991708503295456</v>
      </c>
      <c r="M1463" s="69">
        <f t="shared" si="74"/>
        <v>16.732288908064774</v>
      </c>
      <c r="N1463" s="70">
        <f>SUM(M1463:M1478)</f>
        <v>1647.3208305616927</v>
      </c>
    </row>
    <row r="1464" spans="1:14" x14ac:dyDescent="0.2">
      <c r="A1464" s="20" t="s">
        <v>98</v>
      </c>
      <c r="B1464" s="21" t="s">
        <v>99</v>
      </c>
      <c r="C1464" s="12" t="s">
        <v>100</v>
      </c>
      <c r="D1464" s="13" t="s">
        <v>23</v>
      </c>
      <c r="E1464" s="14" t="s">
        <v>24</v>
      </c>
      <c r="F1464" s="15">
        <v>3303</v>
      </c>
      <c r="G1464" s="86">
        <v>91.77</v>
      </c>
      <c r="H1464" s="87">
        <v>91.86999999999999</v>
      </c>
      <c r="I1464" s="87">
        <v>0.27991708503294582</v>
      </c>
      <c r="J1464" s="92">
        <v>0</v>
      </c>
      <c r="K1464" s="69">
        <f t="shared" si="72"/>
        <v>92.049917085032945</v>
      </c>
      <c r="L1464" s="69">
        <f t="shared" si="73"/>
        <v>0.17991708503295456</v>
      </c>
      <c r="M1464" s="69">
        <f t="shared" si="74"/>
        <v>0</v>
      </c>
    </row>
    <row r="1465" spans="1:14" x14ac:dyDescent="0.2">
      <c r="A1465" s="20" t="s">
        <v>98</v>
      </c>
      <c r="B1465" s="21" t="s">
        <v>99</v>
      </c>
      <c r="C1465" s="12" t="s">
        <v>100</v>
      </c>
      <c r="D1465" s="13" t="s">
        <v>25</v>
      </c>
      <c r="E1465" s="14" t="s">
        <v>26</v>
      </c>
      <c r="F1465" s="15">
        <v>3305</v>
      </c>
      <c r="G1465" s="86">
        <v>82.76</v>
      </c>
      <c r="H1465" s="87">
        <v>82.86</v>
      </c>
      <c r="I1465" s="87">
        <v>0.27991708503294582</v>
      </c>
      <c r="J1465" s="92">
        <v>0</v>
      </c>
      <c r="K1465" s="69">
        <f t="shared" si="72"/>
        <v>83.039917085032954</v>
      </c>
      <c r="L1465" s="69">
        <f t="shared" si="73"/>
        <v>0.17991708503295456</v>
      </c>
      <c r="M1465" s="69">
        <f t="shared" si="74"/>
        <v>0</v>
      </c>
    </row>
    <row r="1466" spans="1:14" x14ac:dyDescent="0.2">
      <c r="A1466" s="20" t="s">
        <v>98</v>
      </c>
      <c r="B1466" s="21" t="s">
        <v>99</v>
      </c>
      <c r="C1466" s="12" t="s">
        <v>100</v>
      </c>
      <c r="D1466" s="13" t="s">
        <v>27</v>
      </c>
      <c r="E1466" s="14" t="s">
        <v>28</v>
      </c>
      <c r="F1466" s="15">
        <v>3307</v>
      </c>
      <c r="G1466" s="86">
        <v>90.7</v>
      </c>
      <c r="H1466" s="87">
        <v>90.8</v>
      </c>
      <c r="I1466" s="87">
        <v>0.27991708503294582</v>
      </c>
      <c r="J1466" s="92">
        <v>0</v>
      </c>
      <c r="K1466" s="69">
        <f t="shared" si="72"/>
        <v>90.979917085032952</v>
      </c>
      <c r="L1466" s="69">
        <f t="shared" si="73"/>
        <v>0.17991708503295456</v>
      </c>
      <c r="M1466" s="69">
        <f t="shared" si="74"/>
        <v>0</v>
      </c>
    </row>
    <row r="1467" spans="1:14" x14ac:dyDescent="0.2">
      <c r="A1467" s="20" t="s">
        <v>98</v>
      </c>
      <c r="B1467" s="21" t="s">
        <v>99</v>
      </c>
      <c r="C1467" s="12" t="s">
        <v>100</v>
      </c>
      <c r="D1467" s="13" t="s">
        <v>29</v>
      </c>
      <c r="E1467" s="14" t="s">
        <v>30</v>
      </c>
      <c r="F1467" s="15">
        <v>3309</v>
      </c>
      <c r="G1467" s="86">
        <v>56.44</v>
      </c>
      <c r="H1467" s="87">
        <v>56.54</v>
      </c>
      <c r="I1467" s="87">
        <v>0.27991708503294582</v>
      </c>
      <c r="J1467" s="92">
        <v>1302</v>
      </c>
      <c r="K1467" s="69">
        <f t="shared" si="72"/>
        <v>56.719917085032947</v>
      </c>
      <c r="L1467" s="69">
        <f t="shared" si="73"/>
        <v>0.17991708503294745</v>
      </c>
      <c r="M1467" s="69">
        <f t="shared" si="74"/>
        <v>234.2520447128976</v>
      </c>
    </row>
    <row r="1468" spans="1:14" x14ac:dyDescent="0.2">
      <c r="A1468" s="20" t="s">
        <v>98</v>
      </c>
      <c r="B1468" s="21" t="s">
        <v>99</v>
      </c>
      <c r="C1468" s="12" t="s">
        <v>100</v>
      </c>
      <c r="D1468" s="13" t="s">
        <v>31</v>
      </c>
      <c r="E1468" s="14" t="s">
        <v>32</v>
      </c>
      <c r="F1468" s="15">
        <v>3311</v>
      </c>
      <c r="G1468" s="86">
        <v>71.83</v>
      </c>
      <c r="H1468" s="87">
        <v>71.929999999999993</v>
      </c>
      <c r="I1468" s="87">
        <v>0.27991708503294582</v>
      </c>
      <c r="J1468" s="92">
        <v>656</v>
      </c>
      <c r="K1468" s="69">
        <f t="shared" si="72"/>
        <v>72.109917085032947</v>
      </c>
      <c r="L1468" s="69">
        <f t="shared" si="73"/>
        <v>0.17991708503295456</v>
      </c>
      <c r="M1468" s="69">
        <f t="shared" si="74"/>
        <v>118.02560778161819</v>
      </c>
    </row>
    <row r="1469" spans="1:14" x14ac:dyDescent="0.2">
      <c r="A1469" s="20" t="s">
        <v>98</v>
      </c>
      <c r="B1469" s="21" t="s">
        <v>99</v>
      </c>
      <c r="C1469" s="12" t="s">
        <v>100</v>
      </c>
      <c r="D1469" s="13" t="s">
        <v>33</v>
      </c>
      <c r="E1469" s="14" t="s">
        <v>34</v>
      </c>
      <c r="F1469" s="15">
        <v>3313</v>
      </c>
      <c r="G1469" s="86">
        <v>76.38</v>
      </c>
      <c r="H1469" s="87">
        <v>76.47999999999999</v>
      </c>
      <c r="I1469" s="87">
        <v>0.27991708503294582</v>
      </c>
      <c r="J1469" s="92">
        <v>0</v>
      </c>
      <c r="K1469" s="69">
        <f t="shared" si="72"/>
        <v>76.659917085032944</v>
      </c>
      <c r="L1469" s="69">
        <f t="shared" si="73"/>
        <v>0.17991708503295456</v>
      </c>
      <c r="M1469" s="69">
        <f t="shared" si="74"/>
        <v>0</v>
      </c>
    </row>
    <row r="1470" spans="1:14" x14ac:dyDescent="0.2">
      <c r="A1470" s="20" t="s">
        <v>98</v>
      </c>
      <c r="B1470" s="21" t="s">
        <v>99</v>
      </c>
      <c r="C1470" s="12" t="s">
        <v>100</v>
      </c>
      <c r="D1470" s="13" t="s">
        <v>35</v>
      </c>
      <c r="E1470" s="14" t="s">
        <v>36</v>
      </c>
      <c r="F1470" s="15">
        <v>3315</v>
      </c>
      <c r="G1470" s="86">
        <v>86.88</v>
      </c>
      <c r="H1470" s="87">
        <v>86.97999999999999</v>
      </c>
      <c r="I1470" s="87">
        <v>0.27991708503294582</v>
      </c>
      <c r="J1470" s="92">
        <v>0</v>
      </c>
      <c r="K1470" s="69">
        <f t="shared" si="72"/>
        <v>87.159917085032944</v>
      </c>
      <c r="L1470" s="69">
        <f t="shared" si="73"/>
        <v>0.17991708503295456</v>
      </c>
      <c r="M1470" s="69">
        <f t="shared" si="74"/>
        <v>0</v>
      </c>
    </row>
    <row r="1471" spans="1:14" x14ac:dyDescent="0.2">
      <c r="A1471" s="20" t="s">
        <v>98</v>
      </c>
      <c r="B1471" s="21" t="s">
        <v>99</v>
      </c>
      <c r="C1471" s="12" t="s">
        <v>100</v>
      </c>
      <c r="D1471" s="13" t="s">
        <v>37</v>
      </c>
      <c r="E1471" s="14" t="s">
        <v>38</v>
      </c>
      <c r="F1471" s="15">
        <v>3317</v>
      </c>
      <c r="G1471" s="86">
        <v>56.01</v>
      </c>
      <c r="H1471" s="87">
        <v>56.11</v>
      </c>
      <c r="I1471" s="87">
        <v>0.27991708503294582</v>
      </c>
      <c r="J1471" s="92">
        <v>0</v>
      </c>
      <c r="K1471" s="69">
        <f t="shared" si="72"/>
        <v>56.289917085032947</v>
      </c>
      <c r="L1471" s="69">
        <f t="shared" si="73"/>
        <v>0.17991708503294745</v>
      </c>
      <c r="M1471" s="69">
        <f t="shared" si="74"/>
        <v>0</v>
      </c>
    </row>
    <row r="1472" spans="1:14" x14ac:dyDescent="0.2">
      <c r="A1472" s="20" t="s">
        <v>98</v>
      </c>
      <c r="B1472" s="21" t="s">
        <v>99</v>
      </c>
      <c r="C1472" s="12" t="s">
        <v>100</v>
      </c>
      <c r="D1472" s="13" t="s">
        <v>39</v>
      </c>
      <c r="E1472" s="14" t="s">
        <v>40</v>
      </c>
      <c r="F1472" s="15">
        <v>3319</v>
      </c>
      <c r="G1472" s="86">
        <v>66.87</v>
      </c>
      <c r="H1472" s="87">
        <v>66.97</v>
      </c>
      <c r="I1472" s="87">
        <v>0.27991708503294582</v>
      </c>
      <c r="J1472" s="92">
        <v>2157</v>
      </c>
      <c r="K1472" s="69">
        <f t="shared" si="72"/>
        <v>67.149917085032953</v>
      </c>
      <c r="L1472" s="69">
        <f t="shared" si="73"/>
        <v>0.17991708503295456</v>
      </c>
      <c r="M1472" s="69">
        <f t="shared" si="74"/>
        <v>388.081152416083</v>
      </c>
    </row>
    <row r="1473" spans="1:14" x14ac:dyDescent="0.2">
      <c r="A1473" s="20" t="s">
        <v>98</v>
      </c>
      <c r="B1473" s="21" t="s">
        <v>99</v>
      </c>
      <c r="C1473" s="12" t="s">
        <v>100</v>
      </c>
      <c r="D1473" s="13" t="s">
        <v>41</v>
      </c>
      <c r="E1473" s="14" t="s">
        <v>42</v>
      </c>
      <c r="F1473" s="15">
        <v>3321</v>
      </c>
      <c r="G1473" s="86">
        <v>73.989999999999995</v>
      </c>
      <c r="H1473" s="87">
        <v>74.089999999999989</v>
      </c>
      <c r="I1473" s="87">
        <v>0.27991708503294582</v>
      </c>
      <c r="J1473" s="92">
        <v>141</v>
      </c>
      <c r="K1473" s="69">
        <f t="shared" si="72"/>
        <v>74.269917085032944</v>
      </c>
      <c r="L1473" s="69">
        <f t="shared" si="73"/>
        <v>0.17991708503295456</v>
      </c>
      <c r="M1473" s="69">
        <f t="shared" si="74"/>
        <v>25.368308989646593</v>
      </c>
    </row>
    <row r="1474" spans="1:14" x14ac:dyDescent="0.2">
      <c r="A1474" s="20" t="s">
        <v>98</v>
      </c>
      <c r="B1474" s="21" t="s">
        <v>99</v>
      </c>
      <c r="C1474" s="12" t="s">
        <v>100</v>
      </c>
      <c r="D1474" s="13" t="s">
        <v>43</v>
      </c>
      <c r="E1474" s="14" t="s">
        <v>44</v>
      </c>
      <c r="F1474" s="15">
        <v>3323</v>
      </c>
      <c r="G1474" s="86">
        <v>47.89</v>
      </c>
      <c r="H1474" s="87">
        <v>47.99</v>
      </c>
      <c r="I1474" s="87">
        <v>0.27991708503294582</v>
      </c>
      <c r="J1474" s="92">
        <v>0</v>
      </c>
      <c r="K1474" s="69">
        <f t="shared" si="72"/>
        <v>48.169917085032949</v>
      </c>
      <c r="L1474" s="69">
        <f t="shared" si="73"/>
        <v>0.17991708503294745</v>
      </c>
      <c r="M1474" s="69">
        <f t="shared" si="74"/>
        <v>0</v>
      </c>
    </row>
    <row r="1475" spans="1:14" x14ac:dyDescent="0.2">
      <c r="A1475" s="20" t="s">
        <v>98</v>
      </c>
      <c r="B1475" s="21" t="s">
        <v>99</v>
      </c>
      <c r="C1475" s="12" t="s">
        <v>100</v>
      </c>
      <c r="D1475" s="13" t="s">
        <v>45</v>
      </c>
      <c r="E1475" s="14" t="s">
        <v>46</v>
      </c>
      <c r="F1475" s="15">
        <v>3325</v>
      </c>
      <c r="G1475" s="86">
        <v>60.47</v>
      </c>
      <c r="H1475" s="87">
        <v>60.57</v>
      </c>
      <c r="I1475" s="87">
        <v>0.27991708503294582</v>
      </c>
      <c r="J1475" s="92">
        <v>4229</v>
      </c>
      <c r="K1475" s="69">
        <f t="shared" si="72"/>
        <v>60.749917085032948</v>
      </c>
      <c r="L1475" s="69">
        <f t="shared" si="73"/>
        <v>0.17991708503294745</v>
      </c>
      <c r="M1475" s="69">
        <f t="shared" si="74"/>
        <v>760.86935260433484</v>
      </c>
    </row>
    <row r="1476" spans="1:14" x14ac:dyDescent="0.2">
      <c r="A1476" s="20" t="s">
        <v>98</v>
      </c>
      <c r="B1476" s="21" t="s">
        <v>99</v>
      </c>
      <c r="C1476" s="12" t="s">
        <v>100</v>
      </c>
      <c r="D1476" s="13" t="s">
        <v>47</v>
      </c>
      <c r="E1476" s="14" t="s">
        <v>48</v>
      </c>
      <c r="F1476" s="15">
        <v>3327</v>
      </c>
      <c r="G1476" s="86">
        <v>66.87</v>
      </c>
      <c r="H1476" s="87">
        <v>66.97</v>
      </c>
      <c r="I1476" s="87">
        <v>0.27991708503294582</v>
      </c>
      <c r="J1476" s="92">
        <v>578</v>
      </c>
      <c r="K1476" s="69">
        <f t="shared" si="72"/>
        <v>67.149917085032953</v>
      </c>
      <c r="L1476" s="69">
        <f t="shared" si="73"/>
        <v>0.17991708503295456</v>
      </c>
      <c r="M1476" s="69">
        <f t="shared" si="74"/>
        <v>103.99207514904774</v>
      </c>
    </row>
    <row r="1477" spans="1:14" x14ac:dyDescent="0.2">
      <c r="A1477" s="20" t="s">
        <v>98</v>
      </c>
      <c r="B1477" s="21" t="s">
        <v>99</v>
      </c>
      <c r="C1477" s="12" t="s">
        <v>100</v>
      </c>
      <c r="D1477" s="13" t="s">
        <v>49</v>
      </c>
      <c r="E1477" s="14" t="s">
        <v>50</v>
      </c>
      <c r="F1477" s="15">
        <v>3329</v>
      </c>
      <c r="G1477" s="86">
        <v>71.41</v>
      </c>
      <c r="H1477" s="87">
        <v>71.509999999999991</v>
      </c>
      <c r="I1477" s="87">
        <v>0.27991708503294582</v>
      </c>
      <c r="J1477" s="92">
        <v>0</v>
      </c>
      <c r="K1477" s="69">
        <f t="shared" si="72"/>
        <v>71.689917085032945</v>
      </c>
      <c r="L1477" s="69">
        <f t="shared" si="73"/>
        <v>0.17991708503295456</v>
      </c>
      <c r="M1477" s="69">
        <f t="shared" si="74"/>
        <v>0</v>
      </c>
    </row>
    <row r="1478" spans="1:14" x14ac:dyDescent="0.2">
      <c r="A1478" s="20" t="s">
        <v>98</v>
      </c>
      <c r="B1478" s="21" t="s">
        <v>99</v>
      </c>
      <c r="C1478" s="12" t="s">
        <v>100</v>
      </c>
      <c r="D1478" s="16" t="s">
        <v>51</v>
      </c>
      <c r="E1478" s="17" t="s">
        <v>52</v>
      </c>
      <c r="F1478" s="15">
        <v>3331</v>
      </c>
      <c r="G1478" s="86">
        <v>79.09</v>
      </c>
      <c r="H1478" s="87">
        <v>79.19</v>
      </c>
      <c r="I1478" s="87">
        <v>0.27991708503294582</v>
      </c>
      <c r="J1478" s="92">
        <v>0</v>
      </c>
      <c r="K1478" s="69">
        <f t="shared" si="72"/>
        <v>79.369917085032952</v>
      </c>
      <c r="L1478" s="69">
        <f t="shared" si="73"/>
        <v>0.17991708503295456</v>
      </c>
      <c r="M1478" s="69">
        <f t="shared" si="74"/>
        <v>0</v>
      </c>
    </row>
    <row r="1479" spans="1:14" x14ac:dyDescent="0.2">
      <c r="A1479" s="12" t="s">
        <v>296</v>
      </c>
      <c r="B1479" s="21" t="s">
        <v>297</v>
      </c>
      <c r="C1479" s="12" t="s">
        <v>94</v>
      </c>
      <c r="D1479" s="13" t="s">
        <v>21</v>
      </c>
      <c r="E1479" s="14" t="s">
        <v>22</v>
      </c>
      <c r="F1479" s="15">
        <v>3301</v>
      </c>
      <c r="G1479" s="86">
        <v>97.24</v>
      </c>
      <c r="H1479" s="87">
        <v>97.28</v>
      </c>
      <c r="I1479" s="87">
        <v>0</v>
      </c>
      <c r="J1479" s="92">
        <v>0</v>
      </c>
      <c r="K1479" s="69">
        <f t="shared" si="72"/>
        <v>97.24</v>
      </c>
      <c r="L1479" s="69">
        <f t="shared" si="73"/>
        <v>-4.0000000000006253E-2</v>
      </c>
      <c r="M1479" s="69">
        <f t="shared" si="74"/>
        <v>0</v>
      </c>
      <c r="N1479" s="70">
        <f>SUM(M1479:M1494)</f>
        <v>-149.6800000000234</v>
      </c>
    </row>
    <row r="1480" spans="1:14" x14ac:dyDescent="0.2">
      <c r="A1480" s="12" t="s">
        <v>296</v>
      </c>
      <c r="B1480" s="21" t="s">
        <v>297</v>
      </c>
      <c r="C1480" s="12" t="s">
        <v>94</v>
      </c>
      <c r="D1480" s="13" t="s">
        <v>23</v>
      </c>
      <c r="E1480" s="14" t="s">
        <v>24</v>
      </c>
      <c r="F1480" s="15">
        <v>3303</v>
      </c>
      <c r="G1480" s="86">
        <v>105.53</v>
      </c>
      <c r="H1480" s="87">
        <v>105.57000000000001</v>
      </c>
      <c r="I1480" s="87">
        <v>0</v>
      </c>
      <c r="J1480" s="92">
        <v>0</v>
      </c>
      <c r="K1480" s="69">
        <f t="shared" si="72"/>
        <v>105.53</v>
      </c>
      <c r="L1480" s="69">
        <f t="shared" si="73"/>
        <v>-4.0000000000006253E-2</v>
      </c>
      <c r="M1480" s="69">
        <f t="shared" si="74"/>
        <v>0</v>
      </c>
    </row>
    <row r="1481" spans="1:14" x14ac:dyDescent="0.2">
      <c r="A1481" s="12" t="s">
        <v>296</v>
      </c>
      <c r="B1481" s="21" t="s">
        <v>297</v>
      </c>
      <c r="C1481" s="12" t="s">
        <v>94</v>
      </c>
      <c r="D1481" s="13" t="s">
        <v>25</v>
      </c>
      <c r="E1481" s="14" t="s">
        <v>26</v>
      </c>
      <c r="F1481" s="15">
        <v>3305</v>
      </c>
      <c r="G1481" s="86">
        <v>95.1</v>
      </c>
      <c r="H1481" s="87">
        <v>95.14</v>
      </c>
      <c r="I1481" s="87">
        <v>0</v>
      </c>
      <c r="J1481" s="92">
        <v>0</v>
      </c>
      <c r="K1481" s="69">
        <f t="shared" si="72"/>
        <v>95.1</v>
      </c>
      <c r="L1481" s="69">
        <f t="shared" si="73"/>
        <v>-4.0000000000006253E-2</v>
      </c>
      <c r="M1481" s="69">
        <f t="shared" si="74"/>
        <v>0</v>
      </c>
    </row>
    <row r="1482" spans="1:14" x14ac:dyDescent="0.2">
      <c r="A1482" s="12" t="s">
        <v>296</v>
      </c>
      <c r="B1482" s="21" t="s">
        <v>297</v>
      </c>
      <c r="C1482" s="12" t="s">
        <v>94</v>
      </c>
      <c r="D1482" s="13" t="s">
        <v>27</v>
      </c>
      <c r="E1482" s="14" t="s">
        <v>28</v>
      </c>
      <c r="F1482" s="15">
        <v>3307</v>
      </c>
      <c r="G1482" s="86">
        <v>103.87</v>
      </c>
      <c r="H1482" s="87">
        <v>103.91000000000001</v>
      </c>
      <c r="I1482" s="87">
        <v>0</v>
      </c>
      <c r="J1482" s="92">
        <v>0</v>
      </c>
      <c r="K1482" s="69">
        <f t="shared" si="72"/>
        <v>103.87</v>
      </c>
      <c r="L1482" s="69">
        <f t="shared" si="73"/>
        <v>-4.0000000000006253E-2</v>
      </c>
      <c r="M1482" s="69">
        <f t="shared" si="74"/>
        <v>0</v>
      </c>
    </row>
    <row r="1483" spans="1:14" x14ac:dyDescent="0.2">
      <c r="A1483" s="12" t="s">
        <v>296</v>
      </c>
      <c r="B1483" s="21" t="s">
        <v>297</v>
      </c>
      <c r="C1483" s="12" t="s">
        <v>94</v>
      </c>
      <c r="D1483" s="13" t="s">
        <v>29</v>
      </c>
      <c r="E1483" s="14" t="s">
        <v>30</v>
      </c>
      <c r="F1483" s="15">
        <v>3309</v>
      </c>
      <c r="G1483" s="86">
        <v>64.75</v>
      </c>
      <c r="H1483" s="87">
        <v>64.790000000000006</v>
      </c>
      <c r="I1483" s="87">
        <v>0</v>
      </c>
      <c r="J1483" s="92">
        <v>94</v>
      </c>
      <c r="K1483" s="69">
        <f t="shared" si="72"/>
        <v>64.75</v>
      </c>
      <c r="L1483" s="69">
        <f t="shared" si="73"/>
        <v>-4.0000000000006253E-2</v>
      </c>
      <c r="M1483" s="69">
        <f t="shared" si="74"/>
        <v>-3.7600000000005878</v>
      </c>
    </row>
    <row r="1484" spans="1:14" x14ac:dyDescent="0.2">
      <c r="A1484" s="12" t="s">
        <v>296</v>
      </c>
      <c r="B1484" s="21" t="s">
        <v>297</v>
      </c>
      <c r="C1484" s="12" t="s">
        <v>94</v>
      </c>
      <c r="D1484" s="13" t="s">
        <v>31</v>
      </c>
      <c r="E1484" s="14" t="s">
        <v>32</v>
      </c>
      <c r="F1484" s="15">
        <v>3311</v>
      </c>
      <c r="G1484" s="86">
        <v>82.68</v>
      </c>
      <c r="H1484" s="87">
        <v>82.720000000000013</v>
      </c>
      <c r="I1484" s="87">
        <v>0</v>
      </c>
      <c r="J1484" s="92">
        <v>0</v>
      </c>
      <c r="K1484" s="69">
        <f t="shared" si="72"/>
        <v>82.68</v>
      </c>
      <c r="L1484" s="69">
        <f t="shared" si="73"/>
        <v>-4.0000000000006253E-2</v>
      </c>
      <c r="M1484" s="69">
        <f t="shared" si="74"/>
        <v>0</v>
      </c>
    </row>
    <row r="1485" spans="1:14" x14ac:dyDescent="0.2">
      <c r="A1485" s="12" t="s">
        <v>296</v>
      </c>
      <c r="B1485" s="21" t="s">
        <v>297</v>
      </c>
      <c r="C1485" s="12" t="s">
        <v>94</v>
      </c>
      <c r="D1485" s="13" t="s">
        <v>33</v>
      </c>
      <c r="E1485" s="14" t="s">
        <v>34</v>
      </c>
      <c r="F1485" s="15">
        <v>3313</v>
      </c>
      <c r="G1485" s="86">
        <v>87.86</v>
      </c>
      <c r="H1485" s="87">
        <v>87.9</v>
      </c>
      <c r="I1485" s="87">
        <v>0</v>
      </c>
      <c r="J1485" s="92">
        <v>0</v>
      </c>
      <c r="K1485" s="69">
        <f t="shared" si="72"/>
        <v>87.86</v>
      </c>
      <c r="L1485" s="69">
        <f t="shared" si="73"/>
        <v>-4.0000000000006253E-2</v>
      </c>
      <c r="M1485" s="69">
        <f t="shared" si="74"/>
        <v>0</v>
      </c>
    </row>
    <row r="1486" spans="1:14" x14ac:dyDescent="0.2">
      <c r="A1486" s="12" t="s">
        <v>296</v>
      </c>
      <c r="B1486" s="21" t="s">
        <v>297</v>
      </c>
      <c r="C1486" s="12" t="s">
        <v>94</v>
      </c>
      <c r="D1486" s="13" t="s">
        <v>35</v>
      </c>
      <c r="E1486" s="14" t="s">
        <v>36</v>
      </c>
      <c r="F1486" s="15">
        <v>3315</v>
      </c>
      <c r="G1486" s="86">
        <v>99.93</v>
      </c>
      <c r="H1486" s="87">
        <v>99.970000000000013</v>
      </c>
      <c r="I1486" s="87">
        <v>0</v>
      </c>
      <c r="J1486" s="92">
        <v>0</v>
      </c>
      <c r="K1486" s="69">
        <f t="shared" si="72"/>
        <v>99.93</v>
      </c>
      <c r="L1486" s="69">
        <f t="shared" si="73"/>
        <v>-4.0000000000006253E-2</v>
      </c>
      <c r="M1486" s="69">
        <f t="shared" si="74"/>
        <v>0</v>
      </c>
    </row>
    <row r="1487" spans="1:14" x14ac:dyDescent="0.2">
      <c r="A1487" s="12" t="s">
        <v>296</v>
      </c>
      <c r="B1487" s="21" t="s">
        <v>297</v>
      </c>
      <c r="C1487" s="12" t="s">
        <v>94</v>
      </c>
      <c r="D1487" s="13" t="s">
        <v>37</v>
      </c>
      <c r="E1487" s="14" t="s">
        <v>38</v>
      </c>
      <c r="F1487" s="15">
        <v>3317</v>
      </c>
      <c r="G1487" s="86">
        <v>64.3</v>
      </c>
      <c r="H1487" s="87">
        <v>64.34</v>
      </c>
      <c r="I1487" s="87">
        <v>0</v>
      </c>
      <c r="J1487" s="92">
        <v>0</v>
      </c>
      <c r="K1487" s="69">
        <f t="shared" si="72"/>
        <v>64.3</v>
      </c>
      <c r="L1487" s="69">
        <f t="shared" si="73"/>
        <v>-4.0000000000006253E-2</v>
      </c>
      <c r="M1487" s="69">
        <f t="shared" si="74"/>
        <v>0</v>
      </c>
    </row>
    <row r="1488" spans="1:14" x14ac:dyDescent="0.2">
      <c r="A1488" s="12" t="s">
        <v>296</v>
      </c>
      <c r="B1488" s="21" t="s">
        <v>297</v>
      </c>
      <c r="C1488" s="12" t="s">
        <v>94</v>
      </c>
      <c r="D1488" s="13" t="s">
        <v>39</v>
      </c>
      <c r="E1488" s="14" t="s">
        <v>40</v>
      </c>
      <c r="F1488" s="15">
        <v>3319</v>
      </c>
      <c r="G1488" s="86">
        <v>76.97</v>
      </c>
      <c r="H1488" s="87">
        <v>77.010000000000005</v>
      </c>
      <c r="I1488" s="87">
        <v>0</v>
      </c>
      <c r="J1488" s="92">
        <v>13</v>
      </c>
      <c r="K1488" s="69">
        <f t="shared" si="72"/>
        <v>76.97</v>
      </c>
      <c r="L1488" s="69">
        <f t="shared" si="73"/>
        <v>-4.0000000000006253E-2</v>
      </c>
      <c r="M1488" s="69">
        <f t="shared" si="74"/>
        <v>-0.52000000000008129</v>
      </c>
    </row>
    <row r="1489" spans="1:14" x14ac:dyDescent="0.2">
      <c r="A1489" s="12" t="s">
        <v>296</v>
      </c>
      <c r="B1489" s="21" t="s">
        <v>297</v>
      </c>
      <c r="C1489" s="12" t="s">
        <v>94</v>
      </c>
      <c r="D1489" s="13" t="s">
        <v>41</v>
      </c>
      <c r="E1489" s="14" t="s">
        <v>42</v>
      </c>
      <c r="F1489" s="15">
        <v>3321</v>
      </c>
      <c r="G1489" s="86">
        <v>85.26</v>
      </c>
      <c r="H1489" s="87">
        <v>85.300000000000011</v>
      </c>
      <c r="I1489" s="87">
        <v>0</v>
      </c>
      <c r="J1489" s="92">
        <v>236</v>
      </c>
      <c r="K1489" s="69">
        <f t="shared" si="72"/>
        <v>85.26</v>
      </c>
      <c r="L1489" s="69">
        <f t="shared" si="73"/>
        <v>-4.0000000000006253E-2</v>
      </c>
      <c r="M1489" s="69">
        <f t="shared" si="74"/>
        <v>-9.4400000000014757</v>
      </c>
    </row>
    <row r="1490" spans="1:14" x14ac:dyDescent="0.2">
      <c r="A1490" s="12" t="s">
        <v>296</v>
      </c>
      <c r="B1490" s="21" t="s">
        <v>297</v>
      </c>
      <c r="C1490" s="12" t="s">
        <v>94</v>
      </c>
      <c r="D1490" s="13" t="s">
        <v>43</v>
      </c>
      <c r="E1490" s="14" t="s">
        <v>44</v>
      </c>
      <c r="F1490" s="15">
        <v>3323</v>
      </c>
      <c r="G1490" s="86">
        <v>55.1</v>
      </c>
      <c r="H1490" s="87">
        <v>55.14</v>
      </c>
      <c r="I1490" s="87">
        <v>0</v>
      </c>
      <c r="J1490" s="92">
        <v>0</v>
      </c>
      <c r="K1490" s="69">
        <f t="shared" si="72"/>
        <v>55.1</v>
      </c>
      <c r="L1490" s="69">
        <f t="shared" si="73"/>
        <v>-3.9999999999999147E-2</v>
      </c>
      <c r="M1490" s="69">
        <f t="shared" si="74"/>
        <v>0</v>
      </c>
    </row>
    <row r="1491" spans="1:14" x14ac:dyDescent="0.2">
      <c r="A1491" s="12" t="s">
        <v>296</v>
      </c>
      <c r="B1491" s="21" t="s">
        <v>297</v>
      </c>
      <c r="C1491" s="12" t="s">
        <v>94</v>
      </c>
      <c r="D1491" s="13" t="s">
        <v>45</v>
      </c>
      <c r="E1491" s="14" t="s">
        <v>46</v>
      </c>
      <c r="F1491" s="15">
        <v>3325</v>
      </c>
      <c r="G1491" s="86">
        <v>69.53</v>
      </c>
      <c r="H1491" s="87">
        <v>69.570000000000007</v>
      </c>
      <c r="I1491" s="87">
        <v>0</v>
      </c>
      <c r="J1491" s="92">
        <v>2113</v>
      </c>
      <c r="K1491" s="69">
        <f t="shared" si="72"/>
        <v>69.53</v>
      </c>
      <c r="L1491" s="69">
        <f t="shared" si="73"/>
        <v>-4.0000000000006253E-2</v>
      </c>
      <c r="M1491" s="69">
        <f t="shared" si="74"/>
        <v>-84.520000000013212</v>
      </c>
    </row>
    <row r="1492" spans="1:14" x14ac:dyDescent="0.2">
      <c r="A1492" s="12" t="s">
        <v>296</v>
      </c>
      <c r="B1492" s="21" t="s">
        <v>297</v>
      </c>
      <c r="C1492" s="12" t="s">
        <v>94</v>
      </c>
      <c r="D1492" s="13" t="s">
        <v>47</v>
      </c>
      <c r="E1492" s="14" t="s">
        <v>48</v>
      </c>
      <c r="F1492" s="15">
        <v>3327</v>
      </c>
      <c r="G1492" s="86">
        <v>76.97</v>
      </c>
      <c r="H1492" s="87">
        <v>77.010000000000005</v>
      </c>
      <c r="I1492" s="87">
        <v>0</v>
      </c>
      <c r="J1492" s="92">
        <v>1286</v>
      </c>
      <c r="K1492" s="69">
        <f t="shared" si="72"/>
        <v>76.97</v>
      </c>
      <c r="L1492" s="69">
        <f t="shared" si="73"/>
        <v>-4.0000000000006253E-2</v>
      </c>
      <c r="M1492" s="69">
        <f t="shared" si="74"/>
        <v>-51.440000000008041</v>
      </c>
    </row>
    <row r="1493" spans="1:14" x14ac:dyDescent="0.2">
      <c r="A1493" s="12" t="s">
        <v>296</v>
      </c>
      <c r="B1493" s="21" t="s">
        <v>297</v>
      </c>
      <c r="C1493" s="12" t="s">
        <v>94</v>
      </c>
      <c r="D1493" s="13" t="s">
        <v>49</v>
      </c>
      <c r="E1493" s="14" t="s">
        <v>50</v>
      </c>
      <c r="F1493" s="15">
        <v>3329</v>
      </c>
      <c r="G1493" s="86">
        <v>82.24</v>
      </c>
      <c r="H1493" s="87">
        <v>82.28</v>
      </c>
      <c r="I1493" s="87">
        <v>0</v>
      </c>
      <c r="J1493" s="92">
        <v>0</v>
      </c>
      <c r="K1493" s="69">
        <f t="shared" si="72"/>
        <v>82.24</v>
      </c>
      <c r="L1493" s="69">
        <f t="shared" si="73"/>
        <v>-4.0000000000006253E-2</v>
      </c>
      <c r="M1493" s="69">
        <f t="shared" si="74"/>
        <v>0</v>
      </c>
    </row>
    <row r="1494" spans="1:14" x14ac:dyDescent="0.2">
      <c r="A1494" s="12" t="s">
        <v>296</v>
      </c>
      <c r="B1494" s="21" t="s">
        <v>297</v>
      </c>
      <c r="C1494" s="12" t="s">
        <v>94</v>
      </c>
      <c r="D1494" s="16" t="s">
        <v>51</v>
      </c>
      <c r="E1494" s="17" t="s">
        <v>52</v>
      </c>
      <c r="F1494" s="15">
        <v>3331</v>
      </c>
      <c r="G1494" s="86">
        <v>91.28</v>
      </c>
      <c r="H1494" s="87">
        <v>91.320000000000007</v>
      </c>
      <c r="I1494" s="87">
        <v>0</v>
      </c>
      <c r="J1494" s="92">
        <v>0</v>
      </c>
      <c r="K1494" s="69">
        <f t="shared" si="72"/>
        <v>91.28</v>
      </c>
      <c r="L1494" s="69">
        <f t="shared" si="73"/>
        <v>-4.0000000000006253E-2</v>
      </c>
      <c r="M1494" s="69">
        <f t="shared" si="74"/>
        <v>0</v>
      </c>
    </row>
    <row r="1495" spans="1:14" x14ac:dyDescent="0.2">
      <c r="A1495" s="12" t="s">
        <v>129</v>
      </c>
      <c r="B1495" s="21" t="s">
        <v>130</v>
      </c>
      <c r="C1495" s="12" t="s">
        <v>124</v>
      </c>
      <c r="D1495" s="13" t="s">
        <v>21</v>
      </c>
      <c r="E1495" s="14" t="s">
        <v>22</v>
      </c>
      <c r="F1495" s="15">
        <v>3301</v>
      </c>
      <c r="G1495" s="86">
        <v>91.45</v>
      </c>
      <c r="H1495" s="87">
        <v>91.64</v>
      </c>
      <c r="I1495" s="87">
        <v>0</v>
      </c>
      <c r="J1495" s="92">
        <v>0</v>
      </c>
      <c r="K1495" s="69">
        <f t="shared" si="72"/>
        <v>91.45</v>
      </c>
      <c r="L1495" s="69">
        <f t="shared" si="73"/>
        <v>-0.18999999999999773</v>
      </c>
      <c r="M1495" s="69">
        <f t="shared" si="74"/>
        <v>0</v>
      </c>
      <c r="N1495" s="70">
        <f>SUM(M1495:M1510)</f>
        <v>-3157.2299999999623</v>
      </c>
    </row>
    <row r="1496" spans="1:14" x14ac:dyDescent="0.2">
      <c r="A1496" s="12" t="s">
        <v>129</v>
      </c>
      <c r="B1496" s="21" t="s">
        <v>130</v>
      </c>
      <c r="C1496" s="12" t="s">
        <v>124</v>
      </c>
      <c r="D1496" s="13" t="s">
        <v>23</v>
      </c>
      <c r="E1496" s="14" t="s">
        <v>24</v>
      </c>
      <c r="F1496" s="15">
        <v>3303</v>
      </c>
      <c r="G1496" s="86">
        <v>99.26</v>
      </c>
      <c r="H1496" s="87">
        <v>99.45</v>
      </c>
      <c r="I1496" s="87">
        <v>0</v>
      </c>
      <c r="J1496" s="92">
        <v>0</v>
      </c>
      <c r="K1496" s="69">
        <f t="shared" si="72"/>
        <v>99.26</v>
      </c>
      <c r="L1496" s="69">
        <f t="shared" si="73"/>
        <v>-0.18999999999999773</v>
      </c>
      <c r="M1496" s="69">
        <f t="shared" si="74"/>
        <v>0</v>
      </c>
    </row>
    <row r="1497" spans="1:14" x14ac:dyDescent="0.2">
      <c r="A1497" s="12" t="s">
        <v>129</v>
      </c>
      <c r="B1497" s="21" t="s">
        <v>130</v>
      </c>
      <c r="C1497" s="12" t="s">
        <v>124</v>
      </c>
      <c r="D1497" s="13" t="s">
        <v>25</v>
      </c>
      <c r="E1497" s="14" t="s">
        <v>26</v>
      </c>
      <c r="F1497" s="15">
        <v>3305</v>
      </c>
      <c r="G1497" s="86">
        <v>89.35</v>
      </c>
      <c r="H1497" s="87">
        <v>89.539999999999992</v>
      </c>
      <c r="I1497" s="87">
        <v>0</v>
      </c>
      <c r="J1497" s="92">
        <v>0</v>
      </c>
      <c r="K1497" s="69">
        <f t="shared" si="72"/>
        <v>89.35</v>
      </c>
      <c r="L1497" s="69">
        <f t="shared" si="73"/>
        <v>-0.18999999999999773</v>
      </c>
      <c r="M1497" s="69">
        <f t="shared" si="74"/>
        <v>0</v>
      </c>
    </row>
    <row r="1498" spans="1:14" x14ac:dyDescent="0.2">
      <c r="A1498" s="12" t="s">
        <v>129</v>
      </c>
      <c r="B1498" s="21" t="s">
        <v>130</v>
      </c>
      <c r="C1498" s="12" t="s">
        <v>124</v>
      </c>
      <c r="D1498" s="13" t="s">
        <v>27</v>
      </c>
      <c r="E1498" s="14" t="s">
        <v>28</v>
      </c>
      <c r="F1498" s="15">
        <v>3307</v>
      </c>
      <c r="G1498" s="86">
        <v>97.95</v>
      </c>
      <c r="H1498" s="87">
        <v>98.14</v>
      </c>
      <c r="I1498" s="87">
        <v>0</v>
      </c>
      <c r="J1498" s="92">
        <v>0</v>
      </c>
      <c r="K1498" s="69">
        <f t="shared" si="72"/>
        <v>97.95</v>
      </c>
      <c r="L1498" s="69">
        <f t="shared" si="73"/>
        <v>-0.18999999999999773</v>
      </c>
      <c r="M1498" s="69">
        <f t="shared" si="74"/>
        <v>0</v>
      </c>
    </row>
    <row r="1499" spans="1:14" x14ac:dyDescent="0.2">
      <c r="A1499" s="12" t="s">
        <v>129</v>
      </c>
      <c r="B1499" s="21" t="s">
        <v>130</v>
      </c>
      <c r="C1499" s="12" t="s">
        <v>124</v>
      </c>
      <c r="D1499" s="13" t="s">
        <v>29</v>
      </c>
      <c r="E1499" s="14" t="s">
        <v>30</v>
      </c>
      <c r="F1499" s="15">
        <v>3309</v>
      </c>
      <c r="G1499" s="86">
        <v>60.43</v>
      </c>
      <c r="H1499" s="87">
        <v>60.62</v>
      </c>
      <c r="I1499" s="87">
        <v>0</v>
      </c>
      <c r="J1499" s="92">
        <v>1059</v>
      </c>
      <c r="K1499" s="69">
        <f t="shared" si="72"/>
        <v>60.43</v>
      </c>
      <c r="L1499" s="69">
        <f t="shared" si="73"/>
        <v>-0.18999999999999773</v>
      </c>
      <c r="M1499" s="69">
        <f t="shared" si="74"/>
        <v>-201.20999999999759</v>
      </c>
    </row>
    <row r="1500" spans="1:14" x14ac:dyDescent="0.2">
      <c r="A1500" s="12" t="s">
        <v>129</v>
      </c>
      <c r="B1500" s="21" t="s">
        <v>130</v>
      </c>
      <c r="C1500" s="12" t="s">
        <v>124</v>
      </c>
      <c r="D1500" s="13" t="s">
        <v>31</v>
      </c>
      <c r="E1500" s="14" t="s">
        <v>32</v>
      </c>
      <c r="F1500" s="15">
        <v>3311</v>
      </c>
      <c r="G1500" s="86">
        <v>77.400000000000006</v>
      </c>
      <c r="H1500" s="87">
        <v>77.59</v>
      </c>
      <c r="I1500" s="87">
        <v>0</v>
      </c>
      <c r="J1500" s="92">
        <v>1941</v>
      </c>
      <c r="K1500" s="69">
        <f t="shared" si="72"/>
        <v>77.400000000000006</v>
      </c>
      <c r="L1500" s="69">
        <f t="shared" si="73"/>
        <v>-0.18999999999999773</v>
      </c>
      <c r="M1500" s="69">
        <f t="shared" si="74"/>
        <v>-368.78999999999559</v>
      </c>
    </row>
    <row r="1501" spans="1:14" x14ac:dyDescent="0.2">
      <c r="A1501" s="12" t="s">
        <v>129</v>
      </c>
      <c r="B1501" s="21" t="s">
        <v>130</v>
      </c>
      <c r="C1501" s="12" t="s">
        <v>124</v>
      </c>
      <c r="D1501" s="13" t="s">
        <v>33</v>
      </c>
      <c r="E1501" s="14" t="s">
        <v>34</v>
      </c>
      <c r="F1501" s="15">
        <v>3313</v>
      </c>
      <c r="G1501" s="86">
        <v>82.36</v>
      </c>
      <c r="H1501" s="87">
        <v>82.55</v>
      </c>
      <c r="I1501" s="87">
        <v>0</v>
      </c>
      <c r="J1501" s="92">
        <v>296</v>
      </c>
      <c r="K1501" s="69">
        <f t="shared" si="72"/>
        <v>82.36</v>
      </c>
      <c r="L1501" s="69">
        <f t="shared" si="73"/>
        <v>-0.18999999999999773</v>
      </c>
      <c r="M1501" s="69">
        <f t="shared" si="74"/>
        <v>-56.239999999999327</v>
      </c>
    </row>
    <row r="1502" spans="1:14" x14ac:dyDescent="0.2">
      <c r="A1502" s="12" t="s">
        <v>129</v>
      </c>
      <c r="B1502" s="21" t="s">
        <v>130</v>
      </c>
      <c r="C1502" s="12" t="s">
        <v>124</v>
      </c>
      <c r="D1502" s="13" t="s">
        <v>35</v>
      </c>
      <c r="E1502" s="14" t="s">
        <v>36</v>
      </c>
      <c r="F1502" s="15">
        <v>3315</v>
      </c>
      <c r="G1502" s="86">
        <v>93.9</v>
      </c>
      <c r="H1502" s="87">
        <v>94.09</v>
      </c>
      <c r="I1502" s="87">
        <v>0</v>
      </c>
      <c r="J1502" s="92">
        <v>165</v>
      </c>
      <c r="K1502" s="69">
        <f t="shared" si="72"/>
        <v>93.9</v>
      </c>
      <c r="L1502" s="69">
        <f t="shared" si="73"/>
        <v>-0.18999999999999773</v>
      </c>
      <c r="M1502" s="69">
        <f t="shared" si="74"/>
        <v>-31.349999999999625</v>
      </c>
    </row>
    <row r="1503" spans="1:14" x14ac:dyDescent="0.2">
      <c r="A1503" s="12" t="s">
        <v>129</v>
      </c>
      <c r="B1503" s="21" t="s">
        <v>130</v>
      </c>
      <c r="C1503" s="12" t="s">
        <v>124</v>
      </c>
      <c r="D1503" s="13" t="s">
        <v>37</v>
      </c>
      <c r="E1503" s="14" t="s">
        <v>38</v>
      </c>
      <c r="F1503" s="15">
        <v>3317</v>
      </c>
      <c r="G1503" s="86">
        <v>59.98</v>
      </c>
      <c r="H1503" s="87">
        <v>60.169999999999995</v>
      </c>
      <c r="I1503" s="87">
        <v>0</v>
      </c>
      <c r="J1503" s="92">
        <v>0</v>
      </c>
      <c r="K1503" s="69">
        <f t="shared" si="72"/>
        <v>59.98</v>
      </c>
      <c r="L1503" s="69">
        <f t="shared" si="73"/>
        <v>-0.18999999999999773</v>
      </c>
      <c r="M1503" s="69">
        <f t="shared" si="74"/>
        <v>0</v>
      </c>
    </row>
    <row r="1504" spans="1:14" x14ac:dyDescent="0.2">
      <c r="A1504" s="12" t="s">
        <v>129</v>
      </c>
      <c r="B1504" s="21" t="s">
        <v>130</v>
      </c>
      <c r="C1504" s="12" t="s">
        <v>124</v>
      </c>
      <c r="D1504" s="13" t="s">
        <v>39</v>
      </c>
      <c r="E1504" s="14" t="s">
        <v>40</v>
      </c>
      <c r="F1504" s="15">
        <v>3319</v>
      </c>
      <c r="G1504" s="86">
        <v>71.959999999999994</v>
      </c>
      <c r="H1504" s="87">
        <v>72.149999999999991</v>
      </c>
      <c r="I1504" s="87">
        <v>0</v>
      </c>
      <c r="J1504" s="92">
        <v>1216</v>
      </c>
      <c r="K1504" s="69">
        <f t="shared" si="72"/>
        <v>71.959999999999994</v>
      </c>
      <c r="L1504" s="69">
        <f t="shared" si="73"/>
        <v>-0.18999999999999773</v>
      </c>
      <c r="M1504" s="69">
        <f t="shared" si="74"/>
        <v>-231.03999999999724</v>
      </c>
    </row>
    <row r="1505" spans="1:14" x14ac:dyDescent="0.2">
      <c r="A1505" s="12" t="s">
        <v>129</v>
      </c>
      <c r="B1505" s="21" t="s">
        <v>130</v>
      </c>
      <c r="C1505" s="12" t="s">
        <v>124</v>
      </c>
      <c r="D1505" s="13" t="s">
        <v>41</v>
      </c>
      <c r="E1505" s="14" t="s">
        <v>42</v>
      </c>
      <c r="F1505" s="15">
        <v>3321</v>
      </c>
      <c r="G1505" s="86">
        <v>79.81</v>
      </c>
      <c r="H1505" s="87">
        <v>80</v>
      </c>
      <c r="I1505" s="87">
        <v>0</v>
      </c>
      <c r="J1505" s="92">
        <v>2930</v>
      </c>
      <c r="K1505" s="69">
        <f t="shared" si="72"/>
        <v>79.81</v>
      </c>
      <c r="L1505" s="69">
        <f t="shared" si="73"/>
        <v>-0.18999999999999773</v>
      </c>
      <c r="M1505" s="69">
        <f t="shared" si="74"/>
        <v>-556.69999999999334</v>
      </c>
    </row>
    <row r="1506" spans="1:14" x14ac:dyDescent="0.2">
      <c r="A1506" s="12" t="s">
        <v>129</v>
      </c>
      <c r="B1506" s="21" t="s">
        <v>130</v>
      </c>
      <c r="C1506" s="12" t="s">
        <v>124</v>
      </c>
      <c r="D1506" s="13" t="s">
        <v>43</v>
      </c>
      <c r="E1506" s="14" t="s">
        <v>44</v>
      </c>
      <c r="F1506" s="15">
        <v>3323</v>
      </c>
      <c r="G1506" s="86">
        <v>51.12</v>
      </c>
      <c r="H1506" s="87">
        <v>51.309999999999995</v>
      </c>
      <c r="I1506" s="87">
        <v>0</v>
      </c>
      <c r="J1506" s="92">
        <v>404</v>
      </c>
      <c r="K1506" s="69">
        <f t="shared" si="72"/>
        <v>51.12</v>
      </c>
      <c r="L1506" s="69">
        <f t="shared" si="73"/>
        <v>-0.18999999999999773</v>
      </c>
      <c r="M1506" s="69">
        <f t="shared" si="74"/>
        <v>-76.759999999999081</v>
      </c>
    </row>
    <row r="1507" spans="1:14" x14ac:dyDescent="0.2">
      <c r="A1507" s="12" t="s">
        <v>129</v>
      </c>
      <c r="B1507" s="21" t="s">
        <v>130</v>
      </c>
      <c r="C1507" s="12" t="s">
        <v>124</v>
      </c>
      <c r="D1507" s="13" t="s">
        <v>45</v>
      </c>
      <c r="E1507" s="14" t="s">
        <v>46</v>
      </c>
      <c r="F1507" s="15">
        <v>3325</v>
      </c>
      <c r="G1507" s="86">
        <v>64.91</v>
      </c>
      <c r="H1507" s="87">
        <v>65.099999999999994</v>
      </c>
      <c r="I1507" s="87">
        <v>0</v>
      </c>
      <c r="J1507" s="92">
        <v>3642</v>
      </c>
      <c r="K1507" s="69">
        <f t="shared" si="72"/>
        <v>64.91</v>
      </c>
      <c r="L1507" s="69">
        <f t="shared" si="73"/>
        <v>-0.18999999999999773</v>
      </c>
      <c r="M1507" s="69">
        <f t="shared" si="74"/>
        <v>-691.97999999999172</v>
      </c>
    </row>
    <row r="1508" spans="1:14" x14ac:dyDescent="0.2">
      <c r="A1508" s="12" t="s">
        <v>129</v>
      </c>
      <c r="B1508" s="21" t="s">
        <v>130</v>
      </c>
      <c r="C1508" s="12" t="s">
        <v>124</v>
      </c>
      <c r="D1508" s="13" t="s">
        <v>47</v>
      </c>
      <c r="E1508" s="14" t="s">
        <v>48</v>
      </c>
      <c r="F1508" s="15">
        <v>3327</v>
      </c>
      <c r="G1508" s="86">
        <v>71.959999999999994</v>
      </c>
      <c r="H1508" s="87">
        <v>72.149999999999991</v>
      </c>
      <c r="I1508" s="87">
        <v>0</v>
      </c>
      <c r="J1508" s="92">
        <v>4214</v>
      </c>
      <c r="K1508" s="69">
        <f t="shared" si="72"/>
        <v>71.959999999999994</v>
      </c>
      <c r="L1508" s="69">
        <f t="shared" si="73"/>
        <v>-0.18999999999999773</v>
      </c>
      <c r="M1508" s="69">
        <f t="shared" si="74"/>
        <v>-800.65999999999042</v>
      </c>
    </row>
    <row r="1509" spans="1:14" x14ac:dyDescent="0.2">
      <c r="A1509" s="12" t="s">
        <v>129</v>
      </c>
      <c r="B1509" s="21" t="s">
        <v>130</v>
      </c>
      <c r="C1509" s="12" t="s">
        <v>124</v>
      </c>
      <c r="D1509" s="13" t="s">
        <v>49</v>
      </c>
      <c r="E1509" s="14" t="s">
        <v>50</v>
      </c>
      <c r="F1509" s="15">
        <v>3329</v>
      </c>
      <c r="G1509" s="86">
        <v>76.95</v>
      </c>
      <c r="H1509" s="87">
        <v>77.14</v>
      </c>
      <c r="I1509" s="87">
        <v>0</v>
      </c>
      <c r="J1509" s="92">
        <v>172</v>
      </c>
      <c r="K1509" s="69">
        <f t="shared" si="72"/>
        <v>76.95</v>
      </c>
      <c r="L1509" s="69">
        <f t="shared" si="73"/>
        <v>-0.18999999999999773</v>
      </c>
      <c r="M1509" s="69">
        <f t="shared" si="74"/>
        <v>-32.679999999999609</v>
      </c>
    </row>
    <row r="1510" spans="1:14" x14ac:dyDescent="0.2">
      <c r="A1510" s="12" t="s">
        <v>129</v>
      </c>
      <c r="B1510" s="21" t="s">
        <v>130</v>
      </c>
      <c r="C1510" s="12" t="s">
        <v>124</v>
      </c>
      <c r="D1510" s="16" t="s">
        <v>51</v>
      </c>
      <c r="E1510" s="17" t="s">
        <v>52</v>
      </c>
      <c r="F1510" s="15">
        <v>3331</v>
      </c>
      <c r="G1510" s="86">
        <v>85.46</v>
      </c>
      <c r="H1510" s="87">
        <v>85.649999999999991</v>
      </c>
      <c r="I1510" s="87">
        <v>0</v>
      </c>
      <c r="J1510" s="92">
        <v>578</v>
      </c>
      <c r="K1510" s="69">
        <f t="shared" si="72"/>
        <v>85.46</v>
      </c>
      <c r="L1510" s="69">
        <f t="shared" si="73"/>
        <v>-0.18999999999999773</v>
      </c>
      <c r="M1510" s="69">
        <f t="shared" si="74"/>
        <v>-109.81999999999869</v>
      </c>
    </row>
    <row r="1511" spans="1:14" x14ac:dyDescent="0.2">
      <c r="A1511" s="12" t="s">
        <v>308</v>
      </c>
      <c r="B1511" s="12" t="s">
        <v>309</v>
      </c>
      <c r="C1511" s="12" t="s">
        <v>20</v>
      </c>
      <c r="D1511" s="13" t="s">
        <v>21</v>
      </c>
      <c r="E1511" s="14" t="s">
        <v>22</v>
      </c>
      <c r="F1511" s="15">
        <v>3301</v>
      </c>
      <c r="G1511" s="86">
        <v>84.25</v>
      </c>
      <c r="H1511" s="87">
        <v>84.46</v>
      </c>
      <c r="I1511" s="87">
        <v>0</v>
      </c>
      <c r="J1511" s="92">
        <v>0</v>
      </c>
      <c r="K1511" s="69">
        <f t="shared" ref="K1511:K1574" si="75">+G1511+I1511</f>
        <v>84.25</v>
      </c>
      <c r="L1511" s="69">
        <f t="shared" ref="L1511:L1574" si="76">+K1511-H1511</f>
        <v>-0.20999999999999375</v>
      </c>
      <c r="M1511" s="69">
        <f t="shared" ref="M1511:M1574" si="77">+L1511*J1511</f>
        <v>0</v>
      </c>
      <c r="N1511" s="70">
        <f>SUM(M1511:M1526)</f>
        <v>-2038.6799999999996</v>
      </c>
    </row>
    <row r="1512" spans="1:14" x14ac:dyDescent="0.2">
      <c r="A1512" s="12" t="s">
        <v>308</v>
      </c>
      <c r="B1512" s="12" t="s">
        <v>309</v>
      </c>
      <c r="C1512" s="12" t="s">
        <v>20</v>
      </c>
      <c r="D1512" s="13" t="s">
        <v>23</v>
      </c>
      <c r="E1512" s="14" t="s">
        <v>24</v>
      </c>
      <c r="F1512" s="15">
        <v>3303</v>
      </c>
      <c r="G1512" s="86">
        <v>91.21</v>
      </c>
      <c r="H1512" s="87">
        <v>91.419999999999987</v>
      </c>
      <c r="I1512" s="87">
        <v>0</v>
      </c>
      <c r="J1512" s="92">
        <v>0</v>
      </c>
      <c r="K1512" s="69">
        <f t="shared" si="75"/>
        <v>91.21</v>
      </c>
      <c r="L1512" s="69">
        <f t="shared" si="76"/>
        <v>-0.20999999999999375</v>
      </c>
      <c r="M1512" s="69">
        <f t="shared" si="77"/>
        <v>0</v>
      </c>
    </row>
    <row r="1513" spans="1:14" x14ac:dyDescent="0.2">
      <c r="A1513" s="12" t="s">
        <v>308</v>
      </c>
      <c r="B1513" s="12" t="s">
        <v>309</v>
      </c>
      <c r="C1513" s="12" t="s">
        <v>20</v>
      </c>
      <c r="D1513" s="13" t="s">
        <v>25</v>
      </c>
      <c r="E1513" s="14" t="s">
        <v>26</v>
      </c>
      <c r="F1513" s="15">
        <v>3305</v>
      </c>
      <c r="G1513" s="86">
        <v>82.3</v>
      </c>
      <c r="H1513" s="87">
        <v>82.509999999999991</v>
      </c>
      <c r="I1513" s="87">
        <v>0</v>
      </c>
      <c r="J1513" s="92">
        <v>0</v>
      </c>
      <c r="K1513" s="69">
        <f t="shared" si="75"/>
        <v>82.3</v>
      </c>
      <c r="L1513" s="69">
        <f t="shared" si="76"/>
        <v>-0.20999999999999375</v>
      </c>
      <c r="M1513" s="69">
        <f t="shared" si="77"/>
        <v>0</v>
      </c>
    </row>
    <row r="1514" spans="1:14" x14ac:dyDescent="0.2">
      <c r="A1514" s="12" t="s">
        <v>308</v>
      </c>
      <c r="B1514" s="12" t="s">
        <v>309</v>
      </c>
      <c r="C1514" s="12" t="s">
        <v>20</v>
      </c>
      <c r="D1514" s="13" t="s">
        <v>27</v>
      </c>
      <c r="E1514" s="14" t="s">
        <v>28</v>
      </c>
      <c r="F1514" s="15">
        <v>3307</v>
      </c>
      <c r="G1514" s="86">
        <v>89.97</v>
      </c>
      <c r="H1514" s="87">
        <v>90.179999999999993</v>
      </c>
      <c r="I1514" s="87">
        <v>0</v>
      </c>
      <c r="J1514" s="92">
        <v>0</v>
      </c>
      <c r="K1514" s="69">
        <f t="shared" si="75"/>
        <v>89.97</v>
      </c>
      <c r="L1514" s="69">
        <f t="shared" si="76"/>
        <v>-0.20999999999999375</v>
      </c>
      <c r="M1514" s="69">
        <f t="shared" si="77"/>
        <v>0</v>
      </c>
    </row>
    <row r="1515" spans="1:14" x14ac:dyDescent="0.2">
      <c r="A1515" s="12" t="s">
        <v>308</v>
      </c>
      <c r="B1515" s="12" t="s">
        <v>309</v>
      </c>
      <c r="C1515" s="12" t="s">
        <v>20</v>
      </c>
      <c r="D1515" s="13" t="s">
        <v>29</v>
      </c>
      <c r="E1515" s="14" t="s">
        <v>30</v>
      </c>
      <c r="F1515" s="15">
        <v>3309</v>
      </c>
      <c r="G1515" s="86">
        <v>56.41</v>
      </c>
      <c r="H1515" s="87">
        <v>56.62</v>
      </c>
      <c r="I1515" s="87">
        <v>0</v>
      </c>
      <c r="J1515" s="92">
        <v>1076</v>
      </c>
      <c r="K1515" s="69">
        <f t="shared" si="75"/>
        <v>56.41</v>
      </c>
      <c r="L1515" s="69">
        <f t="shared" si="76"/>
        <v>-0.21000000000000085</v>
      </c>
      <c r="M1515" s="69">
        <f t="shared" si="77"/>
        <v>-225.96000000000092</v>
      </c>
    </row>
    <row r="1516" spans="1:14" x14ac:dyDescent="0.2">
      <c r="A1516" s="12" t="s">
        <v>308</v>
      </c>
      <c r="B1516" s="12" t="s">
        <v>309</v>
      </c>
      <c r="C1516" s="12" t="s">
        <v>20</v>
      </c>
      <c r="D1516" s="13" t="s">
        <v>31</v>
      </c>
      <c r="E1516" s="14" t="s">
        <v>32</v>
      </c>
      <c r="F1516" s="15">
        <v>3311</v>
      </c>
      <c r="G1516" s="86">
        <v>71.62</v>
      </c>
      <c r="H1516" s="87">
        <v>71.83</v>
      </c>
      <c r="I1516" s="87">
        <v>0</v>
      </c>
      <c r="J1516" s="92">
        <v>379</v>
      </c>
      <c r="K1516" s="69">
        <f t="shared" si="75"/>
        <v>71.62</v>
      </c>
      <c r="L1516" s="69">
        <f t="shared" si="76"/>
        <v>-0.20999999999999375</v>
      </c>
      <c r="M1516" s="69">
        <f t="shared" si="77"/>
        <v>-79.58999999999763</v>
      </c>
    </row>
    <row r="1517" spans="1:14" x14ac:dyDescent="0.2">
      <c r="A1517" s="12" t="s">
        <v>308</v>
      </c>
      <c r="B1517" s="12" t="s">
        <v>309</v>
      </c>
      <c r="C1517" s="12" t="s">
        <v>20</v>
      </c>
      <c r="D1517" s="13" t="s">
        <v>33</v>
      </c>
      <c r="E1517" s="14" t="s">
        <v>34</v>
      </c>
      <c r="F1517" s="15">
        <v>3313</v>
      </c>
      <c r="G1517" s="86">
        <v>76.11</v>
      </c>
      <c r="H1517" s="87">
        <v>76.319999999999993</v>
      </c>
      <c r="I1517" s="87">
        <v>0</v>
      </c>
      <c r="J1517" s="92">
        <v>0</v>
      </c>
      <c r="K1517" s="69">
        <f t="shared" si="75"/>
        <v>76.11</v>
      </c>
      <c r="L1517" s="69">
        <f t="shared" si="76"/>
        <v>-0.20999999999999375</v>
      </c>
      <c r="M1517" s="69">
        <f t="shared" si="77"/>
        <v>0</v>
      </c>
    </row>
    <row r="1518" spans="1:14" x14ac:dyDescent="0.2">
      <c r="A1518" s="12" t="s">
        <v>308</v>
      </c>
      <c r="B1518" s="12" t="s">
        <v>309</v>
      </c>
      <c r="C1518" s="12" t="s">
        <v>20</v>
      </c>
      <c r="D1518" s="13" t="s">
        <v>35</v>
      </c>
      <c r="E1518" s="14" t="s">
        <v>36</v>
      </c>
      <c r="F1518" s="15">
        <v>3315</v>
      </c>
      <c r="G1518" s="86">
        <v>86.41</v>
      </c>
      <c r="H1518" s="87">
        <v>86.61999999999999</v>
      </c>
      <c r="I1518" s="87">
        <v>0</v>
      </c>
      <c r="J1518" s="92">
        <v>0</v>
      </c>
      <c r="K1518" s="69">
        <f t="shared" si="75"/>
        <v>86.41</v>
      </c>
      <c r="L1518" s="69">
        <f t="shared" si="76"/>
        <v>-0.20999999999999375</v>
      </c>
      <c r="M1518" s="69">
        <f t="shared" si="77"/>
        <v>0</v>
      </c>
    </row>
    <row r="1519" spans="1:14" x14ac:dyDescent="0.2">
      <c r="A1519" s="12" t="s">
        <v>308</v>
      </c>
      <c r="B1519" s="12" t="s">
        <v>309</v>
      </c>
      <c r="C1519" s="12" t="s">
        <v>20</v>
      </c>
      <c r="D1519" s="13" t="s">
        <v>37</v>
      </c>
      <c r="E1519" s="14" t="s">
        <v>38</v>
      </c>
      <c r="F1519" s="15">
        <v>3317</v>
      </c>
      <c r="G1519" s="86">
        <v>56.04</v>
      </c>
      <c r="H1519" s="87">
        <v>56.25</v>
      </c>
      <c r="I1519" s="87">
        <v>0</v>
      </c>
      <c r="J1519" s="92">
        <v>0</v>
      </c>
      <c r="K1519" s="69">
        <f t="shared" si="75"/>
        <v>56.04</v>
      </c>
      <c r="L1519" s="69">
        <f t="shared" si="76"/>
        <v>-0.21000000000000085</v>
      </c>
      <c r="M1519" s="69">
        <f t="shared" si="77"/>
        <v>0</v>
      </c>
    </row>
    <row r="1520" spans="1:14" x14ac:dyDescent="0.2">
      <c r="A1520" s="12" t="s">
        <v>308</v>
      </c>
      <c r="B1520" s="12" t="s">
        <v>309</v>
      </c>
      <c r="C1520" s="12" t="s">
        <v>20</v>
      </c>
      <c r="D1520" s="13" t="s">
        <v>39</v>
      </c>
      <c r="E1520" s="14" t="s">
        <v>40</v>
      </c>
      <c r="F1520" s="15">
        <v>3319</v>
      </c>
      <c r="G1520" s="86">
        <v>66.78</v>
      </c>
      <c r="H1520" s="87">
        <v>66.989999999999995</v>
      </c>
      <c r="I1520" s="87">
        <v>0</v>
      </c>
      <c r="J1520" s="92">
        <v>0</v>
      </c>
      <c r="K1520" s="69">
        <f t="shared" si="75"/>
        <v>66.78</v>
      </c>
      <c r="L1520" s="69">
        <f t="shared" si="76"/>
        <v>-0.20999999999999375</v>
      </c>
      <c r="M1520" s="69">
        <f t="shared" si="77"/>
        <v>0</v>
      </c>
    </row>
    <row r="1521" spans="1:14" x14ac:dyDescent="0.2">
      <c r="A1521" s="12" t="s">
        <v>308</v>
      </c>
      <c r="B1521" s="12" t="s">
        <v>309</v>
      </c>
      <c r="C1521" s="12" t="s">
        <v>20</v>
      </c>
      <c r="D1521" s="13" t="s">
        <v>41</v>
      </c>
      <c r="E1521" s="14" t="s">
        <v>42</v>
      </c>
      <c r="F1521" s="15">
        <v>3321</v>
      </c>
      <c r="G1521" s="86">
        <v>73.78</v>
      </c>
      <c r="H1521" s="87">
        <v>73.989999999999995</v>
      </c>
      <c r="I1521" s="87">
        <v>0</v>
      </c>
      <c r="J1521" s="92">
        <v>0</v>
      </c>
      <c r="K1521" s="69">
        <f t="shared" si="75"/>
        <v>73.78</v>
      </c>
      <c r="L1521" s="69">
        <f t="shared" si="76"/>
        <v>-0.20999999999999375</v>
      </c>
      <c r="M1521" s="69">
        <f t="shared" si="77"/>
        <v>0</v>
      </c>
    </row>
    <row r="1522" spans="1:14" x14ac:dyDescent="0.2">
      <c r="A1522" s="12" t="s">
        <v>308</v>
      </c>
      <c r="B1522" s="12" t="s">
        <v>309</v>
      </c>
      <c r="C1522" s="12" t="s">
        <v>20</v>
      </c>
      <c r="D1522" s="13" t="s">
        <v>43</v>
      </c>
      <c r="E1522" s="14" t="s">
        <v>44</v>
      </c>
      <c r="F1522" s="15">
        <v>3323</v>
      </c>
      <c r="G1522" s="86">
        <v>48.03</v>
      </c>
      <c r="H1522" s="87">
        <v>48.24</v>
      </c>
      <c r="I1522" s="87">
        <v>0</v>
      </c>
      <c r="J1522" s="92">
        <v>365</v>
      </c>
      <c r="K1522" s="69">
        <f t="shared" si="75"/>
        <v>48.03</v>
      </c>
      <c r="L1522" s="69">
        <f t="shared" si="76"/>
        <v>-0.21000000000000085</v>
      </c>
      <c r="M1522" s="69">
        <f t="shared" si="77"/>
        <v>-76.650000000000318</v>
      </c>
    </row>
    <row r="1523" spans="1:14" x14ac:dyDescent="0.2">
      <c r="A1523" s="12" t="s">
        <v>308</v>
      </c>
      <c r="B1523" s="12" t="s">
        <v>309</v>
      </c>
      <c r="C1523" s="12" t="s">
        <v>20</v>
      </c>
      <c r="D1523" s="13" t="s">
        <v>45</v>
      </c>
      <c r="E1523" s="14" t="s">
        <v>46</v>
      </c>
      <c r="F1523" s="15">
        <v>3325</v>
      </c>
      <c r="G1523" s="86">
        <v>60.44</v>
      </c>
      <c r="H1523" s="87">
        <v>60.65</v>
      </c>
      <c r="I1523" s="87">
        <v>0</v>
      </c>
      <c r="J1523" s="92">
        <v>7063</v>
      </c>
      <c r="K1523" s="69">
        <f t="shared" si="75"/>
        <v>60.44</v>
      </c>
      <c r="L1523" s="69">
        <f t="shared" si="76"/>
        <v>-0.21000000000000085</v>
      </c>
      <c r="M1523" s="69">
        <f t="shared" si="77"/>
        <v>-1483.2300000000059</v>
      </c>
    </row>
    <row r="1524" spans="1:14" x14ac:dyDescent="0.2">
      <c r="A1524" s="12" t="s">
        <v>308</v>
      </c>
      <c r="B1524" s="12" t="s">
        <v>309</v>
      </c>
      <c r="C1524" s="12" t="s">
        <v>20</v>
      </c>
      <c r="D1524" s="13" t="s">
        <v>47</v>
      </c>
      <c r="E1524" s="14" t="s">
        <v>48</v>
      </c>
      <c r="F1524" s="15">
        <v>3327</v>
      </c>
      <c r="G1524" s="86">
        <v>66.78</v>
      </c>
      <c r="H1524" s="87">
        <v>66.989999999999995</v>
      </c>
      <c r="I1524" s="87">
        <v>0</v>
      </c>
      <c r="J1524" s="92">
        <v>637</v>
      </c>
      <c r="K1524" s="69">
        <f t="shared" si="75"/>
        <v>66.78</v>
      </c>
      <c r="L1524" s="69">
        <f t="shared" si="76"/>
        <v>-0.20999999999999375</v>
      </c>
      <c r="M1524" s="69">
        <f t="shared" si="77"/>
        <v>-133.769999999996</v>
      </c>
    </row>
    <row r="1525" spans="1:14" x14ac:dyDescent="0.2">
      <c r="A1525" s="12" t="s">
        <v>308</v>
      </c>
      <c r="B1525" s="12" t="s">
        <v>309</v>
      </c>
      <c r="C1525" s="12" t="s">
        <v>20</v>
      </c>
      <c r="D1525" s="13" t="s">
        <v>49</v>
      </c>
      <c r="E1525" s="14" t="s">
        <v>50</v>
      </c>
      <c r="F1525" s="15">
        <v>3329</v>
      </c>
      <c r="G1525" s="86">
        <v>71.25</v>
      </c>
      <c r="H1525" s="87">
        <v>71.459999999999994</v>
      </c>
      <c r="I1525" s="87">
        <v>0</v>
      </c>
      <c r="J1525" s="92">
        <v>188</v>
      </c>
      <c r="K1525" s="69">
        <f t="shared" si="75"/>
        <v>71.25</v>
      </c>
      <c r="L1525" s="69">
        <f t="shared" si="76"/>
        <v>-0.20999999999999375</v>
      </c>
      <c r="M1525" s="69">
        <f t="shared" si="77"/>
        <v>-39.479999999998824</v>
      </c>
    </row>
    <row r="1526" spans="1:14" x14ac:dyDescent="0.2">
      <c r="A1526" s="12" t="s">
        <v>308</v>
      </c>
      <c r="B1526" s="12" t="s">
        <v>309</v>
      </c>
      <c r="C1526" s="12" t="s">
        <v>20</v>
      </c>
      <c r="D1526" s="16" t="s">
        <v>51</v>
      </c>
      <c r="E1526" s="17" t="s">
        <v>52</v>
      </c>
      <c r="F1526" s="15">
        <v>3331</v>
      </c>
      <c r="G1526" s="86">
        <v>78.81</v>
      </c>
      <c r="H1526" s="87">
        <v>79.02</v>
      </c>
      <c r="I1526" s="87">
        <v>0</v>
      </c>
      <c r="J1526" s="92">
        <v>0</v>
      </c>
      <c r="K1526" s="69">
        <f t="shared" si="75"/>
        <v>78.81</v>
      </c>
      <c r="L1526" s="69">
        <f t="shared" si="76"/>
        <v>-0.20999999999999375</v>
      </c>
      <c r="M1526" s="69">
        <f t="shared" si="77"/>
        <v>0</v>
      </c>
    </row>
    <row r="1527" spans="1:14" x14ac:dyDescent="0.2">
      <c r="A1527" s="20" t="s">
        <v>257</v>
      </c>
      <c r="B1527" s="21" t="s">
        <v>258</v>
      </c>
      <c r="C1527" s="12" t="s">
        <v>121</v>
      </c>
      <c r="D1527" s="13" t="s">
        <v>21</v>
      </c>
      <c r="E1527" s="14" t="s">
        <v>22</v>
      </c>
      <c r="F1527" s="15">
        <v>3301</v>
      </c>
      <c r="G1527" s="86">
        <v>100.31</v>
      </c>
      <c r="H1527" s="87">
        <v>100.68</v>
      </c>
      <c r="I1527" s="87">
        <v>0</v>
      </c>
      <c r="J1527" s="92">
        <v>0</v>
      </c>
      <c r="K1527" s="69">
        <f t="shared" si="75"/>
        <v>100.31</v>
      </c>
      <c r="L1527" s="69">
        <f t="shared" si="76"/>
        <v>-0.37000000000000455</v>
      </c>
      <c r="M1527" s="69">
        <f t="shared" si="77"/>
        <v>0</v>
      </c>
      <c r="N1527" s="70">
        <f>SUM(M1527:M1542)</f>
        <v>-12119.350000000146</v>
      </c>
    </row>
    <row r="1528" spans="1:14" x14ac:dyDescent="0.2">
      <c r="A1528" s="20" t="s">
        <v>257</v>
      </c>
      <c r="B1528" s="21" t="s">
        <v>258</v>
      </c>
      <c r="C1528" s="12" t="s">
        <v>121</v>
      </c>
      <c r="D1528" s="13" t="s">
        <v>23</v>
      </c>
      <c r="E1528" s="14" t="s">
        <v>24</v>
      </c>
      <c r="F1528" s="15">
        <v>3303</v>
      </c>
      <c r="G1528" s="86">
        <v>108.92</v>
      </c>
      <c r="H1528" s="87">
        <v>109.29</v>
      </c>
      <c r="I1528" s="87">
        <v>0</v>
      </c>
      <c r="J1528" s="92">
        <v>0</v>
      </c>
      <c r="K1528" s="69">
        <f t="shared" si="75"/>
        <v>108.92</v>
      </c>
      <c r="L1528" s="69">
        <f t="shared" si="76"/>
        <v>-0.37000000000000455</v>
      </c>
      <c r="M1528" s="69">
        <f t="shared" si="77"/>
        <v>0</v>
      </c>
    </row>
    <row r="1529" spans="1:14" x14ac:dyDescent="0.2">
      <c r="A1529" s="20" t="s">
        <v>257</v>
      </c>
      <c r="B1529" s="21" t="s">
        <v>258</v>
      </c>
      <c r="C1529" s="12" t="s">
        <v>121</v>
      </c>
      <c r="D1529" s="13" t="s">
        <v>25</v>
      </c>
      <c r="E1529" s="14" t="s">
        <v>26</v>
      </c>
      <c r="F1529" s="15">
        <v>3305</v>
      </c>
      <c r="G1529" s="86">
        <v>97.93</v>
      </c>
      <c r="H1529" s="87">
        <v>98.300000000000011</v>
      </c>
      <c r="I1529" s="87">
        <v>0</v>
      </c>
      <c r="J1529" s="92">
        <v>0</v>
      </c>
      <c r="K1529" s="69">
        <f t="shared" si="75"/>
        <v>97.93</v>
      </c>
      <c r="L1529" s="69">
        <f t="shared" si="76"/>
        <v>-0.37000000000000455</v>
      </c>
      <c r="M1529" s="69">
        <f t="shared" si="77"/>
        <v>0</v>
      </c>
    </row>
    <row r="1530" spans="1:14" x14ac:dyDescent="0.2">
      <c r="A1530" s="20" t="s">
        <v>257</v>
      </c>
      <c r="B1530" s="21" t="s">
        <v>258</v>
      </c>
      <c r="C1530" s="12" t="s">
        <v>121</v>
      </c>
      <c r="D1530" s="13" t="s">
        <v>27</v>
      </c>
      <c r="E1530" s="14" t="s">
        <v>28</v>
      </c>
      <c r="F1530" s="15">
        <v>3307</v>
      </c>
      <c r="G1530" s="86">
        <v>107.55</v>
      </c>
      <c r="H1530" s="87">
        <v>107.92</v>
      </c>
      <c r="I1530" s="87">
        <v>0</v>
      </c>
      <c r="J1530" s="92">
        <v>0</v>
      </c>
      <c r="K1530" s="69">
        <f t="shared" si="75"/>
        <v>107.55</v>
      </c>
      <c r="L1530" s="69">
        <f t="shared" si="76"/>
        <v>-0.37000000000000455</v>
      </c>
      <c r="M1530" s="69">
        <f t="shared" si="77"/>
        <v>0</v>
      </c>
    </row>
    <row r="1531" spans="1:14" x14ac:dyDescent="0.2">
      <c r="A1531" s="20" t="s">
        <v>257</v>
      </c>
      <c r="B1531" s="21" t="s">
        <v>258</v>
      </c>
      <c r="C1531" s="12" t="s">
        <v>121</v>
      </c>
      <c r="D1531" s="13" t="s">
        <v>29</v>
      </c>
      <c r="E1531" s="14" t="s">
        <v>30</v>
      </c>
      <c r="F1531" s="15">
        <v>3309</v>
      </c>
      <c r="G1531" s="86">
        <v>65.83</v>
      </c>
      <c r="H1531" s="87">
        <v>66.2</v>
      </c>
      <c r="I1531" s="87">
        <v>0</v>
      </c>
      <c r="J1531" s="92">
        <v>3517</v>
      </c>
      <c r="K1531" s="69">
        <f t="shared" si="75"/>
        <v>65.83</v>
      </c>
      <c r="L1531" s="69">
        <f t="shared" si="76"/>
        <v>-0.37000000000000455</v>
      </c>
      <c r="M1531" s="69">
        <f t="shared" si="77"/>
        <v>-1301.2900000000159</v>
      </c>
    </row>
    <row r="1532" spans="1:14" x14ac:dyDescent="0.2">
      <c r="A1532" s="20" t="s">
        <v>257</v>
      </c>
      <c r="B1532" s="21" t="s">
        <v>258</v>
      </c>
      <c r="C1532" s="12" t="s">
        <v>121</v>
      </c>
      <c r="D1532" s="13" t="s">
        <v>31</v>
      </c>
      <c r="E1532" s="14" t="s">
        <v>32</v>
      </c>
      <c r="F1532" s="15">
        <v>3311</v>
      </c>
      <c r="G1532" s="86">
        <v>84.63</v>
      </c>
      <c r="H1532" s="87">
        <v>85</v>
      </c>
      <c r="I1532" s="87">
        <v>0</v>
      </c>
      <c r="J1532" s="92">
        <v>336</v>
      </c>
      <c r="K1532" s="69">
        <f t="shared" si="75"/>
        <v>84.63</v>
      </c>
      <c r="L1532" s="69">
        <f t="shared" si="76"/>
        <v>-0.37000000000000455</v>
      </c>
      <c r="M1532" s="69">
        <f t="shared" si="77"/>
        <v>-124.32000000000153</v>
      </c>
    </row>
    <row r="1533" spans="1:14" x14ac:dyDescent="0.2">
      <c r="A1533" s="20" t="s">
        <v>257</v>
      </c>
      <c r="B1533" s="21" t="s">
        <v>258</v>
      </c>
      <c r="C1533" s="12" t="s">
        <v>121</v>
      </c>
      <c r="D1533" s="13" t="s">
        <v>33</v>
      </c>
      <c r="E1533" s="14" t="s">
        <v>34</v>
      </c>
      <c r="F1533" s="15">
        <v>3313</v>
      </c>
      <c r="G1533" s="86">
        <v>90.16</v>
      </c>
      <c r="H1533" s="87">
        <v>90.53</v>
      </c>
      <c r="I1533" s="87">
        <v>0</v>
      </c>
      <c r="J1533" s="92">
        <v>0</v>
      </c>
      <c r="K1533" s="69">
        <f t="shared" si="75"/>
        <v>90.16</v>
      </c>
      <c r="L1533" s="69">
        <f t="shared" si="76"/>
        <v>-0.37000000000000455</v>
      </c>
      <c r="M1533" s="69">
        <f t="shared" si="77"/>
        <v>0</v>
      </c>
    </row>
    <row r="1534" spans="1:14" x14ac:dyDescent="0.2">
      <c r="A1534" s="20" t="s">
        <v>257</v>
      </c>
      <c r="B1534" s="21" t="s">
        <v>258</v>
      </c>
      <c r="C1534" s="12" t="s">
        <v>121</v>
      </c>
      <c r="D1534" s="13" t="s">
        <v>35</v>
      </c>
      <c r="E1534" s="14" t="s">
        <v>36</v>
      </c>
      <c r="F1534" s="15">
        <v>3315</v>
      </c>
      <c r="G1534" s="86">
        <v>102.98</v>
      </c>
      <c r="H1534" s="87">
        <v>103.35000000000001</v>
      </c>
      <c r="I1534" s="87">
        <v>0</v>
      </c>
      <c r="J1534" s="92">
        <v>0</v>
      </c>
      <c r="K1534" s="69">
        <f t="shared" si="75"/>
        <v>102.98</v>
      </c>
      <c r="L1534" s="69">
        <f t="shared" si="76"/>
        <v>-0.37000000000000455</v>
      </c>
      <c r="M1534" s="69">
        <f t="shared" si="77"/>
        <v>0</v>
      </c>
    </row>
    <row r="1535" spans="1:14" x14ac:dyDescent="0.2">
      <c r="A1535" s="20" t="s">
        <v>257</v>
      </c>
      <c r="B1535" s="21" t="s">
        <v>258</v>
      </c>
      <c r="C1535" s="12" t="s">
        <v>121</v>
      </c>
      <c r="D1535" s="13" t="s">
        <v>37</v>
      </c>
      <c r="E1535" s="14" t="s">
        <v>38</v>
      </c>
      <c r="F1535" s="15">
        <v>3317</v>
      </c>
      <c r="G1535" s="86">
        <v>65.34</v>
      </c>
      <c r="H1535" s="87">
        <v>65.710000000000008</v>
      </c>
      <c r="I1535" s="87">
        <v>0</v>
      </c>
      <c r="J1535" s="92">
        <v>0</v>
      </c>
      <c r="K1535" s="69">
        <f t="shared" si="75"/>
        <v>65.34</v>
      </c>
      <c r="L1535" s="69">
        <f t="shared" si="76"/>
        <v>-0.37000000000000455</v>
      </c>
      <c r="M1535" s="69">
        <f t="shared" si="77"/>
        <v>0</v>
      </c>
    </row>
    <row r="1536" spans="1:14" x14ac:dyDescent="0.2">
      <c r="A1536" s="20" t="s">
        <v>257</v>
      </c>
      <c r="B1536" s="21" t="s">
        <v>258</v>
      </c>
      <c r="C1536" s="12" t="s">
        <v>121</v>
      </c>
      <c r="D1536" s="13" t="s">
        <v>39</v>
      </c>
      <c r="E1536" s="14" t="s">
        <v>40</v>
      </c>
      <c r="F1536" s="15">
        <v>3319</v>
      </c>
      <c r="G1536" s="86">
        <v>78.59</v>
      </c>
      <c r="H1536" s="87">
        <v>78.960000000000008</v>
      </c>
      <c r="I1536" s="87">
        <v>0</v>
      </c>
      <c r="J1536" s="92">
        <v>2961</v>
      </c>
      <c r="K1536" s="69">
        <f t="shared" si="75"/>
        <v>78.59</v>
      </c>
      <c r="L1536" s="69">
        <f t="shared" si="76"/>
        <v>-0.37000000000000455</v>
      </c>
      <c r="M1536" s="69">
        <f t="shared" si="77"/>
        <v>-1095.5700000000134</v>
      </c>
    </row>
    <row r="1537" spans="1:14" x14ac:dyDescent="0.2">
      <c r="A1537" s="20" t="s">
        <v>257</v>
      </c>
      <c r="B1537" s="21" t="s">
        <v>258</v>
      </c>
      <c r="C1537" s="12" t="s">
        <v>121</v>
      </c>
      <c r="D1537" s="13" t="s">
        <v>41</v>
      </c>
      <c r="E1537" s="14" t="s">
        <v>42</v>
      </c>
      <c r="F1537" s="15">
        <v>3321</v>
      </c>
      <c r="G1537" s="86">
        <v>87.28</v>
      </c>
      <c r="H1537" s="87">
        <v>87.65</v>
      </c>
      <c r="I1537" s="87">
        <v>0</v>
      </c>
      <c r="J1537" s="92">
        <v>222</v>
      </c>
      <c r="K1537" s="69">
        <f t="shared" si="75"/>
        <v>87.28</v>
      </c>
      <c r="L1537" s="69">
        <f t="shared" si="76"/>
        <v>-0.37000000000000455</v>
      </c>
      <c r="M1537" s="69">
        <f t="shared" si="77"/>
        <v>-82.14000000000101</v>
      </c>
    </row>
    <row r="1538" spans="1:14" x14ac:dyDescent="0.2">
      <c r="A1538" s="20" t="s">
        <v>257</v>
      </c>
      <c r="B1538" s="21" t="s">
        <v>258</v>
      </c>
      <c r="C1538" s="12" t="s">
        <v>121</v>
      </c>
      <c r="D1538" s="13" t="s">
        <v>43</v>
      </c>
      <c r="E1538" s="14" t="s">
        <v>44</v>
      </c>
      <c r="F1538" s="15">
        <v>3323</v>
      </c>
      <c r="G1538" s="86">
        <v>55.43</v>
      </c>
      <c r="H1538" s="87">
        <v>55.8</v>
      </c>
      <c r="I1538" s="87">
        <v>0</v>
      </c>
      <c r="J1538" s="92">
        <v>285</v>
      </c>
      <c r="K1538" s="69">
        <f t="shared" si="75"/>
        <v>55.43</v>
      </c>
      <c r="L1538" s="69">
        <f t="shared" si="76"/>
        <v>-0.36999999999999744</v>
      </c>
      <c r="M1538" s="69">
        <f t="shared" si="77"/>
        <v>-105.44999999999928</v>
      </c>
    </row>
    <row r="1539" spans="1:14" x14ac:dyDescent="0.2">
      <c r="A1539" s="20" t="s">
        <v>257</v>
      </c>
      <c r="B1539" s="21" t="s">
        <v>258</v>
      </c>
      <c r="C1539" s="12" t="s">
        <v>121</v>
      </c>
      <c r="D1539" s="13" t="s">
        <v>45</v>
      </c>
      <c r="E1539" s="14" t="s">
        <v>46</v>
      </c>
      <c r="F1539" s="15">
        <v>3325</v>
      </c>
      <c r="G1539" s="86">
        <v>70.78</v>
      </c>
      <c r="H1539" s="87">
        <v>71.150000000000006</v>
      </c>
      <c r="I1539" s="87">
        <v>0</v>
      </c>
      <c r="J1539" s="92">
        <v>23023</v>
      </c>
      <c r="K1539" s="69">
        <f t="shared" si="75"/>
        <v>70.78</v>
      </c>
      <c r="L1539" s="69">
        <f t="shared" si="76"/>
        <v>-0.37000000000000455</v>
      </c>
      <c r="M1539" s="69">
        <f t="shared" si="77"/>
        <v>-8518.5100000001039</v>
      </c>
    </row>
    <row r="1540" spans="1:14" x14ac:dyDescent="0.2">
      <c r="A1540" s="20" t="s">
        <v>257</v>
      </c>
      <c r="B1540" s="21" t="s">
        <v>258</v>
      </c>
      <c r="C1540" s="12" t="s">
        <v>121</v>
      </c>
      <c r="D1540" s="13" t="s">
        <v>47</v>
      </c>
      <c r="E1540" s="14" t="s">
        <v>48</v>
      </c>
      <c r="F1540" s="15">
        <v>3327</v>
      </c>
      <c r="G1540" s="86">
        <v>78.59</v>
      </c>
      <c r="H1540" s="87">
        <v>78.960000000000008</v>
      </c>
      <c r="I1540" s="87">
        <v>0</v>
      </c>
      <c r="J1540" s="92">
        <v>2411</v>
      </c>
      <c r="K1540" s="69">
        <f t="shared" si="75"/>
        <v>78.59</v>
      </c>
      <c r="L1540" s="69">
        <f t="shared" si="76"/>
        <v>-0.37000000000000455</v>
      </c>
      <c r="M1540" s="69">
        <f t="shared" si="77"/>
        <v>-892.07000000001096</v>
      </c>
    </row>
    <row r="1541" spans="1:14" x14ac:dyDescent="0.2">
      <c r="A1541" s="20" t="s">
        <v>257</v>
      </c>
      <c r="B1541" s="21" t="s">
        <v>258</v>
      </c>
      <c r="C1541" s="12" t="s">
        <v>121</v>
      </c>
      <c r="D1541" s="13" t="s">
        <v>49</v>
      </c>
      <c r="E1541" s="14" t="s">
        <v>50</v>
      </c>
      <c r="F1541" s="15">
        <v>3329</v>
      </c>
      <c r="G1541" s="86">
        <v>84.13</v>
      </c>
      <c r="H1541" s="87">
        <v>84.5</v>
      </c>
      <c r="I1541" s="87">
        <v>0</v>
      </c>
      <c r="J1541" s="92">
        <v>0</v>
      </c>
      <c r="K1541" s="69">
        <f t="shared" si="75"/>
        <v>84.13</v>
      </c>
      <c r="L1541" s="69">
        <f t="shared" si="76"/>
        <v>-0.37000000000000455</v>
      </c>
      <c r="M1541" s="69">
        <f t="shared" si="77"/>
        <v>0</v>
      </c>
    </row>
    <row r="1542" spans="1:14" x14ac:dyDescent="0.2">
      <c r="A1542" s="20" t="s">
        <v>257</v>
      </c>
      <c r="B1542" s="21" t="s">
        <v>258</v>
      </c>
      <c r="C1542" s="12" t="s">
        <v>121</v>
      </c>
      <c r="D1542" s="16" t="s">
        <v>51</v>
      </c>
      <c r="E1542" s="17" t="s">
        <v>52</v>
      </c>
      <c r="F1542" s="15">
        <v>3331</v>
      </c>
      <c r="G1542" s="86">
        <v>93.5</v>
      </c>
      <c r="H1542" s="87">
        <v>93.87</v>
      </c>
      <c r="I1542" s="87">
        <v>0</v>
      </c>
      <c r="J1542" s="92">
        <v>0</v>
      </c>
      <c r="K1542" s="69">
        <f t="shared" si="75"/>
        <v>93.5</v>
      </c>
      <c r="L1542" s="69">
        <f t="shared" si="76"/>
        <v>-0.37000000000000455</v>
      </c>
      <c r="M1542" s="69">
        <f t="shared" si="77"/>
        <v>0</v>
      </c>
    </row>
    <row r="1543" spans="1:14" x14ac:dyDescent="0.2">
      <c r="A1543" s="20" t="s">
        <v>347</v>
      </c>
      <c r="B1543" s="21" t="s">
        <v>348</v>
      </c>
      <c r="C1543" s="12" t="s">
        <v>121</v>
      </c>
      <c r="D1543" s="13" t="s">
        <v>21</v>
      </c>
      <c r="E1543" s="14" t="s">
        <v>22</v>
      </c>
      <c r="F1543" s="15">
        <v>3301</v>
      </c>
      <c r="G1543" s="86">
        <v>100.31</v>
      </c>
      <c r="H1543" s="87">
        <v>100.68</v>
      </c>
      <c r="I1543" s="87">
        <v>0</v>
      </c>
      <c r="J1543" s="92">
        <v>0</v>
      </c>
      <c r="K1543" s="69">
        <f t="shared" si="75"/>
        <v>100.31</v>
      </c>
      <c r="L1543" s="69">
        <f t="shared" si="76"/>
        <v>-0.37000000000000455</v>
      </c>
      <c r="M1543" s="69">
        <f t="shared" si="77"/>
        <v>0</v>
      </c>
      <c r="N1543" s="70">
        <f>SUM(M1543:M1558)</f>
        <v>0</v>
      </c>
    </row>
    <row r="1544" spans="1:14" x14ac:dyDescent="0.2">
      <c r="A1544" s="20" t="s">
        <v>347</v>
      </c>
      <c r="B1544" s="21" t="s">
        <v>348</v>
      </c>
      <c r="C1544" s="12" t="s">
        <v>121</v>
      </c>
      <c r="D1544" s="13" t="s">
        <v>23</v>
      </c>
      <c r="E1544" s="14" t="s">
        <v>24</v>
      </c>
      <c r="F1544" s="15">
        <v>3303</v>
      </c>
      <c r="G1544" s="86">
        <v>108.92</v>
      </c>
      <c r="H1544" s="87">
        <v>109.29</v>
      </c>
      <c r="I1544" s="87">
        <v>0</v>
      </c>
      <c r="J1544" s="92">
        <v>0</v>
      </c>
      <c r="K1544" s="69">
        <f t="shared" si="75"/>
        <v>108.92</v>
      </c>
      <c r="L1544" s="69">
        <f t="shared" si="76"/>
        <v>-0.37000000000000455</v>
      </c>
      <c r="M1544" s="69">
        <f t="shared" si="77"/>
        <v>0</v>
      </c>
    </row>
    <row r="1545" spans="1:14" x14ac:dyDescent="0.2">
      <c r="A1545" s="20" t="s">
        <v>347</v>
      </c>
      <c r="B1545" s="21" t="s">
        <v>348</v>
      </c>
      <c r="C1545" s="12" t="s">
        <v>121</v>
      </c>
      <c r="D1545" s="13" t="s">
        <v>25</v>
      </c>
      <c r="E1545" s="14" t="s">
        <v>26</v>
      </c>
      <c r="F1545" s="15">
        <v>3305</v>
      </c>
      <c r="G1545" s="86">
        <v>97.93</v>
      </c>
      <c r="H1545" s="87">
        <v>98.300000000000011</v>
      </c>
      <c r="I1545" s="87">
        <v>0</v>
      </c>
      <c r="J1545" s="92">
        <v>0</v>
      </c>
      <c r="K1545" s="69">
        <f t="shared" si="75"/>
        <v>97.93</v>
      </c>
      <c r="L1545" s="69">
        <f t="shared" si="76"/>
        <v>-0.37000000000000455</v>
      </c>
      <c r="M1545" s="69">
        <f t="shared" si="77"/>
        <v>0</v>
      </c>
    </row>
    <row r="1546" spans="1:14" x14ac:dyDescent="0.2">
      <c r="A1546" s="20" t="s">
        <v>347</v>
      </c>
      <c r="B1546" s="21" t="s">
        <v>348</v>
      </c>
      <c r="C1546" s="12" t="s">
        <v>121</v>
      </c>
      <c r="D1546" s="13" t="s">
        <v>27</v>
      </c>
      <c r="E1546" s="14" t="s">
        <v>28</v>
      </c>
      <c r="F1546" s="15">
        <v>3307</v>
      </c>
      <c r="G1546" s="86">
        <v>107.55</v>
      </c>
      <c r="H1546" s="87">
        <v>107.92</v>
      </c>
      <c r="I1546" s="87">
        <v>0</v>
      </c>
      <c r="J1546" s="92">
        <v>0</v>
      </c>
      <c r="K1546" s="69">
        <f t="shared" si="75"/>
        <v>107.55</v>
      </c>
      <c r="L1546" s="69">
        <f t="shared" si="76"/>
        <v>-0.37000000000000455</v>
      </c>
      <c r="M1546" s="69">
        <f t="shared" si="77"/>
        <v>0</v>
      </c>
    </row>
    <row r="1547" spans="1:14" x14ac:dyDescent="0.2">
      <c r="A1547" s="20" t="s">
        <v>347</v>
      </c>
      <c r="B1547" s="21" t="s">
        <v>348</v>
      </c>
      <c r="C1547" s="12" t="s">
        <v>121</v>
      </c>
      <c r="D1547" s="13" t="s">
        <v>29</v>
      </c>
      <c r="E1547" s="14" t="s">
        <v>30</v>
      </c>
      <c r="F1547" s="15">
        <v>3309</v>
      </c>
      <c r="G1547" s="86">
        <v>65.83</v>
      </c>
      <c r="H1547" s="87">
        <v>66.2</v>
      </c>
      <c r="I1547" s="87">
        <v>0</v>
      </c>
      <c r="J1547" s="92">
        <v>0</v>
      </c>
      <c r="K1547" s="69">
        <f t="shared" si="75"/>
        <v>65.83</v>
      </c>
      <c r="L1547" s="69">
        <f t="shared" si="76"/>
        <v>-0.37000000000000455</v>
      </c>
      <c r="M1547" s="69">
        <f t="shared" si="77"/>
        <v>0</v>
      </c>
    </row>
    <row r="1548" spans="1:14" x14ac:dyDescent="0.2">
      <c r="A1548" s="20" t="s">
        <v>347</v>
      </c>
      <c r="B1548" s="21" t="s">
        <v>348</v>
      </c>
      <c r="C1548" s="12" t="s">
        <v>121</v>
      </c>
      <c r="D1548" s="13" t="s">
        <v>31</v>
      </c>
      <c r="E1548" s="14" t="s">
        <v>32</v>
      </c>
      <c r="F1548" s="15">
        <v>3311</v>
      </c>
      <c r="G1548" s="86">
        <v>84.63</v>
      </c>
      <c r="H1548" s="87">
        <v>85</v>
      </c>
      <c r="I1548" s="87">
        <v>0</v>
      </c>
      <c r="J1548" s="92">
        <v>0</v>
      </c>
      <c r="K1548" s="69">
        <f t="shared" si="75"/>
        <v>84.63</v>
      </c>
      <c r="L1548" s="69">
        <f t="shared" si="76"/>
        <v>-0.37000000000000455</v>
      </c>
      <c r="M1548" s="69">
        <f t="shared" si="77"/>
        <v>0</v>
      </c>
    </row>
    <row r="1549" spans="1:14" x14ac:dyDescent="0.2">
      <c r="A1549" s="20" t="s">
        <v>347</v>
      </c>
      <c r="B1549" s="21" t="s">
        <v>348</v>
      </c>
      <c r="C1549" s="12" t="s">
        <v>121</v>
      </c>
      <c r="D1549" s="13" t="s">
        <v>33</v>
      </c>
      <c r="E1549" s="14" t="s">
        <v>34</v>
      </c>
      <c r="F1549" s="15">
        <v>3313</v>
      </c>
      <c r="G1549" s="86">
        <v>90.16</v>
      </c>
      <c r="H1549" s="87">
        <v>90.53</v>
      </c>
      <c r="I1549" s="87">
        <v>0</v>
      </c>
      <c r="J1549" s="92">
        <v>0</v>
      </c>
      <c r="K1549" s="69">
        <f t="shared" si="75"/>
        <v>90.16</v>
      </c>
      <c r="L1549" s="69">
        <f t="shared" si="76"/>
        <v>-0.37000000000000455</v>
      </c>
      <c r="M1549" s="69">
        <f t="shared" si="77"/>
        <v>0</v>
      </c>
    </row>
    <row r="1550" spans="1:14" x14ac:dyDescent="0.2">
      <c r="A1550" s="20" t="s">
        <v>347</v>
      </c>
      <c r="B1550" s="21" t="s">
        <v>348</v>
      </c>
      <c r="C1550" s="12" t="s">
        <v>121</v>
      </c>
      <c r="D1550" s="13" t="s">
        <v>35</v>
      </c>
      <c r="E1550" s="14" t="s">
        <v>36</v>
      </c>
      <c r="F1550" s="15">
        <v>3315</v>
      </c>
      <c r="G1550" s="86">
        <v>102.98</v>
      </c>
      <c r="H1550" s="87">
        <v>103.35000000000001</v>
      </c>
      <c r="I1550" s="87">
        <v>0</v>
      </c>
      <c r="J1550" s="92">
        <v>0</v>
      </c>
      <c r="K1550" s="69">
        <f t="shared" si="75"/>
        <v>102.98</v>
      </c>
      <c r="L1550" s="69">
        <f t="shared" si="76"/>
        <v>-0.37000000000000455</v>
      </c>
      <c r="M1550" s="69">
        <f t="shared" si="77"/>
        <v>0</v>
      </c>
    </row>
    <row r="1551" spans="1:14" x14ac:dyDescent="0.2">
      <c r="A1551" s="20" t="s">
        <v>347</v>
      </c>
      <c r="B1551" s="21" t="s">
        <v>348</v>
      </c>
      <c r="C1551" s="12" t="s">
        <v>121</v>
      </c>
      <c r="D1551" s="13" t="s">
        <v>37</v>
      </c>
      <c r="E1551" s="14" t="s">
        <v>38</v>
      </c>
      <c r="F1551" s="15">
        <v>3317</v>
      </c>
      <c r="G1551" s="86">
        <v>65.34</v>
      </c>
      <c r="H1551" s="87">
        <v>65.710000000000008</v>
      </c>
      <c r="I1551" s="87">
        <v>0</v>
      </c>
      <c r="J1551" s="92">
        <v>0</v>
      </c>
      <c r="K1551" s="69">
        <f t="shared" si="75"/>
        <v>65.34</v>
      </c>
      <c r="L1551" s="69">
        <f t="shared" si="76"/>
        <v>-0.37000000000000455</v>
      </c>
      <c r="M1551" s="69">
        <f t="shared" si="77"/>
        <v>0</v>
      </c>
    </row>
    <row r="1552" spans="1:14" x14ac:dyDescent="0.2">
      <c r="A1552" s="20" t="s">
        <v>347</v>
      </c>
      <c r="B1552" s="21" t="s">
        <v>348</v>
      </c>
      <c r="C1552" s="12" t="s">
        <v>121</v>
      </c>
      <c r="D1552" s="13" t="s">
        <v>39</v>
      </c>
      <c r="E1552" s="14" t="s">
        <v>40</v>
      </c>
      <c r="F1552" s="15">
        <v>3319</v>
      </c>
      <c r="G1552" s="86">
        <v>78.59</v>
      </c>
      <c r="H1552" s="87">
        <v>78.960000000000008</v>
      </c>
      <c r="I1552" s="87">
        <v>0</v>
      </c>
      <c r="J1552" s="92">
        <v>0</v>
      </c>
      <c r="K1552" s="69">
        <f t="shared" si="75"/>
        <v>78.59</v>
      </c>
      <c r="L1552" s="69">
        <f t="shared" si="76"/>
        <v>-0.37000000000000455</v>
      </c>
      <c r="M1552" s="69">
        <f t="shared" si="77"/>
        <v>0</v>
      </c>
    </row>
    <row r="1553" spans="1:14" x14ac:dyDescent="0.2">
      <c r="A1553" s="20" t="s">
        <v>347</v>
      </c>
      <c r="B1553" s="21" t="s">
        <v>348</v>
      </c>
      <c r="C1553" s="12" t="s">
        <v>121</v>
      </c>
      <c r="D1553" s="13" t="s">
        <v>41</v>
      </c>
      <c r="E1553" s="14" t="s">
        <v>42</v>
      </c>
      <c r="F1553" s="15">
        <v>3321</v>
      </c>
      <c r="G1553" s="86">
        <v>87.28</v>
      </c>
      <c r="H1553" s="87">
        <v>87.65</v>
      </c>
      <c r="I1553" s="87">
        <v>0</v>
      </c>
      <c r="J1553" s="92">
        <v>0</v>
      </c>
      <c r="K1553" s="69">
        <f t="shared" si="75"/>
        <v>87.28</v>
      </c>
      <c r="L1553" s="69">
        <f t="shared" si="76"/>
        <v>-0.37000000000000455</v>
      </c>
      <c r="M1553" s="69">
        <f t="shared" si="77"/>
        <v>0</v>
      </c>
    </row>
    <row r="1554" spans="1:14" x14ac:dyDescent="0.2">
      <c r="A1554" s="20" t="s">
        <v>347</v>
      </c>
      <c r="B1554" s="21" t="s">
        <v>348</v>
      </c>
      <c r="C1554" s="12" t="s">
        <v>121</v>
      </c>
      <c r="D1554" s="13" t="s">
        <v>43</v>
      </c>
      <c r="E1554" s="14" t="s">
        <v>44</v>
      </c>
      <c r="F1554" s="15">
        <v>3323</v>
      </c>
      <c r="G1554" s="86">
        <v>55.43</v>
      </c>
      <c r="H1554" s="87">
        <v>55.8</v>
      </c>
      <c r="I1554" s="87">
        <v>0</v>
      </c>
      <c r="J1554" s="92">
        <v>0</v>
      </c>
      <c r="K1554" s="69">
        <f t="shared" si="75"/>
        <v>55.43</v>
      </c>
      <c r="L1554" s="69">
        <f t="shared" si="76"/>
        <v>-0.36999999999999744</v>
      </c>
      <c r="M1554" s="69">
        <f t="shared" si="77"/>
        <v>0</v>
      </c>
    </row>
    <row r="1555" spans="1:14" x14ac:dyDescent="0.2">
      <c r="A1555" s="20" t="s">
        <v>347</v>
      </c>
      <c r="B1555" s="21" t="s">
        <v>348</v>
      </c>
      <c r="C1555" s="12" t="s">
        <v>121</v>
      </c>
      <c r="D1555" s="13" t="s">
        <v>45</v>
      </c>
      <c r="E1555" s="14" t="s">
        <v>46</v>
      </c>
      <c r="F1555" s="15">
        <v>3325</v>
      </c>
      <c r="G1555" s="86">
        <v>70.78</v>
      </c>
      <c r="H1555" s="87">
        <v>71.150000000000006</v>
      </c>
      <c r="I1555" s="87">
        <v>0</v>
      </c>
      <c r="J1555" s="92">
        <v>0</v>
      </c>
      <c r="K1555" s="69">
        <f t="shared" si="75"/>
        <v>70.78</v>
      </c>
      <c r="L1555" s="69">
        <f t="shared" si="76"/>
        <v>-0.37000000000000455</v>
      </c>
      <c r="M1555" s="69">
        <f t="shared" si="77"/>
        <v>0</v>
      </c>
    </row>
    <row r="1556" spans="1:14" x14ac:dyDescent="0.2">
      <c r="A1556" s="20" t="s">
        <v>347</v>
      </c>
      <c r="B1556" s="21" t="s">
        <v>348</v>
      </c>
      <c r="C1556" s="12" t="s">
        <v>121</v>
      </c>
      <c r="D1556" s="13" t="s">
        <v>47</v>
      </c>
      <c r="E1556" s="14" t="s">
        <v>48</v>
      </c>
      <c r="F1556" s="15">
        <v>3327</v>
      </c>
      <c r="G1556" s="86">
        <v>78.59</v>
      </c>
      <c r="H1556" s="87">
        <v>78.960000000000008</v>
      </c>
      <c r="I1556" s="87">
        <v>0</v>
      </c>
      <c r="J1556" s="92">
        <v>0</v>
      </c>
      <c r="K1556" s="69">
        <f t="shared" si="75"/>
        <v>78.59</v>
      </c>
      <c r="L1556" s="69">
        <f t="shared" si="76"/>
        <v>-0.37000000000000455</v>
      </c>
      <c r="M1556" s="69">
        <f t="shared" si="77"/>
        <v>0</v>
      </c>
    </row>
    <row r="1557" spans="1:14" x14ac:dyDescent="0.2">
      <c r="A1557" s="20" t="s">
        <v>347</v>
      </c>
      <c r="B1557" s="21" t="s">
        <v>348</v>
      </c>
      <c r="C1557" s="12" t="s">
        <v>121</v>
      </c>
      <c r="D1557" s="13" t="s">
        <v>49</v>
      </c>
      <c r="E1557" s="14" t="s">
        <v>50</v>
      </c>
      <c r="F1557" s="15">
        <v>3329</v>
      </c>
      <c r="G1557" s="86">
        <v>84.13</v>
      </c>
      <c r="H1557" s="87">
        <v>84.5</v>
      </c>
      <c r="I1557" s="87">
        <v>0</v>
      </c>
      <c r="J1557" s="92">
        <v>0</v>
      </c>
      <c r="K1557" s="69">
        <f t="shared" si="75"/>
        <v>84.13</v>
      </c>
      <c r="L1557" s="69">
        <f t="shared" si="76"/>
        <v>-0.37000000000000455</v>
      </c>
      <c r="M1557" s="69">
        <f t="shared" si="77"/>
        <v>0</v>
      </c>
    </row>
    <row r="1558" spans="1:14" x14ac:dyDescent="0.2">
      <c r="A1558" s="20" t="s">
        <v>347</v>
      </c>
      <c r="B1558" s="21" t="s">
        <v>348</v>
      </c>
      <c r="C1558" s="12" t="s">
        <v>121</v>
      </c>
      <c r="D1558" s="16" t="s">
        <v>51</v>
      </c>
      <c r="E1558" s="17" t="s">
        <v>52</v>
      </c>
      <c r="F1558" s="15">
        <v>3331</v>
      </c>
      <c r="G1558" s="86">
        <v>93.5</v>
      </c>
      <c r="H1558" s="87">
        <v>93.87</v>
      </c>
      <c r="I1558" s="87">
        <v>0</v>
      </c>
      <c r="J1558" s="92">
        <v>0</v>
      </c>
      <c r="K1558" s="69">
        <f t="shared" si="75"/>
        <v>93.5</v>
      </c>
      <c r="L1558" s="69">
        <f t="shared" si="76"/>
        <v>-0.37000000000000455</v>
      </c>
      <c r="M1558" s="69">
        <f t="shared" si="77"/>
        <v>0</v>
      </c>
    </row>
    <row r="1559" spans="1:14" x14ac:dyDescent="0.2">
      <c r="A1559" s="20" t="s">
        <v>70</v>
      </c>
      <c r="B1559" s="21" t="s">
        <v>71</v>
      </c>
      <c r="C1559" s="12" t="s">
        <v>55</v>
      </c>
      <c r="D1559" s="13" t="s">
        <v>21</v>
      </c>
      <c r="E1559" s="14" t="s">
        <v>22</v>
      </c>
      <c r="F1559" s="15">
        <v>3301</v>
      </c>
      <c r="G1559" s="86">
        <v>135.51</v>
      </c>
      <c r="H1559" s="87">
        <v>137.19</v>
      </c>
      <c r="I1559" s="87">
        <v>0.99116822181592679</v>
      </c>
      <c r="J1559" s="92">
        <v>0</v>
      </c>
      <c r="K1559" s="69">
        <f t="shared" si="75"/>
        <v>136.50116822181593</v>
      </c>
      <c r="L1559" s="69">
        <f t="shared" si="76"/>
        <v>-0.68883177818406693</v>
      </c>
      <c r="M1559" s="69">
        <f t="shared" si="77"/>
        <v>0</v>
      </c>
      <c r="N1559" s="70">
        <f>SUM(M1559:M1574)</f>
        <v>-41171.475382062526</v>
      </c>
    </row>
    <row r="1560" spans="1:14" x14ac:dyDescent="0.2">
      <c r="A1560" s="20" t="s">
        <v>70</v>
      </c>
      <c r="B1560" s="21" t="s">
        <v>71</v>
      </c>
      <c r="C1560" s="12" t="s">
        <v>55</v>
      </c>
      <c r="D1560" s="13" t="s">
        <v>23</v>
      </c>
      <c r="E1560" s="14" t="s">
        <v>24</v>
      </c>
      <c r="F1560" s="15">
        <v>3303</v>
      </c>
      <c r="G1560" s="86">
        <v>148.09</v>
      </c>
      <c r="H1560" s="87">
        <v>149.77000000000001</v>
      </c>
      <c r="I1560" s="87">
        <v>0.99116822181592679</v>
      </c>
      <c r="J1560" s="92">
        <v>0</v>
      </c>
      <c r="K1560" s="69">
        <f t="shared" si="75"/>
        <v>149.08116822181594</v>
      </c>
      <c r="L1560" s="69">
        <f t="shared" si="76"/>
        <v>-0.68883177818406693</v>
      </c>
      <c r="M1560" s="69">
        <f t="shared" si="77"/>
        <v>0</v>
      </c>
    </row>
    <row r="1561" spans="1:14" x14ac:dyDescent="0.2">
      <c r="A1561" s="20" t="s">
        <v>70</v>
      </c>
      <c r="B1561" s="21" t="s">
        <v>71</v>
      </c>
      <c r="C1561" s="12" t="s">
        <v>55</v>
      </c>
      <c r="D1561" s="13" t="s">
        <v>25</v>
      </c>
      <c r="E1561" s="14" t="s">
        <v>26</v>
      </c>
      <c r="F1561" s="15">
        <v>3305</v>
      </c>
      <c r="G1561" s="86">
        <v>132.25</v>
      </c>
      <c r="H1561" s="87">
        <v>133.93</v>
      </c>
      <c r="I1561" s="87">
        <v>0.99116822181592679</v>
      </c>
      <c r="J1561" s="92">
        <v>0</v>
      </c>
      <c r="K1561" s="69">
        <f t="shared" si="75"/>
        <v>133.24116822181594</v>
      </c>
      <c r="L1561" s="69">
        <f t="shared" si="76"/>
        <v>-0.68883177818406693</v>
      </c>
      <c r="M1561" s="69">
        <f t="shared" si="77"/>
        <v>0</v>
      </c>
    </row>
    <row r="1562" spans="1:14" x14ac:dyDescent="0.2">
      <c r="A1562" s="20" t="s">
        <v>70</v>
      </c>
      <c r="B1562" s="21" t="s">
        <v>71</v>
      </c>
      <c r="C1562" s="12" t="s">
        <v>55</v>
      </c>
      <c r="D1562" s="13" t="s">
        <v>27</v>
      </c>
      <c r="E1562" s="14" t="s">
        <v>28</v>
      </c>
      <c r="F1562" s="15">
        <v>3307</v>
      </c>
      <c r="G1562" s="86">
        <v>144.82</v>
      </c>
      <c r="H1562" s="87">
        <v>146.5</v>
      </c>
      <c r="I1562" s="87">
        <v>0.99116822181592679</v>
      </c>
      <c r="J1562" s="92">
        <v>0</v>
      </c>
      <c r="K1562" s="69">
        <f t="shared" si="75"/>
        <v>145.81116822181593</v>
      </c>
      <c r="L1562" s="69">
        <f t="shared" si="76"/>
        <v>-0.68883177818406693</v>
      </c>
      <c r="M1562" s="69">
        <f t="shared" si="77"/>
        <v>0</v>
      </c>
    </row>
    <row r="1563" spans="1:14" x14ac:dyDescent="0.2">
      <c r="A1563" s="20" t="s">
        <v>70</v>
      </c>
      <c r="B1563" s="21" t="s">
        <v>71</v>
      </c>
      <c r="C1563" s="12" t="s">
        <v>55</v>
      </c>
      <c r="D1563" s="13" t="s">
        <v>29</v>
      </c>
      <c r="E1563" s="14" t="s">
        <v>30</v>
      </c>
      <c r="F1563" s="15">
        <v>3309</v>
      </c>
      <c r="G1563" s="86">
        <v>86.48</v>
      </c>
      <c r="H1563" s="87">
        <v>88.160000000000011</v>
      </c>
      <c r="I1563" s="87">
        <v>0.99116822181592679</v>
      </c>
      <c r="J1563" s="92">
        <v>3006</v>
      </c>
      <c r="K1563" s="69">
        <f t="shared" si="75"/>
        <v>87.47116822181593</v>
      </c>
      <c r="L1563" s="69">
        <f t="shared" si="76"/>
        <v>-0.68883177818408114</v>
      </c>
      <c r="M1563" s="69">
        <f t="shared" si="77"/>
        <v>-2070.6283252213479</v>
      </c>
    </row>
    <row r="1564" spans="1:14" x14ac:dyDescent="0.2">
      <c r="A1564" s="20" t="s">
        <v>70</v>
      </c>
      <c r="B1564" s="21" t="s">
        <v>71</v>
      </c>
      <c r="C1564" s="12" t="s">
        <v>55</v>
      </c>
      <c r="D1564" s="13" t="s">
        <v>31</v>
      </c>
      <c r="E1564" s="14" t="s">
        <v>32</v>
      </c>
      <c r="F1564" s="15">
        <v>3311</v>
      </c>
      <c r="G1564" s="86">
        <v>113.76</v>
      </c>
      <c r="H1564" s="87">
        <v>115.44000000000001</v>
      </c>
      <c r="I1564" s="87">
        <v>0.99116822181592679</v>
      </c>
      <c r="J1564" s="92">
        <v>844</v>
      </c>
      <c r="K1564" s="69">
        <f t="shared" si="75"/>
        <v>114.75116822181593</v>
      </c>
      <c r="L1564" s="69">
        <f t="shared" si="76"/>
        <v>-0.68883177818408114</v>
      </c>
      <c r="M1564" s="69">
        <f t="shared" si="77"/>
        <v>-581.37402078736454</v>
      </c>
    </row>
    <row r="1565" spans="1:14" x14ac:dyDescent="0.2">
      <c r="A1565" s="20" t="s">
        <v>70</v>
      </c>
      <c r="B1565" s="21" t="s">
        <v>71</v>
      </c>
      <c r="C1565" s="12" t="s">
        <v>55</v>
      </c>
      <c r="D1565" s="13" t="s">
        <v>33</v>
      </c>
      <c r="E1565" s="14" t="s">
        <v>34</v>
      </c>
      <c r="F1565" s="15">
        <v>3313</v>
      </c>
      <c r="G1565" s="86">
        <v>121.61</v>
      </c>
      <c r="H1565" s="87">
        <v>123.29</v>
      </c>
      <c r="I1565" s="87">
        <v>0.99116822181592679</v>
      </c>
      <c r="J1565" s="92">
        <v>0</v>
      </c>
      <c r="K1565" s="69">
        <f t="shared" si="75"/>
        <v>122.60116822181593</v>
      </c>
      <c r="L1565" s="69">
        <f t="shared" si="76"/>
        <v>-0.68883177818408114</v>
      </c>
      <c r="M1565" s="69">
        <f t="shared" si="77"/>
        <v>0</v>
      </c>
    </row>
    <row r="1566" spans="1:14" x14ac:dyDescent="0.2">
      <c r="A1566" s="20" t="s">
        <v>70</v>
      </c>
      <c r="B1566" s="21" t="s">
        <v>71</v>
      </c>
      <c r="C1566" s="12" t="s">
        <v>55</v>
      </c>
      <c r="D1566" s="13" t="s">
        <v>35</v>
      </c>
      <c r="E1566" s="14" t="s">
        <v>36</v>
      </c>
      <c r="F1566" s="15">
        <v>3315</v>
      </c>
      <c r="G1566" s="86">
        <v>139.63</v>
      </c>
      <c r="H1566" s="87">
        <v>141.31</v>
      </c>
      <c r="I1566" s="87">
        <v>0.99116822181592679</v>
      </c>
      <c r="J1566" s="92">
        <v>0</v>
      </c>
      <c r="K1566" s="69">
        <f t="shared" si="75"/>
        <v>140.62116822181594</v>
      </c>
      <c r="L1566" s="69">
        <f t="shared" si="76"/>
        <v>-0.68883177818406693</v>
      </c>
      <c r="M1566" s="69">
        <f t="shared" si="77"/>
        <v>0</v>
      </c>
    </row>
    <row r="1567" spans="1:14" x14ac:dyDescent="0.2">
      <c r="A1567" s="20" t="s">
        <v>70</v>
      </c>
      <c r="B1567" s="21" t="s">
        <v>71</v>
      </c>
      <c r="C1567" s="12" t="s">
        <v>55</v>
      </c>
      <c r="D1567" s="13" t="s">
        <v>37</v>
      </c>
      <c r="E1567" s="14" t="s">
        <v>38</v>
      </c>
      <c r="F1567" s="15">
        <v>3317</v>
      </c>
      <c r="G1567" s="86">
        <v>85.94</v>
      </c>
      <c r="H1567" s="87">
        <v>87.62</v>
      </c>
      <c r="I1567" s="87">
        <v>0.99116822181592679</v>
      </c>
      <c r="J1567" s="92">
        <v>0</v>
      </c>
      <c r="K1567" s="69">
        <f t="shared" si="75"/>
        <v>86.931168221815923</v>
      </c>
      <c r="L1567" s="69">
        <f t="shared" si="76"/>
        <v>-0.68883177818408114</v>
      </c>
      <c r="M1567" s="69">
        <f t="shared" si="77"/>
        <v>0</v>
      </c>
    </row>
    <row r="1568" spans="1:14" x14ac:dyDescent="0.2">
      <c r="A1568" s="20" t="s">
        <v>70</v>
      </c>
      <c r="B1568" s="21" t="s">
        <v>71</v>
      </c>
      <c r="C1568" s="12" t="s">
        <v>55</v>
      </c>
      <c r="D1568" s="13" t="s">
        <v>39</v>
      </c>
      <c r="E1568" s="14" t="s">
        <v>40</v>
      </c>
      <c r="F1568" s="15">
        <v>3319</v>
      </c>
      <c r="G1568" s="86">
        <v>105.3</v>
      </c>
      <c r="H1568" s="87">
        <v>106.98</v>
      </c>
      <c r="I1568" s="87">
        <v>0.99116822181592679</v>
      </c>
      <c r="J1568" s="92">
        <v>705</v>
      </c>
      <c r="K1568" s="69">
        <f t="shared" si="75"/>
        <v>106.29116822181592</v>
      </c>
      <c r="L1568" s="69">
        <f t="shared" si="76"/>
        <v>-0.68883177818408114</v>
      </c>
      <c r="M1568" s="69">
        <f t="shared" si="77"/>
        <v>-485.62640361977719</v>
      </c>
    </row>
    <row r="1569" spans="1:14" x14ac:dyDescent="0.2">
      <c r="A1569" s="20" t="s">
        <v>70</v>
      </c>
      <c r="B1569" s="21" t="s">
        <v>71</v>
      </c>
      <c r="C1569" s="12" t="s">
        <v>55</v>
      </c>
      <c r="D1569" s="13" t="s">
        <v>41</v>
      </c>
      <c r="E1569" s="14" t="s">
        <v>42</v>
      </c>
      <c r="F1569" s="15">
        <v>3321</v>
      </c>
      <c r="G1569" s="86">
        <v>117.82</v>
      </c>
      <c r="H1569" s="87">
        <v>119.5</v>
      </c>
      <c r="I1569" s="87">
        <v>0.99116822181592679</v>
      </c>
      <c r="J1569" s="92">
        <v>0</v>
      </c>
      <c r="K1569" s="69">
        <f t="shared" si="75"/>
        <v>118.81116822181592</v>
      </c>
      <c r="L1569" s="69">
        <f t="shared" si="76"/>
        <v>-0.68883177818408114</v>
      </c>
      <c r="M1569" s="69">
        <f t="shared" si="77"/>
        <v>0</v>
      </c>
    </row>
    <row r="1570" spans="1:14" x14ac:dyDescent="0.2">
      <c r="A1570" s="20" t="s">
        <v>70</v>
      </c>
      <c r="B1570" s="21" t="s">
        <v>71</v>
      </c>
      <c r="C1570" s="12" t="s">
        <v>55</v>
      </c>
      <c r="D1570" s="13" t="s">
        <v>43</v>
      </c>
      <c r="E1570" s="14" t="s">
        <v>44</v>
      </c>
      <c r="F1570" s="15">
        <v>3323</v>
      </c>
      <c r="G1570" s="86">
        <v>72.069999999999993</v>
      </c>
      <c r="H1570" s="87">
        <v>73.75</v>
      </c>
      <c r="I1570" s="87">
        <v>0.99116822181592679</v>
      </c>
      <c r="J1570" s="92">
        <v>0</v>
      </c>
      <c r="K1570" s="69">
        <f t="shared" si="75"/>
        <v>73.061168221815919</v>
      </c>
      <c r="L1570" s="69">
        <f t="shared" si="76"/>
        <v>-0.68883177818408114</v>
      </c>
      <c r="M1570" s="69">
        <f t="shared" si="77"/>
        <v>0</v>
      </c>
    </row>
    <row r="1571" spans="1:14" x14ac:dyDescent="0.2">
      <c r="A1571" s="20" t="s">
        <v>70</v>
      </c>
      <c r="B1571" s="21" t="s">
        <v>71</v>
      </c>
      <c r="C1571" s="12" t="s">
        <v>55</v>
      </c>
      <c r="D1571" s="13" t="s">
        <v>45</v>
      </c>
      <c r="E1571" s="14" t="s">
        <v>46</v>
      </c>
      <c r="F1571" s="15">
        <v>3325</v>
      </c>
      <c r="G1571" s="86">
        <v>93.96</v>
      </c>
      <c r="H1571" s="87">
        <v>95.64</v>
      </c>
      <c r="I1571" s="87">
        <v>0.99116822181592679</v>
      </c>
      <c r="J1571" s="92">
        <v>49340</v>
      </c>
      <c r="K1571" s="69">
        <f t="shared" si="75"/>
        <v>94.951168221815919</v>
      </c>
      <c r="L1571" s="69">
        <f t="shared" si="76"/>
        <v>-0.68883177818408114</v>
      </c>
      <c r="M1571" s="69">
        <f t="shared" si="77"/>
        <v>-33986.959935602565</v>
      </c>
    </row>
    <row r="1572" spans="1:14" x14ac:dyDescent="0.2">
      <c r="A1572" s="20" t="s">
        <v>70</v>
      </c>
      <c r="B1572" s="21" t="s">
        <v>71</v>
      </c>
      <c r="C1572" s="12" t="s">
        <v>55</v>
      </c>
      <c r="D1572" s="13" t="s">
        <v>47</v>
      </c>
      <c r="E1572" s="14" t="s">
        <v>48</v>
      </c>
      <c r="F1572" s="15">
        <v>3327</v>
      </c>
      <c r="G1572" s="86">
        <v>105.3</v>
      </c>
      <c r="H1572" s="87">
        <v>106.98</v>
      </c>
      <c r="I1572" s="87">
        <v>0.99116822181592679</v>
      </c>
      <c r="J1572" s="92">
        <v>5517</v>
      </c>
      <c r="K1572" s="69">
        <f t="shared" si="75"/>
        <v>106.29116822181592</v>
      </c>
      <c r="L1572" s="69">
        <f t="shared" si="76"/>
        <v>-0.68883177818408114</v>
      </c>
      <c r="M1572" s="69">
        <f t="shared" si="77"/>
        <v>-3800.2849202415755</v>
      </c>
    </row>
    <row r="1573" spans="1:14" x14ac:dyDescent="0.2">
      <c r="A1573" s="20" t="s">
        <v>70</v>
      </c>
      <c r="B1573" s="21" t="s">
        <v>71</v>
      </c>
      <c r="C1573" s="12" t="s">
        <v>55</v>
      </c>
      <c r="D1573" s="13" t="s">
        <v>49</v>
      </c>
      <c r="E1573" s="14" t="s">
        <v>50</v>
      </c>
      <c r="F1573" s="15">
        <v>3329</v>
      </c>
      <c r="G1573" s="86">
        <v>113.24</v>
      </c>
      <c r="H1573" s="87">
        <v>114.92</v>
      </c>
      <c r="I1573" s="87">
        <v>0.99116822181592679</v>
      </c>
      <c r="J1573" s="92">
        <v>358</v>
      </c>
      <c r="K1573" s="69">
        <f t="shared" si="75"/>
        <v>114.23116822181592</v>
      </c>
      <c r="L1573" s="69">
        <f t="shared" si="76"/>
        <v>-0.68883177818408114</v>
      </c>
      <c r="M1573" s="69">
        <f t="shared" si="77"/>
        <v>-246.60177658990105</v>
      </c>
    </row>
    <row r="1574" spans="1:14" x14ac:dyDescent="0.2">
      <c r="A1574" s="20" t="s">
        <v>70</v>
      </c>
      <c r="B1574" s="21" t="s">
        <v>71</v>
      </c>
      <c r="C1574" s="12" t="s">
        <v>55</v>
      </c>
      <c r="D1574" s="16" t="s">
        <v>51</v>
      </c>
      <c r="E1574" s="17" t="s">
        <v>52</v>
      </c>
      <c r="F1574" s="15">
        <v>3331</v>
      </c>
      <c r="G1574" s="86">
        <v>127.01</v>
      </c>
      <c r="H1574" s="87">
        <v>128.69</v>
      </c>
      <c r="I1574" s="87">
        <v>0.99116822181592679</v>
      </c>
      <c r="J1574" s="92">
        <v>0</v>
      </c>
      <c r="K1574" s="69">
        <f t="shared" si="75"/>
        <v>128.00116822181593</v>
      </c>
      <c r="L1574" s="69">
        <f t="shared" si="76"/>
        <v>-0.68883177818406693</v>
      </c>
      <c r="M1574" s="69">
        <f t="shared" si="77"/>
        <v>0</v>
      </c>
    </row>
    <row r="1575" spans="1:14" x14ac:dyDescent="0.2">
      <c r="A1575" s="20" t="s">
        <v>267</v>
      </c>
      <c r="B1575" s="21" t="s">
        <v>268</v>
      </c>
      <c r="C1575" s="12" t="s">
        <v>121</v>
      </c>
      <c r="D1575" s="13" t="s">
        <v>21</v>
      </c>
      <c r="E1575" s="14" t="s">
        <v>22</v>
      </c>
      <c r="F1575" s="15">
        <v>3301</v>
      </c>
      <c r="G1575" s="86">
        <v>100.31</v>
      </c>
      <c r="H1575" s="87">
        <v>100.68</v>
      </c>
      <c r="I1575" s="87">
        <v>0</v>
      </c>
      <c r="J1575" s="92">
        <v>304</v>
      </c>
      <c r="K1575" s="69">
        <f t="shared" ref="K1575:K1638" si="78">+G1575+I1575</f>
        <v>100.31</v>
      </c>
      <c r="L1575" s="69">
        <f t="shared" ref="L1575:L1638" si="79">+K1575-H1575</f>
        <v>-0.37000000000000455</v>
      </c>
      <c r="M1575" s="69">
        <f t="shared" ref="M1575:M1638" si="80">+L1575*J1575</f>
        <v>-112.48000000000138</v>
      </c>
      <c r="N1575" s="70">
        <f>SUM(M1575:M1590)</f>
        <v>-2550.410000000029</v>
      </c>
    </row>
    <row r="1576" spans="1:14" x14ac:dyDescent="0.2">
      <c r="A1576" s="20" t="s">
        <v>267</v>
      </c>
      <c r="B1576" s="21" t="s">
        <v>268</v>
      </c>
      <c r="C1576" s="12" t="s">
        <v>121</v>
      </c>
      <c r="D1576" s="13" t="s">
        <v>23</v>
      </c>
      <c r="E1576" s="14" t="s">
        <v>24</v>
      </c>
      <c r="F1576" s="15">
        <v>3303</v>
      </c>
      <c r="G1576" s="86">
        <v>108.92</v>
      </c>
      <c r="H1576" s="87">
        <v>109.29</v>
      </c>
      <c r="I1576" s="87">
        <v>0</v>
      </c>
      <c r="J1576" s="92">
        <v>0</v>
      </c>
      <c r="K1576" s="69">
        <f t="shared" si="78"/>
        <v>108.92</v>
      </c>
      <c r="L1576" s="69">
        <f t="shared" si="79"/>
        <v>-0.37000000000000455</v>
      </c>
      <c r="M1576" s="69">
        <f t="shared" si="80"/>
        <v>0</v>
      </c>
    </row>
    <row r="1577" spans="1:14" x14ac:dyDescent="0.2">
      <c r="A1577" s="20" t="s">
        <v>267</v>
      </c>
      <c r="B1577" s="21" t="s">
        <v>268</v>
      </c>
      <c r="C1577" s="12" t="s">
        <v>121</v>
      </c>
      <c r="D1577" s="13" t="s">
        <v>25</v>
      </c>
      <c r="E1577" s="14" t="s">
        <v>26</v>
      </c>
      <c r="F1577" s="15">
        <v>3305</v>
      </c>
      <c r="G1577" s="86">
        <v>97.93</v>
      </c>
      <c r="H1577" s="87">
        <v>98.300000000000011</v>
      </c>
      <c r="I1577" s="87">
        <v>0</v>
      </c>
      <c r="J1577" s="92">
        <v>0</v>
      </c>
      <c r="K1577" s="69">
        <f t="shared" si="78"/>
        <v>97.93</v>
      </c>
      <c r="L1577" s="69">
        <f t="shared" si="79"/>
        <v>-0.37000000000000455</v>
      </c>
      <c r="M1577" s="69">
        <f t="shared" si="80"/>
        <v>0</v>
      </c>
    </row>
    <row r="1578" spans="1:14" x14ac:dyDescent="0.2">
      <c r="A1578" s="20" t="s">
        <v>267</v>
      </c>
      <c r="B1578" s="21" t="s">
        <v>268</v>
      </c>
      <c r="C1578" s="12" t="s">
        <v>121</v>
      </c>
      <c r="D1578" s="13" t="s">
        <v>27</v>
      </c>
      <c r="E1578" s="14" t="s">
        <v>28</v>
      </c>
      <c r="F1578" s="15">
        <v>3307</v>
      </c>
      <c r="G1578" s="86">
        <v>107.55</v>
      </c>
      <c r="H1578" s="87">
        <v>107.92</v>
      </c>
      <c r="I1578" s="87">
        <v>0</v>
      </c>
      <c r="J1578" s="92">
        <v>0</v>
      </c>
      <c r="K1578" s="69">
        <f t="shared" si="78"/>
        <v>107.55</v>
      </c>
      <c r="L1578" s="69">
        <f t="shared" si="79"/>
        <v>-0.37000000000000455</v>
      </c>
      <c r="M1578" s="69">
        <f t="shared" si="80"/>
        <v>0</v>
      </c>
    </row>
    <row r="1579" spans="1:14" x14ac:dyDescent="0.2">
      <c r="A1579" s="20" t="s">
        <v>267</v>
      </c>
      <c r="B1579" s="21" t="s">
        <v>268</v>
      </c>
      <c r="C1579" s="12" t="s">
        <v>121</v>
      </c>
      <c r="D1579" s="13" t="s">
        <v>29</v>
      </c>
      <c r="E1579" s="14" t="s">
        <v>30</v>
      </c>
      <c r="F1579" s="15">
        <v>3309</v>
      </c>
      <c r="G1579" s="86">
        <v>65.83</v>
      </c>
      <c r="H1579" s="87">
        <v>66.2</v>
      </c>
      <c r="I1579" s="87">
        <v>0</v>
      </c>
      <c r="J1579" s="92">
        <v>2023</v>
      </c>
      <c r="K1579" s="69">
        <f t="shared" si="78"/>
        <v>65.83</v>
      </c>
      <c r="L1579" s="69">
        <f t="shared" si="79"/>
        <v>-0.37000000000000455</v>
      </c>
      <c r="M1579" s="69">
        <f t="shared" si="80"/>
        <v>-748.5100000000092</v>
      </c>
    </row>
    <row r="1580" spans="1:14" x14ac:dyDescent="0.2">
      <c r="A1580" s="20" t="s">
        <v>267</v>
      </c>
      <c r="B1580" s="21" t="s">
        <v>268</v>
      </c>
      <c r="C1580" s="12" t="s">
        <v>121</v>
      </c>
      <c r="D1580" s="13" t="s">
        <v>31</v>
      </c>
      <c r="E1580" s="14" t="s">
        <v>32</v>
      </c>
      <c r="F1580" s="15">
        <v>3311</v>
      </c>
      <c r="G1580" s="86">
        <v>84.63</v>
      </c>
      <c r="H1580" s="87">
        <v>85</v>
      </c>
      <c r="I1580" s="87">
        <v>0</v>
      </c>
      <c r="J1580" s="92">
        <v>298</v>
      </c>
      <c r="K1580" s="69">
        <f t="shared" si="78"/>
        <v>84.63</v>
      </c>
      <c r="L1580" s="69">
        <f t="shared" si="79"/>
        <v>-0.37000000000000455</v>
      </c>
      <c r="M1580" s="69">
        <f t="shared" si="80"/>
        <v>-110.26000000000136</v>
      </c>
    </row>
    <row r="1581" spans="1:14" x14ac:dyDescent="0.2">
      <c r="A1581" s="20" t="s">
        <v>267</v>
      </c>
      <c r="B1581" s="21" t="s">
        <v>268</v>
      </c>
      <c r="C1581" s="12" t="s">
        <v>121</v>
      </c>
      <c r="D1581" s="13" t="s">
        <v>33</v>
      </c>
      <c r="E1581" s="14" t="s">
        <v>34</v>
      </c>
      <c r="F1581" s="15">
        <v>3313</v>
      </c>
      <c r="G1581" s="86">
        <v>90.16</v>
      </c>
      <c r="H1581" s="87">
        <v>90.53</v>
      </c>
      <c r="I1581" s="87">
        <v>0</v>
      </c>
      <c r="J1581" s="92">
        <v>0</v>
      </c>
      <c r="K1581" s="69">
        <f t="shared" si="78"/>
        <v>90.16</v>
      </c>
      <c r="L1581" s="69">
        <f t="shared" si="79"/>
        <v>-0.37000000000000455</v>
      </c>
      <c r="M1581" s="69">
        <f t="shared" si="80"/>
        <v>0</v>
      </c>
    </row>
    <row r="1582" spans="1:14" x14ac:dyDescent="0.2">
      <c r="A1582" s="20" t="s">
        <v>267</v>
      </c>
      <c r="B1582" s="21" t="s">
        <v>268</v>
      </c>
      <c r="C1582" s="12" t="s">
        <v>121</v>
      </c>
      <c r="D1582" s="13" t="s">
        <v>35</v>
      </c>
      <c r="E1582" s="14" t="s">
        <v>36</v>
      </c>
      <c r="F1582" s="15">
        <v>3315</v>
      </c>
      <c r="G1582" s="86">
        <v>102.98</v>
      </c>
      <c r="H1582" s="87">
        <v>103.35000000000001</v>
      </c>
      <c r="I1582" s="87">
        <v>0</v>
      </c>
      <c r="J1582" s="92">
        <v>0</v>
      </c>
      <c r="K1582" s="69">
        <f t="shared" si="78"/>
        <v>102.98</v>
      </c>
      <c r="L1582" s="69">
        <f t="shared" si="79"/>
        <v>-0.37000000000000455</v>
      </c>
      <c r="M1582" s="69">
        <f t="shared" si="80"/>
        <v>0</v>
      </c>
    </row>
    <row r="1583" spans="1:14" x14ac:dyDescent="0.2">
      <c r="A1583" s="20" t="s">
        <v>267</v>
      </c>
      <c r="B1583" s="21" t="s">
        <v>268</v>
      </c>
      <c r="C1583" s="12" t="s">
        <v>121</v>
      </c>
      <c r="D1583" s="13" t="s">
        <v>37</v>
      </c>
      <c r="E1583" s="14" t="s">
        <v>38</v>
      </c>
      <c r="F1583" s="15">
        <v>3317</v>
      </c>
      <c r="G1583" s="86">
        <v>65.34</v>
      </c>
      <c r="H1583" s="87">
        <v>65.710000000000008</v>
      </c>
      <c r="I1583" s="87">
        <v>0</v>
      </c>
      <c r="J1583" s="92">
        <v>0</v>
      </c>
      <c r="K1583" s="69">
        <f t="shared" si="78"/>
        <v>65.34</v>
      </c>
      <c r="L1583" s="69">
        <f t="shared" si="79"/>
        <v>-0.37000000000000455</v>
      </c>
      <c r="M1583" s="69">
        <f t="shared" si="80"/>
        <v>0</v>
      </c>
    </row>
    <row r="1584" spans="1:14" x14ac:dyDescent="0.2">
      <c r="A1584" s="20" t="s">
        <v>267</v>
      </c>
      <c r="B1584" s="21" t="s">
        <v>268</v>
      </c>
      <c r="C1584" s="12" t="s">
        <v>121</v>
      </c>
      <c r="D1584" s="13" t="s">
        <v>39</v>
      </c>
      <c r="E1584" s="14" t="s">
        <v>40</v>
      </c>
      <c r="F1584" s="15">
        <v>3319</v>
      </c>
      <c r="G1584" s="86">
        <v>78.59</v>
      </c>
      <c r="H1584" s="87">
        <v>78.960000000000008</v>
      </c>
      <c r="I1584" s="87">
        <v>0</v>
      </c>
      <c r="J1584" s="92">
        <v>468</v>
      </c>
      <c r="K1584" s="69">
        <f t="shared" si="78"/>
        <v>78.59</v>
      </c>
      <c r="L1584" s="69">
        <f t="shared" si="79"/>
        <v>-0.37000000000000455</v>
      </c>
      <c r="M1584" s="69">
        <f t="shared" si="80"/>
        <v>-173.16000000000213</v>
      </c>
    </row>
    <row r="1585" spans="1:14" x14ac:dyDescent="0.2">
      <c r="A1585" s="20" t="s">
        <v>267</v>
      </c>
      <c r="B1585" s="21" t="s">
        <v>268</v>
      </c>
      <c r="C1585" s="12" t="s">
        <v>121</v>
      </c>
      <c r="D1585" s="13" t="s">
        <v>41</v>
      </c>
      <c r="E1585" s="14" t="s">
        <v>42</v>
      </c>
      <c r="F1585" s="15">
        <v>3321</v>
      </c>
      <c r="G1585" s="86">
        <v>87.28</v>
      </c>
      <c r="H1585" s="87">
        <v>87.65</v>
      </c>
      <c r="I1585" s="87">
        <v>0</v>
      </c>
      <c r="J1585" s="92">
        <v>15</v>
      </c>
      <c r="K1585" s="69">
        <f t="shared" si="78"/>
        <v>87.28</v>
      </c>
      <c r="L1585" s="69">
        <f t="shared" si="79"/>
        <v>-0.37000000000000455</v>
      </c>
      <c r="M1585" s="69">
        <f t="shared" si="80"/>
        <v>-5.5500000000000682</v>
      </c>
    </row>
    <row r="1586" spans="1:14" x14ac:dyDescent="0.2">
      <c r="A1586" s="20" t="s">
        <v>267</v>
      </c>
      <c r="B1586" s="21" t="s">
        <v>268</v>
      </c>
      <c r="C1586" s="12" t="s">
        <v>121</v>
      </c>
      <c r="D1586" s="13" t="s">
        <v>43</v>
      </c>
      <c r="E1586" s="14" t="s">
        <v>44</v>
      </c>
      <c r="F1586" s="15">
        <v>3323</v>
      </c>
      <c r="G1586" s="86">
        <v>55.43</v>
      </c>
      <c r="H1586" s="87">
        <v>55.8</v>
      </c>
      <c r="I1586" s="87">
        <v>0</v>
      </c>
      <c r="J1586" s="92">
        <v>373</v>
      </c>
      <c r="K1586" s="69">
        <f t="shared" si="78"/>
        <v>55.43</v>
      </c>
      <c r="L1586" s="69">
        <f t="shared" si="79"/>
        <v>-0.36999999999999744</v>
      </c>
      <c r="M1586" s="69">
        <f t="shared" si="80"/>
        <v>-138.00999999999905</v>
      </c>
    </row>
    <row r="1587" spans="1:14" x14ac:dyDescent="0.2">
      <c r="A1587" s="20" t="s">
        <v>267</v>
      </c>
      <c r="B1587" s="21" t="s">
        <v>268</v>
      </c>
      <c r="C1587" s="12" t="s">
        <v>121</v>
      </c>
      <c r="D1587" s="13" t="s">
        <v>45</v>
      </c>
      <c r="E1587" s="14" t="s">
        <v>46</v>
      </c>
      <c r="F1587" s="15">
        <v>3325</v>
      </c>
      <c r="G1587" s="86">
        <v>70.78</v>
      </c>
      <c r="H1587" s="87">
        <v>71.150000000000006</v>
      </c>
      <c r="I1587" s="87">
        <v>0</v>
      </c>
      <c r="J1587" s="92">
        <v>2773</v>
      </c>
      <c r="K1587" s="69">
        <f t="shared" si="78"/>
        <v>70.78</v>
      </c>
      <c r="L1587" s="69">
        <f t="shared" si="79"/>
        <v>-0.37000000000000455</v>
      </c>
      <c r="M1587" s="69">
        <f t="shared" si="80"/>
        <v>-1026.0100000000125</v>
      </c>
    </row>
    <row r="1588" spans="1:14" x14ac:dyDescent="0.2">
      <c r="A1588" s="20" t="s">
        <v>267</v>
      </c>
      <c r="B1588" s="21" t="s">
        <v>268</v>
      </c>
      <c r="C1588" s="12" t="s">
        <v>121</v>
      </c>
      <c r="D1588" s="13" t="s">
        <v>47</v>
      </c>
      <c r="E1588" s="14" t="s">
        <v>48</v>
      </c>
      <c r="F1588" s="15">
        <v>3327</v>
      </c>
      <c r="G1588" s="86">
        <v>78.59</v>
      </c>
      <c r="H1588" s="87">
        <v>78.960000000000008</v>
      </c>
      <c r="I1588" s="87">
        <v>0</v>
      </c>
      <c r="J1588" s="92">
        <v>187</v>
      </c>
      <c r="K1588" s="69">
        <f t="shared" si="78"/>
        <v>78.59</v>
      </c>
      <c r="L1588" s="69">
        <f t="shared" si="79"/>
        <v>-0.37000000000000455</v>
      </c>
      <c r="M1588" s="69">
        <f t="shared" si="80"/>
        <v>-69.19000000000085</v>
      </c>
    </row>
    <row r="1589" spans="1:14" x14ac:dyDescent="0.2">
      <c r="A1589" s="20" t="s">
        <v>267</v>
      </c>
      <c r="B1589" s="21" t="s">
        <v>268</v>
      </c>
      <c r="C1589" s="12" t="s">
        <v>121</v>
      </c>
      <c r="D1589" s="13" t="s">
        <v>49</v>
      </c>
      <c r="E1589" s="14" t="s">
        <v>50</v>
      </c>
      <c r="F1589" s="15">
        <v>3329</v>
      </c>
      <c r="G1589" s="86">
        <v>84.13</v>
      </c>
      <c r="H1589" s="87">
        <v>84.5</v>
      </c>
      <c r="I1589" s="87">
        <v>0</v>
      </c>
      <c r="J1589" s="92">
        <v>452</v>
      </c>
      <c r="K1589" s="69">
        <f t="shared" si="78"/>
        <v>84.13</v>
      </c>
      <c r="L1589" s="69">
        <f t="shared" si="79"/>
        <v>-0.37000000000000455</v>
      </c>
      <c r="M1589" s="69">
        <f t="shared" si="80"/>
        <v>-167.24000000000206</v>
      </c>
    </row>
    <row r="1590" spans="1:14" x14ac:dyDescent="0.2">
      <c r="A1590" s="20" t="s">
        <v>267</v>
      </c>
      <c r="B1590" s="21" t="s">
        <v>268</v>
      </c>
      <c r="C1590" s="12" t="s">
        <v>121</v>
      </c>
      <c r="D1590" s="16" t="s">
        <v>51</v>
      </c>
      <c r="E1590" s="17" t="s">
        <v>52</v>
      </c>
      <c r="F1590" s="15">
        <v>3331</v>
      </c>
      <c r="G1590" s="86">
        <v>93.5</v>
      </c>
      <c r="H1590" s="87">
        <v>93.87</v>
      </c>
      <c r="I1590" s="87">
        <v>0</v>
      </c>
      <c r="J1590" s="92">
        <v>0</v>
      </c>
      <c r="K1590" s="69">
        <f t="shared" si="78"/>
        <v>93.5</v>
      </c>
      <c r="L1590" s="69">
        <f t="shared" si="79"/>
        <v>-0.37000000000000455</v>
      </c>
      <c r="M1590" s="69">
        <f t="shared" si="80"/>
        <v>0</v>
      </c>
    </row>
    <row r="1591" spans="1:14" x14ac:dyDescent="0.2">
      <c r="A1591" s="12" t="s">
        <v>269</v>
      </c>
      <c r="B1591" s="21" t="s">
        <v>270</v>
      </c>
      <c r="C1591" s="12" t="s">
        <v>121</v>
      </c>
      <c r="D1591" s="13" t="s">
        <v>21</v>
      </c>
      <c r="E1591" s="14" t="s">
        <v>22</v>
      </c>
      <c r="F1591" s="15">
        <v>3301</v>
      </c>
      <c r="G1591" s="86">
        <v>100.31</v>
      </c>
      <c r="H1591" s="87">
        <v>100.68</v>
      </c>
      <c r="I1591" s="87">
        <v>0</v>
      </c>
      <c r="J1591" s="92">
        <v>0</v>
      </c>
      <c r="K1591" s="69">
        <f t="shared" si="78"/>
        <v>100.31</v>
      </c>
      <c r="L1591" s="69">
        <f t="shared" si="79"/>
        <v>-0.37000000000000455</v>
      </c>
      <c r="M1591" s="69">
        <f t="shared" si="80"/>
        <v>0</v>
      </c>
      <c r="N1591" s="70">
        <f>SUM(M1591:M1606)</f>
        <v>-3497.9800000000419</v>
      </c>
    </row>
    <row r="1592" spans="1:14" x14ac:dyDescent="0.2">
      <c r="A1592" s="12" t="s">
        <v>269</v>
      </c>
      <c r="B1592" s="21" t="s">
        <v>270</v>
      </c>
      <c r="C1592" s="12" t="s">
        <v>121</v>
      </c>
      <c r="D1592" s="13" t="s">
        <v>23</v>
      </c>
      <c r="E1592" s="14" t="s">
        <v>24</v>
      </c>
      <c r="F1592" s="15">
        <v>3303</v>
      </c>
      <c r="G1592" s="86">
        <v>108.92</v>
      </c>
      <c r="H1592" s="87">
        <v>109.29</v>
      </c>
      <c r="I1592" s="87">
        <v>0</v>
      </c>
      <c r="J1592" s="92">
        <v>0</v>
      </c>
      <c r="K1592" s="69">
        <f t="shared" si="78"/>
        <v>108.92</v>
      </c>
      <c r="L1592" s="69">
        <f t="shared" si="79"/>
        <v>-0.37000000000000455</v>
      </c>
      <c r="M1592" s="69">
        <f t="shared" si="80"/>
        <v>0</v>
      </c>
    </row>
    <row r="1593" spans="1:14" x14ac:dyDescent="0.2">
      <c r="A1593" s="12" t="s">
        <v>269</v>
      </c>
      <c r="B1593" s="21" t="s">
        <v>270</v>
      </c>
      <c r="C1593" s="12" t="s">
        <v>121</v>
      </c>
      <c r="D1593" s="13" t="s">
        <v>25</v>
      </c>
      <c r="E1593" s="14" t="s">
        <v>26</v>
      </c>
      <c r="F1593" s="15">
        <v>3305</v>
      </c>
      <c r="G1593" s="86">
        <v>97.93</v>
      </c>
      <c r="H1593" s="87">
        <v>98.300000000000011</v>
      </c>
      <c r="I1593" s="87">
        <v>0</v>
      </c>
      <c r="J1593" s="92">
        <v>0</v>
      </c>
      <c r="K1593" s="69">
        <f t="shared" si="78"/>
        <v>97.93</v>
      </c>
      <c r="L1593" s="69">
        <f t="shared" si="79"/>
        <v>-0.37000000000000455</v>
      </c>
      <c r="M1593" s="69">
        <f t="shared" si="80"/>
        <v>0</v>
      </c>
    </row>
    <row r="1594" spans="1:14" x14ac:dyDescent="0.2">
      <c r="A1594" s="12" t="s">
        <v>269</v>
      </c>
      <c r="B1594" s="21" t="s">
        <v>270</v>
      </c>
      <c r="C1594" s="12" t="s">
        <v>121</v>
      </c>
      <c r="D1594" s="13" t="s">
        <v>27</v>
      </c>
      <c r="E1594" s="14" t="s">
        <v>28</v>
      </c>
      <c r="F1594" s="15">
        <v>3307</v>
      </c>
      <c r="G1594" s="86">
        <v>107.55</v>
      </c>
      <c r="H1594" s="87">
        <v>107.92</v>
      </c>
      <c r="I1594" s="87">
        <v>0</v>
      </c>
      <c r="J1594" s="92">
        <v>0</v>
      </c>
      <c r="K1594" s="69">
        <f t="shared" si="78"/>
        <v>107.55</v>
      </c>
      <c r="L1594" s="69">
        <f t="shared" si="79"/>
        <v>-0.37000000000000455</v>
      </c>
      <c r="M1594" s="69">
        <f t="shared" si="80"/>
        <v>0</v>
      </c>
    </row>
    <row r="1595" spans="1:14" x14ac:dyDescent="0.2">
      <c r="A1595" s="12" t="s">
        <v>269</v>
      </c>
      <c r="B1595" s="21" t="s">
        <v>270</v>
      </c>
      <c r="C1595" s="12" t="s">
        <v>121</v>
      </c>
      <c r="D1595" s="13" t="s">
        <v>29</v>
      </c>
      <c r="E1595" s="14" t="s">
        <v>30</v>
      </c>
      <c r="F1595" s="15">
        <v>3309</v>
      </c>
      <c r="G1595" s="86">
        <v>65.83</v>
      </c>
      <c r="H1595" s="87">
        <v>66.2</v>
      </c>
      <c r="I1595" s="87">
        <v>0</v>
      </c>
      <c r="J1595" s="92">
        <v>2596</v>
      </c>
      <c r="K1595" s="69">
        <f t="shared" si="78"/>
        <v>65.83</v>
      </c>
      <c r="L1595" s="69">
        <f t="shared" si="79"/>
        <v>-0.37000000000000455</v>
      </c>
      <c r="M1595" s="69">
        <f t="shared" si="80"/>
        <v>-960.52000000001181</v>
      </c>
    </row>
    <row r="1596" spans="1:14" x14ac:dyDescent="0.2">
      <c r="A1596" s="12" t="s">
        <v>269</v>
      </c>
      <c r="B1596" s="21" t="s">
        <v>270</v>
      </c>
      <c r="C1596" s="12" t="s">
        <v>121</v>
      </c>
      <c r="D1596" s="13" t="s">
        <v>31</v>
      </c>
      <c r="E1596" s="14" t="s">
        <v>32</v>
      </c>
      <c r="F1596" s="15">
        <v>3311</v>
      </c>
      <c r="G1596" s="86">
        <v>84.63</v>
      </c>
      <c r="H1596" s="87">
        <v>85</v>
      </c>
      <c r="I1596" s="87">
        <v>0</v>
      </c>
      <c r="J1596" s="92">
        <v>478</v>
      </c>
      <c r="K1596" s="69">
        <f t="shared" si="78"/>
        <v>84.63</v>
      </c>
      <c r="L1596" s="69">
        <f t="shared" si="79"/>
        <v>-0.37000000000000455</v>
      </c>
      <c r="M1596" s="69">
        <f t="shared" si="80"/>
        <v>-176.86000000000217</v>
      </c>
    </row>
    <row r="1597" spans="1:14" x14ac:dyDescent="0.2">
      <c r="A1597" s="12" t="s">
        <v>269</v>
      </c>
      <c r="B1597" s="21" t="s">
        <v>270</v>
      </c>
      <c r="C1597" s="12" t="s">
        <v>121</v>
      </c>
      <c r="D1597" s="13" t="s">
        <v>33</v>
      </c>
      <c r="E1597" s="14" t="s">
        <v>34</v>
      </c>
      <c r="F1597" s="15">
        <v>3313</v>
      </c>
      <c r="G1597" s="86">
        <v>90.16</v>
      </c>
      <c r="H1597" s="87">
        <v>90.53</v>
      </c>
      <c r="I1597" s="87">
        <v>0</v>
      </c>
      <c r="J1597" s="92">
        <v>0</v>
      </c>
      <c r="K1597" s="69">
        <f t="shared" si="78"/>
        <v>90.16</v>
      </c>
      <c r="L1597" s="69">
        <f t="shared" si="79"/>
        <v>-0.37000000000000455</v>
      </c>
      <c r="M1597" s="69">
        <f t="shared" si="80"/>
        <v>0</v>
      </c>
    </row>
    <row r="1598" spans="1:14" x14ac:dyDescent="0.2">
      <c r="A1598" s="12" t="s">
        <v>269</v>
      </c>
      <c r="B1598" s="21" t="s">
        <v>270</v>
      </c>
      <c r="C1598" s="12" t="s">
        <v>121</v>
      </c>
      <c r="D1598" s="13" t="s">
        <v>35</v>
      </c>
      <c r="E1598" s="14" t="s">
        <v>36</v>
      </c>
      <c r="F1598" s="15">
        <v>3315</v>
      </c>
      <c r="G1598" s="86">
        <v>102.98</v>
      </c>
      <c r="H1598" s="87">
        <v>103.35000000000001</v>
      </c>
      <c r="I1598" s="87">
        <v>0</v>
      </c>
      <c r="J1598" s="92">
        <v>147</v>
      </c>
      <c r="K1598" s="69">
        <f t="shared" si="78"/>
        <v>102.98</v>
      </c>
      <c r="L1598" s="69">
        <f t="shared" si="79"/>
        <v>-0.37000000000000455</v>
      </c>
      <c r="M1598" s="69">
        <f t="shared" si="80"/>
        <v>-54.390000000000668</v>
      </c>
    </row>
    <row r="1599" spans="1:14" x14ac:dyDescent="0.2">
      <c r="A1599" s="12" t="s">
        <v>269</v>
      </c>
      <c r="B1599" s="21" t="s">
        <v>270</v>
      </c>
      <c r="C1599" s="12" t="s">
        <v>121</v>
      </c>
      <c r="D1599" s="13" t="s">
        <v>37</v>
      </c>
      <c r="E1599" s="14" t="s">
        <v>38</v>
      </c>
      <c r="F1599" s="15">
        <v>3317</v>
      </c>
      <c r="G1599" s="86">
        <v>65.34</v>
      </c>
      <c r="H1599" s="87">
        <v>65.710000000000008</v>
      </c>
      <c r="I1599" s="87">
        <v>0</v>
      </c>
      <c r="J1599" s="92">
        <v>0</v>
      </c>
      <c r="K1599" s="69">
        <f t="shared" si="78"/>
        <v>65.34</v>
      </c>
      <c r="L1599" s="69">
        <f t="shared" si="79"/>
        <v>-0.37000000000000455</v>
      </c>
      <c r="M1599" s="69">
        <f t="shared" si="80"/>
        <v>0</v>
      </c>
    </row>
    <row r="1600" spans="1:14" x14ac:dyDescent="0.2">
      <c r="A1600" s="12" t="s">
        <v>269</v>
      </c>
      <c r="B1600" s="21" t="s">
        <v>270</v>
      </c>
      <c r="C1600" s="12" t="s">
        <v>121</v>
      </c>
      <c r="D1600" s="13" t="s">
        <v>39</v>
      </c>
      <c r="E1600" s="14" t="s">
        <v>40</v>
      </c>
      <c r="F1600" s="15">
        <v>3319</v>
      </c>
      <c r="G1600" s="86">
        <v>78.59</v>
      </c>
      <c r="H1600" s="87">
        <v>78.960000000000008</v>
      </c>
      <c r="I1600" s="87">
        <v>0</v>
      </c>
      <c r="J1600" s="92">
        <v>568</v>
      </c>
      <c r="K1600" s="69">
        <f t="shared" si="78"/>
        <v>78.59</v>
      </c>
      <c r="L1600" s="69">
        <f t="shared" si="79"/>
        <v>-0.37000000000000455</v>
      </c>
      <c r="M1600" s="69">
        <f t="shared" si="80"/>
        <v>-210.16000000000258</v>
      </c>
    </row>
    <row r="1601" spans="1:14" x14ac:dyDescent="0.2">
      <c r="A1601" s="12" t="s">
        <v>269</v>
      </c>
      <c r="B1601" s="21" t="s">
        <v>270</v>
      </c>
      <c r="C1601" s="12" t="s">
        <v>121</v>
      </c>
      <c r="D1601" s="13" t="s">
        <v>41</v>
      </c>
      <c r="E1601" s="14" t="s">
        <v>42</v>
      </c>
      <c r="F1601" s="15">
        <v>3321</v>
      </c>
      <c r="G1601" s="86">
        <v>87.28</v>
      </c>
      <c r="H1601" s="87">
        <v>87.65</v>
      </c>
      <c r="I1601" s="87">
        <v>0</v>
      </c>
      <c r="J1601" s="92">
        <v>1236</v>
      </c>
      <c r="K1601" s="69">
        <f t="shared" si="78"/>
        <v>87.28</v>
      </c>
      <c r="L1601" s="69">
        <f t="shared" si="79"/>
        <v>-0.37000000000000455</v>
      </c>
      <c r="M1601" s="69">
        <f t="shared" si="80"/>
        <v>-457.32000000000562</v>
      </c>
    </row>
    <row r="1602" spans="1:14" x14ac:dyDescent="0.2">
      <c r="A1602" s="12" t="s">
        <v>269</v>
      </c>
      <c r="B1602" s="21" t="s">
        <v>270</v>
      </c>
      <c r="C1602" s="12" t="s">
        <v>121</v>
      </c>
      <c r="D1602" s="13" t="s">
        <v>43</v>
      </c>
      <c r="E1602" s="14" t="s">
        <v>44</v>
      </c>
      <c r="F1602" s="15">
        <v>3323</v>
      </c>
      <c r="G1602" s="86">
        <v>55.43</v>
      </c>
      <c r="H1602" s="87">
        <v>55.8</v>
      </c>
      <c r="I1602" s="87">
        <v>0</v>
      </c>
      <c r="J1602" s="92">
        <v>112</v>
      </c>
      <c r="K1602" s="69">
        <f t="shared" si="78"/>
        <v>55.43</v>
      </c>
      <c r="L1602" s="69">
        <f t="shared" si="79"/>
        <v>-0.36999999999999744</v>
      </c>
      <c r="M1602" s="69">
        <f t="shared" si="80"/>
        <v>-41.439999999999714</v>
      </c>
    </row>
    <row r="1603" spans="1:14" x14ac:dyDescent="0.2">
      <c r="A1603" s="12" t="s">
        <v>269</v>
      </c>
      <c r="B1603" s="21" t="s">
        <v>270</v>
      </c>
      <c r="C1603" s="12" t="s">
        <v>121</v>
      </c>
      <c r="D1603" s="13" t="s">
        <v>45</v>
      </c>
      <c r="E1603" s="14" t="s">
        <v>46</v>
      </c>
      <c r="F1603" s="15">
        <v>3325</v>
      </c>
      <c r="G1603" s="86">
        <v>70.78</v>
      </c>
      <c r="H1603" s="87">
        <v>71.150000000000006</v>
      </c>
      <c r="I1603" s="87">
        <v>0</v>
      </c>
      <c r="J1603" s="92">
        <v>2970</v>
      </c>
      <c r="K1603" s="69">
        <f t="shared" si="78"/>
        <v>70.78</v>
      </c>
      <c r="L1603" s="69">
        <f t="shared" si="79"/>
        <v>-0.37000000000000455</v>
      </c>
      <c r="M1603" s="69">
        <f t="shared" si="80"/>
        <v>-1098.9000000000135</v>
      </c>
    </row>
    <row r="1604" spans="1:14" x14ac:dyDescent="0.2">
      <c r="A1604" s="12" t="s">
        <v>269</v>
      </c>
      <c r="B1604" s="21" t="s">
        <v>270</v>
      </c>
      <c r="C1604" s="12" t="s">
        <v>121</v>
      </c>
      <c r="D1604" s="13" t="s">
        <v>47</v>
      </c>
      <c r="E1604" s="14" t="s">
        <v>48</v>
      </c>
      <c r="F1604" s="15">
        <v>3327</v>
      </c>
      <c r="G1604" s="86">
        <v>78.59</v>
      </c>
      <c r="H1604" s="87">
        <v>78.960000000000008</v>
      </c>
      <c r="I1604" s="87">
        <v>0</v>
      </c>
      <c r="J1604" s="92">
        <v>1040</v>
      </c>
      <c r="K1604" s="69">
        <f t="shared" si="78"/>
        <v>78.59</v>
      </c>
      <c r="L1604" s="69">
        <f t="shared" si="79"/>
        <v>-0.37000000000000455</v>
      </c>
      <c r="M1604" s="69">
        <f t="shared" si="80"/>
        <v>-384.80000000000473</v>
      </c>
    </row>
    <row r="1605" spans="1:14" x14ac:dyDescent="0.2">
      <c r="A1605" s="12" t="s">
        <v>269</v>
      </c>
      <c r="B1605" s="21" t="s">
        <v>270</v>
      </c>
      <c r="C1605" s="12" t="s">
        <v>121</v>
      </c>
      <c r="D1605" s="13" t="s">
        <v>49</v>
      </c>
      <c r="E1605" s="14" t="s">
        <v>50</v>
      </c>
      <c r="F1605" s="15">
        <v>3329</v>
      </c>
      <c r="G1605" s="86">
        <v>84.13</v>
      </c>
      <c r="H1605" s="87">
        <v>84.5</v>
      </c>
      <c r="I1605" s="87">
        <v>0</v>
      </c>
      <c r="J1605" s="92">
        <v>0</v>
      </c>
      <c r="K1605" s="69">
        <f t="shared" si="78"/>
        <v>84.13</v>
      </c>
      <c r="L1605" s="69">
        <f t="shared" si="79"/>
        <v>-0.37000000000000455</v>
      </c>
      <c r="M1605" s="69">
        <f t="shared" si="80"/>
        <v>0</v>
      </c>
    </row>
    <row r="1606" spans="1:14" x14ac:dyDescent="0.2">
      <c r="A1606" s="12" t="s">
        <v>269</v>
      </c>
      <c r="B1606" s="21" t="s">
        <v>270</v>
      </c>
      <c r="C1606" s="12" t="s">
        <v>121</v>
      </c>
      <c r="D1606" s="16" t="s">
        <v>51</v>
      </c>
      <c r="E1606" s="17" t="s">
        <v>52</v>
      </c>
      <c r="F1606" s="15">
        <v>3331</v>
      </c>
      <c r="G1606" s="86">
        <v>93.5</v>
      </c>
      <c r="H1606" s="87">
        <v>93.87</v>
      </c>
      <c r="I1606" s="87">
        <v>0</v>
      </c>
      <c r="J1606" s="92">
        <v>307</v>
      </c>
      <c r="K1606" s="69">
        <f t="shared" si="78"/>
        <v>93.5</v>
      </c>
      <c r="L1606" s="69">
        <f t="shared" si="79"/>
        <v>-0.37000000000000455</v>
      </c>
      <c r="M1606" s="69">
        <f t="shared" si="80"/>
        <v>-113.5900000000014</v>
      </c>
    </row>
    <row r="1607" spans="1:14" x14ac:dyDescent="0.2">
      <c r="A1607" s="12" t="s">
        <v>172</v>
      </c>
      <c r="B1607" s="21" t="s">
        <v>173</v>
      </c>
      <c r="C1607" s="12" t="s">
        <v>100</v>
      </c>
      <c r="D1607" s="13" t="s">
        <v>21</v>
      </c>
      <c r="E1607" s="14" t="s">
        <v>22</v>
      </c>
      <c r="F1607" s="15">
        <v>3301</v>
      </c>
      <c r="G1607" s="86">
        <v>84.69</v>
      </c>
      <c r="H1607" s="87">
        <v>84.789999999999992</v>
      </c>
      <c r="I1607" s="87">
        <v>0</v>
      </c>
      <c r="J1607" s="92">
        <v>325</v>
      </c>
      <c r="K1607" s="69">
        <f t="shared" si="78"/>
        <v>84.69</v>
      </c>
      <c r="L1607" s="69">
        <f t="shared" si="79"/>
        <v>-9.9999999999994316E-2</v>
      </c>
      <c r="M1607" s="69">
        <f t="shared" si="80"/>
        <v>-32.499999999998153</v>
      </c>
      <c r="N1607" s="70">
        <f>SUM(M1607:M1622)</f>
        <v>-973.80000000000405</v>
      </c>
    </row>
    <row r="1608" spans="1:14" x14ac:dyDescent="0.2">
      <c r="A1608" s="12" t="s">
        <v>172</v>
      </c>
      <c r="B1608" s="21" t="s">
        <v>173</v>
      </c>
      <c r="C1608" s="12" t="s">
        <v>100</v>
      </c>
      <c r="D1608" s="13" t="s">
        <v>23</v>
      </c>
      <c r="E1608" s="14" t="s">
        <v>24</v>
      </c>
      <c r="F1608" s="15">
        <v>3303</v>
      </c>
      <c r="G1608" s="86">
        <v>91.77</v>
      </c>
      <c r="H1608" s="87">
        <v>91.86999999999999</v>
      </c>
      <c r="I1608" s="87">
        <v>0</v>
      </c>
      <c r="J1608" s="92">
        <v>0</v>
      </c>
      <c r="K1608" s="69">
        <f t="shared" si="78"/>
        <v>91.77</v>
      </c>
      <c r="L1608" s="69">
        <f t="shared" si="79"/>
        <v>-9.9999999999994316E-2</v>
      </c>
      <c r="M1608" s="69">
        <f t="shared" si="80"/>
        <v>0</v>
      </c>
    </row>
    <row r="1609" spans="1:14" x14ac:dyDescent="0.2">
      <c r="A1609" s="12" t="s">
        <v>172</v>
      </c>
      <c r="B1609" s="21" t="s">
        <v>173</v>
      </c>
      <c r="C1609" s="12" t="s">
        <v>100</v>
      </c>
      <c r="D1609" s="13" t="s">
        <v>25</v>
      </c>
      <c r="E1609" s="14" t="s">
        <v>26</v>
      </c>
      <c r="F1609" s="15">
        <v>3305</v>
      </c>
      <c r="G1609" s="86">
        <v>82.76</v>
      </c>
      <c r="H1609" s="87">
        <v>82.86</v>
      </c>
      <c r="I1609" s="87">
        <v>0</v>
      </c>
      <c r="J1609" s="92">
        <v>0</v>
      </c>
      <c r="K1609" s="69">
        <f t="shared" si="78"/>
        <v>82.76</v>
      </c>
      <c r="L1609" s="69">
        <f t="shared" si="79"/>
        <v>-9.9999999999994316E-2</v>
      </c>
      <c r="M1609" s="69">
        <f t="shared" si="80"/>
        <v>0</v>
      </c>
    </row>
    <row r="1610" spans="1:14" x14ac:dyDescent="0.2">
      <c r="A1610" s="12" t="s">
        <v>172</v>
      </c>
      <c r="B1610" s="21" t="s">
        <v>173</v>
      </c>
      <c r="C1610" s="12" t="s">
        <v>100</v>
      </c>
      <c r="D1610" s="13" t="s">
        <v>27</v>
      </c>
      <c r="E1610" s="14" t="s">
        <v>28</v>
      </c>
      <c r="F1610" s="15">
        <v>3307</v>
      </c>
      <c r="G1610" s="86">
        <v>90.7</v>
      </c>
      <c r="H1610" s="87">
        <v>90.8</v>
      </c>
      <c r="I1610" s="87">
        <v>0</v>
      </c>
      <c r="J1610" s="92">
        <v>0</v>
      </c>
      <c r="K1610" s="69">
        <f t="shared" si="78"/>
        <v>90.7</v>
      </c>
      <c r="L1610" s="69">
        <f t="shared" si="79"/>
        <v>-9.9999999999994316E-2</v>
      </c>
      <c r="M1610" s="69">
        <f t="shared" si="80"/>
        <v>0</v>
      </c>
    </row>
    <row r="1611" spans="1:14" x14ac:dyDescent="0.2">
      <c r="A1611" s="12" t="s">
        <v>172</v>
      </c>
      <c r="B1611" s="21" t="s">
        <v>173</v>
      </c>
      <c r="C1611" s="12" t="s">
        <v>100</v>
      </c>
      <c r="D1611" s="13" t="s">
        <v>29</v>
      </c>
      <c r="E1611" s="14" t="s">
        <v>30</v>
      </c>
      <c r="F1611" s="15">
        <v>3309</v>
      </c>
      <c r="G1611" s="86">
        <v>56.44</v>
      </c>
      <c r="H1611" s="87">
        <v>56.54</v>
      </c>
      <c r="I1611" s="87">
        <v>0</v>
      </c>
      <c r="J1611" s="92">
        <v>792</v>
      </c>
      <c r="K1611" s="69">
        <f t="shared" si="78"/>
        <v>56.44</v>
      </c>
      <c r="L1611" s="69">
        <f t="shared" si="79"/>
        <v>-0.10000000000000142</v>
      </c>
      <c r="M1611" s="69">
        <f t="shared" si="80"/>
        <v>-79.200000000001125</v>
      </c>
    </row>
    <row r="1612" spans="1:14" x14ac:dyDescent="0.2">
      <c r="A1612" s="12" t="s">
        <v>172</v>
      </c>
      <c r="B1612" s="21" t="s">
        <v>173</v>
      </c>
      <c r="C1612" s="12" t="s">
        <v>100</v>
      </c>
      <c r="D1612" s="13" t="s">
        <v>31</v>
      </c>
      <c r="E1612" s="14" t="s">
        <v>32</v>
      </c>
      <c r="F1612" s="15">
        <v>3311</v>
      </c>
      <c r="G1612" s="86">
        <v>71.83</v>
      </c>
      <c r="H1612" s="87">
        <v>71.929999999999993</v>
      </c>
      <c r="I1612" s="87">
        <v>0</v>
      </c>
      <c r="J1612" s="92">
        <v>281</v>
      </c>
      <c r="K1612" s="69">
        <f t="shared" si="78"/>
        <v>71.83</v>
      </c>
      <c r="L1612" s="69">
        <f t="shared" si="79"/>
        <v>-9.9999999999994316E-2</v>
      </c>
      <c r="M1612" s="69">
        <f t="shared" si="80"/>
        <v>-28.099999999998403</v>
      </c>
    </row>
    <row r="1613" spans="1:14" x14ac:dyDescent="0.2">
      <c r="A1613" s="12" t="s">
        <v>172</v>
      </c>
      <c r="B1613" s="21" t="s">
        <v>173</v>
      </c>
      <c r="C1613" s="12" t="s">
        <v>100</v>
      </c>
      <c r="D1613" s="13" t="s">
        <v>33</v>
      </c>
      <c r="E1613" s="14" t="s">
        <v>34</v>
      </c>
      <c r="F1613" s="15">
        <v>3313</v>
      </c>
      <c r="G1613" s="86">
        <v>76.38</v>
      </c>
      <c r="H1613" s="87">
        <v>76.47999999999999</v>
      </c>
      <c r="I1613" s="87">
        <v>0</v>
      </c>
      <c r="J1613" s="92">
        <v>0</v>
      </c>
      <c r="K1613" s="69">
        <f t="shared" si="78"/>
        <v>76.38</v>
      </c>
      <c r="L1613" s="69">
        <f t="shared" si="79"/>
        <v>-9.9999999999994316E-2</v>
      </c>
      <c r="M1613" s="69">
        <f t="shared" si="80"/>
        <v>0</v>
      </c>
    </row>
    <row r="1614" spans="1:14" x14ac:dyDescent="0.2">
      <c r="A1614" s="12" t="s">
        <v>172</v>
      </c>
      <c r="B1614" s="21" t="s">
        <v>173</v>
      </c>
      <c r="C1614" s="12" t="s">
        <v>100</v>
      </c>
      <c r="D1614" s="13" t="s">
        <v>35</v>
      </c>
      <c r="E1614" s="14" t="s">
        <v>36</v>
      </c>
      <c r="F1614" s="15">
        <v>3315</v>
      </c>
      <c r="G1614" s="86">
        <v>86.88</v>
      </c>
      <c r="H1614" s="87">
        <v>86.97999999999999</v>
      </c>
      <c r="I1614" s="87">
        <v>0</v>
      </c>
      <c r="J1614" s="92">
        <v>0</v>
      </c>
      <c r="K1614" s="69">
        <f t="shared" si="78"/>
        <v>86.88</v>
      </c>
      <c r="L1614" s="69">
        <f t="shared" si="79"/>
        <v>-9.9999999999994316E-2</v>
      </c>
      <c r="M1614" s="69">
        <f t="shared" si="80"/>
        <v>0</v>
      </c>
    </row>
    <row r="1615" spans="1:14" x14ac:dyDescent="0.2">
      <c r="A1615" s="12" t="s">
        <v>172</v>
      </c>
      <c r="B1615" s="21" t="s">
        <v>173</v>
      </c>
      <c r="C1615" s="12" t="s">
        <v>100</v>
      </c>
      <c r="D1615" s="13" t="s">
        <v>37</v>
      </c>
      <c r="E1615" s="14" t="s">
        <v>38</v>
      </c>
      <c r="F1615" s="15">
        <v>3317</v>
      </c>
      <c r="G1615" s="86">
        <v>56.01</v>
      </c>
      <c r="H1615" s="87">
        <v>56.11</v>
      </c>
      <c r="I1615" s="87">
        <v>0</v>
      </c>
      <c r="J1615" s="92">
        <v>0</v>
      </c>
      <c r="K1615" s="69">
        <f t="shared" si="78"/>
        <v>56.01</v>
      </c>
      <c r="L1615" s="69">
        <f t="shared" si="79"/>
        <v>-0.10000000000000142</v>
      </c>
      <c r="M1615" s="69">
        <f t="shared" si="80"/>
        <v>0</v>
      </c>
    </row>
    <row r="1616" spans="1:14" x14ac:dyDescent="0.2">
      <c r="A1616" s="12" t="s">
        <v>172</v>
      </c>
      <c r="B1616" s="21" t="s">
        <v>173</v>
      </c>
      <c r="C1616" s="12" t="s">
        <v>100</v>
      </c>
      <c r="D1616" s="13" t="s">
        <v>39</v>
      </c>
      <c r="E1616" s="14" t="s">
        <v>40</v>
      </c>
      <c r="F1616" s="15">
        <v>3319</v>
      </c>
      <c r="G1616" s="86">
        <v>66.87</v>
      </c>
      <c r="H1616" s="87">
        <v>66.97</v>
      </c>
      <c r="I1616" s="87">
        <v>0</v>
      </c>
      <c r="J1616" s="92">
        <v>383</v>
      </c>
      <c r="K1616" s="69">
        <f t="shared" si="78"/>
        <v>66.87</v>
      </c>
      <c r="L1616" s="69">
        <f t="shared" si="79"/>
        <v>-9.9999999999994316E-2</v>
      </c>
      <c r="M1616" s="69">
        <f t="shared" si="80"/>
        <v>-38.299999999997823</v>
      </c>
    </row>
    <row r="1617" spans="1:14" x14ac:dyDescent="0.2">
      <c r="A1617" s="12" t="s">
        <v>172</v>
      </c>
      <c r="B1617" s="21" t="s">
        <v>173</v>
      </c>
      <c r="C1617" s="12" t="s">
        <v>100</v>
      </c>
      <c r="D1617" s="13" t="s">
        <v>41</v>
      </c>
      <c r="E1617" s="14" t="s">
        <v>42</v>
      </c>
      <c r="F1617" s="15">
        <v>3321</v>
      </c>
      <c r="G1617" s="86">
        <v>73.989999999999995</v>
      </c>
      <c r="H1617" s="87">
        <v>74.089999999999989</v>
      </c>
      <c r="I1617" s="87">
        <v>0</v>
      </c>
      <c r="J1617" s="92">
        <v>0</v>
      </c>
      <c r="K1617" s="69">
        <f t="shared" si="78"/>
        <v>73.989999999999995</v>
      </c>
      <c r="L1617" s="69">
        <f t="shared" si="79"/>
        <v>-9.9999999999994316E-2</v>
      </c>
      <c r="M1617" s="69">
        <f t="shared" si="80"/>
        <v>0</v>
      </c>
    </row>
    <row r="1618" spans="1:14" x14ac:dyDescent="0.2">
      <c r="A1618" s="12" t="s">
        <v>172</v>
      </c>
      <c r="B1618" s="21" t="s">
        <v>173</v>
      </c>
      <c r="C1618" s="12" t="s">
        <v>100</v>
      </c>
      <c r="D1618" s="13" t="s">
        <v>43</v>
      </c>
      <c r="E1618" s="14" t="s">
        <v>44</v>
      </c>
      <c r="F1618" s="15">
        <v>3323</v>
      </c>
      <c r="G1618" s="86">
        <v>47.89</v>
      </c>
      <c r="H1618" s="87">
        <v>47.99</v>
      </c>
      <c r="I1618" s="87">
        <v>0</v>
      </c>
      <c r="J1618" s="92">
        <v>352</v>
      </c>
      <c r="K1618" s="69">
        <f t="shared" si="78"/>
        <v>47.89</v>
      </c>
      <c r="L1618" s="69">
        <f t="shared" si="79"/>
        <v>-0.10000000000000142</v>
      </c>
      <c r="M1618" s="69">
        <f t="shared" si="80"/>
        <v>-35.2000000000005</v>
      </c>
    </row>
    <row r="1619" spans="1:14" x14ac:dyDescent="0.2">
      <c r="A1619" s="12" t="s">
        <v>172</v>
      </c>
      <c r="B1619" s="21" t="s">
        <v>173</v>
      </c>
      <c r="C1619" s="12" t="s">
        <v>100</v>
      </c>
      <c r="D1619" s="13" t="s">
        <v>45</v>
      </c>
      <c r="E1619" s="14" t="s">
        <v>46</v>
      </c>
      <c r="F1619" s="15">
        <v>3325</v>
      </c>
      <c r="G1619" s="86">
        <v>60.47</v>
      </c>
      <c r="H1619" s="87">
        <v>60.57</v>
      </c>
      <c r="I1619" s="87">
        <v>0</v>
      </c>
      <c r="J1619" s="92">
        <v>7207</v>
      </c>
      <c r="K1619" s="69">
        <f t="shared" si="78"/>
        <v>60.47</v>
      </c>
      <c r="L1619" s="69">
        <f t="shared" si="79"/>
        <v>-0.10000000000000142</v>
      </c>
      <c r="M1619" s="69">
        <f t="shared" si="80"/>
        <v>-720.70000000001028</v>
      </c>
    </row>
    <row r="1620" spans="1:14" x14ac:dyDescent="0.2">
      <c r="A1620" s="12" t="s">
        <v>172</v>
      </c>
      <c r="B1620" s="21" t="s">
        <v>173</v>
      </c>
      <c r="C1620" s="12" t="s">
        <v>100</v>
      </c>
      <c r="D1620" s="13" t="s">
        <v>47</v>
      </c>
      <c r="E1620" s="14" t="s">
        <v>48</v>
      </c>
      <c r="F1620" s="15">
        <v>3327</v>
      </c>
      <c r="G1620" s="86">
        <v>66.87</v>
      </c>
      <c r="H1620" s="87">
        <v>66.97</v>
      </c>
      <c r="I1620" s="87">
        <v>0</v>
      </c>
      <c r="J1620" s="92">
        <v>398</v>
      </c>
      <c r="K1620" s="69">
        <f t="shared" si="78"/>
        <v>66.87</v>
      </c>
      <c r="L1620" s="69">
        <f t="shared" si="79"/>
        <v>-9.9999999999994316E-2</v>
      </c>
      <c r="M1620" s="69">
        <f t="shared" si="80"/>
        <v>-39.799999999997738</v>
      </c>
    </row>
    <row r="1621" spans="1:14" x14ac:dyDescent="0.2">
      <c r="A1621" s="12" t="s">
        <v>172</v>
      </c>
      <c r="B1621" s="21" t="s">
        <v>173</v>
      </c>
      <c r="C1621" s="12" t="s">
        <v>100</v>
      </c>
      <c r="D1621" s="13" t="s">
        <v>49</v>
      </c>
      <c r="E1621" s="14" t="s">
        <v>50</v>
      </c>
      <c r="F1621" s="15">
        <v>3329</v>
      </c>
      <c r="G1621" s="86">
        <v>71.41</v>
      </c>
      <c r="H1621" s="87">
        <v>71.509999999999991</v>
      </c>
      <c r="I1621" s="87">
        <v>0</v>
      </c>
      <c r="J1621" s="92">
        <v>0</v>
      </c>
      <c r="K1621" s="69">
        <f t="shared" si="78"/>
        <v>71.41</v>
      </c>
      <c r="L1621" s="69">
        <f t="shared" si="79"/>
        <v>-9.9999999999994316E-2</v>
      </c>
      <c r="M1621" s="69">
        <f t="shared" si="80"/>
        <v>0</v>
      </c>
    </row>
    <row r="1622" spans="1:14" x14ac:dyDescent="0.2">
      <c r="A1622" s="12" t="s">
        <v>172</v>
      </c>
      <c r="B1622" s="21" t="s">
        <v>173</v>
      </c>
      <c r="C1622" s="12" t="s">
        <v>100</v>
      </c>
      <c r="D1622" s="16" t="s">
        <v>51</v>
      </c>
      <c r="E1622" s="17" t="s">
        <v>52</v>
      </c>
      <c r="F1622" s="15">
        <v>3331</v>
      </c>
      <c r="G1622" s="86">
        <v>79.09</v>
      </c>
      <c r="H1622" s="87">
        <v>79.19</v>
      </c>
      <c r="I1622" s="87">
        <v>0</v>
      </c>
      <c r="J1622" s="92">
        <v>0</v>
      </c>
      <c r="K1622" s="69">
        <f t="shared" si="78"/>
        <v>79.09</v>
      </c>
      <c r="L1622" s="69">
        <f t="shared" si="79"/>
        <v>-9.9999999999994316E-2</v>
      </c>
      <c r="M1622" s="69">
        <f t="shared" si="80"/>
        <v>0</v>
      </c>
    </row>
    <row r="1623" spans="1:14" x14ac:dyDescent="0.2">
      <c r="A1623" s="12" t="s">
        <v>207</v>
      </c>
      <c r="B1623" s="23" t="s">
        <v>208</v>
      </c>
      <c r="C1623" s="12" t="s">
        <v>91</v>
      </c>
      <c r="D1623" s="13" t="s">
        <v>21</v>
      </c>
      <c r="E1623" s="14" t="s">
        <v>22</v>
      </c>
      <c r="F1623" s="15">
        <v>3301</v>
      </c>
      <c r="G1623" s="86">
        <v>126.2</v>
      </c>
      <c r="H1623" s="87">
        <v>126.42</v>
      </c>
      <c r="I1623" s="87">
        <v>0</v>
      </c>
      <c r="J1623" s="92">
        <v>46</v>
      </c>
      <c r="K1623" s="69">
        <f t="shared" si="78"/>
        <v>126.2</v>
      </c>
      <c r="L1623" s="69">
        <f t="shared" si="79"/>
        <v>-0.21999999999999886</v>
      </c>
      <c r="M1623" s="69">
        <f t="shared" si="80"/>
        <v>-10.119999999999948</v>
      </c>
      <c r="N1623" s="71">
        <f>SUM(M1623:M1638)</f>
        <v>-836.87999999999579</v>
      </c>
    </row>
    <row r="1624" spans="1:14" x14ac:dyDescent="0.2">
      <c r="A1624" s="12" t="s">
        <v>207</v>
      </c>
      <c r="B1624" s="23" t="s">
        <v>208</v>
      </c>
      <c r="C1624" s="12" t="s">
        <v>91</v>
      </c>
      <c r="D1624" s="13" t="s">
        <v>23</v>
      </c>
      <c r="E1624" s="14" t="s">
        <v>24</v>
      </c>
      <c r="F1624" s="15">
        <v>3303</v>
      </c>
      <c r="G1624" s="86">
        <v>137.99</v>
      </c>
      <c r="H1624" s="87">
        <v>138.21</v>
      </c>
      <c r="I1624" s="87">
        <v>0</v>
      </c>
      <c r="J1624" s="92">
        <v>167</v>
      </c>
      <c r="K1624" s="69">
        <f t="shared" si="78"/>
        <v>137.99</v>
      </c>
      <c r="L1624" s="69">
        <f t="shared" si="79"/>
        <v>-0.21999999999999886</v>
      </c>
      <c r="M1624" s="69">
        <f t="shared" si="80"/>
        <v>-36.73999999999981</v>
      </c>
    </row>
    <row r="1625" spans="1:14" x14ac:dyDescent="0.2">
      <c r="A1625" s="12" t="s">
        <v>207</v>
      </c>
      <c r="B1625" s="23" t="s">
        <v>208</v>
      </c>
      <c r="C1625" s="12" t="s">
        <v>91</v>
      </c>
      <c r="D1625" s="13" t="s">
        <v>25</v>
      </c>
      <c r="E1625" s="14" t="s">
        <v>26</v>
      </c>
      <c r="F1625" s="15">
        <v>3305</v>
      </c>
      <c r="G1625" s="86">
        <v>123.13</v>
      </c>
      <c r="H1625" s="87">
        <v>123.35</v>
      </c>
      <c r="I1625" s="87">
        <v>0</v>
      </c>
      <c r="J1625" s="92">
        <v>0</v>
      </c>
      <c r="K1625" s="69">
        <f t="shared" si="78"/>
        <v>123.13</v>
      </c>
      <c r="L1625" s="69">
        <f t="shared" si="79"/>
        <v>-0.21999999999999886</v>
      </c>
      <c r="M1625" s="69">
        <f t="shared" si="80"/>
        <v>0</v>
      </c>
    </row>
    <row r="1626" spans="1:14" x14ac:dyDescent="0.2">
      <c r="A1626" s="12" t="s">
        <v>207</v>
      </c>
      <c r="B1626" s="23" t="s">
        <v>208</v>
      </c>
      <c r="C1626" s="12" t="s">
        <v>91</v>
      </c>
      <c r="D1626" s="13" t="s">
        <v>27</v>
      </c>
      <c r="E1626" s="14" t="s">
        <v>28</v>
      </c>
      <c r="F1626" s="15">
        <v>3307</v>
      </c>
      <c r="G1626" s="86">
        <v>134.91999999999999</v>
      </c>
      <c r="H1626" s="87">
        <v>135.13999999999999</v>
      </c>
      <c r="I1626" s="87">
        <v>0</v>
      </c>
      <c r="J1626" s="92">
        <v>0</v>
      </c>
      <c r="K1626" s="69">
        <f t="shared" si="78"/>
        <v>134.91999999999999</v>
      </c>
      <c r="L1626" s="69">
        <f t="shared" si="79"/>
        <v>-0.21999999999999886</v>
      </c>
      <c r="M1626" s="69">
        <f t="shared" si="80"/>
        <v>0</v>
      </c>
    </row>
    <row r="1627" spans="1:14" x14ac:dyDescent="0.2">
      <c r="A1627" s="12" t="s">
        <v>207</v>
      </c>
      <c r="B1627" s="23" t="s">
        <v>208</v>
      </c>
      <c r="C1627" s="12" t="s">
        <v>91</v>
      </c>
      <c r="D1627" s="13" t="s">
        <v>29</v>
      </c>
      <c r="E1627" s="14" t="s">
        <v>30</v>
      </c>
      <c r="F1627" s="15">
        <v>3309</v>
      </c>
      <c r="G1627" s="86">
        <v>80.239999999999995</v>
      </c>
      <c r="H1627" s="87">
        <v>80.459999999999994</v>
      </c>
      <c r="I1627" s="87">
        <v>0</v>
      </c>
      <c r="J1627" s="92">
        <v>615</v>
      </c>
      <c r="K1627" s="69">
        <f t="shared" si="78"/>
        <v>80.239999999999995</v>
      </c>
      <c r="L1627" s="69">
        <f t="shared" si="79"/>
        <v>-0.21999999999999886</v>
      </c>
      <c r="M1627" s="69">
        <f t="shared" si="80"/>
        <v>-135.2999999999993</v>
      </c>
    </row>
    <row r="1628" spans="1:14" x14ac:dyDescent="0.2">
      <c r="A1628" s="12" t="s">
        <v>207</v>
      </c>
      <c r="B1628" s="23" t="s">
        <v>208</v>
      </c>
      <c r="C1628" s="12" t="s">
        <v>91</v>
      </c>
      <c r="D1628" s="13" t="s">
        <v>31</v>
      </c>
      <c r="E1628" s="14" t="s">
        <v>32</v>
      </c>
      <c r="F1628" s="15">
        <v>3311</v>
      </c>
      <c r="G1628" s="86">
        <v>105.81</v>
      </c>
      <c r="H1628" s="87">
        <v>106.03</v>
      </c>
      <c r="I1628" s="87">
        <v>0</v>
      </c>
      <c r="J1628" s="92">
        <v>365</v>
      </c>
      <c r="K1628" s="69">
        <f t="shared" si="78"/>
        <v>105.81</v>
      </c>
      <c r="L1628" s="69">
        <f t="shared" si="79"/>
        <v>-0.21999999999999886</v>
      </c>
      <c r="M1628" s="69">
        <f t="shared" si="80"/>
        <v>-80.299999999999585</v>
      </c>
    </row>
    <row r="1629" spans="1:14" x14ac:dyDescent="0.2">
      <c r="A1629" s="12" t="s">
        <v>207</v>
      </c>
      <c r="B1629" s="23" t="s">
        <v>208</v>
      </c>
      <c r="C1629" s="12" t="s">
        <v>91</v>
      </c>
      <c r="D1629" s="13" t="s">
        <v>33</v>
      </c>
      <c r="E1629" s="14" t="s">
        <v>34</v>
      </c>
      <c r="F1629" s="15">
        <v>3313</v>
      </c>
      <c r="G1629" s="86">
        <v>113.18</v>
      </c>
      <c r="H1629" s="87">
        <v>113.4</v>
      </c>
      <c r="I1629" s="87">
        <v>0</v>
      </c>
      <c r="J1629" s="92">
        <v>0</v>
      </c>
      <c r="K1629" s="69">
        <f t="shared" si="78"/>
        <v>113.18</v>
      </c>
      <c r="L1629" s="69">
        <f t="shared" si="79"/>
        <v>-0.21999999999999886</v>
      </c>
      <c r="M1629" s="69">
        <f t="shared" si="80"/>
        <v>0</v>
      </c>
    </row>
    <row r="1630" spans="1:14" x14ac:dyDescent="0.2">
      <c r="A1630" s="12" t="s">
        <v>207</v>
      </c>
      <c r="B1630" s="23" t="s">
        <v>208</v>
      </c>
      <c r="C1630" s="12" t="s">
        <v>91</v>
      </c>
      <c r="D1630" s="13" t="s">
        <v>35</v>
      </c>
      <c r="E1630" s="14" t="s">
        <v>36</v>
      </c>
      <c r="F1630" s="15">
        <v>3315</v>
      </c>
      <c r="G1630" s="86">
        <v>130.07</v>
      </c>
      <c r="H1630" s="87">
        <v>130.29</v>
      </c>
      <c r="I1630" s="87">
        <v>0</v>
      </c>
      <c r="J1630" s="92">
        <v>850</v>
      </c>
      <c r="K1630" s="69">
        <f t="shared" si="78"/>
        <v>130.07</v>
      </c>
      <c r="L1630" s="69">
        <f t="shared" si="79"/>
        <v>-0.21999999999999886</v>
      </c>
      <c r="M1630" s="69">
        <f t="shared" si="80"/>
        <v>-186.99999999999903</v>
      </c>
    </row>
    <row r="1631" spans="1:14" x14ac:dyDescent="0.2">
      <c r="A1631" s="12" t="s">
        <v>207</v>
      </c>
      <c r="B1631" s="23" t="s">
        <v>208</v>
      </c>
      <c r="C1631" s="12" t="s">
        <v>91</v>
      </c>
      <c r="D1631" s="13" t="s">
        <v>37</v>
      </c>
      <c r="E1631" s="14" t="s">
        <v>38</v>
      </c>
      <c r="F1631" s="15">
        <v>3317</v>
      </c>
      <c r="G1631" s="86">
        <v>79.73</v>
      </c>
      <c r="H1631" s="87">
        <v>79.95</v>
      </c>
      <c r="I1631" s="87">
        <v>0</v>
      </c>
      <c r="J1631" s="92">
        <v>0</v>
      </c>
      <c r="K1631" s="69">
        <f t="shared" si="78"/>
        <v>79.73</v>
      </c>
      <c r="L1631" s="69">
        <f t="shared" si="79"/>
        <v>-0.21999999999999886</v>
      </c>
      <c r="M1631" s="69">
        <f t="shared" si="80"/>
        <v>0</v>
      </c>
    </row>
    <row r="1632" spans="1:14" x14ac:dyDescent="0.2">
      <c r="A1632" s="12" t="s">
        <v>207</v>
      </c>
      <c r="B1632" s="23" t="s">
        <v>208</v>
      </c>
      <c r="C1632" s="12" t="s">
        <v>91</v>
      </c>
      <c r="D1632" s="13" t="s">
        <v>39</v>
      </c>
      <c r="E1632" s="14" t="s">
        <v>40</v>
      </c>
      <c r="F1632" s="15">
        <v>3319</v>
      </c>
      <c r="G1632" s="86">
        <v>97.89</v>
      </c>
      <c r="H1632" s="87">
        <v>98.11</v>
      </c>
      <c r="I1632" s="87">
        <v>0</v>
      </c>
      <c r="J1632" s="92">
        <v>1229</v>
      </c>
      <c r="K1632" s="69">
        <f t="shared" si="78"/>
        <v>97.89</v>
      </c>
      <c r="L1632" s="69">
        <f t="shared" si="79"/>
        <v>-0.21999999999999886</v>
      </c>
      <c r="M1632" s="69">
        <f t="shared" si="80"/>
        <v>-270.37999999999863</v>
      </c>
    </row>
    <row r="1633" spans="1:14" x14ac:dyDescent="0.2">
      <c r="A1633" s="12" t="s">
        <v>207</v>
      </c>
      <c r="B1633" s="23" t="s">
        <v>208</v>
      </c>
      <c r="C1633" s="12" t="s">
        <v>91</v>
      </c>
      <c r="D1633" s="13" t="s">
        <v>41</v>
      </c>
      <c r="E1633" s="14" t="s">
        <v>42</v>
      </c>
      <c r="F1633" s="15">
        <v>3321</v>
      </c>
      <c r="G1633" s="86">
        <v>109.63</v>
      </c>
      <c r="H1633" s="87">
        <v>109.85</v>
      </c>
      <c r="I1633" s="87">
        <v>0</v>
      </c>
      <c r="J1633" s="92">
        <v>285</v>
      </c>
      <c r="K1633" s="69">
        <f t="shared" si="78"/>
        <v>109.63</v>
      </c>
      <c r="L1633" s="69">
        <f t="shared" si="79"/>
        <v>-0.21999999999999886</v>
      </c>
      <c r="M1633" s="69">
        <f t="shared" si="80"/>
        <v>-62.699999999999676</v>
      </c>
    </row>
    <row r="1634" spans="1:14" x14ac:dyDescent="0.2">
      <c r="A1634" s="12" t="s">
        <v>207</v>
      </c>
      <c r="B1634" s="23" t="s">
        <v>208</v>
      </c>
      <c r="C1634" s="12" t="s">
        <v>91</v>
      </c>
      <c r="D1634" s="13" t="s">
        <v>43</v>
      </c>
      <c r="E1634" s="14" t="s">
        <v>44</v>
      </c>
      <c r="F1634" s="15">
        <v>3323</v>
      </c>
      <c r="G1634" s="86">
        <v>66.73</v>
      </c>
      <c r="H1634" s="87">
        <v>66.95</v>
      </c>
      <c r="I1634" s="87">
        <v>0</v>
      </c>
      <c r="J1634" s="92">
        <v>0</v>
      </c>
      <c r="K1634" s="69">
        <f t="shared" si="78"/>
        <v>66.73</v>
      </c>
      <c r="L1634" s="69">
        <f t="shared" si="79"/>
        <v>-0.21999999999999886</v>
      </c>
      <c r="M1634" s="69">
        <f t="shared" si="80"/>
        <v>0</v>
      </c>
    </row>
    <row r="1635" spans="1:14" x14ac:dyDescent="0.2">
      <c r="A1635" s="12" t="s">
        <v>207</v>
      </c>
      <c r="B1635" s="23" t="s">
        <v>208</v>
      </c>
      <c r="C1635" s="12" t="s">
        <v>91</v>
      </c>
      <c r="D1635" s="13" t="s">
        <v>45</v>
      </c>
      <c r="E1635" s="14" t="s">
        <v>46</v>
      </c>
      <c r="F1635" s="15">
        <v>3325</v>
      </c>
      <c r="G1635" s="86">
        <v>87.25</v>
      </c>
      <c r="H1635" s="87">
        <v>87.47</v>
      </c>
      <c r="I1635" s="87">
        <v>0</v>
      </c>
      <c r="J1635" s="92">
        <v>61</v>
      </c>
      <c r="K1635" s="69">
        <f t="shared" si="78"/>
        <v>87.25</v>
      </c>
      <c r="L1635" s="69">
        <f t="shared" si="79"/>
        <v>-0.21999999999999886</v>
      </c>
      <c r="M1635" s="69">
        <f t="shared" si="80"/>
        <v>-13.419999999999931</v>
      </c>
    </row>
    <row r="1636" spans="1:14" x14ac:dyDescent="0.2">
      <c r="A1636" s="12" t="s">
        <v>207</v>
      </c>
      <c r="B1636" s="23" t="s">
        <v>208</v>
      </c>
      <c r="C1636" s="12" t="s">
        <v>91</v>
      </c>
      <c r="D1636" s="13" t="s">
        <v>47</v>
      </c>
      <c r="E1636" s="14" t="s">
        <v>48</v>
      </c>
      <c r="F1636" s="15">
        <v>3327</v>
      </c>
      <c r="G1636" s="86">
        <v>97.89</v>
      </c>
      <c r="H1636" s="87">
        <v>98.11</v>
      </c>
      <c r="I1636" s="87">
        <v>0</v>
      </c>
      <c r="J1636" s="92">
        <v>0</v>
      </c>
      <c r="K1636" s="69">
        <f t="shared" si="78"/>
        <v>97.89</v>
      </c>
      <c r="L1636" s="69">
        <f t="shared" si="79"/>
        <v>-0.21999999999999886</v>
      </c>
      <c r="M1636" s="69">
        <f t="shared" si="80"/>
        <v>0</v>
      </c>
    </row>
    <row r="1637" spans="1:14" x14ac:dyDescent="0.2">
      <c r="A1637" s="12" t="s">
        <v>207</v>
      </c>
      <c r="B1637" s="23" t="s">
        <v>208</v>
      </c>
      <c r="C1637" s="12" t="s">
        <v>91</v>
      </c>
      <c r="D1637" s="13" t="s">
        <v>49</v>
      </c>
      <c r="E1637" s="14" t="s">
        <v>50</v>
      </c>
      <c r="F1637" s="15">
        <v>3329</v>
      </c>
      <c r="G1637" s="86">
        <v>105.33</v>
      </c>
      <c r="H1637" s="87">
        <v>105.55</v>
      </c>
      <c r="I1637" s="87">
        <v>0</v>
      </c>
      <c r="J1637" s="92">
        <v>0</v>
      </c>
      <c r="K1637" s="69">
        <f t="shared" si="78"/>
        <v>105.33</v>
      </c>
      <c r="L1637" s="69">
        <f t="shared" si="79"/>
        <v>-0.21999999999999886</v>
      </c>
      <c r="M1637" s="69">
        <f t="shared" si="80"/>
        <v>0</v>
      </c>
    </row>
    <row r="1638" spans="1:14" x14ac:dyDescent="0.2">
      <c r="A1638" s="12" t="s">
        <v>207</v>
      </c>
      <c r="B1638" s="23" t="s">
        <v>208</v>
      </c>
      <c r="C1638" s="12" t="s">
        <v>91</v>
      </c>
      <c r="D1638" s="16" t="s">
        <v>51</v>
      </c>
      <c r="E1638" s="17" t="s">
        <v>52</v>
      </c>
      <c r="F1638" s="15">
        <v>3331</v>
      </c>
      <c r="G1638" s="86">
        <v>118.24</v>
      </c>
      <c r="H1638" s="87">
        <v>118.46</v>
      </c>
      <c r="I1638" s="87">
        <v>0</v>
      </c>
      <c r="J1638" s="92">
        <v>186</v>
      </c>
      <c r="K1638" s="69">
        <f t="shared" si="78"/>
        <v>118.24</v>
      </c>
      <c r="L1638" s="69">
        <f t="shared" si="79"/>
        <v>-0.21999999999999886</v>
      </c>
      <c r="M1638" s="69">
        <f t="shared" si="80"/>
        <v>-40.919999999999789</v>
      </c>
    </row>
    <row r="1639" spans="1:14" x14ac:dyDescent="0.2">
      <c r="A1639" s="20" t="s">
        <v>310</v>
      </c>
      <c r="B1639" s="21" t="s">
        <v>311</v>
      </c>
      <c r="C1639" s="12" t="s">
        <v>20</v>
      </c>
      <c r="D1639" s="13" t="s">
        <v>21</v>
      </c>
      <c r="E1639" s="14" t="s">
        <v>22</v>
      </c>
      <c r="F1639" s="15">
        <v>3301</v>
      </c>
      <c r="G1639" s="86">
        <v>84.25</v>
      </c>
      <c r="H1639" s="87">
        <v>84.46</v>
      </c>
      <c r="I1639" s="87">
        <v>2.1719471778922046E-2</v>
      </c>
      <c r="J1639" s="92">
        <v>186</v>
      </c>
      <c r="K1639" s="69">
        <f t="shared" ref="K1639:K1702" si="81">+G1639+I1639</f>
        <v>84.271719471778923</v>
      </c>
      <c r="L1639" s="69">
        <f t="shared" ref="L1639:L1702" si="82">+K1639-H1639</f>
        <v>-0.18828052822107111</v>
      </c>
      <c r="M1639" s="69">
        <f t="shared" ref="M1639:M1702" si="83">+L1639*J1639</f>
        <v>-35.020178249119226</v>
      </c>
      <c r="N1639" s="70">
        <f>SUM(M1639:M1654)</f>
        <v>-4563.1668819660354</v>
      </c>
    </row>
    <row r="1640" spans="1:14" x14ac:dyDescent="0.2">
      <c r="A1640" s="20" t="s">
        <v>310</v>
      </c>
      <c r="B1640" s="21" t="s">
        <v>311</v>
      </c>
      <c r="C1640" s="12" t="s">
        <v>20</v>
      </c>
      <c r="D1640" s="13" t="s">
        <v>23</v>
      </c>
      <c r="E1640" s="14" t="s">
        <v>24</v>
      </c>
      <c r="F1640" s="15">
        <v>3303</v>
      </c>
      <c r="G1640" s="86">
        <v>91.21</v>
      </c>
      <c r="H1640" s="87">
        <v>91.419999999999987</v>
      </c>
      <c r="I1640" s="87">
        <v>2.1719471778922046E-2</v>
      </c>
      <c r="J1640" s="92">
        <v>0</v>
      </c>
      <c r="K1640" s="69">
        <f t="shared" si="81"/>
        <v>91.231719471778916</v>
      </c>
      <c r="L1640" s="69">
        <f t="shared" si="82"/>
        <v>-0.18828052822107111</v>
      </c>
      <c r="M1640" s="69">
        <f t="shared" si="83"/>
        <v>0</v>
      </c>
    </row>
    <row r="1641" spans="1:14" x14ac:dyDescent="0.2">
      <c r="A1641" s="20" t="s">
        <v>310</v>
      </c>
      <c r="B1641" s="21" t="s">
        <v>311</v>
      </c>
      <c r="C1641" s="12" t="s">
        <v>20</v>
      </c>
      <c r="D1641" s="13" t="s">
        <v>25</v>
      </c>
      <c r="E1641" s="14" t="s">
        <v>26</v>
      </c>
      <c r="F1641" s="15">
        <v>3305</v>
      </c>
      <c r="G1641" s="86">
        <v>82.3</v>
      </c>
      <c r="H1641" s="87">
        <v>82.509999999999991</v>
      </c>
      <c r="I1641" s="87">
        <v>2.1719471778922046E-2</v>
      </c>
      <c r="J1641" s="92">
        <v>103</v>
      </c>
      <c r="K1641" s="69">
        <f t="shared" si="81"/>
        <v>82.32171947177892</v>
      </c>
      <c r="L1641" s="69">
        <f t="shared" si="82"/>
        <v>-0.18828052822107111</v>
      </c>
      <c r="M1641" s="69">
        <f t="shared" si="83"/>
        <v>-19.392894406770324</v>
      </c>
    </row>
    <row r="1642" spans="1:14" x14ac:dyDescent="0.2">
      <c r="A1642" s="20" t="s">
        <v>310</v>
      </c>
      <c r="B1642" s="21" t="s">
        <v>311</v>
      </c>
      <c r="C1642" s="12" t="s">
        <v>20</v>
      </c>
      <c r="D1642" s="13" t="s">
        <v>27</v>
      </c>
      <c r="E1642" s="14" t="s">
        <v>28</v>
      </c>
      <c r="F1642" s="15">
        <v>3307</v>
      </c>
      <c r="G1642" s="86">
        <v>89.97</v>
      </c>
      <c r="H1642" s="87">
        <v>90.179999999999993</v>
      </c>
      <c r="I1642" s="87">
        <v>2.1719471778922046E-2</v>
      </c>
      <c r="J1642" s="92">
        <v>0</v>
      </c>
      <c r="K1642" s="69">
        <f t="shared" si="81"/>
        <v>89.991719471778922</v>
      </c>
      <c r="L1642" s="69">
        <f t="shared" si="82"/>
        <v>-0.18828052822107111</v>
      </c>
      <c r="M1642" s="69">
        <f t="shared" si="83"/>
        <v>0</v>
      </c>
    </row>
    <row r="1643" spans="1:14" x14ac:dyDescent="0.2">
      <c r="A1643" s="20" t="s">
        <v>310</v>
      </c>
      <c r="B1643" s="21" t="s">
        <v>311</v>
      </c>
      <c r="C1643" s="12" t="s">
        <v>20</v>
      </c>
      <c r="D1643" s="13" t="s">
        <v>29</v>
      </c>
      <c r="E1643" s="14" t="s">
        <v>30</v>
      </c>
      <c r="F1643" s="15">
        <v>3309</v>
      </c>
      <c r="G1643" s="86">
        <v>56.41</v>
      </c>
      <c r="H1643" s="87">
        <v>56.62</v>
      </c>
      <c r="I1643" s="87">
        <v>2.1719471778922046E-2</v>
      </c>
      <c r="J1643" s="92">
        <v>10697</v>
      </c>
      <c r="K1643" s="69">
        <f t="shared" si="81"/>
        <v>56.431719471778919</v>
      </c>
      <c r="L1643" s="69">
        <f t="shared" si="82"/>
        <v>-0.18828052822107821</v>
      </c>
      <c r="M1643" s="69">
        <f t="shared" si="83"/>
        <v>-2014.0368103808737</v>
      </c>
    </row>
    <row r="1644" spans="1:14" x14ac:dyDescent="0.2">
      <c r="A1644" s="20" t="s">
        <v>310</v>
      </c>
      <c r="B1644" s="21" t="s">
        <v>311</v>
      </c>
      <c r="C1644" s="12" t="s">
        <v>20</v>
      </c>
      <c r="D1644" s="13" t="s">
        <v>31</v>
      </c>
      <c r="E1644" s="14" t="s">
        <v>32</v>
      </c>
      <c r="F1644" s="15">
        <v>3311</v>
      </c>
      <c r="G1644" s="86">
        <v>71.62</v>
      </c>
      <c r="H1644" s="87">
        <v>71.83</v>
      </c>
      <c r="I1644" s="87">
        <v>2.1719471778922046E-2</v>
      </c>
      <c r="J1644" s="92">
        <v>0</v>
      </c>
      <c r="K1644" s="69">
        <f t="shared" si="81"/>
        <v>71.641719471778927</v>
      </c>
      <c r="L1644" s="69">
        <f t="shared" si="82"/>
        <v>-0.18828052822107111</v>
      </c>
      <c r="M1644" s="69">
        <f t="shared" si="83"/>
        <v>0</v>
      </c>
    </row>
    <row r="1645" spans="1:14" x14ac:dyDescent="0.2">
      <c r="A1645" s="20" t="s">
        <v>310</v>
      </c>
      <c r="B1645" s="21" t="s">
        <v>311</v>
      </c>
      <c r="C1645" s="12" t="s">
        <v>20</v>
      </c>
      <c r="D1645" s="13" t="s">
        <v>33</v>
      </c>
      <c r="E1645" s="14" t="s">
        <v>34</v>
      </c>
      <c r="F1645" s="15">
        <v>3313</v>
      </c>
      <c r="G1645" s="86">
        <v>76.11</v>
      </c>
      <c r="H1645" s="87">
        <v>76.319999999999993</v>
      </c>
      <c r="I1645" s="87">
        <v>2.1719471778922046E-2</v>
      </c>
      <c r="J1645" s="92">
        <v>76</v>
      </c>
      <c r="K1645" s="69">
        <f t="shared" si="81"/>
        <v>76.131719471778922</v>
      </c>
      <c r="L1645" s="69">
        <f t="shared" si="82"/>
        <v>-0.18828052822107111</v>
      </c>
      <c r="M1645" s="69">
        <f t="shared" si="83"/>
        <v>-14.309320144801404</v>
      </c>
    </row>
    <row r="1646" spans="1:14" x14ac:dyDescent="0.2">
      <c r="A1646" s="20" t="s">
        <v>310</v>
      </c>
      <c r="B1646" s="21" t="s">
        <v>311</v>
      </c>
      <c r="C1646" s="12" t="s">
        <v>20</v>
      </c>
      <c r="D1646" s="13" t="s">
        <v>35</v>
      </c>
      <c r="E1646" s="14" t="s">
        <v>36</v>
      </c>
      <c r="F1646" s="15">
        <v>3315</v>
      </c>
      <c r="G1646" s="86">
        <v>86.41</v>
      </c>
      <c r="H1646" s="87">
        <v>86.61999999999999</v>
      </c>
      <c r="I1646" s="87">
        <v>2.1719471778922046E-2</v>
      </c>
      <c r="J1646" s="92">
        <v>3</v>
      </c>
      <c r="K1646" s="69">
        <f t="shared" si="81"/>
        <v>86.431719471778919</v>
      </c>
      <c r="L1646" s="69">
        <f t="shared" si="82"/>
        <v>-0.18828052822107111</v>
      </c>
      <c r="M1646" s="69">
        <f t="shared" si="83"/>
        <v>-0.56484158466321333</v>
      </c>
    </row>
    <row r="1647" spans="1:14" x14ac:dyDescent="0.2">
      <c r="A1647" s="20" t="s">
        <v>310</v>
      </c>
      <c r="B1647" s="21" t="s">
        <v>311</v>
      </c>
      <c r="C1647" s="12" t="s">
        <v>20</v>
      </c>
      <c r="D1647" s="13" t="s">
        <v>37</v>
      </c>
      <c r="E1647" s="14" t="s">
        <v>38</v>
      </c>
      <c r="F1647" s="15">
        <v>3317</v>
      </c>
      <c r="G1647" s="86">
        <v>56.04</v>
      </c>
      <c r="H1647" s="87">
        <v>56.25</v>
      </c>
      <c r="I1647" s="87">
        <v>2.1719471778922046E-2</v>
      </c>
      <c r="J1647" s="92">
        <v>0</v>
      </c>
      <c r="K1647" s="69">
        <f t="shared" si="81"/>
        <v>56.061719471778922</v>
      </c>
      <c r="L1647" s="69">
        <f t="shared" si="82"/>
        <v>-0.18828052822107821</v>
      </c>
      <c r="M1647" s="69">
        <f t="shared" si="83"/>
        <v>0</v>
      </c>
    </row>
    <row r="1648" spans="1:14" x14ac:dyDescent="0.2">
      <c r="A1648" s="20" t="s">
        <v>310</v>
      </c>
      <c r="B1648" s="21" t="s">
        <v>311</v>
      </c>
      <c r="C1648" s="12" t="s">
        <v>20</v>
      </c>
      <c r="D1648" s="13" t="s">
        <v>39</v>
      </c>
      <c r="E1648" s="14" t="s">
        <v>40</v>
      </c>
      <c r="F1648" s="15">
        <v>3319</v>
      </c>
      <c r="G1648" s="86">
        <v>66.78</v>
      </c>
      <c r="H1648" s="87">
        <v>66.989999999999995</v>
      </c>
      <c r="I1648" s="87">
        <v>2.1719471778922046E-2</v>
      </c>
      <c r="J1648" s="92">
        <v>1271</v>
      </c>
      <c r="K1648" s="69">
        <f t="shared" si="81"/>
        <v>66.801719471778924</v>
      </c>
      <c r="L1648" s="69">
        <f t="shared" si="82"/>
        <v>-0.18828052822107111</v>
      </c>
      <c r="M1648" s="69">
        <f t="shared" si="83"/>
        <v>-239.30455136898138</v>
      </c>
    </row>
    <row r="1649" spans="1:14" x14ac:dyDescent="0.2">
      <c r="A1649" s="20" t="s">
        <v>310</v>
      </c>
      <c r="B1649" s="21" t="s">
        <v>311</v>
      </c>
      <c r="C1649" s="12" t="s">
        <v>20</v>
      </c>
      <c r="D1649" s="13" t="s">
        <v>41</v>
      </c>
      <c r="E1649" s="14" t="s">
        <v>42</v>
      </c>
      <c r="F1649" s="15">
        <v>3321</v>
      </c>
      <c r="G1649" s="86">
        <v>73.78</v>
      </c>
      <c r="H1649" s="87">
        <v>73.989999999999995</v>
      </c>
      <c r="I1649" s="87">
        <v>2.1719471778922046E-2</v>
      </c>
      <c r="J1649" s="92">
        <v>0</v>
      </c>
      <c r="K1649" s="69">
        <f t="shared" si="81"/>
        <v>73.801719471778924</v>
      </c>
      <c r="L1649" s="69">
        <f t="shared" si="82"/>
        <v>-0.18828052822107111</v>
      </c>
      <c r="M1649" s="69">
        <f t="shared" si="83"/>
        <v>0</v>
      </c>
    </row>
    <row r="1650" spans="1:14" x14ac:dyDescent="0.2">
      <c r="A1650" s="20" t="s">
        <v>310</v>
      </c>
      <c r="B1650" s="21" t="s">
        <v>311</v>
      </c>
      <c r="C1650" s="12" t="s">
        <v>20</v>
      </c>
      <c r="D1650" s="13" t="s">
        <v>43</v>
      </c>
      <c r="E1650" s="14" t="s">
        <v>44</v>
      </c>
      <c r="F1650" s="15">
        <v>3323</v>
      </c>
      <c r="G1650" s="86">
        <v>48.03</v>
      </c>
      <c r="H1650" s="87">
        <v>48.24</v>
      </c>
      <c r="I1650" s="87">
        <v>2.1719471778922046E-2</v>
      </c>
      <c r="J1650" s="92">
        <v>316</v>
      </c>
      <c r="K1650" s="69">
        <f t="shared" si="81"/>
        <v>48.051719471778924</v>
      </c>
      <c r="L1650" s="69">
        <f t="shared" si="82"/>
        <v>-0.18828052822107821</v>
      </c>
      <c r="M1650" s="69">
        <f t="shared" si="83"/>
        <v>-59.496646917860716</v>
      </c>
    </row>
    <row r="1651" spans="1:14" x14ac:dyDescent="0.2">
      <c r="A1651" s="20" t="s">
        <v>310</v>
      </c>
      <c r="B1651" s="21" t="s">
        <v>311</v>
      </c>
      <c r="C1651" s="12" t="s">
        <v>20</v>
      </c>
      <c r="D1651" s="13" t="s">
        <v>45</v>
      </c>
      <c r="E1651" s="14" t="s">
        <v>46</v>
      </c>
      <c r="F1651" s="15">
        <v>3325</v>
      </c>
      <c r="G1651" s="86">
        <v>60.44</v>
      </c>
      <c r="H1651" s="87">
        <v>60.65</v>
      </c>
      <c r="I1651" s="87">
        <v>2.1719471778922046E-2</v>
      </c>
      <c r="J1651" s="92">
        <v>10978</v>
      </c>
      <c r="K1651" s="69">
        <f t="shared" si="81"/>
        <v>60.46171947177892</v>
      </c>
      <c r="L1651" s="69">
        <f t="shared" si="82"/>
        <v>-0.18828052822107821</v>
      </c>
      <c r="M1651" s="69">
        <f t="shared" si="83"/>
        <v>-2066.9436388109966</v>
      </c>
    </row>
    <row r="1652" spans="1:14" x14ac:dyDescent="0.2">
      <c r="A1652" s="20" t="s">
        <v>310</v>
      </c>
      <c r="B1652" s="21" t="s">
        <v>311</v>
      </c>
      <c r="C1652" s="12" t="s">
        <v>20</v>
      </c>
      <c r="D1652" s="13" t="s">
        <v>47</v>
      </c>
      <c r="E1652" s="14" t="s">
        <v>48</v>
      </c>
      <c r="F1652" s="15">
        <v>3327</v>
      </c>
      <c r="G1652" s="86">
        <v>66.78</v>
      </c>
      <c r="H1652" s="87">
        <v>66.989999999999995</v>
      </c>
      <c r="I1652" s="87">
        <v>2.1719471778922046E-2</v>
      </c>
      <c r="J1652" s="92">
        <v>606</v>
      </c>
      <c r="K1652" s="69">
        <f t="shared" si="81"/>
        <v>66.801719471778924</v>
      </c>
      <c r="L1652" s="69">
        <f t="shared" si="82"/>
        <v>-0.18828052822107111</v>
      </c>
      <c r="M1652" s="69">
        <f t="shared" si="83"/>
        <v>-114.09800010196909</v>
      </c>
    </row>
    <row r="1653" spans="1:14" x14ac:dyDescent="0.2">
      <c r="A1653" s="20" t="s">
        <v>310</v>
      </c>
      <c r="B1653" s="21" t="s">
        <v>311</v>
      </c>
      <c r="C1653" s="12" t="s">
        <v>20</v>
      </c>
      <c r="D1653" s="13" t="s">
        <v>49</v>
      </c>
      <c r="E1653" s="14" t="s">
        <v>50</v>
      </c>
      <c r="F1653" s="15">
        <v>3329</v>
      </c>
      <c r="G1653" s="86">
        <v>71.25</v>
      </c>
      <c r="H1653" s="87">
        <v>71.459999999999994</v>
      </c>
      <c r="I1653" s="87">
        <v>2.1719471778922046E-2</v>
      </c>
      <c r="J1653" s="92">
        <v>0</v>
      </c>
      <c r="K1653" s="69">
        <f t="shared" si="81"/>
        <v>71.271719471778923</v>
      </c>
      <c r="L1653" s="69">
        <f t="shared" si="82"/>
        <v>-0.18828052822107111</v>
      </c>
      <c r="M1653" s="69">
        <f t="shared" si="83"/>
        <v>0</v>
      </c>
    </row>
    <row r="1654" spans="1:14" x14ac:dyDescent="0.2">
      <c r="A1654" s="20" t="s">
        <v>310</v>
      </c>
      <c r="B1654" s="21" t="s">
        <v>311</v>
      </c>
      <c r="C1654" s="12" t="s">
        <v>20</v>
      </c>
      <c r="D1654" s="16" t="s">
        <v>51</v>
      </c>
      <c r="E1654" s="17" t="s">
        <v>52</v>
      </c>
      <c r="F1654" s="15">
        <v>3331</v>
      </c>
      <c r="G1654" s="86">
        <v>78.81</v>
      </c>
      <c r="H1654" s="87">
        <v>79.02</v>
      </c>
      <c r="I1654" s="87">
        <v>2.1719471778922046E-2</v>
      </c>
      <c r="J1654" s="92">
        <v>0</v>
      </c>
      <c r="K1654" s="69">
        <f t="shared" si="81"/>
        <v>78.831719471778925</v>
      </c>
      <c r="L1654" s="69">
        <f t="shared" si="82"/>
        <v>-0.18828052822107111</v>
      </c>
      <c r="M1654" s="69">
        <f t="shared" si="83"/>
        <v>0</v>
      </c>
    </row>
    <row r="1655" spans="1:14" x14ac:dyDescent="0.2">
      <c r="A1655" s="12" t="s">
        <v>131</v>
      </c>
      <c r="B1655" s="21" t="s">
        <v>132</v>
      </c>
      <c r="C1655" s="12" t="s">
        <v>124</v>
      </c>
      <c r="D1655" s="13" t="s">
        <v>21</v>
      </c>
      <c r="E1655" s="14" t="s">
        <v>22</v>
      </c>
      <c r="F1655" s="15">
        <v>3301</v>
      </c>
      <c r="G1655" s="86">
        <v>91.45</v>
      </c>
      <c r="H1655" s="87">
        <v>91.64</v>
      </c>
      <c r="I1655" s="87">
        <v>0</v>
      </c>
      <c r="J1655" s="92">
        <v>0</v>
      </c>
      <c r="K1655" s="69">
        <f t="shared" si="81"/>
        <v>91.45</v>
      </c>
      <c r="L1655" s="69">
        <f t="shared" si="82"/>
        <v>-0.18999999999999773</v>
      </c>
      <c r="M1655" s="69">
        <f t="shared" si="83"/>
        <v>0</v>
      </c>
      <c r="N1655" s="70">
        <f>SUM(M1655:M1670)</f>
        <v>-494.75999999999408</v>
      </c>
    </row>
    <row r="1656" spans="1:14" x14ac:dyDescent="0.2">
      <c r="A1656" s="12" t="s">
        <v>131</v>
      </c>
      <c r="B1656" s="21" t="s">
        <v>132</v>
      </c>
      <c r="C1656" s="12" t="s">
        <v>124</v>
      </c>
      <c r="D1656" s="13" t="s">
        <v>23</v>
      </c>
      <c r="E1656" s="14" t="s">
        <v>24</v>
      </c>
      <c r="F1656" s="15">
        <v>3303</v>
      </c>
      <c r="G1656" s="86">
        <v>99.26</v>
      </c>
      <c r="H1656" s="87">
        <v>99.45</v>
      </c>
      <c r="I1656" s="87">
        <v>0</v>
      </c>
      <c r="J1656" s="92">
        <v>0</v>
      </c>
      <c r="K1656" s="69">
        <f t="shared" si="81"/>
        <v>99.26</v>
      </c>
      <c r="L1656" s="69">
        <f t="shared" si="82"/>
        <v>-0.18999999999999773</v>
      </c>
      <c r="M1656" s="69">
        <f t="shared" si="83"/>
        <v>0</v>
      </c>
    </row>
    <row r="1657" spans="1:14" x14ac:dyDescent="0.2">
      <c r="A1657" s="12" t="s">
        <v>131</v>
      </c>
      <c r="B1657" s="21" t="s">
        <v>132</v>
      </c>
      <c r="C1657" s="12" t="s">
        <v>124</v>
      </c>
      <c r="D1657" s="13" t="s">
        <v>25</v>
      </c>
      <c r="E1657" s="14" t="s">
        <v>26</v>
      </c>
      <c r="F1657" s="15">
        <v>3305</v>
      </c>
      <c r="G1657" s="86">
        <v>89.35</v>
      </c>
      <c r="H1657" s="87">
        <v>89.539999999999992</v>
      </c>
      <c r="I1657" s="87">
        <v>0</v>
      </c>
      <c r="J1657" s="92">
        <v>0</v>
      </c>
      <c r="K1657" s="69">
        <f t="shared" si="81"/>
        <v>89.35</v>
      </c>
      <c r="L1657" s="69">
        <f t="shared" si="82"/>
        <v>-0.18999999999999773</v>
      </c>
      <c r="M1657" s="69">
        <f t="shared" si="83"/>
        <v>0</v>
      </c>
    </row>
    <row r="1658" spans="1:14" x14ac:dyDescent="0.2">
      <c r="A1658" s="12" t="s">
        <v>131</v>
      </c>
      <c r="B1658" s="21" t="s">
        <v>132</v>
      </c>
      <c r="C1658" s="12" t="s">
        <v>124</v>
      </c>
      <c r="D1658" s="13" t="s">
        <v>27</v>
      </c>
      <c r="E1658" s="14" t="s">
        <v>28</v>
      </c>
      <c r="F1658" s="15">
        <v>3307</v>
      </c>
      <c r="G1658" s="86">
        <v>97.95</v>
      </c>
      <c r="H1658" s="87">
        <v>98.14</v>
      </c>
      <c r="I1658" s="87">
        <v>0</v>
      </c>
      <c r="J1658" s="92">
        <v>0</v>
      </c>
      <c r="K1658" s="69">
        <f t="shared" si="81"/>
        <v>97.95</v>
      </c>
      <c r="L1658" s="69">
        <f t="shared" si="82"/>
        <v>-0.18999999999999773</v>
      </c>
      <c r="M1658" s="69">
        <f t="shared" si="83"/>
        <v>0</v>
      </c>
    </row>
    <row r="1659" spans="1:14" x14ac:dyDescent="0.2">
      <c r="A1659" s="12" t="s">
        <v>131</v>
      </c>
      <c r="B1659" s="21" t="s">
        <v>132</v>
      </c>
      <c r="C1659" s="12" t="s">
        <v>124</v>
      </c>
      <c r="D1659" s="13" t="s">
        <v>29</v>
      </c>
      <c r="E1659" s="14" t="s">
        <v>30</v>
      </c>
      <c r="F1659" s="15">
        <v>3309</v>
      </c>
      <c r="G1659" s="86">
        <v>60.43</v>
      </c>
      <c r="H1659" s="87">
        <v>60.62</v>
      </c>
      <c r="I1659" s="87">
        <v>0</v>
      </c>
      <c r="J1659" s="92">
        <v>0</v>
      </c>
      <c r="K1659" s="69">
        <f t="shared" si="81"/>
        <v>60.43</v>
      </c>
      <c r="L1659" s="69">
        <f t="shared" si="82"/>
        <v>-0.18999999999999773</v>
      </c>
      <c r="M1659" s="69">
        <f t="shared" si="83"/>
        <v>0</v>
      </c>
    </row>
    <row r="1660" spans="1:14" x14ac:dyDescent="0.2">
      <c r="A1660" s="12" t="s">
        <v>131</v>
      </c>
      <c r="B1660" s="21" t="s">
        <v>132</v>
      </c>
      <c r="C1660" s="12" t="s">
        <v>124</v>
      </c>
      <c r="D1660" s="13" t="s">
        <v>31</v>
      </c>
      <c r="E1660" s="14" t="s">
        <v>32</v>
      </c>
      <c r="F1660" s="15">
        <v>3311</v>
      </c>
      <c r="G1660" s="86">
        <v>77.400000000000006</v>
      </c>
      <c r="H1660" s="87">
        <v>77.59</v>
      </c>
      <c r="I1660" s="87">
        <v>0</v>
      </c>
      <c r="J1660" s="92">
        <v>0</v>
      </c>
      <c r="K1660" s="69">
        <f t="shared" si="81"/>
        <v>77.400000000000006</v>
      </c>
      <c r="L1660" s="69">
        <f t="shared" si="82"/>
        <v>-0.18999999999999773</v>
      </c>
      <c r="M1660" s="69">
        <f t="shared" si="83"/>
        <v>0</v>
      </c>
    </row>
    <row r="1661" spans="1:14" x14ac:dyDescent="0.2">
      <c r="A1661" s="12" t="s">
        <v>131</v>
      </c>
      <c r="B1661" s="21" t="s">
        <v>132</v>
      </c>
      <c r="C1661" s="12" t="s">
        <v>124</v>
      </c>
      <c r="D1661" s="13" t="s">
        <v>33</v>
      </c>
      <c r="E1661" s="14" t="s">
        <v>34</v>
      </c>
      <c r="F1661" s="15">
        <v>3313</v>
      </c>
      <c r="G1661" s="86">
        <v>82.36</v>
      </c>
      <c r="H1661" s="87">
        <v>82.55</v>
      </c>
      <c r="I1661" s="87">
        <v>0</v>
      </c>
      <c r="J1661" s="92">
        <v>8</v>
      </c>
      <c r="K1661" s="69">
        <f t="shared" si="81"/>
        <v>82.36</v>
      </c>
      <c r="L1661" s="69">
        <f t="shared" si="82"/>
        <v>-0.18999999999999773</v>
      </c>
      <c r="M1661" s="69">
        <f t="shared" si="83"/>
        <v>-1.5199999999999818</v>
      </c>
    </row>
    <row r="1662" spans="1:14" x14ac:dyDescent="0.2">
      <c r="A1662" s="12" t="s">
        <v>131</v>
      </c>
      <c r="B1662" s="21" t="s">
        <v>132</v>
      </c>
      <c r="C1662" s="12" t="s">
        <v>124</v>
      </c>
      <c r="D1662" s="13" t="s">
        <v>35</v>
      </c>
      <c r="E1662" s="14" t="s">
        <v>36</v>
      </c>
      <c r="F1662" s="15">
        <v>3315</v>
      </c>
      <c r="G1662" s="86">
        <v>93.9</v>
      </c>
      <c r="H1662" s="87">
        <v>94.09</v>
      </c>
      <c r="I1662" s="87">
        <v>0</v>
      </c>
      <c r="J1662" s="92">
        <v>0</v>
      </c>
      <c r="K1662" s="69">
        <f t="shared" si="81"/>
        <v>93.9</v>
      </c>
      <c r="L1662" s="69">
        <f t="shared" si="82"/>
        <v>-0.18999999999999773</v>
      </c>
      <c r="M1662" s="69">
        <f t="shared" si="83"/>
        <v>0</v>
      </c>
    </row>
    <row r="1663" spans="1:14" x14ac:dyDescent="0.2">
      <c r="A1663" s="12" t="s">
        <v>131</v>
      </c>
      <c r="B1663" s="21" t="s">
        <v>132</v>
      </c>
      <c r="C1663" s="12" t="s">
        <v>124</v>
      </c>
      <c r="D1663" s="13" t="s">
        <v>37</v>
      </c>
      <c r="E1663" s="14" t="s">
        <v>38</v>
      </c>
      <c r="F1663" s="15">
        <v>3317</v>
      </c>
      <c r="G1663" s="86">
        <v>59.98</v>
      </c>
      <c r="H1663" s="87">
        <v>60.169999999999995</v>
      </c>
      <c r="I1663" s="87">
        <v>0</v>
      </c>
      <c r="J1663" s="92">
        <v>0</v>
      </c>
      <c r="K1663" s="69">
        <f t="shared" si="81"/>
        <v>59.98</v>
      </c>
      <c r="L1663" s="69">
        <f t="shared" si="82"/>
        <v>-0.18999999999999773</v>
      </c>
      <c r="M1663" s="69">
        <f t="shared" si="83"/>
        <v>0</v>
      </c>
    </row>
    <row r="1664" spans="1:14" x14ac:dyDescent="0.2">
      <c r="A1664" s="12" t="s">
        <v>131</v>
      </c>
      <c r="B1664" s="21" t="s">
        <v>132</v>
      </c>
      <c r="C1664" s="12" t="s">
        <v>124</v>
      </c>
      <c r="D1664" s="13" t="s">
        <v>39</v>
      </c>
      <c r="E1664" s="14" t="s">
        <v>40</v>
      </c>
      <c r="F1664" s="15">
        <v>3319</v>
      </c>
      <c r="G1664" s="86">
        <v>71.959999999999994</v>
      </c>
      <c r="H1664" s="87">
        <v>72.149999999999991</v>
      </c>
      <c r="I1664" s="87">
        <v>0</v>
      </c>
      <c r="J1664" s="92">
        <v>897</v>
      </c>
      <c r="K1664" s="69">
        <f t="shared" si="81"/>
        <v>71.959999999999994</v>
      </c>
      <c r="L1664" s="69">
        <f t="shared" si="82"/>
        <v>-0.18999999999999773</v>
      </c>
      <c r="M1664" s="69">
        <f t="shared" si="83"/>
        <v>-170.42999999999796</v>
      </c>
    </row>
    <row r="1665" spans="1:14" x14ac:dyDescent="0.2">
      <c r="A1665" s="12" t="s">
        <v>131</v>
      </c>
      <c r="B1665" s="21" t="s">
        <v>132</v>
      </c>
      <c r="C1665" s="12" t="s">
        <v>124</v>
      </c>
      <c r="D1665" s="13" t="s">
        <v>41</v>
      </c>
      <c r="E1665" s="14" t="s">
        <v>42</v>
      </c>
      <c r="F1665" s="15">
        <v>3321</v>
      </c>
      <c r="G1665" s="86">
        <v>79.81</v>
      </c>
      <c r="H1665" s="87">
        <v>80</v>
      </c>
      <c r="I1665" s="87">
        <v>0</v>
      </c>
      <c r="J1665" s="92">
        <v>32</v>
      </c>
      <c r="K1665" s="69">
        <f t="shared" si="81"/>
        <v>79.81</v>
      </c>
      <c r="L1665" s="69">
        <f t="shared" si="82"/>
        <v>-0.18999999999999773</v>
      </c>
      <c r="M1665" s="69">
        <f t="shared" si="83"/>
        <v>-6.0799999999999272</v>
      </c>
    </row>
    <row r="1666" spans="1:14" x14ac:dyDescent="0.2">
      <c r="A1666" s="12" t="s">
        <v>131</v>
      </c>
      <c r="B1666" s="21" t="s">
        <v>132</v>
      </c>
      <c r="C1666" s="12" t="s">
        <v>124</v>
      </c>
      <c r="D1666" s="13" t="s">
        <v>43</v>
      </c>
      <c r="E1666" s="14" t="s">
        <v>44</v>
      </c>
      <c r="F1666" s="15">
        <v>3323</v>
      </c>
      <c r="G1666" s="86">
        <v>51.12</v>
      </c>
      <c r="H1666" s="87">
        <v>51.309999999999995</v>
      </c>
      <c r="I1666" s="87">
        <v>0</v>
      </c>
      <c r="J1666" s="92">
        <v>0</v>
      </c>
      <c r="K1666" s="69">
        <f t="shared" si="81"/>
        <v>51.12</v>
      </c>
      <c r="L1666" s="69">
        <f t="shared" si="82"/>
        <v>-0.18999999999999773</v>
      </c>
      <c r="M1666" s="69">
        <f t="shared" si="83"/>
        <v>0</v>
      </c>
    </row>
    <row r="1667" spans="1:14" x14ac:dyDescent="0.2">
      <c r="A1667" s="12" t="s">
        <v>131</v>
      </c>
      <c r="B1667" s="21" t="s">
        <v>132</v>
      </c>
      <c r="C1667" s="12" t="s">
        <v>124</v>
      </c>
      <c r="D1667" s="13" t="s">
        <v>45</v>
      </c>
      <c r="E1667" s="14" t="s">
        <v>46</v>
      </c>
      <c r="F1667" s="15">
        <v>3325</v>
      </c>
      <c r="G1667" s="86">
        <v>64.91</v>
      </c>
      <c r="H1667" s="87">
        <v>65.099999999999994</v>
      </c>
      <c r="I1667" s="87">
        <v>0</v>
      </c>
      <c r="J1667" s="92">
        <v>1655</v>
      </c>
      <c r="K1667" s="69">
        <f t="shared" si="81"/>
        <v>64.91</v>
      </c>
      <c r="L1667" s="69">
        <f t="shared" si="82"/>
        <v>-0.18999999999999773</v>
      </c>
      <c r="M1667" s="69">
        <f t="shared" si="83"/>
        <v>-314.44999999999624</v>
      </c>
    </row>
    <row r="1668" spans="1:14" x14ac:dyDescent="0.2">
      <c r="A1668" s="12" t="s">
        <v>131</v>
      </c>
      <c r="B1668" s="21" t="s">
        <v>132</v>
      </c>
      <c r="C1668" s="12" t="s">
        <v>124</v>
      </c>
      <c r="D1668" s="13" t="s">
        <v>47</v>
      </c>
      <c r="E1668" s="14" t="s">
        <v>48</v>
      </c>
      <c r="F1668" s="15">
        <v>3327</v>
      </c>
      <c r="G1668" s="86">
        <v>71.959999999999994</v>
      </c>
      <c r="H1668" s="87">
        <v>72.149999999999991</v>
      </c>
      <c r="I1668" s="87">
        <v>0</v>
      </c>
      <c r="J1668" s="92">
        <v>12</v>
      </c>
      <c r="K1668" s="69">
        <f t="shared" si="81"/>
        <v>71.959999999999994</v>
      </c>
      <c r="L1668" s="69">
        <f t="shared" si="82"/>
        <v>-0.18999999999999773</v>
      </c>
      <c r="M1668" s="69">
        <f t="shared" si="83"/>
        <v>-2.2799999999999727</v>
      </c>
    </row>
    <row r="1669" spans="1:14" x14ac:dyDescent="0.2">
      <c r="A1669" s="12" t="s">
        <v>131</v>
      </c>
      <c r="B1669" s="21" t="s">
        <v>132</v>
      </c>
      <c r="C1669" s="12" t="s">
        <v>124</v>
      </c>
      <c r="D1669" s="13" t="s">
        <v>49</v>
      </c>
      <c r="E1669" s="14" t="s">
        <v>50</v>
      </c>
      <c r="F1669" s="15">
        <v>3329</v>
      </c>
      <c r="G1669" s="86">
        <v>76.95</v>
      </c>
      <c r="H1669" s="87">
        <v>77.14</v>
      </c>
      <c r="I1669" s="87">
        <v>0</v>
      </c>
      <c r="J1669" s="92">
        <v>0</v>
      </c>
      <c r="K1669" s="69">
        <f t="shared" si="81"/>
        <v>76.95</v>
      </c>
      <c r="L1669" s="69">
        <f t="shared" si="82"/>
        <v>-0.18999999999999773</v>
      </c>
      <c r="M1669" s="69">
        <f t="shared" si="83"/>
        <v>0</v>
      </c>
    </row>
    <row r="1670" spans="1:14" x14ac:dyDescent="0.2">
      <c r="A1670" s="12" t="s">
        <v>131</v>
      </c>
      <c r="B1670" s="21" t="s">
        <v>132</v>
      </c>
      <c r="C1670" s="12" t="s">
        <v>124</v>
      </c>
      <c r="D1670" s="16" t="s">
        <v>51</v>
      </c>
      <c r="E1670" s="17" t="s">
        <v>52</v>
      </c>
      <c r="F1670" s="15">
        <v>3331</v>
      </c>
      <c r="G1670" s="86">
        <v>85.46</v>
      </c>
      <c r="H1670" s="87">
        <v>85.649999999999991</v>
      </c>
      <c r="I1670" s="87">
        <v>0</v>
      </c>
      <c r="J1670" s="92">
        <v>0</v>
      </c>
      <c r="K1670" s="69">
        <f t="shared" si="81"/>
        <v>85.46</v>
      </c>
      <c r="L1670" s="69">
        <f t="shared" si="82"/>
        <v>-0.18999999999999773</v>
      </c>
      <c r="M1670" s="69">
        <f t="shared" si="83"/>
        <v>0</v>
      </c>
    </row>
    <row r="1671" spans="1:14" x14ac:dyDescent="0.2">
      <c r="A1671" s="12" t="s">
        <v>53</v>
      </c>
      <c r="B1671" s="12" t="s">
        <v>54</v>
      </c>
      <c r="C1671" s="12" t="s">
        <v>55</v>
      </c>
      <c r="D1671" s="13" t="s">
        <v>21</v>
      </c>
      <c r="E1671" s="14" t="s">
        <v>22</v>
      </c>
      <c r="F1671" s="15">
        <v>3301</v>
      </c>
      <c r="G1671" s="86">
        <v>135.51</v>
      </c>
      <c r="H1671" s="87">
        <v>137.19</v>
      </c>
      <c r="I1671" s="87">
        <v>1.1599999999999999</v>
      </c>
      <c r="J1671" s="92">
        <v>0</v>
      </c>
      <c r="K1671" s="69">
        <f t="shared" si="81"/>
        <v>136.66999999999999</v>
      </c>
      <c r="L1671" s="69">
        <f t="shared" si="82"/>
        <v>-0.52000000000001023</v>
      </c>
      <c r="M1671" s="69">
        <f t="shared" si="83"/>
        <v>0</v>
      </c>
      <c r="N1671" s="70">
        <f>SUM(M1671:M1686)</f>
        <v>-15441.400000000291</v>
      </c>
    </row>
    <row r="1672" spans="1:14" x14ac:dyDescent="0.2">
      <c r="A1672" s="12" t="s">
        <v>53</v>
      </c>
      <c r="B1672" s="12" t="s">
        <v>54</v>
      </c>
      <c r="C1672" s="12" t="s">
        <v>55</v>
      </c>
      <c r="D1672" s="13" t="s">
        <v>23</v>
      </c>
      <c r="E1672" s="14" t="s">
        <v>24</v>
      </c>
      <c r="F1672" s="15">
        <v>3303</v>
      </c>
      <c r="G1672" s="86">
        <v>148.09</v>
      </c>
      <c r="H1672" s="87">
        <v>149.77000000000001</v>
      </c>
      <c r="I1672" s="87">
        <v>1.1599999999999999</v>
      </c>
      <c r="J1672" s="92">
        <v>0</v>
      </c>
      <c r="K1672" s="69">
        <f t="shared" si="81"/>
        <v>149.25</v>
      </c>
      <c r="L1672" s="69">
        <f t="shared" si="82"/>
        <v>-0.52000000000001023</v>
      </c>
      <c r="M1672" s="69">
        <f t="shared" si="83"/>
        <v>0</v>
      </c>
    </row>
    <row r="1673" spans="1:14" x14ac:dyDescent="0.2">
      <c r="A1673" s="12" t="s">
        <v>53</v>
      </c>
      <c r="B1673" s="12" t="s">
        <v>54</v>
      </c>
      <c r="C1673" s="12" t="s">
        <v>55</v>
      </c>
      <c r="D1673" s="13" t="s">
        <v>25</v>
      </c>
      <c r="E1673" s="14" t="s">
        <v>26</v>
      </c>
      <c r="F1673" s="15">
        <v>3305</v>
      </c>
      <c r="G1673" s="86">
        <v>132.25</v>
      </c>
      <c r="H1673" s="87">
        <v>133.93</v>
      </c>
      <c r="I1673" s="87">
        <v>1.1599999999999999</v>
      </c>
      <c r="J1673" s="92">
        <v>0</v>
      </c>
      <c r="K1673" s="69">
        <f t="shared" si="81"/>
        <v>133.41</v>
      </c>
      <c r="L1673" s="69">
        <f t="shared" si="82"/>
        <v>-0.52000000000001023</v>
      </c>
      <c r="M1673" s="69">
        <f t="shared" si="83"/>
        <v>0</v>
      </c>
    </row>
    <row r="1674" spans="1:14" x14ac:dyDescent="0.2">
      <c r="A1674" s="12" t="s">
        <v>53</v>
      </c>
      <c r="B1674" s="12" t="s">
        <v>54</v>
      </c>
      <c r="C1674" s="12" t="s">
        <v>55</v>
      </c>
      <c r="D1674" s="13" t="s">
        <v>27</v>
      </c>
      <c r="E1674" s="14" t="s">
        <v>28</v>
      </c>
      <c r="F1674" s="15">
        <v>3307</v>
      </c>
      <c r="G1674" s="86">
        <v>144.82</v>
      </c>
      <c r="H1674" s="87">
        <v>146.5</v>
      </c>
      <c r="I1674" s="87">
        <v>1.1599999999999999</v>
      </c>
      <c r="J1674" s="92">
        <v>0</v>
      </c>
      <c r="K1674" s="69">
        <f t="shared" si="81"/>
        <v>145.97999999999999</v>
      </c>
      <c r="L1674" s="69">
        <f t="shared" si="82"/>
        <v>-0.52000000000001023</v>
      </c>
      <c r="M1674" s="69">
        <f t="shared" si="83"/>
        <v>0</v>
      </c>
    </row>
    <row r="1675" spans="1:14" x14ac:dyDescent="0.2">
      <c r="A1675" s="12" t="s">
        <v>53</v>
      </c>
      <c r="B1675" s="12" t="s">
        <v>54</v>
      </c>
      <c r="C1675" s="12" t="s">
        <v>55</v>
      </c>
      <c r="D1675" s="13" t="s">
        <v>29</v>
      </c>
      <c r="E1675" s="14" t="s">
        <v>30</v>
      </c>
      <c r="F1675" s="15">
        <v>3309</v>
      </c>
      <c r="G1675" s="86">
        <v>86.48</v>
      </c>
      <c r="H1675" s="87">
        <v>88.16</v>
      </c>
      <c r="I1675" s="87">
        <v>1.1599999999999999</v>
      </c>
      <c r="J1675" s="92">
        <v>926</v>
      </c>
      <c r="K1675" s="69">
        <f t="shared" si="81"/>
        <v>87.64</v>
      </c>
      <c r="L1675" s="69">
        <f t="shared" si="82"/>
        <v>-0.51999999999999602</v>
      </c>
      <c r="M1675" s="69">
        <f t="shared" si="83"/>
        <v>-481.51999999999634</v>
      </c>
    </row>
    <row r="1676" spans="1:14" x14ac:dyDescent="0.2">
      <c r="A1676" s="12" t="s">
        <v>53</v>
      </c>
      <c r="B1676" s="12" t="s">
        <v>54</v>
      </c>
      <c r="C1676" s="12" t="s">
        <v>55</v>
      </c>
      <c r="D1676" s="13" t="s">
        <v>31</v>
      </c>
      <c r="E1676" s="14" t="s">
        <v>32</v>
      </c>
      <c r="F1676" s="15">
        <v>3311</v>
      </c>
      <c r="G1676" s="86">
        <v>113.76</v>
      </c>
      <c r="H1676" s="87">
        <v>115.44</v>
      </c>
      <c r="I1676" s="87">
        <v>1.1599999999999999</v>
      </c>
      <c r="J1676" s="92">
        <v>0</v>
      </c>
      <c r="K1676" s="69">
        <f t="shared" si="81"/>
        <v>114.92</v>
      </c>
      <c r="L1676" s="69">
        <f t="shared" si="82"/>
        <v>-0.51999999999999602</v>
      </c>
      <c r="M1676" s="69">
        <f t="shared" si="83"/>
        <v>0</v>
      </c>
    </row>
    <row r="1677" spans="1:14" x14ac:dyDescent="0.2">
      <c r="A1677" s="12" t="s">
        <v>53</v>
      </c>
      <c r="B1677" s="12" t="s">
        <v>54</v>
      </c>
      <c r="C1677" s="12" t="s">
        <v>55</v>
      </c>
      <c r="D1677" s="13" t="s">
        <v>33</v>
      </c>
      <c r="E1677" s="14" t="s">
        <v>34</v>
      </c>
      <c r="F1677" s="15">
        <v>3313</v>
      </c>
      <c r="G1677" s="86">
        <v>121.61</v>
      </c>
      <c r="H1677" s="87">
        <v>123.29</v>
      </c>
      <c r="I1677" s="87">
        <v>1.1599999999999999</v>
      </c>
      <c r="J1677" s="92">
        <v>0</v>
      </c>
      <c r="K1677" s="69">
        <f t="shared" si="81"/>
        <v>122.77</v>
      </c>
      <c r="L1677" s="69">
        <f t="shared" si="82"/>
        <v>-0.52000000000001023</v>
      </c>
      <c r="M1677" s="69">
        <f t="shared" si="83"/>
        <v>0</v>
      </c>
    </row>
    <row r="1678" spans="1:14" x14ac:dyDescent="0.2">
      <c r="A1678" s="12" t="s">
        <v>53</v>
      </c>
      <c r="B1678" s="12" t="s">
        <v>54</v>
      </c>
      <c r="C1678" s="12" t="s">
        <v>55</v>
      </c>
      <c r="D1678" s="13" t="s">
        <v>35</v>
      </c>
      <c r="E1678" s="14" t="s">
        <v>36</v>
      </c>
      <c r="F1678" s="15">
        <v>3315</v>
      </c>
      <c r="G1678" s="86">
        <v>139.63</v>
      </c>
      <c r="H1678" s="87">
        <v>141.31</v>
      </c>
      <c r="I1678" s="87">
        <v>1.1599999999999999</v>
      </c>
      <c r="J1678" s="92">
        <v>0</v>
      </c>
      <c r="K1678" s="69">
        <f t="shared" si="81"/>
        <v>140.79</v>
      </c>
      <c r="L1678" s="69">
        <f t="shared" si="82"/>
        <v>-0.52000000000001023</v>
      </c>
      <c r="M1678" s="69">
        <f t="shared" si="83"/>
        <v>0</v>
      </c>
    </row>
    <row r="1679" spans="1:14" x14ac:dyDescent="0.2">
      <c r="A1679" s="12" t="s">
        <v>53</v>
      </c>
      <c r="B1679" s="12" t="s">
        <v>54</v>
      </c>
      <c r="C1679" s="12" t="s">
        <v>55</v>
      </c>
      <c r="D1679" s="13" t="s">
        <v>37</v>
      </c>
      <c r="E1679" s="14" t="s">
        <v>38</v>
      </c>
      <c r="F1679" s="15">
        <v>3317</v>
      </c>
      <c r="G1679" s="86">
        <v>85.94</v>
      </c>
      <c r="H1679" s="87">
        <v>87.62</v>
      </c>
      <c r="I1679" s="87">
        <v>1.1599999999999999</v>
      </c>
      <c r="J1679" s="92">
        <v>0</v>
      </c>
      <c r="K1679" s="69">
        <f t="shared" si="81"/>
        <v>87.1</v>
      </c>
      <c r="L1679" s="69">
        <f t="shared" si="82"/>
        <v>-0.52000000000001023</v>
      </c>
      <c r="M1679" s="69">
        <f t="shared" si="83"/>
        <v>0</v>
      </c>
    </row>
    <row r="1680" spans="1:14" x14ac:dyDescent="0.2">
      <c r="A1680" s="12" t="s">
        <v>53</v>
      </c>
      <c r="B1680" s="12" t="s">
        <v>54</v>
      </c>
      <c r="C1680" s="12" t="s">
        <v>55</v>
      </c>
      <c r="D1680" s="13" t="s">
        <v>39</v>
      </c>
      <c r="E1680" s="14" t="s">
        <v>40</v>
      </c>
      <c r="F1680" s="15">
        <v>3319</v>
      </c>
      <c r="G1680" s="86">
        <v>105.3</v>
      </c>
      <c r="H1680" s="87">
        <v>106.98</v>
      </c>
      <c r="I1680" s="87">
        <v>1.1599999999999999</v>
      </c>
      <c r="J1680" s="92">
        <v>12696</v>
      </c>
      <c r="K1680" s="69">
        <f t="shared" si="81"/>
        <v>106.46</v>
      </c>
      <c r="L1680" s="69">
        <f t="shared" si="82"/>
        <v>-0.52000000000001023</v>
      </c>
      <c r="M1680" s="69">
        <f t="shared" si="83"/>
        <v>-6601.9200000001301</v>
      </c>
    </row>
    <row r="1681" spans="1:14" x14ac:dyDescent="0.2">
      <c r="A1681" s="12" t="s">
        <v>53</v>
      </c>
      <c r="B1681" s="12" t="s">
        <v>54</v>
      </c>
      <c r="C1681" s="12" t="s">
        <v>55</v>
      </c>
      <c r="D1681" s="13" t="s">
        <v>41</v>
      </c>
      <c r="E1681" s="14" t="s">
        <v>42</v>
      </c>
      <c r="F1681" s="15">
        <v>3321</v>
      </c>
      <c r="G1681" s="86">
        <v>117.82</v>
      </c>
      <c r="H1681" s="87">
        <v>119.5</v>
      </c>
      <c r="I1681" s="87">
        <v>1.1599999999999999</v>
      </c>
      <c r="J1681" s="92">
        <v>0</v>
      </c>
      <c r="K1681" s="69">
        <f t="shared" si="81"/>
        <v>118.97999999999999</v>
      </c>
      <c r="L1681" s="69">
        <f t="shared" si="82"/>
        <v>-0.52000000000001023</v>
      </c>
      <c r="M1681" s="69">
        <f t="shared" si="83"/>
        <v>0</v>
      </c>
    </row>
    <row r="1682" spans="1:14" x14ac:dyDescent="0.2">
      <c r="A1682" s="12" t="s">
        <v>53</v>
      </c>
      <c r="B1682" s="12" t="s">
        <v>54</v>
      </c>
      <c r="C1682" s="12" t="s">
        <v>55</v>
      </c>
      <c r="D1682" s="13" t="s">
        <v>43</v>
      </c>
      <c r="E1682" s="14" t="s">
        <v>44</v>
      </c>
      <c r="F1682" s="15">
        <v>3323</v>
      </c>
      <c r="G1682" s="86">
        <v>72.069999999999993</v>
      </c>
      <c r="H1682" s="87">
        <v>73.75</v>
      </c>
      <c r="I1682" s="87">
        <v>1.1599999999999999</v>
      </c>
      <c r="J1682" s="92">
        <v>0</v>
      </c>
      <c r="K1682" s="69">
        <f t="shared" si="81"/>
        <v>73.22999999999999</v>
      </c>
      <c r="L1682" s="69">
        <f t="shared" si="82"/>
        <v>-0.52000000000001023</v>
      </c>
      <c r="M1682" s="69">
        <f t="shared" si="83"/>
        <v>0</v>
      </c>
    </row>
    <row r="1683" spans="1:14" x14ac:dyDescent="0.2">
      <c r="A1683" s="12" t="s">
        <v>53</v>
      </c>
      <c r="B1683" s="12" t="s">
        <v>54</v>
      </c>
      <c r="C1683" s="12" t="s">
        <v>55</v>
      </c>
      <c r="D1683" s="13" t="s">
        <v>45</v>
      </c>
      <c r="E1683" s="14" t="s">
        <v>46</v>
      </c>
      <c r="F1683" s="15">
        <v>3325</v>
      </c>
      <c r="G1683" s="86">
        <v>93.96</v>
      </c>
      <c r="H1683" s="87">
        <v>95.64</v>
      </c>
      <c r="I1683" s="87">
        <v>1.1599999999999999</v>
      </c>
      <c r="J1683" s="92">
        <v>15893</v>
      </c>
      <c r="K1683" s="69">
        <f t="shared" si="81"/>
        <v>95.11999999999999</v>
      </c>
      <c r="L1683" s="69">
        <f t="shared" si="82"/>
        <v>-0.52000000000001023</v>
      </c>
      <c r="M1683" s="69">
        <f t="shared" si="83"/>
        <v>-8264.3600000001625</v>
      </c>
    </row>
    <row r="1684" spans="1:14" x14ac:dyDescent="0.2">
      <c r="A1684" s="12" t="s">
        <v>53</v>
      </c>
      <c r="B1684" s="12" t="s">
        <v>54</v>
      </c>
      <c r="C1684" s="12" t="s">
        <v>55</v>
      </c>
      <c r="D1684" s="13" t="s">
        <v>47</v>
      </c>
      <c r="E1684" s="14" t="s">
        <v>48</v>
      </c>
      <c r="F1684" s="15">
        <v>3327</v>
      </c>
      <c r="G1684" s="86">
        <v>105.3</v>
      </c>
      <c r="H1684" s="87">
        <v>106.98</v>
      </c>
      <c r="I1684" s="87">
        <v>1.1599999999999999</v>
      </c>
      <c r="J1684" s="92">
        <v>180</v>
      </c>
      <c r="K1684" s="69">
        <f t="shared" si="81"/>
        <v>106.46</v>
      </c>
      <c r="L1684" s="69">
        <f t="shared" si="82"/>
        <v>-0.52000000000001023</v>
      </c>
      <c r="M1684" s="69">
        <f t="shared" si="83"/>
        <v>-93.600000000001842</v>
      </c>
    </row>
    <row r="1685" spans="1:14" x14ac:dyDescent="0.2">
      <c r="A1685" s="12" t="s">
        <v>53</v>
      </c>
      <c r="B1685" s="12" t="s">
        <v>54</v>
      </c>
      <c r="C1685" s="12" t="s">
        <v>55</v>
      </c>
      <c r="D1685" s="13" t="s">
        <v>49</v>
      </c>
      <c r="E1685" s="14" t="s">
        <v>50</v>
      </c>
      <c r="F1685" s="15">
        <v>3329</v>
      </c>
      <c r="G1685" s="86">
        <v>113.24</v>
      </c>
      <c r="H1685" s="87">
        <v>114.92</v>
      </c>
      <c r="I1685" s="87">
        <v>1.1599999999999999</v>
      </c>
      <c r="J1685" s="92">
        <v>0</v>
      </c>
      <c r="K1685" s="69">
        <f t="shared" si="81"/>
        <v>114.39999999999999</v>
      </c>
      <c r="L1685" s="69">
        <f t="shared" si="82"/>
        <v>-0.52000000000001023</v>
      </c>
      <c r="M1685" s="69">
        <f t="shared" si="83"/>
        <v>0</v>
      </c>
    </row>
    <row r="1686" spans="1:14" x14ac:dyDescent="0.2">
      <c r="A1686" s="12" t="s">
        <v>53</v>
      </c>
      <c r="B1686" s="12" t="s">
        <v>54</v>
      </c>
      <c r="C1686" s="12" t="s">
        <v>55</v>
      </c>
      <c r="D1686" s="16" t="s">
        <v>51</v>
      </c>
      <c r="E1686" s="17" t="s">
        <v>52</v>
      </c>
      <c r="F1686" s="15">
        <v>3331</v>
      </c>
      <c r="G1686" s="86">
        <v>127.01</v>
      </c>
      <c r="H1686" s="87">
        <v>128.69</v>
      </c>
      <c r="I1686" s="87">
        <v>1.1599999999999999</v>
      </c>
      <c r="J1686" s="92">
        <v>0</v>
      </c>
      <c r="K1686" s="69">
        <f t="shared" si="81"/>
        <v>128.17000000000002</v>
      </c>
      <c r="L1686" s="69">
        <f t="shared" si="82"/>
        <v>-0.51999999999998181</v>
      </c>
      <c r="M1686" s="69">
        <f t="shared" si="83"/>
        <v>0</v>
      </c>
    </row>
    <row r="1687" spans="1:14" x14ac:dyDescent="0.2">
      <c r="A1687" s="12" t="s">
        <v>92</v>
      </c>
      <c r="B1687" s="12" t="s">
        <v>93</v>
      </c>
      <c r="C1687" s="12" t="s">
        <v>94</v>
      </c>
      <c r="D1687" s="13" t="s">
        <v>21</v>
      </c>
      <c r="E1687" s="14" t="s">
        <v>22</v>
      </c>
      <c r="F1687" s="15">
        <v>3301</v>
      </c>
      <c r="G1687" s="86">
        <v>97.24</v>
      </c>
      <c r="H1687" s="87">
        <v>97.28</v>
      </c>
      <c r="I1687" s="87">
        <v>6.0212385889492903E-2</v>
      </c>
      <c r="J1687" s="92">
        <v>5</v>
      </c>
      <c r="K1687" s="69">
        <f t="shared" si="81"/>
        <v>97.300212385889495</v>
      </c>
      <c r="L1687" s="69">
        <f t="shared" si="82"/>
        <v>2.0212385889493589E-2</v>
      </c>
      <c r="M1687" s="69">
        <f t="shared" si="83"/>
        <v>0.10106192944746795</v>
      </c>
      <c r="N1687" s="70">
        <f>SUM(M1687:M1702)</f>
        <v>803.66467535215463</v>
      </c>
    </row>
    <row r="1688" spans="1:14" x14ac:dyDescent="0.2">
      <c r="A1688" s="12" t="s">
        <v>92</v>
      </c>
      <c r="B1688" s="12" t="s">
        <v>93</v>
      </c>
      <c r="C1688" s="12" t="s">
        <v>94</v>
      </c>
      <c r="D1688" s="13" t="s">
        <v>23</v>
      </c>
      <c r="E1688" s="14" t="s">
        <v>24</v>
      </c>
      <c r="F1688" s="15">
        <v>3303</v>
      </c>
      <c r="G1688" s="86">
        <v>105.53</v>
      </c>
      <c r="H1688" s="87">
        <v>105.57000000000001</v>
      </c>
      <c r="I1688" s="87">
        <v>6.0212385889492903E-2</v>
      </c>
      <c r="J1688" s="92">
        <v>0</v>
      </c>
      <c r="K1688" s="69">
        <f t="shared" si="81"/>
        <v>105.5902123858895</v>
      </c>
      <c r="L1688" s="69">
        <f t="shared" si="82"/>
        <v>2.0212385889493589E-2</v>
      </c>
      <c r="M1688" s="69">
        <f t="shared" si="83"/>
        <v>0</v>
      </c>
    </row>
    <row r="1689" spans="1:14" x14ac:dyDescent="0.2">
      <c r="A1689" s="12" t="s">
        <v>92</v>
      </c>
      <c r="B1689" s="12" t="s">
        <v>93</v>
      </c>
      <c r="C1689" s="12" t="s">
        <v>94</v>
      </c>
      <c r="D1689" s="13" t="s">
        <v>25</v>
      </c>
      <c r="E1689" s="14" t="s">
        <v>26</v>
      </c>
      <c r="F1689" s="15">
        <v>3305</v>
      </c>
      <c r="G1689" s="86">
        <v>95.1</v>
      </c>
      <c r="H1689" s="87">
        <v>95.14</v>
      </c>
      <c r="I1689" s="87">
        <v>6.0212385889492903E-2</v>
      </c>
      <c r="J1689" s="92">
        <v>0</v>
      </c>
      <c r="K1689" s="69">
        <f t="shared" si="81"/>
        <v>95.160212385889494</v>
      </c>
      <c r="L1689" s="69">
        <f t="shared" si="82"/>
        <v>2.0212385889493589E-2</v>
      </c>
      <c r="M1689" s="69">
        <f t="shared" si="83"/>
        <v>0</v>
      </c>
    </row>
    <row r="1690" spans="1:14" x14ac:dyDescent="0.2">
      <c r="A1690" s="12" t="s">
        <v>92</v>
      </c>
      <c r="B1690" s="12" t="s">
        <v>93</v>
      </c>
      <c r="C1690" s="12" t="s">
        <v>94</v>
      </c>
      <c r="D1690" s="13" t="s">
        <v>27</v>
      </c>
      <c r="E1690" s="14" t="s">
        <v>28</v>
      </c>
      <c r="F1690" s="15">
        <v>3307</v>
      </c>
      <c r="G1690" s="86">
        <v>103.87</v>
      </c>
      <c r="H1690" s="87">
        <v>103.91000000000001</v>
      </c>
      <c r="I1690" s="87">
        <v>6.0212385889492903E-2</v>
      </c>
      <c r="J1690" s="92">
        <v>0</v>
      </c>
      <c r="K1690" s="69">
        <f t="shared" si="81"/>
        <v>103.9302123858895</v>
      </c>
      <c r="L1690" s="69">
        <f t="shared" si="82"/>
        <v>2.0212385889493589E-2</v>
      </c>
      <c r="M1690" s="69">
        <f t="shared" si="83"/>
        <v>0</v>
      </c>
    </row>
    <row r="1691" spans="1:14" x14ac:dyDescent="0.2">
      <c r="A1691" s="12" t="s">
        <v>92</v>
      </c>
      <c r="B1691" s="12" t="s">
        <v>93</v>
      </c>
      <c r="C1691" s="12" t="s">
        <v>94</v>
      </c>
      <c r="D1691" s="13" t="s">
        <v>29</v>
      </c>
      <c r="E1691" s="14" t="s">
        <v>30</v>
      </c>
      <c r="F1691" s="15">
        <v>3309</v>
      </c>
      <c r="G1691" s="86">
        <v>64.75</v>
      </c>
      <c r="H1691" s="87">
        <v>64.790000000000006</v>
      </c>
      <c r="I1691" s="87">
        <v>6.0212385889492903E-2</v>
      </c>
      <c r="J1691" s="92">
        <v>3731</v>
      </c>
      <c r="K1691" s="69">
        <f t="shared" si="81"/>
        <v>64.8102123858895</v>
      </c>
      <c r="L1691" s="69">
        <f t="shared" si="82"/>
        <v>2.0212385889493589E-2</v>
      </c>
      <c r="M1691" s="69">
        <f t="shared" si="83"/>
        <v>75.412411753700582</v>
      </c>
    </row>
    <row r="1692" spans="1:14" x14ac:dyDescent="0.2">
      <c r="A1692" s="12" t="s">
        <v>92</v>
      </c>
      <c r="B1692" s="12" t="s">
        <v>93</v>
      </c>
      <c r="C1692" s="12" t="s">
        <v>94</v>
      </c>
      <c r="D1692" s="13" t="s">
        <v>31</v>
      </c>
      <c r="E1692" s="14" t="s">
        <v>32</v>
      </c>
      <c r="F1692" s="15">
        <v>3311</v>
      </c>
      <c r="G1692" s="86">
        <v>82.68</v>
      </c>
      <c r="H1692" s="87">
        <v>82.720000000000013</v>
      </c>
      <c r="I1692" s="87">
        <v>6.0212385889492903E-2</v>
      </c>
      <c r="J1692" s="92">
        <v>1615</v>
      </c>
      <c r="K1692" s="69">
        <f t="shared" si="81"/>
        <v>82.740212385889507</v>
      </c>
      <c r="L1692" s="69">
        <f t="shared" si="82"/>
        <v>2.0212385889493589E-2</v>
      </c>
      <c r="M1692" s="69">
        <f t="shared" si="83"/>
        <v>32.643003211532147</v>
      </c>
    </row>
    <row r="1693" spans="1:14" x14ac:dyDescent="0.2">
      <c r="A1693" s="12" t="s">
        <v>92</v>
      </c>
      <c r="B1693" s="12" t="s">
        <v>93</v>
      </c>
      <c r="C1693" s="12" t="s">
        <v>94</v>
      </c>
      <c r="D1693" s="13" t="s">
        <v>33</v>
      </c>
      <c r="E1693" s="14" t="s">
        <v>34</v>
      </c>
      <c r="F1693" s="15">
        <v>3313</v>
      </c>
      <c r="G1693" s="86">
        <v>87.86</v>
      </c>
      <c r="H1693" s="87">
        <v>87.9</v>
      </c>
      <c r="I1693" s="87">
        <v>6.0212385889492903E-2</v>
      </c>
      <c r="J1693" s="92">
        <v>149</v>
      </c>
      <c r="K1693" s="69">
        <f t="shared" si="81"/>
        <v>87.920212385889499</v>
      </c>
      <c r="L1693" s="69">
        <f t="shared" si="82"/>
        <v>2.0212385889493589E-2</v>
      </c>
      <c r="M1693" s="69">
        <f t="shared" si="83"/>
        <v>3.0116454975345448</v>
      </c>
    </row>
    <row r="1694" spans="1:14" x14ac:dyDescent="0.2">
      <c r="A1694" s="12" t="s">
        <v>92</v>
      </c>
      <c r="B1694" s="12" t="s">
        <v>93</v>
      </c>
      <c r="C1694" s="12" t="s">
        <v>94</v>
      </c>
      <c r="D1694" s="13" t="s">
        <v>35</v>
      </c>
      <c r="E1694" s="14" t="s">
        <v>36</v>
      </c>
      <c r="F1694" s="15">
        <v>3315</v>
      </c>
      <c r="G1694" s="86">
        <v>99.93</v>
      </c>
      <c r="H1694" s="87">
        <v>99.970000000000013</v>
      </c>
      <c r="I1694" s="87">
        <v>6.0212385889492903E-2</v>
      </c>
      <c r="J1694" s="92">
        <v>131</v>
      </c>
      <c r="K1694" s="69">
        <f t="shared" si="81"/>
        <v>99.990212385889507</v>
      </c>
      <c r="L1694" s="69">
        <f t="shared" si="82"/>
        <v>2.0212385889493589E-2</v>
      </c>
      <c r="M1694" s="69">
        <f t="shared" si="83"/>
        <v>2.6478225515236602</v>
      </c>
    </row>
    <row r="1695" spans="1:14" x14ac:dyDescent="0.2">
      <c r="A1695" s="12" t="s">
        <v>92</v>
      </c>
      <c r="B1695" s="12" t="s">
        <v>93</v>
      </c>
      <c r="C1695" s="12" t="s">
        <v>94</v>
      </c>
      <c r="D1695" s="13" t="s">
        <v>37</v>
      </c>
      <c r="E1695" s="14" t="s">
        <v>38</v>
      </c>
      <c r="F1695" s="15">
        <v>3317</v>
      </c>
      <c r="G1695" s="86">
        <v>64.3</v>
      </c>
      <c r="H1695" s="87">
        <v>64.34</v>
      </c>
      <c r="I1695" s="87">
        <v>6.0212385889492903E-2</v>
      </c>
      <c r="J1695" s="92">
        <v>0</v>
      </c>
      <c r="K1695" s="69">
        <f t="shared" si="81"/>
        <v>64.360212385889497</v>
      </c>
      <c r="L1695" s="69">
        <f t="shared" si="82"/>
        <v>2.0212385889493589E-2</v>
      </c>
      <c r="M1695" s="69">
        <f t="shared" si="83"/>
        <v>0</v>
      </c>
    </row>
    <row r="1696" spans="1:14" x14ac:dyDescent="0.2">
      <c r="A1696" s="12" t="s">
        <v>92</v>
      </c>
      <c r="B1696" s="12" t="s">
        <v>93</v>
      </c>
      <c r="C1696" s="12" t="s">
        <v>94</v>
      </c>
      <c r="D1696" s="13" t="s">
        <v>39</v>
      </c>
      <c r="E1696" s="14" t="s">
        <v>40</v>
      </c>
      <c r="F1696" s="15">
        <v>3319</v>
      </c>
      <c r="G1696" s="86">
        <v>76.97</v>
      </c>
      <c r="H1696" s="87">
        <v>77.010000000000005</v>
      </c>
      <c r="I1696" s="87">
        <v>6.0212385889492903E-2</v>
      </c>
      <c r="J1696" s="92">
        <v>3095</v>
      </c>
      <c r="K1696" s="69">
        <f t="shared" si="81"/>
        <v>77.030212385889499</v>
      </c>
      <c r="L1696" s="69">
        <f t="shared" si="82"/>
        <v>2.0212385889493589E-2</v>
      </c>
      <c r="M1696" s="69">
        <f t="shared" si="83"/>
        <v>62.557334327982659</v>
      </c>
    </row>
    <row r="1697" spans="1:14" x14ac:dyDescent="0.2">
      <c r="A1697" s="12" t="s">
        <v>92</v>
      </c>
      <c r="B1697" s="12" t="s">
        <v>93</v>
      </c>
      <c r="C1697" s="12" t="s">
        <v>94</v>
      </c>
      <c r="D1697" s="13" t="s">
        <v>41</v>
      </c>
      <c r="E1697" s="14" t="s">
        <v>42</v>
      </c>
      <c r="F1697" s="15">
        <v>3321</v>
      </c>
      <c r="G1697" s="86">
        <v>85.26</v>
      </c>
      <c r="H1697" s="87">
        <v>85.300000000000011</v>
      </c>
      <c r="I1697" s="87">
        <v>6.0212385889492903E-2</v>
      </c>
      <c r="J1697" s="92">
        <v>1430</v>
      </c>
      <c r="K1697" s="69">
        <f t="shared" si="81"/>
        <v>85.320212385889505</v>
      </c>
      <c r="L1697" s="69">
        <f t="shared" si="82"/>
        <v>2.0212385889493589E-2</v>
      </c>
      <c r="M1697" s="69">
        <f t="shared" si="83"/>
        <v>28.903711821975833</v>
      </c>
    </row>
    <row r="1698" spans="1:14" x14ac:dyDescent="0.2">
      <c r="A1698" s="12" t="s">
        <v>92</v>
      </c>
      <c r="B1698" s="12" t="s">
        <v>93</v>
      </c>
      <c r="C1698" s="12" t="s">
        <v>94</v>
      </c>
      <c r="D1698" s="13" t="s">
        <v>43</v>
      </c>
      <c r="E1698" s="14" t="s">
        <v>44</v>
      </c>
      <c r="F1698" s="15">
        <v>3323</v>
      </c>
      <c r="G1698" s="86">
        <v>55.1</v>
      </c>
      <c r="H1698" s="87">
        <v>55.14</v>
      </c>
      <c r="I1698" s="87">
        <v>6.0212385889492903E-2</v>
      </c>
      <c r="J1698" s="92">
        <v>160</v>
      </c>
      <c r="K1698" s="69">
        <f t="shared" si="81"/>
        <v>55.160212385889494</v>
      </c>
      <c r="L1698" s="69">
        <f t="shared" si="82"/>
        <v>2.0212385889493589E-2</v>
      </c>
      <c r="M1698" s="69">
        <f t="shared" si="83"/>
        <v>3.2339817423189743</v>
      </c>
    </row>
    <row r="1699" spans="1:14" x14ac:dyDescent="0.2">
      <c r="A1699" s="12" t="s">
        <v>92</v>
      </c>
      <c r="B1699" s="12" t="s">
        <v>93</v>
      </c>
      <c r="C1699" s="12" t="s">
        <v>94</v>
      </c>
      <c r="D1699" s="13" t="s">
        <v>45</v>
      </c>
      <c r="E1699" s="14" t="s">
        <v>46</v>
      </c>
      <c r="F1699" s="15">
        <v>3325</v>
      </c>
      <c r="G1699" s="86">
        <v>69.53</v>
      </c>
      <c r="H1699" s="87">
        <v>69.570000000000007</v>
      </c>
      <c r="I1699" s="87">
        <v>6.0212385889492903E-2</v>
      </c>
      <c r="J1699" s="92">
        <v>23816</v>
      </c>
      <c r="K1699" s="69">
        <f t="shared" si="81"/>
        <v>69.590212385889501</v>
      </c>
      <c r="L1699" s="69">
        <f t="shared" si="82"/>
        <v>2.0212385889493589E-2</v>
      </c>
      <c r="M1699" s="69">
        <f t="shared" si="83"/>
        <v>481.37818234417932</v>
      </c>
    </row>
    <row r="1700" spans="1:14" x14ac:dyDescent="0.2">
      <c r="A1700" s="12" t="s">
        <v>92</v>
      </c>
      <c r="B1700" s="12" t="s">
        <v>93</v>
      </c>
      <c r="C1700" s="12" t="s">
        <v>94</v>
      </c>
      <c r="D1700" s="13" t="s">
        <v>47</v>
      </c>
      <c r="E1700" s="14" t="s">
        <v>48</v>
      </c>
      <c r="F1700" s="15">
        <v>3327</v>
      </c>
      <c r="G1700" s="86">
        <v>76.97</v>
      </c>
      <c r="H1700" s="87">
        <v>77.010000000000005</v>
      </c>
      <c r="I1700" s="87">
        <v>6.0212385889492903E-2</v>
      </c>
      <c r="J1700" s="92">
        <v>4787</v>
      </c>
      <c r="K1700" s="69">
        <f t="shared" si="81"/>
        <v>77.030212385889499</v>
      </c>
      <c r="L1700" s="69">
        <f t="shared" si="82"/>
        <v>2.0212385889493589E-2</v>
      </c>
      <c r="M1700" s="69">
        <f t="shared" si="83"/>
        <v>96.756691253005812</v>
      </c>
    </row>
    <row r="1701" spans="1:14" x14ac:dyDescent="0.2">
      <c r="A1701" s="12" t="s">
        <v>92</v>
      </c>
      <c r="B1701" s="12" t="s">
        <v>93</v>
      </c>
      <c r="C1701" s="12" t="s">
        <v>94</v>
      </c>
      <c r="D1701" s="13" t="s">
        <v>49</v>
      </c>
      <c r="E1701" s="14" t="s">
        <v>50</v>
      </c>
      <c r="F1701" s="15">
        <v>3329</v>
      </c>
      <c r="G1701" s="86">
        <v>82.24</v>
      </c>
      <c r="H1701" s="87">
        <v>82.28</v>
      </c>
      <c r="I1701" s="87">
        <v>6.0212385889492903E-2</v>
      </c>
      <c r="J1701" s="92">
        <v>697</v>
      </c>
      <c r="K1701" s="69">
        <f t="shared" si="81"/>
        <v>82.300212385889495</v>
      </c>
      <c r="L1701" s="69">
        <f t="shared" si="82"/>
        <v>2.0212385889493589E-2</v>
      </c>
      <c r="M1701" s="69">
        <f t="shared" si="83"/>
        <v>14.088032964977032</v>
      </c>
    </row>
    <row r="1702" spans="1:14" x14ac:dyDescent="0.2">
      <c r="A1702" s="12" t="s">
        <v>92</v>
      </c>
      <c r="B1702" s="12" t="s">
        <v>93</v>
      </c>
      <c r="C1702" s="12" t="s">
        <v>94</v>
      </c>
      <c r="D1702" s="16" t="s">
        <v>51</v>
      </c>
      <c r="E1702" s="17" t="s">
        <v>52</v>
      </c>
      <c r="F1702" s="15">
        <v>3331</v>
      </c>
      <c r="G1702" s="86">
        <v>91.28</v>
      </c>
      <c r="H1702" s="87">
        <v>91.320000000000007</v>
      </c>
      <c r="I1702" s="87">
        <v>6.0212385889492903E-2</v>
      </c>
      <c r="J1702" s="92">
        <v>145</v>
      </c>
      <c r="K1702" s="69">
        <f t="shared" si="81"/>
        <v>91.340212385889501</v>
      </c>
      <c r="L1702" s="69">
        <f t="shared" si="82"/>
        <v>2.0212385889493589E-2</v>
      </c>
      <c r="M1702" s="69">
        <f t="shared" si="83"/>
        <v>2.9307959539765704</v>
      </c>
    </row>
    <row r="1703" spans="1:14" x14ac:dyDescent="0.2">
      <c r="A1703" s="20" t="s">
        <v>326</v>
      </c>
      <c r="B1703" s="21" t="s">
        <v>327</v>
      </c>
      <c r="C1703" s="12" t="s">
        <v>279</v>
      </c>
      <c r="D1703" s="13" t="s">
        <v>21</v>
      </c>
      <c r="E1703" s="14" t="s">
        <v>22</v>
      </c>
      <c r="F1703" s="15">
        <v>3301</v>
      </c>
      <c r="G1703" s="86">
        <v>91.48</v>
      </c>
      <c r="H1703" s="87">
        <v>91.55</v>
      </c>
      <c r="I1703" s="87">
        <v>0</v>
      </c>
      <c r="J1703" s="92">
        <v>1</v>
      </c>
      <c r="K1703" s="69">
        <f t="shared" ref="K1703:K1766" si="84">+G1703+I1703</f>
        <v>91.48</v>
      </c>
      <c r="L1703" s="69">
        <f t="shared" ref="L1703:L1766" si="85">+K1703-H1703</f>
        <v>-6.9999999999993179E-2</v>
      </c>
      <c r="M1703" s="69">
        <f t="shared" ref="M1703:M1766" si="86">+L1703*J1703</f>
        <v>-6.9999999999993179E-2</v>
      </c>
      <c r="N1703" s="71">
        <f>SUM(M1703:M1718)</f>
        <v>-286.43999999997442</v>
      </c>
    </row>
    <row r="1704" spans="1:14" x14ac:dyDescent="0.2">
      <c r="A1704" s="20" t="s">
        <v>326</v>
      </c>
      <c r="B1704" s="21" t="s">
        <v>327</v>
      </c>
      <c r="C1704" s="12" t="s">
        <v>279</v>
      </c>
      <c r="D1704" s="13" t="s">
        <v>23</v>
      </c>
      <c r="E1704" s="14" t="s">
        <v>24</v>
      </c>
      <c r="F1704" s="15">
        <v>3303</v>
      </c>
      <c r="G1704" s="86">
        <v>99.15</v>
      </c>
      <c r="H1704" s="87">
        <v>99.22</v>
      </c>
      <c r="I1704" s="87">
        <v>0</v>
      </c>
      <c r="J1704" s="92">
        <v>0</v>
      </c>
      <c r="K1704" s="69">
        <f t="shared" si="84"/>
        <v>99.15</v>
      </c>
      <c r="L1704" s="69">
        <f t="shared" si="85"/>
        <v>-6.9999999999993179E-2</v>
      </c>
      <c r="M1704" s="69">
        <f t="shared" si="86"/>
        <v>0</v>
      </c>
    </row>
    <row r="1705" spans="1:14" x14ac:dyDescent="0.2">
      <c r="A1705" s="20" t="s">
        <v>326</v>
      </c>
      <c r="B1705" s="21" t="s">
        <v>327</v>
      </c>
      <c r="C1705" s="12" t="s">
        <v>279</v>
      </c>
      <c r="D1705" s="13" t="s">
        <v>25</v>
      </c>
      <c r="E1705" s="14" t="s">
        <v>26</v>
      </c>
      <c r="F1705" s="15">
        <v>3305</v>
      </c>
      <c r="G1705" s="86">
        <v>89.49</v>
      </c>
      <c r="H1705" s="87">
        <v>89.559999999999988</v>
      </c>
      <c r="I1705" s="87">
        <v>0</v>
      </c>
      <c r="J1705" s="92">
        <v>0</v>
      </c>
      <c r="K1705" s="69">
        <f t="shared" si="84"/>
        <v>89.49</v>
      </c>
      <c r="L1705" s="69">
        <f t="shared" si="85"/>
        <v>-6.9999999999993179E-2</v>
      </c>
      <c r="M1705" s="69">
        <f t="shared" si="86"/>
        <v>0</v>
      </c>
    </row>
    <row r="1706" spans="1:14" x14ac:dyDescent="0.2">
      <c r="A1706" s="20" t="s">
        <v>326</v>
      </c>
      <c r="B1706" s="21" t="s">
        <v>327</v>
      </c>
      <c r="C1706" s="12" t="s">
        <v>279</v>
      </c>
      <c r="D1706" s="13" t="s">
        <v>27</v>
      </c>
      <c r="E1706" s="14" t="s">
        <v>28</v>
      </c>
      <c r="F1706" s="15">
        <v>3307</v>
      </c>
      <c r="G1706" s="86">
        <v>98.24</v>
      </c>
      <c r="H1706" s="87">
        <v>98.309999999999988</v>
      </c>
      <c r="I1706" s="87">
        <v>0</v>
      </c>
      <c r="J1706" s="92">
        <v>0</v>
      </c>
      <c r="K1706" s="69">
        <f t="shared" si="84"/>
        <v>98.24</v>
      </c>
      <c r="L1706" s="69">
        <f t="shared" si="85"/>
        <v>-6.9999999999993179E-2</v>
      </c>
      <c r="M1706" s="69">
        <f t="shared" si="86"/>
        <v>0</v>
      </c>
    </row>
    <row r="1707" spans="1:14" x14ac:dyDescent="0.2">
      <c r="A1707" s="20" t="s">
        <v>326</v>
      </c>
      <c r="B1707" s="21" t="s">
        <v>327</v>
      </c>
      <c r="C1707" s="12" t="s">
        <v>279</v>
      </c>
      <c r="D1707" s="13" t="s">
        <v>29</v>
      </c>
      <c r="E1707" s="14" t="s">
        <v>30</v>
      </c>
      <c r="F1707" s="15">
        <v>3309</v>
      </c>
      <c r="G1707" s="86">
        <v>61.09</v>
      </c>
      <c r="H1707" s="87">
        <v>61.160000000000004</v>
      </c>
      <c r="I1707" s="87">
        <v>0</v>
      </c>
      <c r="J1707" s="92">
        <v>325</v>
      </c>
      <c r="K1707" s="69">
        <f t="shared" si="84"/>
        <v>61.09</v>
      </c>
      <c r="L1707" s="69">
        <f t="shared" si="85"/>
        <v>-7.0000000000000284E-2</v>
      </c>
      <c r="M1707" s="69">
        <f t="shared" si="86"/>
        <v>-22.750000000000092</v>
      </c>
    </row>
    <row r="1708" spans="1:14" x14ac:dyDescent="0.2">
      <c r="A1708" s="20" t="s">
        <v>326</v>
      </c>
      <c r="B1708" s="21" t="s">
        <v>327</v>
      </c>
      <c r="C1708" s="12" t="s">
        <v>279</v>
      </c>
      <c r="D1708" s="13" t="s">
        <v>31</v>
      </c>
      <c r="E1708" s="14" t="s">
        <v>32</v>
      </c>
      <c r="F1708" s="15">
        <v>3311</v>
      </c>
      <c r="G1708" s="86">
        <v>77.62</v>
      </c>
      <c r="H1708" s="87">
        <v>77.69</v>
      </c>
      <c r="I1708" s="87">
        <v>0</v>
      </c>
      <c r="J1708" s="92">
        <v>362</v>
      </c>
      <c r="K1708" s="69">
        <f t="shared" si="84"/>
        <v>77.62</v>
      </c>
      <c r="L1708" s="69">
        <f t="shared" si="85"/>
        <v>-6.9999999999993179E-2</v>
      </c>
      <c r="M1708" s="69">
        <f t="shared" si="86"/>
        <v>-25.339999999997531</v>
      </c>
    </row>
    <row r="1709" spans="1:14" x14ac:dyDescent="0.2">
      <c r="A1709" s="20" t="s">
        <v>326</v>
      </c>
      <c r="B1709" s="21" t="s">
        <v>327</v>
      </c>
      <c r="C1709" s="12" t="s">
        <v>279</v>
      </c>
      <c r="D1709" s="13" t="s">
        <v>33</v>
      </c>
      <c r="E1709" s="14" t="s">
        <v>34</v>
      </c>
      <c r="F1709" s="15">
        <v>3313</v>
      </c>
      <c r="G1709" s="86">
        <v>82.45</v>
      </c>
      <c r="H1709" s="87">
        <v>82.52</v>
      </c>
      <c r="I1709" s="87">
        <v>0</v>
      </c>
      <c r="J1709" s="92">
        <v>0</v>
      </c>
      <c r="K1709" s="69">
        <f t="shared" si="84"/>
        <v>82.45</v>
      </c>
      <c r="L1709" s="69">
        <f t="shared" si="85"/>
        <v>-6.9999999999993179E-2</v>
      </c>
      <c r="M1709" s="69">
        <f t="shared" si="86"/>
        <v>0</v>
      </c>
    </row>
    <row r="1710" spans="1:14" x14ac:dyDescent="0.2">
      <c r="A1710" s="20" t="s">
        <v>326</v>
      </c>
      <c r="B1710" s="21" t="s">
        <v>327</v>
      </c>
      <c r="C1710" s="12" t="s">
        <v>279</v>
      </c>
      <c r="D1710" s="13" t="s">
        <v>35</v>
      </c>
      <c r="E1710" s="14" t="s">
        <v>36</v>
      </c>
      <c r="F1710" s="15">
        <v>3315</v>
      </c>
      <c r="G1710" s="86">
        <v>93.88</v>
      </c>
      <c r="H1710" s="87">
        <v>93.949999999999989</v>
      </c>
      <c r="I1710" s="87">
        <v>0</v>
      </c>
      <c r="J1710" s="92">
        <v>0</v>
      </c>
      <c r="K1710" s="69">
        <f t="shared" si="84"/>
        <v>93.88</v>
      </c>
      <c r="L1710" s="69">
        <f t="shared" si="85"/>
        <v>-6.9999999999993179E-2</v>
      </c>
      <c r="M1710" s="69">
        <f t="shared" si="86"/>
        <v>0</v>
      </c>
    </row>
    <row r="1711" spans="1:14" x14ac:dyDescent="0.2">
      <c r="A1711" s="20" t="s">
        <v>326</v>
      </c>
      <c r="B1711" s="21" t="s">
        <v>327</v>
      </c>
      <c r="C1711" s="12" t="s">
        <v>279</v>
      </c>
      <c r="D1711" s="13" t="s">
        <v>37</v>
      </c>
      <c r="E1711" s="14" t="s">
        <v>38</v>
      </c>
      <c r="F1711" s="15">
        <v>3317</v>
      </c>
      <c r="G1711" s="86">
        <v>60.54</v>
      </c>
      <c r="H1711" s="87">
        <v>60.61</v>
      </c>
      <c r="I1711" s="87">
        <v>0</v>
      </c>
      <c r="J1711" s="92">
        <v>0</v>
      </c>
      <c r="K1711" s="69">
        <f t="shared" si="84"/>
        <v>60.54</v>
      </c>
      <c r="L1711" s="69">
        <f t="shared" si="85"/>
        <v>-7.0000000000000284E-2</v>
      </c>
      <c r="M1711" s="69">
        <f t="shared" si="86"/>
        <v>0</v>
      </c>
    </row>
    <row r="1712" spans="1:14" x14ac:dyDescent="0.2">
      <c r="A1712" s="20" t="s">
        <v>326</v>
      </c>
      <c r="B1712" s="21" t="s">
        <v>327</v>
      </c>
      <c r="C1712" s="12" t="s">
        <v>279</v>
      </c>
      <c r="D1712" s="13" t="s">
        <v>39</v>
      </c>
      <c r="E1712" s="14" t="s">
        <v>40</v>
      </c>
      <c r="F1712" s="15">
        <v>3319</v>
      </c>
      <c r="G1712" s="86">
        <v>72.17</v>
      </c>
      <c r="H1712" s="87">
        <v>72.239999999999995</v>
      </c>
      <c r="I1712" s="87">
        <v>0</v>
      </c>
      <c r="J1712" s="92">
        <v>729</v>
      </c>
      <c r="K1712" s="69">
        <f t="shared" si="84"/>
        <v>72.17</v>
      </c>
      <c r="L1712" s="69">
        <f t="shared" si="85"/>
        <v>-6.9999999999993179E-2</v>
      </c>
      <c r="M1712" s="69">
        <f t="shared" si="86"/>
        <v>-51.029999999995027</v>
      </c>
    </row>
    <row r="1713" spans="1:14" x14ac:dyDescent="0.2">
      <c r="A1713" s="20" t="s">
        <v>326</v>
      </c>
      <c r="B1713" s="21" t="s">
        <v>327</v>
      </c>
      <c r="C1713" s="12" t="s">
        <v>279</v>
      </c>
      <c r="D1713" s="13" t="s">
        <v>41</v>
      </c>
      <c r="E1713" s="14" t="s">
        <v>42</v>
      </c>
      <c r="F1713" s="15">
        <v>3321</v>
      </c>
      <c r="G1713" s="86">
        <v>79.91</v>
      </c>
      <c r="H1713" s="87">
        <v>79.97999999999999</v>
      </c>
      <c r="I1713" s="87">
        <v>0</v>
      </c>
      <c r="J1713" s="92">
        <v>31</v>
      </c>
      <c r="K1713" s="69">
        <f t="shared" si="84"/>
        <v>79.91</v>
      </c>
      <c r="L1713" s="69">
        <f t="shared" si="85"/>
        <v>-6.9999999999993179E-2</v>
      </c>
      <c r="M1713" s="69">
        <f t="shared" si="86"/>
        <v>-2.1699999999997885</v>
      </c>
    </row>
    <row r="1714" spans="1:14" x14ac:dyDescent="0.2">
      <c r="A1714" s="20" t="s">
        <v>326</v>
      </c>
      <c r="B1714" s="21" t="s">
        <v>327</v>
      </c>
      <c r="C1714" s="12" t="s">
        <v>279</v>
      </c>
      <c r="D1714" s="13" t="s">
        <v>43</v>
      </c>
      <c r="E1714" s="14" t="s">
        <v>44</v>
      </c>
      <c r="F1714" s="15">
        <v>3323</v>
      </c>
      <c r="G1714" s="86">
        <v>51.89</v>
      </c>
      <c r="H1714" s="87">
        <v>51.96</v>
      </c>
      <c r="I1714" s="87">
        <v>0</v>
      </c>
      <c r="J1714" s="92">
        <v>0</v>
      </c>
      <c r="K1714" s="69">
        <f t="shared" si="84"/>
        <v>51.89</v>
      </c>
      <c r="L1714" s="69">
        <f t="shared" si="85"/>
        <v>-7.0000000000000284E-2</v>
      </c>
      <c r="M1714" s="69">
        <f t="shared" si="86"/>
        <v>0</v>
      </c>
    </row>
    <row r="1715" spans="1:14" x14ac:dyDescent="0.2">
      <c r="A1715" s="20" t="s">
        <v>326</v>
      </c>
      <c r="B1715" s="21" t="s">
        <v>327</v>
      </c>
      <c r="C1715" s="12" t="s">
        <v>279</v>
      </c>
      <c r="D1715" s="13" t="s">
        <v>45</v>
      </c>
      <c r="E1715" s="14" t="s">
        <v>46</v>
      </c>
      <c r="F1715" s="15">
        <v>3325</v>
      </c>
      <c r="G1715" s="86">
        <v>65.33</v>
      </c>
      <c r="H1715" s="87">
        <v>65.399999999999991</v>
      </c>
      <c r="I1715" s="87">
        <v>0</v>
      </c>
      <c r="J1715" s="92">
        <v>1599</v>
      </c>
      <c r="K1715" s="69">
        <f t="shared" si="84"/>
        <v>65.33</v>
      </c>
      <c r="L1715" s="69">
        <f t="shared" si="85"/>
        <v>-6.9999999999993179E-2</v>
      </c>
      <c r="M1715" s="69">
        <f t="shared" si="86"/>
        <v>-111.92999999998909</v>
      </c>
    </row>
    <row r="1716" spans="1:14" x14ac:dyDescent="0.2">
      <c r="A1716" s="20" t="s">
        <v>326</v>
      </c>
      <c r="B1716" s="21" t="s">
        <v>327</v>
      </c>
      <c r="C1716" s="12" t="s">
        <v>279</v>
      </c>
      <c r="D1716" s="13" t="s">
        <v>47</v>
      </c>
      <c r="E1716" s="14" t="s">
        <v>48</v>
      </c>
      <c r="F1716" s="15">
        <v>3327</v>
      </c>
      <c r="G1716" s="86">
        <v>72.17</v>
      </c>
      <c r="H1716" s="87">
        <v>72.239999999999995</v>
      </c>
      <c r="I1716" s="87">
        <v>0</v>
      </c>
      <c r="J1716" s="92">
        <v>710</v>
      </c>
      <c r="K1716" s="69">
        <f t="shared" si="84"/>
        <v>72.17</v>
      </c>
      <c r="L1716" s="69">
        <f t="shared" si="85"/>
        <v>-6.9999999999993179E-2</v>
      </c>
      <c r="M1716" s="69">
        <f t="shared" si="86"/>
        <v>-49.699999999995157</v>
      </c>
    </row>
    <row r="1717" spans="1:14" x14ac:dyDescent="0.2">
      <c r="A1717" s="20" t="s">
        <v>326</v>
      </c>
      <c r="B1717" s="21" t="s">
        <v>327</v>
      </c>
      <c r="C1717" s="12" t="s">
        <v>279</v>
      </c>
      <c r="D1717" s="13" t="s">
        <v>49</v>
      </c>
      <c r="E1717" s="14" t="s">
        <v>50</v>
      </c>
      <c r="F1717" s="15">
        <v>3329</v>
      </c>
      <c r="G1717" s="86">
        <v>77.09</v>
      </c>
      <c r="H1717" s="87">
        <v>77.16</v>
      </c>
      <c r="I1717" s="87">
        <v>0</v>
      </c>
      <c r="J1717" s="92">
        <v>0</v>
      </c>
      <c r="K1717" s="69">
        <f t="shared" si="84"/>
        <v>77.09</v>
      </c>
      <c r="L1717" s="69">
        <f t="shared" si="85"/>
        <v>-6.9999999999993179E-2</v>
      </c>
      <c r="M1717" s="69">
        <f t="shared" si="86"/>
        <v>0</v>
      </c>
    </row>
    <row r="1718" spans="1:14" x14ac:dyDescent="0.2">
      <c r="A1718" s="20" t="s">
        <v>326</v>
      </c>
      <c r="B1718" s="21" t="s">
        <v>327</v>
      </c>
      <c r="C1718" s="12" t="s">
        <v>279</v>
      </c>
      <c r="D1718" s="16" t="s">
        <v>51</v>
      </c>
      <c r="E1718" s="17" t="s">
        <v>52</v>
      </c>
      <c r="F1718" s="15">
        <v>3331</v>
      </c>
      <c r="G1718" s="86">
        <v>85.42</v>
      </c>
      <c r="H1718" s="87">
        <v>85.49</v>
      </c>
      <c r="I1718" s="87">
        <v>0</v>
      </c>
      <c r="J1718" s="92">
        <v>335</v>
      </c>
      <c r="K1718" s="69">
        <f t="shared" si="84"/>
        <v>85.42</v>
      </c>
      <c r="L1718" s="69">
        <f t="shared" si="85"/>
        <v>-6.9999999999993179E-2</v>
      </c>
      <c r="M1718" s="69">
        <f t="shared" si="86"/>
        <v>-23.449999999997715</v>
      </c>
    </row>
    <row r="1719" spans="1:14" x14ac:dyDescent="0.2">
      <c r="A1719" s="20" t="s">
        <v>288</v>
      </c>
      <c r="B1719" s="21" t="s">
        <v>289</v>
      </c>
      <c r="C1719" s="12" t="s">
        <v>279</v>
      </c>
      <c r="D1719" s="13" t="s">
        <v>21</v>
      </c>
      <c r="E1719" s="14" t="s">
        <v>22</v>
      </c>
      <c r="F1719" s="15">
        <v>3301</v>
      </c>
      <c r="G1719" s="86">
        <v>91.48</v>
      </c>
      <c r="H1719" s="87">
        <v>91.55</v>
      </c>
      <c r="I1719" s="87">
        <v>0</v>
      </c>
      <c r="J1719" s="92">
        <v>0</v>
      </c>
      <c r="K1719" s="69">
        <f t="shared" si="84"/>
        <v>91.48</v>
      </c>
      <c r="L1719" s="69">
        <f t="shared" si="85"/>
        <v>-6.9999999999993179E-2</v>
      </c>
      <c r="M1719" s="69">
        <f t="shared" si="86"/>
        <v>0</v>
      </c>
      <c r="N1719" s="70">
        <f>SUM(M1719:M1734)</f>
        <v>-945.55999999991377</v>
      </c>
    </row>
    <row r="1720" spans="1:14" x14ac:dyDescent="0.2">
      <c r="A1720" s="20" t="s">
        <v>288</v>
      </c>
      <c r="B1720" s="21" t="s">
        <v>289</v>
      </c>
      <c r="C1720" s="12" t="s">
        <v>279</v>
      </c>
      <c r="D1720" s="13" t="s">
        <v>23</v>
      </c>
      <c r="E1720" s="14" t="s">
        <v>24</v>
      </c>
      <c r="F1720" s="15">
        <v>3303</v>
      </c>
      <c r="G1720" s="86">
        <v>99.15</v>
      </c>
      <c r="H1720" s="87">
        <v>99.22</v>
      </c>
      <c r="I1720" s="87">
        <v>0</v>
      </c>
      <c r="J1720" s="92">
        <v>0</v>
      </c>
      <c r="K1720" s="69">
        <f t="shared" si="84"/>
        <v>99.15</v>
      </c>
      <c r="L1720" s="69">
        <f t="shared" si="85"/>
        <v>-6.9999999999993179E-2</v>
      </c>
      <c r="M1720" s="69">
        <f t="shared" si="86"/>
        <v>0</v>
      </c>
    </row>
    <row r="1721" spans="1:14" x14ac:dyDescent="0.2">
      <c r="A1721" s="20" t="s">
        <v>288</v>
      </c>
      <c r="B1721" s="21" t="s">
        <v>289</v>
      </c>
      <c r="C1721" s="12" t="s">
        <v>279</v>
      </c>
      <c r="D1721" s="13" t="s">
        <v>25</v>
      </c>
      <c r="E1721" s="14" t="s">
        <v>26</v>
      </c>
      <c r="F1721" s="15">
        <v>3305</v>
      </c>
      <c r="G1721" s="86">
        <v>89.49</v>
      </c>
      <c r="H1721" s="87">
        <v>89.559999999999988</v>
      </c>
      <c r="I1721" s="87">
        <v>0</v>
      </c>
      <c r="J1721" s="92">
        <v>0</v>
      </c>
      <c r="K1721" s="69">
        <f t="shared" si="84"/>
        <v>89.49</v>
      </c>
      <c r="L1721" s="69">
        <f t="shared" si="85"/>
        <v>-6.9999999999993179E-2</v>
      </c>
      <c r="M1721" s="69">
        <f t="shared" si="86"/>
        <v>0</v>
      </c>
    </row>
    <row r="1722" spans="1:14" x14ac:dyDescent="0.2">
      <c r="A1722" s="20" t="s">
        <v>288</v>
      </c>
      <c r="B1722" s="21" t="s">
        <v>289</v>
      </c>
      <c r="C1722" s="12" t="s">
        <v>279</v>
      </c>
      <c r="D1722" s="13" t="s">
        <v>27</v>
      </c>
      <c r="E1722" s="14" t="s">
        <v>28</v>
      </c>
      <c r="F1722" s="15">
        <v>3307</v>
      </c>
      <c r="G1722" s="86">
        <v>98.24</v>
      </c>
      <c r="H1722" s="87">
        <v>98.309999999999988</v>
      </c>
      <c r="I1722" s="87">
        <v>0</v>
      </c>
      <c r="J1722" s="92">
        <v>0</v>
      </c>
      <c r="K1722" s="69">
        <f t="shared" si="84"/>
        <v>98.24</v>
      </c>
      <c r="L1722" s="69">
        <f t="shared" si="85"/>
        <v>-6.9999999999993179E-2</v>
      </c>
      <c r="M1722" s="69">
        <f t="shared" si="86"/>
        <v>0</v>
      </c>
    </row>
    <row r="1723" spans="1:14" x14ac:dyDescent="0.2">
      <c r="A1723" s="20" t="s">
        <v>288</v>
      </c>
      <c r="B1723" s="21" t="s">
        <v>289</v>
      </c>
      <c r="C1723" s="12" t="s">
        <v>279</v>
      </c>
      <c r="D1723" s="13" t="s">
        <v>29</v>
      </c>
      <c r="E1723" s="14" t="s">
        <v>30</v>
      </c>
      <c r="F1723" s="15">
        <v>3309</v>
      </c>
      <c r="G1723" s="86">
        <v>61.09</v>
      </c>
      <c r="H1723" s="87">
        <v>61.160000000000004</v>
      </c>
      <c r="I1723" s="87">
        <v>0</v>
      </c>
      <c r="J1723" s="92">
        <v>347</v>
      </c>
      <c r="K1723" s="69">
        <f t="shared" si="84"/>
        <v>61.09</v>
      </c>
      <c r="L1723" s="69">
        <f t="shared" si="85"/>
        <v>-7.0000000000000284E-2</v>
      </c>
      <c r="M1723" s="69">
        <f t="shared" si="86"/>
        <v>-24.290000000000099</v>
      </c>
    </row>
    <row r="1724" spans="1:14" x14ac:dyDescent="0.2">
      <c r="A1724" s="20" t="s">
        <v>288</v>
      </c>
      <c r="B1724" s="21" t="s">
        <v>289</v>
      </c>
      <c r="C1724" s="12" t="s">
        <v>279</v>
      </c>
      <c r="D1724" s="13" t="s">
        <v>31</v>
      </c>
      <c r="E1724" s="14" t="s">
        <v>32</v>
      </c>
      <c r="F1724" s="15">
        <v>3311</v>
      </c>
      <c r="G1724" s="86">
        <v>77.62</v>
      </c>
      <c r="H1724" s="87">
        <v>77.69</v>
      </c>
      <c r="I1724" s="87">
        <v>0</v>
      </c>
      <c r="J1724" s="92">
        <v>820</v>
      </c>
      <c r="K1724" s="69">
        <f t="shared" si="84"/>
        <v>77.62</v>
      </c>
      <c r="L1724" s="69">
        <f t="shared" si="85"/>
        <v>-6.9999999999993179E-2</v>
      </c>
      <c r="M1724" s="69">
        <f t="shared" si="86"/>
        <v>-57.399999999994407</v>
      </c>
    </row>
    <row r="1725" spans="1:14" x14ac:dyDescent="0.2">
      <c r="A1725" s="20" t="s">
        <v>288</v>
      </c>
      <c r="B1725" s="21" t="s">
        <v>289</v>
      </c>
      <c r="C1725" s="12" t="s">
        <v>279</v>
      </c>
      <c r="D1725" s="13" t="s">
        <v>33</v>
      </c>
      <c r="E1725" s="14" t="s">
        <v>34</v>
      </c>
      <c r="F1725" s="15">
        <v>3313</v>
      </c>
      <c r="G1725" s="86">
        <v>82.45</v>
      </c>
      <c r="H1725" s="87">
        <v>82.52</v>
      </c>
      <c r="I1725" s="87">
        <v>0</v>
      </c>
      <c r="J1725" s="92">
        <v>79</v>
      </c>
      <c r="K1725" s="69">
        <f t="shared" si="84"/>
        <v>82.45</v>
      </c>
      <c r="L1725" s="69">
        <f t="shared" si="85"/>
        <v>-6.9999999999993179E-2</v>
      </c>
      <c r="M1725" s="69">
        <f t="shared" si="86"/>
        <v>-5.5299999999994611</v>
      </c>
    </row>
    <row r="1726" spans="1:14" x14ac:dyDescent="0.2">
      <c r="A1726" s="20" t="s">
        <v>288</v>
      </c>
      <c r="B1726" s="21" t="s">
        <v>289</v>
      </c>
      <c r="C1726" s="12" t="s">
        <v>279</v>
      </c>
      <c r="D1726" s="13" t="s">
        <v>35</v>
      </c>
      <c r="E1726" s="14" t="s">
        <v>36</v>
      </c>
      <c r="F1726" s="15">
        <v>3315</v>
      </c>
      <c r="G1726" s="86">
        <v>93.88</v>
      </c>
      <c r="H1726" s="87">
        <v>93.949999999999989</v>
      </c>
      <c r="I1726" s="87">
        <v>0</v>
      </c>
      <c r="J1726" s="92">
        <v>0</v>
      </c>
      <c r="K1726" s="69">
        <f t="shared" si="84"/>
        <v>93.88</v>
      </c>
      <c r="L1726" s="69">
        <f t="shared" si="85"/>
        <v>-6.9999999999993179E-2</v>
      </c>
      <c r="M1726" s="69">
        <f t="shared" si="86"/>
        <v>0</v>
      </c>
    </row>
    <row r="1727" spans="1:14" x14ac:dyDescent="0.2">
      <c r="A1727" s="20" t="s">
        <v>288</v>
      </c>
      <c r="B1727" s="21" t="s">
        <v>289</v>
      </c>
      <c r="C1727" s="12" t="s">
        <v>279</v>
      </c>
      <c r="D1727" s="13" t="s">
        <v>37</v>
      </c>
      <c r="E1727" s="14" t="s">
        <v>38</v>
      </c>
      <c r="F1727" s="15">
        <v>3317</v>
      </c>
      <c r="G1727" s="86">
        <v>60.54</v>
      </c>
      <c r="H1727" s="87">
        <v>60.61</v>
      </c>
      <c r="I1727" s="87">
        <v>0</v>
      </c>
      <c r="J1727" s="92">
        <v>0</v>
      </c>
      <c r="K1727" s="69">
        <f t="shared" si="84"/>
        <v>60.54</v>
      </c>
      <c r="L1727" s="69">
        <f t="shared" si="85"/>
        <v>-7.0000000000000284E-2</v>
      </c>
      <c r="M1727" s="69">
        <f t="shared" si="86"/>
        <v>0</v>
      </c>
    </row>
    <row r="1728" spans="1:14" x14ac:dyDescent="0.2">
      <c r="A1728" s="20" t="s">
        <v>288</v>
      </c>
      <c r="B1728" s="21" t="s">
        <v>289</v>
      </c>
      <c r="C1728" s="12" t="s">
        <v>279</v>
      </c>
      <c r="D1728" s="13" t="s">
        <v>39</v>
      </c>
      <c r="E1728" s="14" t="s">
        <v>40</v>
      </c>
      <c r="F1728" s="15">
        <v>3319</v>
      </c>
      <c r="G1728" s="86">
        <v>72.17</v>
      </c>
      <c r="H1728" s="87">
        <v>72.239999999999995</v>
      </c>
      <c r="I1728" s="87">
        <v>0</v>
      </c>
      <c r="J1728" s="92">
        <v>1871</v>
      </c>
      <c r="K1728" s="69">
        <f t="shared" si="84"/>
        <v>72.17</v>
      </c>
      <c r="L1728" s="69">
        <f t="shared" si="85"/>
        <v>-6.9999999999993179E-2</v>
      </c>
      <c r="M1728" s="69">
        <f t="shared" si="86"/>
        <v>-130.96999999998724</v>
      </c>
    </row>
    <row r="1729" spans="1:14" x14ac:dyDescent="0.2">
      <c r="A1729" s="20" t="s">
        <v>288</v>
      </c>
      <c r="B1729" s="21" t="s">
        <v>289</v>
      </c>
      <c r="C1729" s="12" t="s">
        <v>279</v>
      </c>
      <c r="D1729" s="13" t="s">
        <v>41</v>
      </c>
      <c r="E1729" s="14" t="s">
        <v>42</v>
      </c>
      <c r="F1729" s="15">
        <v>3321</v>
      </c>
      <c r="G1729" s="86">
        <v>79.91</v>
      </c>
      <c r="H1729" s="87">
        <v>79.97999999999999</v>
      </c>
      <c r="I1729" s="87">
        <v>0</v>
      </c>
      <c r="J1729" s="92">
        <v>2092</v>
      </c>
      <c r="K1729" s="69">
        <f t="shared" si="84"/>
        <v>79.91</v>
      </c>
      <c r="L1729" s="69">
        <f t="shared" si="85"/>
        <v>-6.9999999999993179E-2</v>
      </c>
      <c r="M1729" s="69">
        <f t="shared" si="86"/>
        <v>-146.43999999998573</v>
      </c>
    </row>
    <row r="1730" spans="1:14" x14ac:dyDescent="0.2">
      <c r="A1730" s="20" t="s">
        <v>288</v>
      </c>
      <c r="B1730" s="21" t="s">
        <v>289</v>
      </c>
      <c r="C1730" s="12" t="s">
        <v>279</v>
      </c>
      <c r="D1730" s="13" t="s">
        <v>43</v>
      </c>
      <c r="E1730" s="14" t="s">
        <v>44</v>
      </c>
      <c r="F1730" s="15">
        <v>3323</v>
      </c>
      <c r="G1730" s="86">
        <v>51.89</v>
      </c>
      <c r="H1730" s="87">
        <v>51.96</v>
      </c>
      <c r="I1730" s="87">
        <v>0</v>
      </c>
      <c r="J1730" s="92">
        <v>498</v>
      </c>
      <c r="K1730" s="69">
        <f t="shared" si="84"/>
        <v>51.89</v>
      </c>
      <c r="L1730" s="69">
        <f t="shared" si="85"/>
        <v>-7.0000000000000284E-2</v>
      </c>
      <c r="M1730" s="69">
        <f t="shared" si="86"/>
        <v>-34.860000000000142</v>
      </c>
    </row>
    <row r="1731" spans="1:14" x14ac:dyDescent="0.2">
      <c r="A1731" s="20" t="s">
        <v>288</v>
      </c>
      <c r="B1731" s="21" t="s">
        <v>289</v>
      </c>
      <c r="C1731" s="12" t="s">
        <v>279</v>
      </c>
      <c r="D1731" s="13" t="s">
        <v>45</v>
      </c>
      <c r="E1731" s="14" t="s">
        <v>46</v>
      </c>
      <c r="F1731" s="15">
        <v>3325</v>
      </c>
      <c r="G1731" s="86">
        <v>65.33</v>
      </c>
      <c r="H1731" s="87">
        <v>65.399999999999991</v>
      </c>
      <c r="I1731" s="87">
        <v>0</v>
      </c>
      <c r="J1731" s="92">
        <v>3093</v>
      </c>
      <c r="K1731" s="69">
        <f t="shared" si="84"/>
        <v>65.33</v>
      </c>
      <c r="L1731" s="69">
        <f t="shared" si="85"/>
        <v>-6.9999999999993179E-2</v>
      </c>
      <c r="M1731" s="69">
        <f t="shared" si="86"/>
        <v>-216.5099999999789</v>
      </c>
    </row>
    <row r="1732" spans="1:14" x14ac:dyDescent="0.2">
      <c r="A1732" s="20" t="s">
        <v>288</v>
      </c>
      <c r="B1732" s="21" t="s">
        <v>289</v>
      </c>
      <c r="C1732" s="12" t="s">
        <v>279</v>
      </c>
      <c r="D1732" s="13" t="s">
        <v>47</v>
      </c>
      <c r="E1732" s="14" t="s">
        <v>48</v>
      </c>
      <c r="F1732" s="15">
        <v>3327</v>
      </c>
      <c r="G1732" s="86">
        <v>72.17</v>
      </c>
      <c r="H1732" s="87">
        <v>72.239999999999995</v>
      </c>
      <c r="I1732" s="87">
        <v>0</v>
      </c>
      <c r="J1732" s="92">
        <v>3442</v>
      </c>
      <c r="K1732" s="69">
        <f t="shared" si="84"/>
        <v>72.17</v>
      </c>
      <c r="L1732" s="69">
        <f t="shared" si="85"/>
        <v>-6.9999999999993179E-2</v>
      </c>
      <c r="M1732" s="69">
        <f t="shared" si="86"/>
        <v>-240.93999999997652</v>
      </c>
    </row>
    <row r="1733" spans="1:14" x14ac:dyDescent="0.2">
      <c r="A1733" s="20" t="s">
        <v>288</v>
      </c>
      <c r="B1733" s="21" t="s">
        <v>289</v>
      </c>
      <c r="C1733" s="12" t="s">
        <v>279</v>
      </c>
      <c r="D1733" s="13" t="s">
        <v>49</v>
      </c>
      <c r="E1733" s="14" t="s">
        <v>50</v>
      </c>
      <c r="F1733" s="15">
        <v>3329</v>
      </c>
      <c r="G1733" s="86">
        <v>77.09</v>
      </c>
      <c r="H1733" s="87">
        <v>77.16</v>
      </c>
      <c r="I1733" s="87">
        <v>0</v>
      </c>
      <c r="J1733" s="92">
        <v>1266</v>
      </c>
      <c r="K1733" s="69">
        <f t="shared" si="84"/>
        <v>77.09</v>
      </c>
      <c r="L1733" s="69">
        <f t="shared" si="85"/>
        <v>-6.9999999999993179E-2</v>
      </c>
      <c r="M1733" s="69">
        <f t="shared" si="86"/>
        <v>-88.619999999991364</v>
      </c>
    </row>
    <row r="1734" spans="1:14" x14ac:dyDescent="0.2">
      <c r="A1734" s="20" t="s">
        <v>288</v>
      </c>
      <c r="B1734" s="21" t="s">
        <v>289</v>
      </c>
      <c r="C1734" s="12" t="s">
        <v>279</v>
      </c>
      <c r="D1734" s="16" t="s">
        <v>51</v>
      </c>
      <c r="E1734" s="17" t="s">
        <v>52</v>
      </c>
      <c r="F1734" s="15">
        <v>3331</v>
      </c>
      <c r="G1734" s="86">
        <v>85.42</v>
      </c>
      <c r="H1734" s="87">
        <v>85.49</v>
      </c>
      <c r="I1734" s="87">
        <v>0</v>
      </c>
      <c r="J1734" s="92">
        <v>0</v>
      </c>
      <c r="K1734" s="69">
        <f t="shared" si="84"/>
        <v>85.42</v>
      </c>
      <c r="L1734" s="69">
        <f t="shared" si="85"/>
        <v>-6.9999999999993179E-2</v>
      </c>
      <c r="M1734" s="69">
        <f t="shared" si="86"/>
        <v>0</v>
      </c>
    </row>
    <row r="1735" spans="1:14" x14ac:dyDescent="0.2">
      <c r="A1735" s="12" t="s">
        <v>209</v>
      </c>
      <c r="B1735" s="23" t="s">
        <v>210</v>
      </c>
      <c r="C1735" s="12" t="s">
        <v>91</v>
      </c>
      <c r="D1735" s="13" t="s">
        <v>21</v>
      </c>
      <c r="E1735" s="14" t="s">
        <v>22</v>
      </c>
      <c r="F1735" s="15">
        <v>3301</v>
      </c>
      <c r="G1735" s="86">
        <v>126.2</v>
      </c>
      <c r="H1735" s="87">
        <v>126.42</v>
      </c>
      <c r="I1735" s="87">
        <v>0</v>
      </c>
      <c r="J1735" s="92">
        <v>387</v>
      </c>
      <c r="K1735" s="69">
        <f t="shared" si="84"/>
        <v>126.2</v>
      </c>
      <c r="L1735" s="69">
        <f t="shared" si="85"/>
        <v>-0.21999999999999886</v>
      </c>
      <c r="M1735" s="69">
        <f t="shared" si="86"/>
        <v>-85.13999999999956</v>
      </c>
      <c r="N1735" s="70">
        <f>SUM(M1735:M1750)</f>
        <v>-1627.9999999999914</v>
      </c>
    </row>
    <row r="1736" spans="1:14" x14ac:dyDescent="0.2">
      <c r="A1736" s="12" t="s">
        <v>209</v>
      </c>
      <c r="B1736" s="23" t="s">
        <v>210</v>
      </c>
      <c r="C1736" s="12" t="s">
        <v>91</v>
      </c>
      <c r="D1736" s="13" t="s">
        <v>23</v>
      </c>
      <c r="E1736" s="14" t="s">
        <v>24</v>
      </c>
      <c r="F1736" s="15">
        <v>3303</v>
      </c>
      <c r="G1736" s="86">
        <v>137.99</v>
      </c>
      <c r="H1736" s="87">
        <v>138.21</v>
      </c>
      <c r="I1736" s="87">
        <v>0</v>
      </c>
      <c r="J1736" s="92">
        <v>0</v>
      </c>
      <c r="K1736" s="69">
        <f t="shared" si="84"/>
        <v>137.99</v>
      </c>
      <c r="L1736" s="69">
        <f t="shared" si="85"/>
        <v>-0.21999999999999886</v>
      </c>
      <c r="M1736" s="69">
        <f t="shared" si="86"/>
        <v>0</v>
      </c>
    </row>
    <row r="1737" spans="1:14" x14ac:dyDescent="0.2">
      <c r="A1737" s="12" t="s">
        <v>209</v>
      </c>
      <c r="B1737" s="23" t="s">
        <v>210</v>
      </c>
      <c r="C1737" s="12" t="s">
        <v>91</v>
      </c>
      <c r="D1737" s="13" t="s">
        <v>25</v>
      </c>
      <c r="E1737" s="14" t="s">
        <v>26</v>
      </c>
      <c r="F1737" s="15">
        <v>3305</v>
      </c>
      <c r="G1737" s="86">
        <v>123.13</v>
      </c>
      <c r="H1737" s="87">
        <v>123.35</v>
      </c>
      <c r="I1737" s="87">
        <v>0</v>
      </c>
      <c r="J1737" s="92">
        <v>0</v>
      </c>
      <c r="K1737" s="69">
        <f t="shared" si="84"/>
        <v>123.13</v>
      </c>
      <c r="L1737" s="69">
        <f t="shared" si="85"/>
        <v>-0.21999999999999886</v>
      </c>
      <c r="M1737" s="69">
        <f t="shared" si="86"/>
        <v>0</v>
      </c>
    </row>
    <row r="1738" spans="1:14" x14ac:dyDescent="0.2">
      <c r="A1738" s="12" t="s">
        <v>209</v>
      </c>
      <c r="B1738" s="23" t="s">
        <v>210</v>
      </c>
      <c r="C1738" s="12" t="s">
        <v>91</v>
      </c>
      <c r="D1738" s="13" t="s">
        <v>27</v>
      </c>
      <c r="E1738" s="14" t="s">
        <v>28</v>
      </c>
      <c r="F1738" s="15">
        <v>3307</v>
      </c>
      <c r="G1738" s="86">
        <v>134.91999999999999</v>
      </c>
      <c r="H1738" s="87">
        <v>135.13999999999999</v>
      </c>
      <c r="I1738" s="87">
        <v>0</v>
      </c>
      <c r="J1738" s="92">
        <v>0</v>
      </c>
      <c r="K1738" s="69">
        <f t="shared" si="84"/>
        <v>134.91999999999999</v>
      </c>
      <c r="L1738" s="69">
        <f t="shared" si="85"/>
        <v>-0.21999999999999886</v>
      </c>
      <c r="M1738" s="69">
        <f t="shared" si="86"/>
        <v>0</v>
      </c>
    </row>
    <row r="1739" spans="1:14" x14ac:dyDescent="0.2">
      <c r="A1739" s="12" t="s">
        <v>209</v>
      </c>
      <c r="B1739" s="23" t="s">
        <v>210</v>
      </c>
      <c r="C1739" s="12" t="s">
        <v>91</v>
      </c>
      <c r="D1739" s="13" t="s">
        <v>29</v>
      </c>
      <c r="E1739" s="14" t="s">
        <v>30</v>
      </c>
      <c r="F1739" s="15">
        <v>3309</v>
      </c>
      <c r="G1739" s="86">
        <v>80.239999999999995</v>
      </c>
      <c r="H1739" s="87">
        <v>80.459999999999994</v>
      </c>
      <c r="I1739" s="87">
        <v>0</v>
      </c>
      <c r="J1739" s="92">
        <v>2289</v>
      </c>
      <c r="K1739" s="69">
        <f t="shared" si="84"/>
        <v>80.239999999999995</v>
      </c>
      <c r="L1739" s="69">
        <f t="shared" si="85"/>
        <v>-0.21999999999999886</v>
      </c>
      <c r="M1739" s="69">
        <f t="shared" si="86"/>
        <v>-503.57999999999743</v>
      </c>
    </row>
    <row r="1740" spans="1:14" x14ac:dyDescent="0.2">
      <c r="A1740" s="12" t="s">
        <v>209</v>
      </c>
      <c r="B1740" s="23" t="s">
        <v>210</v>
      </c>
      <c r="C1740" s="12" t="s">
        <v>91</v>
      </c>
      <c r="D1740" s="13" t="s">
        <v>31</v>
      </c>
      <c r="E1740" s="14" t="s">
        <v>32</v>
      </c>
      <c r="F1740" s="15">
        <v>3311</v>
      </c>
      <c r="G1740" s="86">
        <v>105.81</v>
      </c>
      <c r="H1740" s="87">
        <v>106.03</v>
      </c>
      <c r="I1740" s="87">
        <v>0</v>
      </c>
      <c r="J1740" s="92">
        <v>122</v>
      </c>
      <c r="K1740" s="69">
        <f t="shared" si="84"/>
        <v>105.81</v>
      </c>
      <c r="L1740" s="69">
        <f t="shared" si="85"/>
        <v>-0.21999999999999886</v>
      </c>
      <c r="M1740" s="69">
        <f t="shared" si="86"/>
        <v>-26.839999999999861</v>
      </c>
    </row>
    <row r="1741" spans="1:14" x14ac:dyDescent="0.2">
      <c r="A1741" s="12" t="s">
        <v>209</v>
      </c>
      <c r="B1741" s="23" t="s">
        <v>210</v>
      </c>
      <c r="C1741" s="12" t="s">
        <v>91</v>
      </c>
      <c r="D1741" s="13" t="s">
        <v>33</v>
      </c>
      <c r="E1741" s="14" t="s">
        <v>34</v>
      </c>
      <c r="F1741" s="15">
        <v>3313</v>
      </c>
      <c r="G1741" s="86">
        <v>113.18</v>
      </c>
      <c r="H1741" s="87">
        <v>113.4</v>
      </c>
      <c r="I1741" s="87">
        <v>0</v>
      </c>
      <c r="J1741" s="92">
        <v>0</v>
      </c>
      <c r="K1741" s="69">
        <f t="shared" si="84"/>
        <v>113.18</v>
      </c>
      <c r="L1741" s="69">
        <f t="shared" si="85"/>
        <v>-0.21999999999999886</v>
      </c>
      <c r="M1741" s="69">
        <f t="shared" si="86"/>
        <v>0</v>
      </c>
    </row>
    <row r="1742" spans="1:14" x14ac:dyDescent="0.2">
      <c r="A1742" s="12" t="s">
        <v>209</v>
      </c>
      <c r="B1742" s="23" t="s">
        <v>210</v>
      </c>
      <c r="C1742" s="12" t="s">
        <v>91</v>
      </c>
      <c r="D1742" s="13" t="s">
        <v>35</v>
      </c>
      <c r="E1742" s="14" t="s">
        <v>36</v>
      </c>
      <c r="F1742" s="15">
        <v>3315</v>
      </c>
      <c r="G1742" s="86">
        <v>130.07</v>
      </c>
      <c r="H1742" s="87">
        <v>130.29</v>
      </c>
      <c r="I1742" s="87">
        <v>0</v>
      </c>
      <c r="J1742" s="92">
        <v>0</v>
      </c>
      <c r="K1742" s="69">
        <f t="shared" si="84"/>
        <v>130.07</v>
      </c>
      <c r="L1742" s="69">
        <f t="shared" si="85"/>
        <v>-0.21999999999999886</v>
      </c>
      <c r="M1742" s="69">
        <f t="shared" si="86"/>
        <v>0</v>
      </c>
    </row>
    <row r="1743" spans="1:14" x14ac:dyDescent="0.2">
      <c r="A1743" s="12" t="s">
        <v>209</v>
      </c>
      <c r="B1743" s="23" t="s">
        <v>210</v>
      </c>
      <c r="C1743" s="12" t="s">
        <v>91</v>
      </c>
      <c r="D1743" s="13" t="s">
        <v>37</v>
      </c>
      <c r="E1743" s="14" t="s">
        <v>38</v>
      </c>
      <c r="F1743" s="15">
        <v>3317</v>
      </c>
      <c r="G1743" s="86">
        <v>79.73</v>
      </c>
      <c r="H1743" s="87">
        <v>79.95</v>
      </c>
      <c r="I1743" s="87">
        <v>0</v>
      </c>
      <c r="J1743" s="92">
        <v>0</v>
      </c>
      <c r="K1743" s="69">
        <f t="shared" si="84"/>
        <v>79.73</v>
      </c>
      <c r="L1743" s="69">
        <f t="shared" si="85"/>
        <v>-0.21999999999999886</v>
      </c>
      <c r="M1743" s="69">
        <f t="shared" si="86"/>
        <v>0</v>
      </c>
    </row>
    <row r="1744" spans="1:14" x14ac:dyDescent="0.2">
      <c r="A1744" s="12" t="s">
        <v>209</v>
      </c>
      <c r="B1744" s="23" t="s">
        <v>210</v>
      </c>
      <c r="C1744" s="12" t="s">
        <v>91</v>
      </c>
      <c r="D1744" s="13" t="s">
        <v>39</v>
      </c>
      <c r="E1744" s="14" t="s">
        <v>40</v>
      </c>
      <c r="F1744" s="15">
        <v>3319</v>
      </c>
      <c r="G1744" s="86">
        <v>97.89</v>
      </c>
      <c r="H1744" s="87">
        <v>98.11</v>
      </c>
      <c r="I1744" s="87">
        <v>0</v>
      </c>
      <c r="J1744" s="92">
        <v>2220</v>
      </c>
      <c r="K1744" s="69">
        <f t="shared" si="84"/>
        <v>97.89</v>
      </c>
      <c r="L1744" s="69">
        <f t="shared" si="85"/>
        <v>-0.21999999999999886</v>
      </c>
      <c r="M1744" s="69">
        <f t="shared" si="86"/>
        <v>-488.39999999999748</v>
      </c>
    </row>
    <row r="1745" spans="1:14" x14ac:dyDescent="0.2">
      <c r="A1745" s="12" t="s">
        <v>209</v>
      </c>
      <c r="B1745" s="23" t="s">
        <v>210</v>
      </c>
      <c r="C1745" s="12" t="s">
        <v>91</v>
      </c>
      <c r="D1745" s="13" t="s">
        <v>41</v>
      </c>
      <c r="E1745" s="14" t="s">
        <v>42</v>
      </c>
      <c r="F1745" s="15">
        <v>3321</v>
      </c>
      <c r="G1745" s="86">
        <v>109.63</v>
      </c>
      <c r="H1745" s="87">
        <v>109.85</v>
      </c>
      <c r="I1745" s="87">
        <v>0</v>
      </c>
      <c r="J1745" s="92">
        <v>0</v>
      </c>
      <c r="K1745" s="69">
        <f t="shared" si="84"/>
        <v>109.63</v>
      </c>
      <c r="L1745" s="69">
        <f t="shared" si="85"/>
        <v>-0.21999999999999886</v>
      </c>
      <c r="M1745" s="69">
        <f t="shared" si="86"/>
        <v>0</v>
      </c>
    </row>
    <row r="1746" spans="1:14" x14ac:dyDescent="0.2">
      <c r="A1746" s="12" t="s">
        <v>209</v>
      </c>
      <c r="B1746" s="23" t="s">
        <v>210</v>
      </c>
      <c r="C1746" s="12" t="s">
        <v>91</v>
      </c>
      <c r="D1746" s="13" t="s">
        <v>43</v>
      </c>
      <c r="E1746" s="14" t="s">
        <v>44</v>
      </c>
      <c r="F1746" s="15">
        <v>3323</v>
      </c>
      <c r="G1746" s="86">
        <v>66.73</v>
      </c>
      <c r="H1746" s="87">
        <v>66.95</v>
      </c>
      <c r="I1746" s="87">
        <v>0</v>
      </c>
      <c r="J1746" s="92">
        <v>0</v>
      </c>
      <c r="K1746" s="69">
        <f t="shared" si="84"/>
        <v>66.73</v>
      </c>
      <c r="L1746" s="69">
        <f t="shared" si="85"/>
        <v>-0.21999999999999886</v>
      </c>
      <c r="M1746" s="69">
        <f t="shared" si="86"/>
        <v>0</v>
      </c>
    </row>
    <row r="1747" spans="1:14" x14ac:dyDescent="0.2">
      <c r="A1747" s="12" t="s">
        <v>209</v>
      </c>
      <c r="B1747" s="23" t="s">
        <v>210</v>
      </c>
      <c r="C1747" s="12" t="s">
        <v>91</v>
      </c>
      <c r="D1747" s="13" t="s">
        <v>45</v>
      </c>
      <c r="E1747" s="14" t="s">
        <v>46</v>
      </c>
      <c r="F1747" s="15">
        <v>3325</v>
      </c>
      <c r="G1747" s="86">
        <v>87.25</v>
      </c>
      <c r="H1747" s="87">
        <v>87.47</v>
      </c>
      <c r="I1747" s="87">
        <v>0</v>
      </c>
      <c r="J1747" s="92">
        <v>1729</v>
      </c>
      <c r="K1747" s="69">
        <f t="shared" si="84"/>
        <v>87.25</v>
      </c>
      <c r="L1747" s="69">
        <f t="shared" si="85"/>
        <v>-0.21999999999999886</v>
      </c>
      <c r="M1747" s="69">
        <f t="shared" si="86"/>
        <v>-380.37999999999806</v>
      </c>
    </row>
    <row r="1748" spans="1:14" x14ac:dyDescent="0.2">
      <c r="A1748" s="12" t="s">
        <v>209</v>
      </c>
      <c r="B1748" s="23" t="s">
        <v>210</v>
      </c>
      <c r="C1748" s="12" t="s">
        <v>91</v>
      </c>
      <c r="D1748" s="13" t="s">
        <v>47</v>
      </c>
      <c r="E1748" s="14" t="s">
        <v>48</v>
      </c>
      <c r="F1748" s="15">
        <v>3327</v>
      </c>
      <c r="G1748" s="86">
        <v>97.89</v>
      </c>
      <c r="H1748" s="87">
        <v>98.11</v>
      </c>
      <c r="I1748" s="87">
        <v>0</v>
      </c>
      <c r="J1748" s="92">
        <v>152</v>
      </c>
      <c r="K1748" s="69">
        <f t="shared" si="84"/>
        <v>97.89</v>
      </c>
      <c r="L1748" s="69">
        <f t="shared" si="85"/>
        <v>-0.21999999999999886</v>
      </c>
      <c r="M1748" s="69">
        <f t="shared" si="86"/>
        <v>-33.439999999999827</v>
      </c>
    </row>
    <row r="1749" spans="1:14" x14ac:dyDescent="0.2">
      <c r="A1749" s="12" t="s">
        <v>209</v>
      </c>
      <c r="B1749" s="23" t="s">
        <v>210</v>
      </c>
      <c r="C1749" s="12" t="s">
        <v>91</v>
      </c>
      <c r="D1749" s="13" t="s">
        <v>49</v>
      </c>
      <c r="E1749" s="14" t="s">
        <v>50</v>
      </c>
      <c r="F1749" s="15">
        <v>3329</v>
      </c>
      <c r="G1749" s="86">
        <v>105.33</v>
      </c>
      <c r="H1749" s="87">
        <v>105.55</v>
      </c>
      <c r="I1749" s="87">
        <v>0</v>
      </c>
      <c r="J1749" s="92">
        <v>0</v>
      </c>
      <c r="K1749" s="69">
        <f t="shared" si="84"/>
        <v>105.33</v>
      </c>
      <c r="L1749" s="69">
        <f t="shared" si="85"/>
        <v>-0.21999999999999886</v>
      </c>
      <c r="M1749" s="69">
        <f t="shared" si="86"/>
        <v>0</v>
      </c>
    </row>
    <row r="1750" spans="1:14" x14ac:dyDescent="0.2">
      <c r="A1750" s="12" t="s">
        <v>209</v>
      </c>
      <c r="B1750" s="23" t="s">
        <v>210</v>
      </c>
      <c r="C1750" s="12" t="s">
        <v>91</v>
      </c>
      <c r="D1750" s="16" t="s">
        <v>51</v>
      </c>
      <c r="E1750" s="17" t="s">
        <v>52</v>
      </c>
      <c r="F1750" s="15">
        <v>3331</v>
      </c>
      <c r="G1750" s="86">
        <v>118.24</v>
      </c>
      <c r="H1750" s="87">
        <v>118.46</v>
      </c>
      <c r="I1750" s="87">
        <v>0</v>
      </c>
      <c r="J1750" s="92">
        <v>501</v>
      </c>
      <c r="K1750" s="69">
        <f t="shared" si="84"/>
        <v>118.24</v>
      </c>
      <c r="L1750" s="69">
        <f t="shared" si="85"/>
        <v>-0.21999999999999886</v>
      </c>
      <c r="M1750" s="69">
        <f t="shared" si="86"/>
        <v>-110.21999999999943</v>
      </c>
    </row>
    <row r="1751" spans="1:14" x14ac:dyDescent="0.2">
      <c r="A1751" s="20" t="s">
        <v>312</v>
      </c>
      <c r="B1751" s="21" t="s">
        <v>313</v>
      </c>
      <c r="C1751" s="12" t="s">
        <v>20</v>
      </c>
      <c r="D1751" s="13" t="s">
        <v>21</v>
      </c>
      <c r="E1751" s="14" t="s">
        <v>22</v>
      </c>
      <c r="F1751" s="15">
        <v>3301</v>
      </c>
      <c r="G1751" s="86">
        <v>84.25</v>
      </c>
      <c r="H1751" s="87">
        <v>84.46</v>
      </c>
      <c r="I1751" s="87">
        <v>0</v>
      </c>
      <c r="J1751" s="92">
        <v>0</v>
      </c>
      <c r="K1751" s="69">
        <f t="shared" si="84"/>
        <v>84.25</v>
      </c>
      <c r="L1751" s="69">
        <f t="shared" si="85"/>
        <v>-0.20999999999999375</v>
      </c>
      <c r="M1751" s="69">
        <f t="shared" si="86"/>
        <v>0</v>
      </c>
      <c r="N1751" s="70">
        <f>SUM(M1751:M1766)</f>
        <v>-3237.5699999999947</v>
      </c>
    </row>
    <row r="1752" spans="1:14" x14ac:dyDescent="0.2">
      <c r="A1752" s="20" t="s">
        <v>312</v>
      </c>
      <c r="B1752" s="21" t="s">
        <v>313</v>
      </c>
      <c r="C1752" s="12" t="s">
        <v>20</v>
      </c>
      <c r="D1752" s="13" t="s">
        <v>23</v>
      </c>
      <c r="E1752" s="14" t="s">
        <v>24</v>
      </c>
      <c r="F1752" s="15">
        <v>3303</v>
      </c>
      <c r="G1752" s="86">
        <v>91.21</v>
      </c>
      <c r="H1752" s="87">
        <v>91.419999999999987</v>
      </c>
      <c r="I1752" s="87">
        <v>0</v>
      </c>
      <c r="J1752" s="92">
        <v>0</v>
      </c>
      <c r="K1752" s="69">
        <f t="shared" si="84"/>
        <v>91.21</v>
      </c>
      <c r="L1752" s="69">
        <f t="shared" si="85"/>
        <v>-0.20999999999999375</v>
      </c>
      <c r="M1752" s="69">
        <f t="shared" si="86"/>
        <v>0</v>
      </c>
    </row>
    <row r="1753" spans="1:14" x14ac:dyDescent="0.2">
      <c r="A1753" s="20" t="s">
        <v>312</v>
      </c>
      <c r="B1753" s="21" t="s">
        <v>313</v>
      </c>
      <c r="C1753" s="12" t="s">
        <v>20</v>
      </c>
      <c r="D1753" s="13" t="s">
        <v>25</v>
      </c>
      <c r="E1753" s="14" t="s">
        <v>26</v>
      </c>
      <c r="F1753" s="15">
        <v>3305</v>
      </c>
      <c r="G1753" s="86">
        <v>82.3</v>
      </c>
      <c r="H1753" s="87">
        <v>82.509999999999991</v>
      </c>
      <c r="I1753" s="87">
        <v>0</v>
      </c>
      <c r="J1753" s="92">
        <v>0</v>
      </c>
      <c r="K1753" s="69">
        <f t="shared" si="84"/>
        <v>82.3</v>
      </c>
      <c r="L1753" s="69">
        <f t="shared" si="85"/>
        <v>-0.20999999999999375</v>
      </c>
      <c r="M1753" s="69">
        <f t="shared" si="86"/>
        <v>0</v>
      </c>
    </row>
    <row r="1754" spans="1:14" x14ac:dyDescent="0.2">
      <c r="A1754" s="20" t="s">
        <v>312</v>
      </c>
      <c r="B1754" s="21" t="s">
        <v>313</v>
      </c>
      <c r="C1754" s="12" t="s">
        <v>20</v>
      </c>
      <c r="D1754" s="13" t="s">
        <v>27</v>
      </c>
      <c r="E1754" s="14" t="s">
        <v>28</v>
      </c>
      <c r="F1754" s="15">
        <v>3307</v>
      </c>
      <c r="G1754" s="86">
        <v>89.97</v>
      </c>
      <c r="H1754" s="87">
        <v>90.179999999999993</v>
      </c>
      <c r="I1754" s="87">
        <v>0</v>
      </c>
      <c r="J1754" s="92">
        <v>0</v>
      </c>
      <c r="K1754" s="69">
        <f t="shared" si="84"/>
        <v>89.97</v>
      </c>
      <c r="L1754" s="69">
        <f t="shared" si="85"/>
        <v>-0.20999999999999375</v>
      </c>
      <c r="M1754" s="69">
        <f t="shared" si="86"/>
        <v>0</v>
      </c>
    </row>
    <row r="1755" spans="1:14" x14ac:dyDescent="0.2">
      <c r="A1755" s="20" t="s">
        <v>312</v>
      </c>
      <c r="B1755" s="21" t="s">
        <v>313</v>
      </c>
      <c r="C1755" s="12" t="s">
        <v>20</v>
      </c>
      <c r="D1755" s="13" t="s">
        <v>29</v>
      </c>
      <c r="E1755" s="14" t="s">
        <v>30</v>
      </c>
      <c r="F1755" s="15">
        <v>3309</v>
      </c>
      <c r="G1755" s="86">
        <v>56.41</v>
      </c>
      <c r="H1755" s="87">
        <v>56.62</v>
      </c>
      <c r="I1755" s="87">
        <v>0</v>
      </c>
      <c r="J1755" s="92">
        <v>2479</v>
      </c>
      <c r="K1755" s="69">
        <f t="shared" si="84"/>
        <v>56.41</v>
      </c>
      <c r="L1755" s="69">
        <f t="shared" si="85"/>
        <v>-0.21000000000000085</v>
      </c>
      <c r="M1755" s="69">
        <f t="shared" si="86"/>
        <v>-520.59000000000208</v>
      </c>
    </row>
    <row r="1756" spans="1:14" x14ac:dyDescent="0.2">
      <c r="A1756" s="20" t="s">
        <v>312</v>
      </c>
      <c r="B1756" s="21" t="s">
        <v>313</v>
      </c>
      <c r="C1756" s="12" t="s">
        <v>20</v>
      </c>
      <c r="D1756" s="13" t="s">
        <v>31</v>
      </c>
      <c r="E1756" s="14" t="s">
        <v>32</v>
      </c>
      <c r="F1756" s="15">
        <v>3311</v>
      </c>
      <c r="G1756" s="86">
        <v>71.62</v>
      </c>
      <c r="H1756" s="87">
        <v>71.83</v>
      </c>
      <c r="I1756" s="87">
        <v>0</v>
      </c>
      <c r="J1756" s="92">
        <v>0</v>
      </c>
      <c r="K1756" s="69">
        <f t="shared" si="84"/>
        <v>71.62</v>
      </c>
      <c r="L1756" s="69">
        <f t="shared" si="85"/>
        <v>-0.20999999999999375</v>
      </c>
      <c r="M1756" s="69">
        <f t="shared" si="86"/>
        <v>0</v>
      </c>
    </row>
    <row r="1757" spans="1:14" x14ac:dyDescent="0.2">
      <c r="A1757" s="20" t="s">
        <v>312</v>
      </c>
      <c r="B1757" s="21" t="s">
        <v>313</v>
      </c>
      <c r="C1757" s="12" t="s">
        <v>20</v>
      </c>
      <c r="D1757" s="13" t="s">
        <v>33</v>
      </c>
      <c r="E1757" s="14" t="s">
        <v>34</v>
      </c>
      <c r="F1757" s="15">
        <v>3313</v>
      </c>
      <c r="G1757" s="86">
        <v>76.11</v>
      </c>
      <c r="H1757" s="87">
        <v>76.319999999999993</v>
      </c>
      <c r="I1757" s="87">
        <v>0</v>
      </c>
      <c r="J1757" s="92">
        <v>37</v>
      </c>
      <c r="K1757" s="69">
        <f t="shared" si="84"/>
        <v>76.11</v>
      </c>
      <c r="L1757" s="69">
        <f t="shared" si="85"/>
        <v>-0.20999999999999375</v>
      </c>
      <c r="M1757" s="69">
        <f t="shared" si="86"/>
        <v>-7.7699999999997686</v>
      </c>
    </row>
    <row r="1758" spans="1:14" x14ac:dyDescent="0.2">
      <c r="A1758" s="20" t="s">
        <v>312</v>
      </c>
      <c r="B1758" s="21" t="s">
        <v>313</v>
      </c>
      <c r="C1758" s="12" t="s">
        <v>20</v>
      </c>
      <c r="D1758" s="13" t="s">
        <v>35</v>
      </c>
      <c r="E1758" s="14" t="s">
        <v>36</v>
      </c>
      <c r="F1758" s="15">
        <v>3315</v>
      </c>
      <c r="G1758" s="86">
        <v>86.41</v>
      </c>
      <c r="H1758" s="87">
        <v>86.61999999999999</v>
      </c>
      <c r="I1758" s="87">
        <v>0</v>
      </c>
      <c r="J1758" s="92">
        <v>20</v>
      </c>
      <c r="K1758" s="69">
        <f t="shared" si="84"/>
        <v>86.41</v>
      </c>
      <c r="L1758" s="69">
        <f t="shared" si="85"/>
        <v>-0.20999999999999375</v>
      </c>
      <c r="M1758" s="69">
        <f t="shared" si="86"/>
        <v>-4.1999999999998749</v>
      </c>
    </row>
    <row r="1759" spans="1:14" x14ac:dyDescent="0.2">
      <c r="A1759" s="20" t="s">
        <v>312</v>
      </c>
      <c r="B1759" s="21" t="s">
        <v>313</v>
      </c>
      <c r="C1759" s="12" t="s">
        <v>20</v>
      </c>
      <c r="D1759" s="13" t="s">
        <v>37</v>
      </c>
      <c r="E1759" s="14" t="s">
        <v>38</v>
      </c>
      <c r="F1759" s="15">
        <v>3317</v>
      </c>
      <c r="G1759" s="86">
        <v>56.04</v>
      </c>
      <c r="H1759" s="87">
        <v>56.25</v>
      </c>
      <c r="I1759" s="87">
        <v>0</v>
      </c>
      <c r="J1759" s="92">
        <v>46</v>
      </c>
      <c r="K1759" s="69">
        <f t="shared" si="84"/>
        <v>56.04</v>
      </c>
      <c r="L1759" s="69">
        <f t="shared" si="85"/>
        <v>-0.21000000000000085</v>
      </c>
      <c r="M1759" s="69">
        <f t="shared" si="86"/>
        <v>-9.6600000000000392</v>
      </c>
    </row>
    <row r="1760" spans="1:14" x14ac:dyDescent="0.2">
      <c r="A1760" s="20" t="s">
        <v>312</v>
      </c>
      <c r="B1760" s="21" t="s">
        <v>313</v>
      </c>
      <c r="C1760" s="12" t="s">
        <v>20</v>
      </c>
      <c r="D1760" s="13" t="s">
        <v>39</v>
      </c>
      <c r="E1760" s="14" t="s">
        <v>40</v>
      </c>
      <c r="F1760" s="15">
        <v>3319</v>
      </c>
      <c r="G1760" s="86">
        <v>66.78</v>
      </c>
      <c r="H1760" s="87">
        <v>66.989999999999995</v>
      </c>
      <c r="I1760" s="87">
        <v>0</v>
      </c>
      <c r="J1760" s="92">
        <v>2124</v>
      </c>
      <c r="K1760" s="69">
        <f t="shared" si="84"/>
        <v>66.78</v>
      </c>
      <c r="L1760" s="69">
        <f t="shared" si="85"/>
        <v>-0.20999999999999375</v>
      </c>
      <c r="M1760" s="69">
        <f t="shared" si="86"/>
        <v>-446.03999999998672</v>
      </c>
    </row>
    <row r="1761" spans="1:14" x14ac:dyDescent="0.2">
      <c r="A1761" s="20" t="s">
        <v>312</v>
      </c>
      <c r="B1761" s="21" t="s">
        <v>313</v>
      </c>
      <c r="C1761" s="12" t="s">
        <v>20</v>
      </c>
      <c r="D1761" s="13" t="s">
        <v>41</v>
      </c>
      <c r="E1761" s="14" t="s">
        <v>42</v>
      </c>
      <c r="F1761" s="15">
        <v>3321</v>
      </c>
      <c r="G1761" s="86">
        <v>73.78</v>
      </c>
      <c r="H1761" s="87">
        <v>73.989999999999995</v>
      </c>
      <c r="I1761" s="87">
        <v>0</v>
      </c>
      <c r="J1761" s="92">
        <v>31</v>
      </c>
      <c r="K1761" s="69">
        <f t="shared" si="84"/>
        <v>73.78</v>
      </c>
      <c r="L1761" s="69">
        <f t="shared" si="85"/>
        <v>-0.20999999999999375</v>
      </c>
      <c r="M1761" s="69">
        <f t="shared" si="86"/>
        <v>-6.5099999999998062</v>
      </c>
    </row>
    <row r="1762" spans="1:14" x14ac:dyDescent="0.2">
      <c r="A1762" s="20" t="s">
        <v>312</v>
      </c>
      <c r="B1762" s="21" t="s">
        <v>313</v>
      </c>
      <c r="C1762" s="12" t="s">
        <v>20</v>
      </c>
      <c r="D1762" s="13" t="s">
        <v>43</v>
      </c>
      <c r="E1762" s="14" t="s">
        <v>44</v>
      </c>
      <c r="F1762" s="15">
        <v>3323</v>
      </c>
      <c r="G1762" s="86">
        <v>48.03</v>
      </c>
      <c r="H1762" s="87">
        <v>48.24</v>
      </c>
      <c r="I1762" s="87">
        <v>0</v>
      </c>
      <c r="J1762" s="92">
        <v>595</v>
      </c>
      <c r="K1762" s="69">
        <f t="shared" si="84"/>
        <v>48.03</v>
      </c>
      <c r="L1762" s="69">
        <f t="shared" si="85"/>
        <v>-0.21000000000000085</v>
      </c>
      <c r="M1762" s="69">
        <f t="shared" si="86"/>
        <v>-124.9500000000005</v>
      </c>
    </row>
    <row r="1763" spans="1:14" x14ac:dyDescent="0.2">
      <c r="A1763" s="20" t="s">
        <v>312</v>
      </c>
      <c r="B1763" s="21" t="s">
        <v>313</v>
      </c>
      <c r="C1763" s="12" t="s">
        <v>20</v>
      </c>
      <c r="D1763" s="13" t="s">
        <v>45</v>
      </c>
      <c r="E1763" s="14" t="s">
        <v>46</v>
      </c>
      <c r="F1763" s="15">
        <v>3325</v>
      </c>
      <c r="G1763" s="86">
        <v>60.44</v>
      </c>
      <c r="H1763" s="87">
        <v>60.65</v>
      </c>
      <c r="I1763" s="87">
        <v>0</v>
      </c>
      <c r="J1763" s="92">
        <v>9712</v>
      </c>
      <c r="K1763" s="69">
        <f t="shared" si="84"/>
        <v>60.44</v>
      </c>
      <c r="L1763" s="69">
        <f t="shared" si="85"/>
        <v>-0.21000000000000085</v>
      </c>
      <c r="M1763" s="69">
        <f t="shared" si="86"/>
        <v>-2039.5200000000082</v>
      </c>
    </row>
    <row r="1764" spans="1:14" x14ac:dyDescent="0.2">
      <c r="A1764" s="20" t="s">
        <v>312</v>
      </c>
      <c r="B1764" s="21" t="s">
        <v>313</v>
      </c>
      <c r="C1764" s="12" t="s">
        <v>20</v>
      </c>
      <c r="D1764" s="13" t="s">
        <v>47</v>
      </c>
      <c r="E1764" s="14" t="s">
        <v>48</v>
      </c>
      <c r="F1764" s="15">
        <v>3327</v>
      </c>
      <c r="G1764" s="86">
        <v>66.78</v>
      </c>
      <c r="H1764" s="87">
        <v>66.989999999999995</v>
      </c>
      <c r="I1764" s="87">
        <v>0</v>
      </c>
      <c r="J1764" s="92">
        <v>308</v>
      </c>
      <c r="K1764" s="69">
        <f t="shared" si="84"/>
        <v>66.78</v>
      </c>
      <c r="L1764" s="69">
        <f t="shared" si="85"/>
        <v>-0.20999999999999375</v>
      </c>
      <c r="M1764" s="69">
        <f t="shared" si="86"/>
        <v>-64.679999999998074</v>
      </c>
    </row>
    <row r="1765" spans="1:14" x14ac:dyDescent="0.2">
      <c r="A1765" s="20" t="s">
        <v>312</v>
      </c>
      <c r="B1765" s="21" t="s">
        <v>313</v>
      </c>
      <c r="C1765" s="12" t="s">
        <v>20</v>
      </c>
      <c r="D1765" s="13" t="s">
        <v>49</v>
      </c>
      <c r="E1765" s="14" t="s">
        <v>50</v>
      </c>
      <c r="F1765" s="15">
        <v>3329</v>
      </c>
      <c r="G1765" s="86">
        <v>71.25</v>
      </c>
      <c r="H1765" s="87">
        <v>71.459999999999994</v>
      </c>
      <c r="I1765" s="87">
        <v>0</v>
      </c>
      <c r="J1765" s="92">
        <v>0</v>
      </c>
      <c r="K1765" s="69">
        <f t="shared" si="84"/>
        <v>71.25</v>
      </c>
      <c r="L1765" s="69">
        <f t="shared" si="85"/>
        <v>-0.20999999999999375</v>
      </c>
      <c r="M1765" s="69">
        <f t="shared" si="86"/>
        <v>0</v>
      </c>
    </row>
    <row r="1766" spans="1:14" x14ac:dyDescent="0.2">
      <c r="A1766" s="20" t="s">
        <v>312</v>
      </c>
      <c r="B1766" s="21" t="s">
        <v>313</v>
      </c>
      <c r="C1766" s="12" t="s">
        <v>20</v>
      </c>
      <c r="D1766" s="16" t="s">
        <v>51</v>
      </c>
      <c r="E1766" s="17" t="s">
        <v>52</v>
      </c>
      <c r="F1766" s="15">
        <v>3331</v>
      </c>
      <c r="G1766" s="86">
        <v>78.81</v>
      </c>
      <c r="H1766" s="87">
        <v>79.02</v>
      </c>
      <c r="I1766" s="87">
        <v>0</v>
      </c>
      <c r="J1766" s="92">
        <v>65</v>
      </c>
      <c r="K1766" s="69">
        <f t="shared" si="84"/>
        <v>78.81</v>
      </c>
      <c r="L1766" s="69">
        <f t="shared" si="85"/>
        <v>-0.20999999999999375</v>
      </c>
      <c r="M1766" s="69">
        <f t="shared" si="86"/>
        <v>-13.649999999999594</v>
      </c>
    </row>
    <row r="1767" spans="1:14" x14ac:dyDescent="0.2">
      <c r="A1767" s="12" t="s">
        <v>95</v>
      </c>
      <c r="B1767" s="12" t="s">
        <v>96</v>
      </c>
      <c r="C1767" s="12" t="s">
        <v>97</v>
      </c>
      <c r="D1767" s="13" t="s">
        <v>21</v>
      </c>
      <c r="E1767" s="14" t="s">
        <v>22</v>
      </c>
      <c r="F1767" s="15">
        <v>3301</v>
      </c>
      <c r="G1767" s="86">
        <v>85.84</v>
      </c>
      <c r="H1767" s="87">
        <v>86.070000000000007</v>
      </c>
      <c r="I1767" s="87">
        <v>7.0811357391463423E-2</v>
      </c>
      <c r="J1767" s="92">
        <v>0</v>
      </c>
      <c r="K1767" s="69">
        <f t="shared" ref="K1767:K1830" si="87">+G1767+I1767</f>
        <v>85.910811357391466</v>
      </c>
      <c r="L1767" s="69">
        <f t="shared" ref="L1767:L1830" si="88">+K1767-H1767</f>
        <v>-0.15918864260854093</v>
      </c>
      <c r="M1767" s="69">
        <f t="shared" ref="M1767:M1830" si="89">+L1767*J1767</f>
        <v>0</v>
      </c>
      <c r="N1767" s="70">
        <f>SUM(M1767:M1782)</f>
        <v>-890.18288946692951</v>
      </c>
    </row>
    <row r="1768" spans="1:14" x14ac:dyDescent="0.2">
      <c r="A1768" s="12" t="s">
        <v>95</v>
      </c>
      <c r="B1768" s="12" t="s">
        <v>96</v>
      </c>
      <c r="C1768" s="12" t="s">
        <v>97</v>
      </c>
      <c r="D1768" s="13" t="s">
        <v>23</v>
      </c>
      <c r="E1768" s="14" t="s">
        <v>24</v>
      </c>
      <c r="F1768" s="15">
        <v>3303</v>
      </c>
      <c r="G1768" s="86">
        <v>93.05</v>
      </c>
      <c r="H1768" s="87">
        <v>93.28</v>
      </c>
      <c r="I1768" s="87">
        <v>7.0811357391463423E-2</v>
      </c>
      <c r="J1768" s="92">
        <v>0</v>
      </c>
      <c r="K1768" s="69">
        <f t="shared" si="87"/>
        <v>93.12081135739146</v>
      </c>
      <c r="L1768" s="69">
        <f t="shared" si="88"/>
        <v>-0.15918864260854093</v>
      </c>
      <c r="M1768" s="69">
        <f t="shared" si="89"/>
        <v>0</v>
      </c>
    </row>
    <row r="1769" spans="1:14" x14ac:dyDescent="0.2">
      <c r="A1769" s="12" t="s">
        <v>95</v>
      </c>
      <c r="B1769" s="12" t="s">
        <v>96</v>
      </c>
      <c r="C1769" s="12" t="s">
        <v>97</v>
      </c>
      <c r="D1769" s="13" t="s">
        <v>25</v>
      </c>
      <c r="E1769" s="14" t="s">
        <v>26</v>
      </c>
      <c r="F1769" s="15">
        <v>3305</v>
      </c>
      <c r="G1769" s="86">
        <v>83.96</v>
      </c>
      <c r="H1769" s="87">
        <v>84.19</v>
      </c>
      <c r="I1769" s="87">
        <v>7.0811357391463423E-2</v>
      </c>
      <c r="J1769" s="92">
        <v>0</v>
      </c>
      <c r="K1769" s="69">
        <f t="shared" si="87"/>
        <v>84.030811357391457</v>
      </c>
      <c r="L1769" s="69">
        <f t="shared" si="88"/>
        <v>-0.15918864260854093</v>
      </c>
      <c r="M1769" s="69">
        <f t="shared" si="89"/>
        <v>0</v>
      </c>
    </row>
    <row r="1770" spans="1:14" x14ac:dyDescent="0.2">
      <c r="A1770" s="12" t="s">
        <v>95</v>
      </c>
      <c r="B1770" s="12" t="s">
        <v>96</v>
      </c>
      <c r="C1770" s="12" t="s">
        <v>97</v>
      </c>
      <c r="D1770" s="13" t="s">
        <v>27</v>
      </c>
      <c r="E1770" s="14" t="s">
        <v>28</v>
      </c>
      <c r="F1770" s="15">
        <v>3307</v>
      </c>
      <c r="G1770" s="86">
        <v>91.72</v>
      </c>
      <c r="H1770" s="87">
        <v>91.95</v>
      </c>
      <c r="I1770" s="87">
        <v>7.0811357391463423E-2</v>
      </c>
      <c r="J1770" s="92">
        <v>0</v>
      </c>
      <c r="K1770" s="69">
        <f t="shared" si="87"/>
        <v>91.790811357391462</v>
      </c>
      <c r="L1770" s="69">
        <f t="shared" si="88"/>
        <v>-0.15918864260854093</v>
      </c>
      <c r="M1770" s="69">
        <f t="shared" si="89"/>
        <v>0</v>
      </c>
    </row>
    <row r="1771" spans="1:14" x14ac:dyDescent="0.2">
      <c r="A1771" s="12" t="s">
        <v>95</v>
      </c>
      <c r="B1771" s="12" t="s">
        <v>96</v>
      </c>
      <c r="C1771" s="12" t="s">
        <v>97</v>
      </c>
      <c r="D1771" s="13" t="s">
        <v>29</v>
      </c>
      <c r="E1771" s="14" t="s">
        <v>30</v>
      </c>
      <c r="F1771" s="15">
        <v>3309</v>
      </c>
      <c r="G1771" s="86">
        <v>57.47</v>
      </c>
      <c r="H1771" s="87">
        <v>57.699999999999996</v>
      </c>
      <c r="I1771" s="87">
        <v>7.0811357391463423E-2</v>
      </c>
      <c r="J1771" s="92">
        <v>617</v>
      </c>
      <c r="K1771" s="69">
        <f t="shared" si="87"/>
        <v>57.540811357391462</v>
      </c>
      <c r="L1771" s="69">
        <f t="shared" si="88"/>
        <v>-0.15918864260853383</v>
      </c>
      <c r="M1771" s="69">
        <f t="shared" si="89"/>
        <v>-98.219392489465378</v>
      </c>
    </row>
    <row r="1772" spans="1:14" x14ac:dyDescent="0.2">
      <c r="A1772" s="12" t="s">
        <v>95</v>
      </c>
      <c r="B1772" s="12" t="s">
        <v>96</v>
      </c>
      <c r="C1772" s="12" t="s">
        <v>97</v>
      </c>
      <c r="D1772" s="13" t="s">
        <v>31</v>
      </c>
      <c r="E1772" s="14" t="s">
        <v>32</v>
      </c>
      <c r="F1772" s="15">
        <v>3311</v>
      </c>
      <c r="G1772" s="86">
        <v>73.06</v>
      </c>
      <c r="H1772" s="87">
        <v>73.290000000000006</v>
      </c>
      <c r="I1772" s="87">
        <v>7.0811357391463423E-2</v>
      </c>
      <c r="J1772" s="92">
        <v>146</v>
      </c>
      <c r="K1772" s="69">
        <f t="shared" si="87"/>
        <v>73.130811357391465</v>
      </c>
      <c r="L1772" s="69">
        <f t="shared" si="88"/>
        <v>-0.15918864260854093</v>
      </c>
      <c r="M1772" s="69">
        <f t="shared" si="89"/>
        <v>-23.241541820846976</v>
      </c>
    </row>
    <row r="1773" spans="1:14" x14ac:dyDescent="0.2">
      <c r="A1773" s="12" t="s">
        <v>95</v>
      </c>
      <c r="B1773" s="12" t="s">
        <v>96</v>
      </c>
      <c r="C1773" s="12" t="s">
        <v>97</v>
      </c>
      <c r="D1773" s="13" t="s">
        <v>33</v>
      </c>
      <c r="E1773" s="14" t="s">
        <v>34</v>
      </c>
      <c r="F1773" s="15">
        <v>3313</v>
      </c>
      <c r="G1773" s="86">
        <v>77.58</v>
      </c>
      <c r="H1773" s="87">
        <v>77.81</v>
      </c>
      <c r="I1773" s="87">
        <v>7.0811357391463423E-2</v>
      </c>
      <c r="J1773" s="92">
        <v>0</v>
      </c>
      <c r="K1773" s="69">
        <f t="shared" si="87"/>
        <v>77.650811357391461</v>
      </c>
      <c r="L1773" s="69">
        <f t="shared" si="88"/>
        <v>-0.15918864260854093</v>
      </c>
      <c r="M1773" s="69">
        <f t="shared" si="89"/>
        <v>0</v>
      </c>
    </row>
    <row r="1774" spans="1:14" x14ac:dyDescent="0.2">
      <c r="A1774" s="12" t="s">
        <v>95</v>
      </c>
      <c r="B1774" s="12" t="s">
        <v>96</v>
      </c>
      <c r="C1774" s="12" t="s">
        <v>97</v>
      </c>
      <c r="D1774" s="13" t="s">
        <v>35</v>
      </c>
      <c r="E1774" s="14" t="s">
        <v>36</v>
      </c>
      <c r="F1774" s="15">
        <v>3315</v>
      </c>
      <c r="G1774" s="86">
        <v>88.15</v>
      </c>
      <c r="H1774" s="87">
        <v>88.38000000000001</v>
      </c>
      <c r="I1774" s="87">
        <v>7.0811357391463423E-2</v>
      </c>
      <c r="J1774" s="92">
        <v>0</v>
      </c>
      <c r="K1774" s="69">
        <f t="shared" si="87"/>
        <v>88.220811357391469</v>
      </c>
      <c r="L1774" s="69">
        <f t="shared" si="88"/>
        <v>-0.15918864260854093</v>
      </c>
      <c r="M1774" s="69">
        <f t="shared" si="89"/>
        <v>0</v>
      </c>
    </row>
    <row r="1775" spans="1:14" x14ac:dyDescent="0.2">
      <c r="A1775" s="12" t="s">
        <v>95</v>
      </c>
      <c r="B1775" s="12" t="s">
        <v>96</v>
      </c>
      <c r="C1775" s="12" t="s">
        <v>97</v>
      </c>
      <c r="D1775" s="13" t="s">
        <v>37</v>
      </c>
      <c r="E1775" s="14" t="s">
        <v>38</v>
      </c>
      <c r="F1775" s="15">
        <v>3317</v>
      </c>
      <c r="G1775" s="86">
        <v>57.05</v>
      </c>
      <c r="H1775" s="87">
        <v>57.279999999999994</v>
      </c>
      <c r="I1775" s="87">
        <v>7.0811357391463423E-2</v>
      </c>
      <c r="J1775" s="92">
        <v>0</v>
      </c>
      <c r="K1775" s="69">
        <f t="shared" si="87"/>
        <v>57.12081135739146</v>
      </c>
      <c r="L1775" s="69">
        <f t="shared" si="88"/>
        <v>-0.15918864260853383</v>
      </c>
      <c r="M1775" s="69">
        <f t="shared" si="89"/>
        <v>0</v>
      </c>
    </row>
    <row r="1776" spans="1:14" x14ac:dyDescent="0.2">
      <c r="A1776" s="12" t="s">
        <v>95</v>
      </c>
      <c r="B1776" s="12" t="s">
        <v>96</v>
      </c>
      <c r="C1776" s="12" t="s">
        <v>97</v>
      </c>
      <c r="D1776" s="13" t="s">
        <v>39</v>
      </c>
      <c r="E1776" s="14" t="s">
        <v>40</v>
      </c>
      <c r="F1776" s="15">
        <v>3319</v>
      </c>
      <c r="G1776" s="86">
        <v>68.069999999999993</v>
      </c>
      <c r="H1776" s="87">
        <v>68.3</v>
      </c>
      <c r="I1776" s="87">
        <v>7.0811357391463423E-2</v>
      </c>
      <c r="J1776" s="92">
        <v>40</v>
      </c>
      <c r="K1776" s="69">
        <f t="shared" si="87"/>
        <v>68.140811357391456</v>
      </c>
      <c r="L1776" s="69">
        <f t="shared" si="88"/>
        <v>-0.15918864260854093</v>
      </c>
      <c r="M1776" s="69">
        <f t="shared" si="89"/>
        <v>-6.3675457043416372</v>
      </c>
    </row>
    <row r="1777" spans="1:14" x14ac:dyDescent="0.2">
      <c r="A1777" s="12" t="s">
        <v>95</v>
      </c>
      <c r="B1777" s="12" t="s">
        <v>96</v>
      </c>
      <c r="C1777" s="12" t="s">
        <v>97</v>
      </c>
      <c r="D1777" s="13" t="s">
        <v>41</v>
      </c>
      <c r="E1777" s="14" t="s">
        <v>42</v>
      </c>
      <c r="F1777" s="15">
        <v>3321</v>
      </c>
      <c r="G1777" s="86">
        <v>75.3</v>
      </c>
      <c r="H1777" s="87">
        <v>75.53</v>
      </c>
      <c r="I1777" s="87">
        <v>7.0811357391463423E-2</v>
      </c>
      <c r="J1777" s="92">
        <v>41</v>
      </c>
      <c r="K1777" s="69">
        <f t="shared" si="87"/>
        <v>75.37081135739146</v>
      </c>
      <c r="L1777" s="69">
        <f t="shared" si="88"/>
        <v>-0.15918864260854093</v>
      </c>
      <c r="M1777" s="69">
        <f t="shared" si="89"/>
        <v>-6.5267343469501782</v>
      </c>
    </row>
    <row r="1778" spans="1:14" x14ac:dyDescent="0.2">
      <c r="A1778" s="12" t="s">
        <v>95</v>
      </c>
      <c r="B1778" s="12" t="s">
        <v>96</v>
      </c>
      <c r="C1778" s="12" t="s">
        <v>97</v>
      </c>
      <c r="D1778" s="13" t="s">
        <v>43</v>
      </c>
      <c r="E1778" s="14" t="s">
        <v>44</v>
      </c>
      <c r="F1778" s="15">
        <v>3323</v>
      </c>
      <c r="G1778" s="86">
        <v>49.02</v>
      </c>
      <c r="H1778" s="87">
        <v>49.25</v>
      </c>
      <c r="I1778" s="87">
        <v>7.0811357391463423E-2</v>
      </c>
      <c r="J1778" s="92">
        <v>0</v>
      </c>
      <c r="K1778" s="69">
        <f t="shared" si="87"/>
        <v>49.090811357391466</v>
      </c>
      <c r="L1778" s="69">
        <f t="shared" si="88"/>
        <v>-0.15918864260853383</v>
      </c>
      <c r="M1778" s="69">
        <f t="shared" si="89"/>
        <v>0</v>
      </c>
    </row>
    <row r="1779" spans="1:14" x14ac:dyDescent="0.2">
      <c r="A1779" s="12" t="s">
        <v>95</v>
      </c>
      <c r="B1779" s="12" t="s">
        <v>96</v>
      </c>
      <c r="C1779" s="12" t="s">
        <v>97</v>
      </c>
      <c r="D1779" s="13" t="s">
        <v>45</v>
      </c>
      <c r="E1779" s="14" t="s">
        <v>46</v>
      </c>
      <c r="F1779" s="15">
        <v>3325</v>
      </c>
      <c r="G1779" s="86">
        <v>61.61</v>
      </c>
      <c r="H1779" s="87">
        <v>61.839999999999996</v>
      </c>
      <c r="I1779" s="87">
        <v>7.0811357391463423E-2</v>
      </c>
      <c r="J1779" s="92">
        <v>3805</v>
      </c>
      <c r="K1779" s="69">
        <f t="shared" si="87"/>
        <v>61.680811357391462</v>
      </c>
      <c r="L1779" s="69">
        <f t="shared" si="88"/>
        <v>-0.15918864260853383</v>
      </c>
      <c r="M1779" s="69">
        <f t="shared" si="89"/>
        <v>-605.71278512547121</v>
      </c>
    </row>
    <row r="1780" spans="1:14" x14ac:dyDescent="0.2">
      <c r="A1780" s="12" t="s">
        <v>95</v>
      </c>
      <c r="B1780" s="12" t="s">
        <v>96</v>
      </c>
      <c r="C1780" s="12" t="s">
        <v>97</v>
      </c>
      <c r="D1780" s="13" t="s">
        <v>47</v>
      </c>
      <c r="E1780" s="14" t="s">
        <v>48</v>
      </c>
      <c r="F1780" s="15">
        <v>3327</v>
      </c>
      <c r="G1780" s="86">
        <v>68.069999999999993</v>
      </c>
      <c r="H1780" s="87">
        <v>68.3</v>
      </c>
      <c r="I1780" s="87">
        <v>7.0811357391463423E-2</v>
      </c>
      <c r="J1780" s="92">
        <v>368</v>
      </c>
      <c r="K1780" s="69">
        <f t="shared" si="87"/>
        <v>68.140811357391456</v>
      </c>
      <c r="L1780" s="69">
        <f t="shared" si="88"/>
        <v>-0.15918864260854093</v>
      </c>
      <c r="M1780" s="69">
        <f t="shared" si="89"/>
        <v>-58.581420479943063</v>
      </c>
    </row>
    <row r="1781" spans="1:14" x14ac:dyDescent="0.2">
      <c r="A1781" s="12" t="s">
        <v>95</v>
      </c>
      <c r="B1781" s="12" t="s">
        <v>96</v>
      </c>
      <c r="C1781" s="12" t="s">
        <v>97</v>
      </c>
      <c r="D1781" s="13" t="s">
        <v>49</v>
      </c>
      <c r="E1781" s="14" t="s">
        <v>50</v>
      </c>
      <c r="F1781" s="15">
        <v>3329</v>
      </c>
      <c r="G1781" s="86">
        <v>72.66</v>
      </c>
      <c r="H1781" s="87">
        <v>72.89</v>
      </c>
      <c r="I1781" s="87">
        <v>7.0811357391463423E-2</v>
      </c>
      <c r="J1781" s="92">
        <v>271</v>
      </c>
      <c r="K1781" s="69">
        <f t="shared" si="87"/>
        <v>72.73081135739146</v>
      </c>
      <c r="L1781" s="69">
        <f t="shared" si="88"/>
        <v>-0.15918864260854093</v>
      </c>
      <c r="M1781" s="69">
        <f t="shared" si="89"/>
        <v>-43.140122146914592</v>
      </c>
    </row>
    <row r="1782" spans="1:14" x14ac:dyDescent="0.2">
      <c r="A1782" s="12" t="s">
        <v>95</v>
      </c>
      <c r="B1782" s="12" t="s">
        <v>96</v>
      </c>
      <c r="C1782" s="12" t="s">
        <v>97</v>
      </c>
      <c r="D1782" s="16" t="s">
        <v>51</v>
      </c>
      <c r="E1782" s="17" t="s">
        <v>52</v>
      </c>
      <c r="F1782" s="15">
        <v>3331</v>
      </c>
      <c r="G1782" s="86">
        <v>80.52</v>
      </c>
      <c r="H1782" s="87">
        <v>80.75</v>
      </c>
      <c r="I1782" s="87">
        <v>7.0811357391463423E-2</v>
      </c>
      <c r="J1782" s="92">
        <v>304</v>
      </c>
      <c r="K1782" s="69">
        <f t="shared" si="87"/>
        <v>80.590811357391459</v>
      </c>
      <c r="L1782" s="69">
        <f t="shared" si="88"/>
        <v>-0.15918864260854093</v>
      </c>
      <c r="M1782" s="69">
        <f t="shared" si="89"/>
        <v>-48.393347352996443</v>
      </c>
    </row>
    <row r="1783" spans="1:14" x14ac:dyDescent="0.2">
      <c r="A1783" s="20" t="s">
        <v>255</v>
      </c>
      <c r="B1783" s="21" t="s">
        <v>256</v>
      </c>
      <c r="C1783" s="12" t="s">
        <v>55</v>
      </c>
      <c r="D1783" s="13" t="s">
        <v>21</v>
      </c>
      <c r="E1783" s="14" t="s">
        <v>22</v>
      </c>
      <c r="F1783" s="15">
        <v>3301</v>
      </c>
      <c r="G1783" s="86">
        <v>135.51</v>
      </c>
      <c r="H1783" s="87">
        <v>137.19</v>
      </c>
      <c r="I1783" s="87">
        <v>0</v>
      </c>
      <c r="J1783" s="92">
        <v>290</v>
      </c>
      <c r="K1783" s="69">
        <f t="shared" si="87"/>
        <v>135.51</v>
      </c>
      <c r="L1783" s="69">
        <f t="shared" si="88"/>
        <v>-1.6800000000000068</v>
      </c>
      <c r="M1783" s="69">
        <f t="shared" si="89"/>
        <v>-487.20000000000198</v>
      </c>
      <c r="N1783" s="70">
        <f>SUM(M1783:M1798)</f>
        <v>-33579.840000000135</v>
      </c>
    </row>
    <row r="1784" spans="1:14" x14ac:dyDescent="0.2">
      <c r="A1784" s="20" t="s">
        <v>255</v>
      </c>
      <c r="B1784" s="21" t="s">
        <v>256</v>
      </c>
      <c r="C1784" s="12" t="s">
        <v>55</v>
      </c>
      <c r="D1784" s="13" t="s">
        <v>23</v>
      </c>
      <c r="E1784" s="14" t="s">
        <v>24</v>
      </c>
      <c r="F1784" s="15">
        <v>3303</v>
      </c>
      <c r="G1784" s="86">
        <v>148.09</v>
      </c>
      <c r="H1784" s="87">
        <v>149.77000000000001</v>
      </c>
      <c r="I1784" s="87">
        <v>0</v>
      </c>
      <c r="J1784" s="92">
        <v>0</v>
      </c>
      <c r="K1784" s="69">
        <f t="shared" si="87"/>
        <v>148.09</v>
      </c>
      <c r="L1784" s="69">
        <f t="shared" si="88"/>
        <v>-1.6800000000000068</v>
      </c>
      <c r="M1784" s="69">
        <f t="shared" si="89"/>
        <v>0</v>
      </c>
    </row>
    <row r="1785" spans="1:14" x14ac:dyDescent="0.2">
      <c r="A1785" s="20" t="s">
        <v>255</v>
      </c>
      <c r="B1785" s="21" t="s">
        <v>256</v>
      </c>
      <c r="C1785" s="12" t="s">
        <v>55</v>
      </c>
      <c r="D1785" s="13" t="s">
        <v>25</v>
      </c>
      <c r="E1785" s="14" t="s">
        <v>26</v>
      </c>
      <c r="F1785" s="15">
        <v>3305</v>
      </c>
      <c r="G1785" s="86">
        <v>132.25</v>
      </c>
      <c r="H1785" s="87">
        <v>133.93</v>
      </c>
      <c r="I1785" s="87">
        <v>0</v>
      </c>
      <c r="J1785" s="92">
        <v>0</v>
      </c>
      <c r="K1785" s="69">
        <f t="shared" si="87"/>
        <v>132.25</v>
      </c>
      <c r="L1785" s="69">
        <f t="shared" si="88"/>
        <v>-1.6800000000000068</v>
      </c>
      <c r="M1785" s="69">
        <f t="shared" si="89"/>
        <v>0</v>
      </c>
    </row>
    <row r="1786" spans="1:14" x14ac:dyDescent="0.2">
      <c r="A1786" s="20" t="s">
        <v>255</v>
      </c>
      <c r="B1786" s="21" t="s">
        <v>256</v>
      </c>
      <c r="C1786" s="12" t="s">
        <v>55</v>
      </c>
      <c r="D1786" s="13" t="s">
        <v>27</v>
      </c>
      <c r="E1786" s="14" t="s">
        <v>28</v>
      </c>
      <c r="F1786" s="15">
        <v>3307</v>
      </c>
      <c r="G1786" s="86">
        <v>144.82</v>
      </c>
      <c r="H1786" s="87">
        <v>146.5</v>
      </c>
      <c r="I1786" s="87">
        <v>0</v>
      </c>
      <c r="J1786" s="92">
        <v>0</v>
      </c>
      <c r="K1786" s="69">
        <f t="shared" si="87"/>
        <v>144.82</v>
      </c>
      <c r="L1786" s="69">
        <f t="shared" si="88"/>
        <v>-1.6800000000000068</v>
      </c>
      <c r="M1786" s="69">
        <f t="shared" si="89"/>
        <v>0</v>
      </c>
    </row>
    <row r="1787" spans="1:14" x14ac:dyDescent="0.2">
      <c r="A1787" s="20" t="s">
        <v>255</v>
      </c>
      <c r="B1787" s="21" t="s">
        <v>256</v>
      </c>
      <c r="C1787" s="12" t="s">
        <v>55</v>
      </c>
      <c r="D1787" s="13" t="s">
        <v>29</v>
      </c>
      <c r="E1787" s="14" t="s">
        <v>30</v>
      </c>
      <c r="F1787" s="15">
        <v>3309</v>
      </c>
      <c r="G1787" s="86">
        <v>86.48</v>
      </c>
      <c r="H1787" s="87">
        <v>88.160000000000011</v>
      </c>
      <c r="I1787" s="87">
        <v>0</v>
      </c>
      <c r="J1787" s="92">
        <v>1657</v>
      </c>
      <c r="K1787" s="69">
        <f t="shared" si="87"/>
        <v>86.48</v>
      </c>
      <c r="L1787" s="69">
        <f t="shared" si="88"/>
        <v>-1.6800000000000068</v>
      </c>
      <c r="M1787" s="69">
        <f t="shared" si="89"/>
        <v>-2783.7600000000111</v>
      </c>
    </row>
    <row r="1788" spans="1:14" x14ac:dyDescent="0.2">
      <c r="A1788" s="20" t="s">
        <v>255</v>
      </c>
      <c r="B1788" s="21" t="s">
        <v>256</v>
      </c>
      <c r="C1788" s="12" t="s">
        <v>55</v>
      </c>
      <c r="D1788" s="13" t="s">
        <v>31</v>
      </c>
      <c r="E1788" s="14" t="s">
        <v>32</v>
      </c>
      <c r="F1788" s="15">
        <v>3311</v>
      </c>
      <c r="G1788" s="86">
        <v>113.76</v>
      </c>
      <c r="H1788" s="87">
        <v>115.44000000000001</v>
      </c>
      <c r="I1788" s="87">
        <v>0</v>
      </c>
      <c r="J1788" s="92">
        <v>226</v>
      </c>
      <c r="K1788" s="69">
        <f t="shared" si="87"/>
        <v>113.76</v>
      </c>
      <c r="L1788" s="69">
        <f t="shared" si="88"/>
        <v>-1.6800000000000068</v>
      </c>
      <c r="M1788" s="69">
        <f t="shared" si="89"/>
        <v>-379.68000000000154</v>
      </c>
    </row>
    <row r="1789" spans="1:14" x14ac:dyDescent="0.2">
      <c r="A1789" s="20" t="s">
        <v>255</v>
      </c>
      <c r="B1789" s="21" t="s">
        <v>256</v>
      </c>
      <c r="C1789" s="12" t="s">
        <v>55</v>
      </c>
      <c r="D1789" s="13" t="s">
        <v>33</v>
      </c>
      <c r="E1789" s="14" t="s">
        <v>34</v>
      </c>
      <c r="F1789" s="15">
        <v>3313</v>
      </c>
      <c r="G1789" s="86">
        <v>121.61</v>
      </c>
      <c r="H1789" s="87">
        <v>123.29</v>
      </c>
      <c r="I1789" s="87">
        <v>0</v>
      </c>
      <c r="J1789" s="92">
        <v>278</v>
      </c>
      <c r="K1789" s="69">
        <f t="shared" si="87"/>
        <v>121.61</v>
      </c>
      <c r="L1789" s="69">
        <f t="shared" si="88"/>
        <v>-1.6800000000000068</v>
      </c>
      <c r="M1789" s="69">
        <f t="shared" si="89"/>
        <v>-467.0400000000019</v>
      </c>
    </row>
    <row r="1790" spans="1:14" x14ac:dyDescent="0.2">
      <c r="A1790" s="20" t="s">
        <v>255</v>
      </c>
      <c r="B1790" s="21" t="s">
        <v>256</v>
      </c>
      <c r="C1790" s="12" t="s">
        <v>55</v>
      </c>
      <c r="D1790" s="13" t="s">
        <v>35</v>
      </c>
      <c r="E1790" s="14" t="s">
        <v>36</v>
      </c>
      <c r="F1790" s="15">
        <v>3315</v>
      </c>
      <c r="G1790" s="86">
        <v>139.63</v>
      </c>
      <c r="H1790" s="87">
        <v>141.31</v>
      </c>
      <c r="I1790" s="87">
        <v>0</v>
      </c>
      <c r="J1790" s="92">
        <v>0</v>
      </c>
      <c r="K1790" s="69">
        <f t="shared" si="87"/>
        <v>139.63</v>
      </c>
      <c r="L1790" s="69">
        <f t="shared" si="88"/>
        <v>-1.6800000000000068</v>
      </c>
      <c r="M1790" s="69">
        <f t="shared" si="89"/>
        <v>0</v>
      </c>
    </row>
    <row r="1791" spans="1:14" x14ac:dyDescent="0.2">
      <c r="A1791" s="20" t="s">
        <v>255</v>
      </c>
      <c r="B1791" s="21" t="s">
        <v>256</v>
      </c>
      <c r="C1791" s="12" t="s">
        <v>55</v>
      </c>
      <c r="D1791" s="13" t="s">
        <v>37</v>
      </c>
      <c r="E1791" s="14" t="s">
        <v>38</v>
      </c>
      <c r="F1791" s="15">
        <v>3317</v>
      </c>
      <c r="G1791" s="86">
        <v>85.94</v>
      </c>
      <c r="H1791" s="87">
        <v>87.62</v>
      </c>
      <c r="I1791" s="87">
        <v>0</v>
      </c>
      <c r="J1791" s="92">
        <v>0</v>
      </c>
      <c r="K1791" s="69">
        <f t="shared" si="87"/>
        <v>85.94</v>
      </c>
      <c r="L1791" s="69">
        <f t="shared" si="88"/>
        <v>-1.6800000000000068</v>
      </c>
      <c r="M1791" s="69">
        <f t="shared" si="89"/>
        <v>0</v>
      </c>
    </row>
    <row r="1792" spans="1:14" x14ac:dyDescent="0.2">
      <c r="A1792" s="20" t="s">
        <v>255</v>
      </c>
      <c r="B1792" s="21" t="s">
        <v>256</v>
      </c>
      <c r="C1792" s="12" t="s">
        <v>55</v>
      </c>
      <c r="D1792" s="13" t="s">
        <v>39</v>
      </c>
      <c r="E1792" s="14" t="s">
        <v>40</v>
      </c>
      <c r="F1792" s="15">
        <v>3319</v>
      </c>
      <c r="G1792" s="86">
        <v>105.3</v>
      </c>
      <c r="H1792" s="87">
        <v>106.98</v>
      </c>
      <c r="I1792" s="87">
        <v>0</v>
      </c>
      <c r="J1792" s="92">
        <v>3015</v>
      </c>
      <c r="K1792" s="69">
        <f t="shared" si="87"/>
        <v>105.3</v>
      </c>
      <c r="L1792" s="69">
        <f t="shared" si="88"/>
        <v>-1.6800000000000068</v>
      </c>
      <c r="M1792" s="69">
        <f t="shared" si="89"/>
        <v>-5065.2000000000207</v>
      </c>
    </row>
    <row r="1793" spans="1:14" x14ac:dyDescent="0.2">
      <c r="A1793" s="20" t="s">
        <v>255</v>
      </c>
      <c r="B1793" s="21" t="s">
        <v>256</v>
      </c>
      <c r="C1793" s="12" t="s">
        <v>55</v>
      </c>
      <c r="D1793" s="13" t="s">
        <v>41</v>
      </c>
      <c r="E1793" s="14" t="s">
        <v>42</v>
      </c>
      <c r="F1793" s="15">
        <v>3321</v>
      </c>
      <c r="G1793" s="86">
        <v>117.82</v>
      </c>
      <c r="H1793" s="87">
        <v>119.5</v>
      </c>
      <c r="I1793" s="87">
        <v>0</v>
      </c>
      <c r="J1793" s="92">
        <v>341</v>
      </c>
      <c r="K1793" s="69">
        <f t="shared" si="87"/>
        <v>117.82</v>
      </c>
      <c r="L1793" s="69">
        <f t="shared" si="88"/>
        <v>-1.6800000000000068</v>
      </c>
      <c r="M1793" s="69">
        <f t="shared" si="89"/>
        <v>-572.88000000000238</v>
      </c>
    </row>
    <row r="1794" spans="1:14" x14ac:dyDescent="0.2">
      <c r="A1794" s="20" t="s">
        <v>255</v>
      </c>
      <c r="B1794" s="21" t="s">
        <v>256</v>
      </c>
      <c r="C1794" s="12" t="s">
        <v>55</v>
      </c>
      <c r="D1794" s="13" t="s">
        <v>43</v>
      </c>
      <c r="E1794" s="14" t="s">
        <v>44</v>
      </c>
      <c r="F1794" s="15">
        <v>3323</v>
      </c>
      <c r="G1794" s="86">
        <v>72.069999999999993</v>
      </c>
      <c r="H1794" s="87">
        <v>73.75</v>
      </c>
      <c r="I1794" s="87">
        <v>0</v>
      </c>
      <c r="J1794" s="92">
        <v>262</v>
      </c>
      <c r="K1794" s="69">
        <f t="shared" si="87"/>
        <v>72.069999999999993</v>
      </c>
      <c r="L1794" s="69">
        <f t="shared" si="88"/>
        <v>-1.6800000000000068</v>
      </c>
      <c r="M1794" s="69">
        <f t="shared" si="89"/>
        <v>-440.16000000000179</v>
      </c>
    </row>
    <row r="1795" spans="1:14" x14ac:dyDescent="0.2">
      <c r="A1795" s="20" t="s">
        <v>255</v>
      </c>
      <c r="B1795" s="21" t="s">
        <v>256</v>
      </c>
      <c r="C1795" s="12" t="s">
        <v>55</v>
      </c>
      <c r="D1795" s="13" t="s">
        <v>45</v>
      </c>
      <c r="E1795" s="14" t="s">
        <v>46</v>
      </c>
      <c r="F1795" s="15">
        <v>3325</v>
      </c>
      <c r="G1795" s="86">
        <v>93.96</v>
      </c>
      <c r="H1795" s="87">
        <v>95.64</v>
      </c>
      <c r="I1795" s="87">
        <v>0</v>
      </c>
      <c r="J1795" s="92">
        <v>13592</v>
      </c>
      <c r="K1795" s="69">
        <f t="shared" si="87"/>
        <v>93.96</v>
      </c>
      <c r="L1795" s="69">
        <f t="shared" si="88"/>
        <v>-1.6800000000000068</v>
      </c>
      <c r="M1795" s="69">
        <f t="shared" si="89"/>
        <v>-22834.560000000092</v>
      </c>
    </row>
    <row r="1796" spans="1:14" x14ac:dyDescent="0.2">
      <c r="A1796" s="20" t="s">
        <v>255</v>
      </c>
      <c r="B1796" s="21" t="s">
        <v>256</v>
      </c>
      <c r="C1796" s="12" t="s">
        <v>55</v>
      </c>
      <c r="D1796" s="13" t="s">
        <v>47</v>
      </c>
      <c r="E1796" s="14" t="s">
        <v>48</v>
      </c>
      <c r="F1796" s="15">
        <v>3327</v>
      </c>
      <c r="G1796" s="86">
        <v>105.3</v>
      </c>
      <c r="H1796" s="87">
        <v>106.98</v>
      </c>
      <c r="I1796" s="87">
        <v>0</v>
      </c>
      <c r="J1796" s="92">
        <v>0</v>
      </c>
      <c r="K1796" s="69">
        <f t="shared" si="87"/>
        <v>105.3</v>
      </c>
      <c r="L1796" s="69">
        <f t="shared" si="88"/>
        <v>-1.6800000000000068</v>
      </c>
      <c r="M1796" s="69">
        <f t="shared" si="89"/>
        <v>0</v>
      </c>
    </row>
    <row r="1797" spans="1:14" x14ac:dyDescent="0.2">
      <c r="A1797" s="20" t="s">
        <v>255</v>
      </c>
      <c r="B1797" s="21" t="s">
        <v>256</v>
      </c>
      <c r="C1797" s="12" t="s">
        <v>55</v>
      </c>
      <c r="D1797" s="13" t="s">
        <v>49</v>
      </c>
      <c r="E1797" s="14" t="s">
        <v>50</v>
      </c>
      <c r="F1797" s="15">
        <v>3329</v>
      </c>
      <c r="G1797" s="86">
        <v>113.24</v>
      </c>
      <c r="H1797" s="87">
        <v>114.92</v>
      </c>
      <c r="I1797" s="87">
        <v>0</v>
      </c>
      <c r="J1797" s="92">
        <v>80</v>
      </c>
      <c r="K1797" s="69">
        <f t="shared" si="87"/>
        <v>113.24</v>
      </c>
      <c r="L1797" s="69">
        <f t="shared" si="88"/>
        <v>-1.6800000000000068</v>
      </c>
      <c r="M1797" s="69">
        <f t="shared" si="89"/>
        <v>-134.40000000000055</v>
      </c>
    </row>
    <row r="1798" spans="1:14" x14ac:dyDescent="0.2">
      <c r="A1798" s="20" t="s">
        <v>255</v>
      </c>
      <c r="B1798" s="21" t="s">
        <v>256</v>
      </c>
      <c r="C1798" s="12" t="s">
        <v>55</v>
      </c>
      <c r="D1798" s="16" t="s">
        <v>51</v>
      </c>
      <c r="E1798" s="17" t="s">
        <v>52</v>
      </c>
      <c r="F1798" s="15">
        <v>3331</v>
      </c>
      <c r="G1798" s="86">
        <v>127.01</v>
      </c>
      <c r="H1798" s="87">
        <v>128.69</v>
      </c>
      <c r="I1798" s="87">
        <v>0</v>
      </c>
      <c r="J1798" s="92">
        <v>247</v>
      </c>
      <c r="K1798" s="69">
        <f t="shared" si="87"/>
        <v>127.01</v>
      </c>
      <c r="L1798" s="69">
        <f t="shared" si="88"/>
        <v>-1.6799999999999926</v>
      </c>
      <c r="M1798" s="69">
        <f t="shared" si="89"/>
        <v>-414.95999999999816</v>
      </c>
    </row>
    <row r="1799" spans="1:14" x14ac:dyDescent="0.2">
      <c r="A1799" s="20" t="s">
        <v>76</v>
      </c>
      <c r="B1799" s="21" t="s">
        <v>77</v>
      </c>
      <c r="C1799" s="12" t="s">
        <v>55</v>
      </c>
      <c r="D1799" s="13" t="s">
        <v>21</v>
      </c>
      <c r="E1799" s="14" t="s">
        <v>22</v>
      </c>
      <c r="F1799" s="15">
        <v>3301</v>
      </c>
      <c r="G1799" s="86">
        <v>135.51</v>
      </c>
      <c r="H1799" s="87">
        <v>137.19</v>
      </c>
      <c r="I1799" s="87">
        <v>0.94559082051211274</v>
      </c>
      <c r="J1799" s="92">
        <v>0</v>
      </c>
      <c r="K1799" s="69">
        <f t="shared" si="87"/>
        <v>136.4555908205121</v>
      </c>
      <c r="L1799" s="69">
        <f t="shared" si="88"/>
        <v>-0.73440917948789775</v>
      </c>
      <c r="M1799" s="69">
        <f t="shared" si="89"/>
        <v>0</v>
      </c>
      <c r="N1799" s="70">
        <f>SUM(M1799:M1814)</f>
        <v>-33818.808306238207</v>
      </c>
    </row>
    <row r="1800" spans="1:14" x14ac:dyDescent="0.2">
      <c r="A1800" s="20" t="s">
        <v>76</v>
      </c>
      <c r="B1800" s="21" t="s">
        <v>77</v>
      </c>
      <c r="C1800" s="12" t="s">
        <v>55</v>
      </c>
      <c r="D1800" s="13" t="s">
        <v>23</v>
      </c>
      <c r="E1800" s="14" t="s">
        <v>24</v>
      </c>
      <c r="F1800" s="15">
        <v>3303</v>
      </c>
      <c r="G1800" s="86">
        <v>148.09</v>
      </c>
      <c r="H1800" s="87">
        <v>149.77000000000001</v>
      </c>
      <c r="I1800" s="87">
        <v>0.94559082051211274</v>
      </c>
      <c r="J1800" s="92">
        <v>0</v>
      </c>
      <c r="K1800" s="69">
        <f t="shared" si="87"/>
        <v>149.03559082051211</v>
      </c>
      <c r="L1800" s="69">
        <f t="shared" si="88"/>
        <v>-0.73440917948789775</v>
      </c>
      <c r="M1800" s="69">
        <f t="shared" si="89"/>
        <v>0</v>
      </c>
    </row>
    <row r="1801" spans="1:14" x14ac:dyDescent="0.2">
      <c r="A1801" s="20" t="s">
        <v>76</v>
      </c>
      <c r="B1801" s="21" t="s">
        <v>77</v>
      </c>
      <c r="C1801" s="12" t="s">
        <v>55</v>
      </c>
      <c r="D1801" s="13" t="s">
        <v>25</v>
      </c>
      <c r="E1801" s="14" t="s">
        <v>26</v>
      </c>
      <c r="F1801" s="15">
        <v>3305</v>
      </c>
      <c r="G1801" s="86">
        <v>132.25</v>
      </c>
      <c r="H1801" s="87">
        <v>133.93</v>
      </c>
      <c r="I1801" s="87">
        <v>0.94559082051211274</v>
      </c>
      <c r="J1801" s="92">
        <v>0</v>
      </c>
      <c r="K1801" s="69">
        <f t="shared" si="87"/>
        <v>133.19559082051211</v>
      </c>
      <c r="L1801" s="69">
        <f t="shared" si="88"/>
        <v>-0.73440917948789775</v>
      </c>
      <c r="M1801" s="69">
        <f t="shared" si="89"/>
        <v>0</v>
      </c>
    </row>
    <row r="1802" spans="1:14" x14ac:dyDescent="0.2">
      <c r="A1802" s="20" t="s">
        <v>76</v>
      </c>
      <c r="B1802" s="21" t="s">
        <v>77</v>
      </c>
      <c r="C1802" s="12" t="s">
        <v>55</v>
      </c>
      <c r="D1802" s="13" t="s">
        <v>27</v>
      </c>
      <c r="E1802" s="14" t="s">
        <v>28</v>
      </c>
      <c r="F1802" s="15">
        <v>3307</v>
      </c>
      <c r="G1802" s="86">
        <v>144.82</v>
      </c>
      <c r="H1802" s="87">
        <v>146.5</v>
      </c>
      <c r="I1802" s="87">
        <v>0.94559082051211274</v>
      </c>
      <c r="J1802" s="92">
        <v>0</v>
      </c>
      <c r="K1802" s="69">
        <f t="shared" si="87"/>
        <v>145.7655908205121</v>
      </c>
      <c r="L1802" s="69">
        <f t="shared" si="88"/>
        <v>-0.73440917948789775</v>
      </c>
      <c r="M1802" s="69">
        <f t="shared" si="89"/>
        <v>0</v>
      </c>
    </row>
    <row r="1803" spans="1:14" x14ac:dyDescent="0.2">
      <c r="A1803" s="20" t="s">
        <v>76</v>
      </c>
      <c r="B1803" s="21" t="s">
        <v>77</v>
      </c>
      <c r="C1803" s="12" t="s">
        <v>55</v>
      </c>
      <c r="D1803" s="13" t="s">
        <v>29</v>
      </c>
      <c r="E1803" s="14" t="s">
        <v>30</v>
      </c>
      <c r="F1803" s="15">
        <v>3309</v>
      </c>
      <c r="G1803" s="86">
        <v>86.48</v>
      </c>
      <c r="H1803" s="87">
        <v>88.160000000000011</v>
      </c>
      <c r="I1803" s="87">
        <v>0.94559082051211274</v>
      </c>
      <c r="J1803" s="92">
        <v>3461</v>
      </c>
      <c r="K1803" s="69">
        <f t="shared" si="87"/>
        <v>87.425590820512113</v>
      </c>
      <c r="L1803" s="69">
        <f t="shared" si="88"/>
        <v>-0.73440917948789775</v>
      </c>
      <c r="M1803" s="69">
        <f t="shared" si="89"/>
        <v>-2541.7901702076142</v>
      </c>
    </row>
    <row r="1804" spans="1:14" x14ac:dyDescent="0.2">
      <c r="A1804" s="20" t="s">
        <v>76</v>
      </c>
      <c r="B1804" s="21" t="s">
        <v>77</v>
      </c>
      <c r="C1804" s="12" t="s">
        <v>55</v>
      </c>
      <c r="D1804" s="13" t="s">
        <v>31</v>
      </c>
      <c r="E1804" s="14" t="s">
        <v>32</v>
      </c>
      <c r="F1804" s="15">
        <v>3311</v>
      </c>
      <c r="G1804" s="86">
        <v>113.76</v>
      </c>
      <c r="H1804" s="87">
        <v>115.44000000000001</v>
      </c>
      <c r="I1804" s="87">
        <v>0.94559082051211274</v>
      </c>
      <c r="J1804" s="92">
        <v>0</v>
      </c>
      <c r="K1804" s="69">
        <f t="shared" si="87"/>
        <v>114.70559082051211</v>
      </c>
      <c r="L1804" s="69">
        <f t="shared" si="88"/>
        <v>-0.73440917948789775</v>
      </c>
      <c r="M1804" s="69">
        <f t="shared" si="89"/>
        <v>0</v>
      </c>
    </row>
    <row r="1805" spans="1:14" x14ac:dyDescent="0.2">
      <c r="A1805" s="20" t="s">
        <v>76</v>
      </c>
      <c r="B1805" s="21" t="s">
        <v>77</v>
      </c>
      <c r="C1805" s="12" t="s">
        <v>55</v>
      </c>
      <c r="D1805" s="13" t="s">
        <v>33</v>
      </c>
      <c r="E1805" s="14" t="s">
        <v>34</v>
      </c>
      <c r="F1805" s="15">
        <v>3313</v>
      </c>
      <c r="G1805" s="86">
        <v>121.61</v>
      </c>
      <c r="H1805" s="87">
        <v>123.29</v>
      </c>
      <c r="I1805" s="87">
        <v>0.94559082051211274</v>
      </c>
      <c r="J1805" s="92">
        <v>0</v>
      </c>
      <c r="K1805" s="69">
        <f t="shared" si="87"/>
        <v>122.55559082051211</v>
      </c>
      <c r="L1805" s="69">
        <f t="shared" si="88"/>
        <v>-0.73440917948789775</v>
      </c>
      <c r="M1805" s="69">
        <f t="shared" si="89"/>
        <v>0</v>
      </c>
    </row>
    <row r="1806" spans="1:14" x14ac:dyDescent="0.2">
      <c r="A1806" s="20" t="s">
        <v>76</v>
      </c>
      <c r="B1806" s="21" t="s">
        <v>77</v>
      </c>
      <c r="C1806" s="12" t="s">
        <v>55</v>
      </c>
      <c r="D1806" s="13" t="s">
        <v>35</v>
      </c>
      <c r="E1806" s="14" t="s">
        <v>36</v>
      </c>
      <c r="F1806" s="15">
        <v>3315</v>
      </c>
      <c r="G1806" s="86">
        <v>139.63</v>
      </c>
      <c r="H1806" s="87">
        <v>141.31</v>
      </c>
      <c r="I1806" s="87">
        <v>0.94559082051211274</v>
      </c>
      <c r="J1806" s="92">
        <v>0</v>
      </c>
      <c r="K1806" s="69">
        <f t="shared" si="87"/>
        <v>140.5755908205121</v>
      </c>
      <c r="L1806" s="69">
        <f t="shared" si="88"/>
        <v>-0.73440917948789775</v>
      </c>
      <c r="M1806" s="69">
        <f t="shared" si="89"/>
        <v>0</v>
      </c>
    </row>
    <row r="1807" spans="1:14" x14ac:dyDescent="0.2">
      <c r="A1807" s="20" t="s">
        <v>76</v>
      </c>
      <c r="B1807" s="21" t="s">
        <v>77</v>
      </c>
      <c r="C1807" s="12" t="s">
        <v>55</v>
      </c>
      <c r="D1807" s="13" t="s">
        <v>37</v>
      </c>
      <c r="E1807" s="14" t="s">
        <v>38</v>
      </c>
      <c r="F1807" s="15">
        <v>3317</v>
      </c>
      <c r="G1807" s="86">
        <v>85.94</v>
      </c>
      <c r="H1807" s="87">
        <v>87.62</v>
      </c>
      <c r="I1807" s="87">
        <v>0.94559082051211274</v>
      </c>
      <c r="J1807" s="92">
        <v>0</v>
      </c>
      <c r="K1807" s="69">
        <f t="shared" si="87"/>
        <v>86.885590820512107</v>
      </c>
      <c r="L1807" s="69">
        <f t="shared" si="88"/>
        <v>-0.73440917948789775</v>
      </c>
      <c r="M1807" s="69">
        <f t="shared" si="89"/>
        <v>0</v>
      </c>
    </row>
    <row r="1808" spans="1:14" x14ac:dyDescent="0.2">
      <c r="A1808" s="20" t="s">
        <v>76</v>
      </c>
      <c r="B1808" s="21" t="s">
        <v>77</v>
      </c>
      <c r="C1808" s="12" t="s">
        <v>55</v>
      </c>
      <c r="D1808" s="13" t="s">
        <v>39</v>
      </c>
      <c r="E1808" s="14" t="s">
        <v>40</v>
      </c>
      <c r="F1808" s="15">
        <v>3319</v>
      </c>
      <c r="G1808" s="86">
        <v>105.3</v>
      </c>
      <c r="H1808" s="87">
        <v>106.98</v>
      </c>
      <c r="I1808" s="87">
        <v>0.94559082051211274</v>
      </c>
      <c r="J1808" s="92">
        <v>3030</v>
      </c>
      <c r="K1808" s="69">
        <f t="shared" si="87"/>
        <v>106.24559082051211</v>
      </c>
      <c r="L1808" s="69">
        <f t="shared" si="88"/>
        <v>-0.73440917948789775</v>
      </c>
      <c r="M1808" s="69">
        <f t="shared" si="89"/>
        <v>-2225.2598138483299</v>
      </c>
    </row>
    <row r="1809" spans="1:14" x14ac:dyDescent="0.2">
      <c r="A1809" s="20" t="s">
        <v>76</v>
      </c>
      <c r="B1809" s="21" t="s">
        <v>77</v>
      </c>
      <c r="C1809" s="12" t="s">
        <v>55</v>
      </c>
      <c r="D1809" s="13" t="s">
        <v>41</v>
      </c>
      <c r="E1809" s="14" t="s">
        <v>42</v>
      </c>
      <c r="F1809" s="15">
        <v>3321</v>
      </c>
      <c r="G1809" s="86">
        <v>117.82</v>
      </c>
      <c r="H1809" s="87">
        <v>119.5</v>
      </c>
      <c r="I1809" s="87">
        <v>0.94559082051211274</v>
      </c>
      <c r="J1809" s="92">
        <v>1259</v>
      </c>
      <c r="K1809" s="69">
        <f t="shared" si="87"/>
        <v>118.7655908205121</v>
      </c>
      <c r="L1809" s="69">
        <f t="shared" si="88"/>
        <v>-0.73440917948789775</v>
      </c>
      <c r="M1809" s="69">
        <f t="shared" si="89"/>
        <v>-924.62115697526326</v>
      </c>
    </row>
    <row r="1810" spans="1:14" x14ac:dyDescent="0.2">
      <c r="A1810" s="20" t="s">
        <v>76</v>
      </c>
      <c r="B1810" s="21" t="s">
        <v>77</v>
      </c>
      <c r="C1810" s="12" t="s">
        <v>55</v>
      </c>
      <c r="D1810" s="13" t="s">
        <v>43</v>
      </c>
      <c r="E1810" s="14" t="s">
        <v>44</v>
      </c>
      <c r="F1810" s="15">
        <v>3323</v>
      </c>
      <c r="G1810" s="86">
        <v>72.069999999999993</v>
      </c>
      <c r="H1810" s="87">
        <v>73.75</v>
      </c>
      <c r="I1810" s="87">
        <v>0.94559082051211274</v>
      </c>
      <c r="J1810" s="92">
        <v>227</v>
      </c>
      <c r="K1810" s="69">
        <f t="shared" si="87"/>
        <v>73.015590820512102</v>
      </c>
      <c r="L1810" s="69">
        <f t="shared" si="88"/>
        <v>-0.73440917948789775</v>
      </c>
      <c r="M1810" s="69">
        <f t="shared" si="89"/>
        <v>-166.71088374375279</v>
      </c>
    </row>
    <row r="1811" spans="1:14" x14ac:dyDescent="0.2">
      <c r="A1811" s="20" t="s">
        <v>76</v>
      </c>
      <c r="B1811" s="21" t="s">
        <v>77</v>
      </c>
      <c r="C1811" s="12" t="s">
        <v>55</v>
      </c>
      <c r="D1811" s="13" t="s">
        <v>45</v>
      </c>
      <c r="E1811" s="14" t="s">
        <v>46</v>
      </c>
      <c r="F1811" s="15">
        <v>3325</v>
      </c>
      <c r="G1811" s="86">
        <v>93.96</v>
      </c>
      <c r="H1811" s="87">
        <v>95.64</v>
      </c>
      <c r="I1811" s="87">
        <v>0.94559082051211274</v>
      </c>
      <c r="J1811" s="92">
        <v>35783</v>
      </c>
      <c r="K1811" s="69">
        <f t="shared" si="87"/>
        <v>94.905590820512103</v>
      </c>
      <c r="L1811" s="69">
        <f t="shared" si="88"/>
        <v>-0.73440917948789775</v>
      </c>
      <c r="M1811" s="69">
        <f t="shared" si="89"/>
        <v>-26279.363669615446</v>
      </c>
    </row>
    <row r="1812" spans="1:14" x14ac:dyDescent="0.2">
      <c r="A1812" s="20" t="s">
        <v>76</v>
      </c>
      <c r="B1812" s="21" t="s">
        <v>77</v>
      </c>
      <c r="C1812" s="12" t="s">
        <v>55</v>
      </c>
      <c r="D1812" s="13" t="s">
        <v>47</v>
      </c>
      <c r="E1812" s="14" t="s">
        <v>48</v>
      </c>
      <c r="F1812" s="15">
        <v>3327</v>
      </c>
      <c r="G1812" s="86">
        <v>105.3</v>
      </c>
      <c r="H1812" s="87">
        <v>106.98</v>
      </c>
      <c r="I1812" s="87">
        <v>0.94559082051211274</v>
      </c>
      <c r="J1812" s="92">
        <v>2289</v>
      </c>
      <c r="K1812" s="69">
        <f t="shared" si="87"/>
        <v>106.24559082051211</v>
      </c>
      <c r="L1812" s="69">
        <f t="shared" si="88"/>
        <v>-0.73440917948789775</v>
      </c>
      <c r="M1812" s="69">
        <f t="shared" si="89"/>
        <v>-1681.0626118477981</v>
      </c>
    </row>
    <row r="1813" spans="1:14" x14ac:dyDescent="0.2">
      <c r="A1813" s="20" t="s">
        <v>76</v>
      </c>
      <c r="B1813" s="21" t="s">
        <v>77</v>
      </c>
      <c r="C1813" s="12" t="s">
        <v>55</v>
      </c>
      <c r="D1813" s="13" t="s">
        <v>49</v>
      </c>
      <c r="E1813" s="14" t="s">
        <v>50</v>
      </c>
      <c r="F1813" s="15">
        <v>3329</v>
      </c>
      <c r="G1813" s="86">
        <v>113.24</v>
      </c>
      <c r="H1813" s="87">
        <v>114.92</v>
      </c>
      <c r="I1813" s="87">
        <v>0.94559082051211274</v>
      </c>
      <c r="J1813" s="92">
        <v>0</v>
      </c>
      <c r="K1813" s="69">
        <f t="shared" si="87"/>
        <v>114.1855908205121</v>
      </c>
      <c r="L1813" s="69">
        <f t="shared" si="88"/>
        <v>-0.73440917948789775</v>
      </c>
      <c r="M1813" s="69">
        <f t="shared" si="89"/>
        <v>0</v>
      </c>
    </row>
    <row r="1814" spans="1:14" x14ac:dyDescent="0.2">
      <c r="A1814" s="20" t="s">
        <v>76</v>
      </c>
      <c r="B1814" s="21" t="s">
        <v>77</v>
      </c>
      <c r="C1814" s="12" t="s">
        <v>55</v>
      </c>
      <c r="D1814" s="16" t="s">
        <v>51</v>
      </c>
      <c r="E1814" s="17" t="s">
        <v>52</v>
      </c>
      <c r="F1814" s="15">
        <v>3331</v>
      </c>
      <c r="G1814" s="86">
        <v>127.01</v>
      </c>
      <c r="H1814" s="87">
        <v>128.69</v>
      </c>
      <c r="I1814" s="87">
        <v>0.94559082051211274</v>
      </c>
      <c r="J1814" s="92">
        <v>0</v>
      </c>
      <c r="K1814" s="69">
        <f t="shared" si="87"/>
        <v>127.95559082051211</v>
      </c>
      <c r="L1814" s="69">
        <f t="shared" si="88"/>
        <v>-0.73440917948788353</v>
      </c>
      <c r="M1814" s="69">
        <f t="shared" si="89"/>
        <v>0</v>
      </c>
    </row>
    <row r="1815" spans="1:14" x14ac:dyDescent="0.2">
      <c r="A1815" s="12" t="s">
        <v>190</v>
      </c>
      <c r="B1815" s="21" t="s">
        <v>191</v>
      </c>
      <c r="C1815" s="12" t="s">
        <v>100</v>
      </c>
      <c r="D1815" s="13" t="s">
        <v>21</v>
      </c>
      <c r="E1815" s="14" t="s">
        <v>22</v>
      </c>
      <c r="F1815" s="15">
        <v>3301</v>
      </c>
      <c r="G1815" s="86">
        <v>84.69</v>
      </c>
      <c r="H1815" s="87">
        <v>84.789999999999992</v>
      </c>
      <c r="I1815" s="87">
        <v>0</v>
      </c>
      <c r="J1815" s="92">
        <v>1860</v>
      </c>
      <c r="K1815" s="69">
        <f t="shared" si="87"/>
        <v>84.69</v>
      </c>
      <c r="L1815" s="69">
        <f t="shared" si="88"/>
        <v>-9.9999999999994316E-2</v>
      </c>
      <c r="M1815" s="69">
        <f t="shared" si="89"/>
        <v>-185.99999999998943</v>
      </c>
      <c r="N1815" s="70">
        <f>SUM(M1815:M1830)</f>
        <v>-3592.3999999998691</v>
      </c>
    </row>
    <row r="1816" spans="1:14" x14ac:dyDescent="0.2">
      <c r="A1816" s="12" t="s">
        <v>190</v>
      </c>
      <c r="B1816" s="21" t="s">
        <v>191</v>
      </c>
      <c r="C1816" s="12" t="s">
        <v>100</v>
      </c>
      <c r="D1816" s="13" t="s">
        <v>23</v>
      </c>
      <c r="E1816" s="14" t="s">
        <v>24</v>
      </c>
      <c r="F1816" s="15">
        <v>3303</v>
      </c>
      <c r="G1816" s="86">
        <v>91.77</v>
      </c>
      <c r="H1816" s="87">
        <v>91.86999999999999</v>
      </c>
      <c r="I1816" s="87">
        <v>0</v>
      </c>
      <c r="J1816" s="92">
        <v>113</v>
      </c>
      <c r="K1816" s="69">
        <f t="shared" si="87"/>
        <v>91.77</v>
      </c>
      <c r="L1816" s="69">
        <f t="shared" si="88"/>
        <v>-9.9999999999994316E-2</v>
      </c>
      <c r="M1816" s="69">
        <f t="shared" si="89"/>
        <v>-11.299999999999358</v>
      </c>
    </row>
    <row r="1817" spans="1:14" x14ac:dyDescent="0.2">
      <c r="A1817" s="12" t="s">
        <v>190</v>
      </c>
      <c r="B1817" s="21" t="s">
        <v>191</v>
      </c>
      <c r="C1817" s="12" t="s">
        <v>100</v>
      </c>
      <c r="D1817" s="13" t="s">
        <v>25</v>
      </c>
      <c r="E1817" s="14" t="s">
        <v>26</v>
      </c>
      <c r="F1817" s="15">
        <v>3305</v>
      </c>
      <c r="G1817" s="86">
        <v>82.76</v>
      </c>
      <c r="H1817" s="87">
        <v>82.86</v>
      </c>
      <c r="I1817" s="87">
        <v>0</v>
      </c>
      <c r="J1817" s="92">
        <v>4</v>
      </c>
      <c r="K1817" s="69">
        <f t="shared" si="87"/>
        <v>82.76</v>
      </c>
      <c r="L1817" s="69">
        <f t="shared" si="88"/>
        <v>-9.9999999999994316E-2</v>
      </c>
      <c r="M1817" s="69">
        <f t="shared" si="89"/>
        <v>-0.39999999999997726</v>
      </c>
    </row>
    <row r="1818" spans="1:14" x14ac:dyDescent="0.2">
      <c r="A1818" s="12" t="s">
        <v>190</v>
      </c>
      <c r="B1818" s="21" t="s">
        <v>191</v>
      </c>
      <c r="C1818" s="12" t="s">
        <v>100</v>
      </c>
      <c r="D1818" s="13" t="s">
        <v>27</v>
      </c>
      <c r="E1818" s="14" t="s">
        <v>28</v>
      </c>
      <c r="F1818" s="15">
        <v>3307</v>
      </c>
      <c r="G1818" s="86">
        <v>90.7</v>
      </c>
      <c r="H1818" s="87">
        <v>90.8</v>
      </c>
      <c r="I1818" s="87">
        <v>0</v>
      </c>
      <c r="J1818" s="92">
        <v>0</v>
      </c>
      <c r="K1818" s="69">
        <f t="shared" si="87"/>
        <v>90.7</v>
      </c>
      <c r="L1818" s="69">
        <f t="shared" si="88"/>
        <v>-9.9999999999994316E-2</v>
      </c>
      <c r="M1818" s="69">
        <f t="shared" si="89"/>
        <v>0</v>
      </c>
    </row>
    <row r="1819" spans="1:14" x14ac:dyDescent="0.2">
      <c r="A1819" s="12" t="s">
        <v>190</v>
      </c>
      <c r="B1819" s="21" t="s">
        <v>191</v>
      </c>
      <c r="C1819" s="12" t="s">
        <v>100</v>
      </c>
      <c r="D1819" s="13" t="s">
        <v>29</v>
      </c>
      <c r="E1819" s="14" t="s">
        <v>30</v>
      </c>
      <c r="F1819" s="15">
        <v>3309</v>
      </c>
      <c r="G1819" s="86">
        <v>56.44</v>
      </c>
      <c r="H1819" s="87">
        <v>56.54</v>
      </c>
      <c r="I1819" s="87">
        <v>0</v>
      </c>
      <c r="J1819" s="92">
        <v>3866</v>
      </c>
      <c r="K1819" s="69">
        <f t="shared" si="87"/>
        <v>56.44</v>
      </c>
      <c r="L1819" s="69">
        <f t="shared" si="88"/>
        <v>-0.10000000000000142</v>
      </c>
      <c r="M1819" s="69">
        <f t="shared" si="89"/>
        <v>-386.60000000000548</v>
      </c>
    </row>
    <row r="1820" spans="1:14" x14ac:dyDescent="0.2">
      <c r="A1820" s="12" t="s">
        <v>190</v>
      </c>
      <c r="B1820" s="21" t="s">
        <v>191</v>
      </c>
      <c r="C1820" s="12" t="s">
        <v>100</v>
      </c>
      <c r="D1820" s="13" t="s">
        <v>31</v>
      </c>
      <c r="E1820" s="14" t="s">
        <v>32</v>
      </c>
      <c r="F1820" s="15">
        <v>3311</v>
      </c>
      <c r="G1820" s="86">
        <v>71.83</v>
      </c>
      <c r="H1820" s="87">
        <v>71.929999999999993</v>
      </c>
      <c r="I1820" s="87">
        <v>0</v>
      </c>
      <c r="J1820" s="92">
        <v>5004</v>
      </c>
      <c r="K1820" s="69">
        <f t="shared" si="87"/>
        <v>71.83</v>
      </c>
      <c r="L1820" s="69">
        <f t="shared" si="88"/>
        <v>-9.9999999999994316E-2</v>
      </c>
      <c r="M1820" s="69">
        <f t="shared" si="89"/>
        <v>-500.39999999997156</v>
      </c>
    </row>
    <row r="1821" spans="1:14" x14ac:dyDescent="0.2">
      <c r="A1821" s="12" t="s">
        <v>190</v>
      </c>
      <c r="B1821" s="21" t="s">
        <v>191</v>
      </c>
      <c r="C1821" s="12" t="s">
        <v>100</v>
      </c>
      <c r="D1821" s="13" t="s">
        <v>33</v>
      </c>
      <c r="E1821" s="14" t="s">
        <v>34</v>
      </c>
      <c r="F1821" s="15">
        <v>3313</v>
      </c>
      <c r="G1821" s="86">
        <v>76.38</v>
      </c>
      <c r="H1821" s="87">
        <v>76.47999999999999</v>
      </c>
      <c r="I1821" s="87">
        <v>0</v>
      </c>
      <c r="J1821" s="92">
        <v>390</v>
      </c>
      <c r="K1821" s="69">
        <f t="shared" si="87"/>
        <v>76.38</v>
      </c>
      <c r="L1821" s="69">
        <f t="shared" si="88"/>
        <v>-9.9999999999994316E-2</v>
      </c>
      <c r="M1821" s="69">
        <f t="shared" si="89"/>
        <v>-38.999999999997783</v>
      </c>
    </row>
    <row r="1822" spans="1:14" x14ac:dyDescent="0.2">
      <c r="A1822" s="12" t="s">
        <v>190</v>
      </c>
      <c r="B1822" s="21" t="s">
        <v>191</v>
      </c>
      <c r="C1822" s="12" t="s">
        <v>100</v>
      </c>
      <c r="D1822" s="13" t="s">
        <v>35</v>
      </c>
      <c r="E1822" s="14" t="s">
        <v>36</v>
      </c>
      <c r="F1822" s="15">
        <v>3315</v>
      </c>
      <c r="G1822" s="86">
        <v>86.88</v>
      </c>
      <c r="H1822" s="87">
        <v>86.97999999999999</v>
      </c>
      <c r="I1822" s="87">
        <v>0</v>
      </c>
      <c r="J1822" s="92">
        <v>0</v>
      </c>
      <c r="K1822" s="69">
        <f t="shared" si="87"/>
        <v>86.88</v>
      </c>
      <c r="L1822" s="69">
        <f t="shared" si="88"/>
        <v>-9.9999999999994316E-2</v>
      </c>
      <c r="M1822" s="69">
        <f t="shared" si="89"/>
        <v>0</v>
      </c>
    </row>
    <row r="1823" spans="1:14" x14ac:dyDescent="0.2">
      <c r="A1823" s="12" t="s">
        <v>190</v>
      </c>
      <c r="B1823" s="21" t="s">
        <v>191</v>
      </c>
      <c r="C1823" s="12" t="s">
        <v>100</v>
      </c>
      <c r="D1823" s="13" t="s">
        <v>37</v>
      </c>
      <c r="E1823" s="14" t="s">
        <v>38</v>
      </c>
      <c r="F1823" s="15">
        <v>3317</v>
      </c>
      <c r="G1823" s="86">
        <v>56.01</v>
      </c>
      <c r="H1823" s="87">
        <v>56.11</v>
      </c>
      <c r="I1823" s="87">
        <v>0</v>
      </c>
      <c r="J1823" s="92">
        <v>0</v>
      </c>
      <c r="K1823" s="69">
        <f t="shared" si="87"/>
        <v>56.01</v>
      </c>
      <c r="L1823" s="69">
        <f t="shared" si="88"/>
        <v>-0.10000000000000142</v>
      </c>
      <c r="M1823" s="69">
        <f t="shared" si="89"/>
        <v>0</v>
      </c>
    </row>
    <row r="1824" spans="1:14" x14ac:dyDescent="0.2">
      <c r="A1824" s="12" t="s">
        <v>190</v>
      </c>
      <c r="B1824" s="21" t="s">
        <v>191</v>
      </c>
      <c r="C1824" s="12" t="s">
        <v>100</v>
      </c>
      <c r="D1824" s="13" t="s">
        <v>39</v>
      </c>
      <c r="E1824" s="14" t="s">
        <v>40</v>
      </c>
      <c r="F1824" s="15">
        <v>3319</v>
      </c>
      <c r="G1824" s="86">
        <v>66.87</v>
      </c>
      <c r="H1824" s="87">
        <v>66.97</v>
      </c>
      <c r="I1824" s="87">
        <v>0</v>
      </c>
      <c r="J1824" s="92">
        <v>3319</v>
      </c>
      <c r="K1824" s="69">
        <f t="shared" si="87"/>
        <v>66.87</v>
      </c>
      <c r="L1824" s="69">
        <f t="shared" si="88"/>
        <v>-9.9999999999994316E-2</v>
      </c>
      <c r="M1824" s="69">
        <f t="shared" si="89"/>
        <v>-331.89999999998111</v>
      </c>
    </row>
    <row r="1825" spans="1:14" x14ac:dyDescent="0.2">
      <c r="A1825" s="12" t="s">
        <v>190</v>
      </c>
      <c r="B1825" s="21" t="s">
        <v>191</v>
      </c>
      <c r="C1825" s="12" t="s">
        <v>100</v>
      </c>
      <c r="D1825" s="13" t="s">
        <v>41</v>
      </c>
      <c r="E1825" s="14" t="s">
        <v>42</v>
      </c>
      <c r="F1825" s="15">
        <v>3321</v>
      </c>
      <c r="G1825" s="86">
        <v>73.989999999999995</v>
      </c>
      <c r="H1825" s="87">
        <v>74.089999999999989</v>
      </c>
      <c r="I1825" s="87">
        <v>0</v>
      </c>
      <c r="J1825" s="92">
        <v>9346</v>
      </c>
      <c r="K1825" s="69">
        <f t="shared" si="87"/>
        <v>73.989999999999995</v>
      </c>
      <c r="L1825" s="69">
        <f t="shared" si="88"/>
        <v>-9.9999999999994316E-2</v>
      </c>
      <c r="M1825" s="69">
        <f t="shared" si="89"/>
        <v>-934.59999999994693</v>
      </c>
    </row>
    <row r="1826" spans="1:14" x14ac:dyDescent="0.2">
      <c r="A1826" s="12" t="s">
        <v>190</v>
      </c>
      <c r="B1826" s="21" t="s">
        <v>191</v>
      </c>
      <c r="C1826" s="12" t="s">
        <v>100</v>
      </c>
      <c r="D1826" s="13" t="s">
        <v>43</v>
      </c>
      <c r="E1826" s="14" t="s">
        <v>44</v>
      </c>
      <c r="F1826" s="15">
        <v>3323</v>
      </c>
      <c r="G1826" s="86">
        <v>47.89</v>
      </c>
      <c r="H1826" s="87">
        <v>47.99</v>
      </c>
      <c r="I1826" s="87">
        <v>0</v>
      </c>
      <c r="J1826" s="92">
        <v>0</v>
      </c>
      <c r="K1826" s="69">
        <f t="shared" si="87"/>
        <v>47.89</v>
      </c>
      <c r="L1826" s="69">
        <f t="shared" si="88"/>
        <v>-0.10000000000000142</v>
      </c>
      <c r="M1826" s="69">
        <f t="shared" si="89"/>
        <v>0</v>
      </c>
    </row>
    <row r="1827" spans="1:14" x14ac:dyDescent="0.2">
      <c r="A1827" s="12" t="s">
        <v>190</v>
      </c>
      <c r="B1827" s="21" t="s">
        <v>191</v>
      </c>
      <c r="C1827" s="12" t="s">
        <v>100</v>
      </c>
      <c r="D1827" s="13" t="s">
        <v>45</v>
      </c>
      <c r="E1827" s="14" t="s">
        <v>46</v>
      </c>
      <c r="F1827" s="15">
        <v>3325</v>
      </c>
      <c r="G1827" s="86">
        <v>60.47</v>
      </c>
      <c r="H1827" s="87">
        <v>60.57</v>
      </c>
      <c r="I1827" s="87">
        <v>0</v>
      </c>
      <c r="J1827" s="92">
        <v>6478</v>
      </c>
      <c r="K1827" s="69">
        <f t="shared" si="87"/>
        <v>60.47</v>
      </c>
      <c r="L1827" s="69">
        <f t="shared" si="88"/>
        <v>-0.10000000000000142</v>
      </c>
      <c r="M1827" s="69">
        <f t="shared" si="89"/>
        <v>-647.80000000000916</v>
      </c>
    </row>
    <row r="1828" spans="1:14" x14ac:dyDescent="0.2">
      <c r="A1828" s="12" t="s">
        <v>190</v>
      </c>
      <c r="B1828" s="21" t="s">
        <v>191</v>
      </c>
      <c r="C1828" s="12" t="s">
        <v>100</v>
      </c>
      <c r="D1828" s="13" t="s">
        <v>47</v>
      </c>
      <c r="E1828" s="14" t="s">
        <v>48</v>
      </c>
      <c r="F1828" s="15">
        <v>3327</v>
      </c>
      <c r="G1828" s="86">
        <v>66.87</v>
      </c>
      <c r="H1828" s="87">
        <v>66.97</v>
      </c>
      <c r="I1828" s="87">
        <v>0</v>
      </c>
      <c r="J1828" s="92">
        <v>1429</v>
      </c>
      <c r="K1828" s="69">
        <f t="shared" si="87"/>
        <v>66.87</v>
      </c>
      <c r="L1828" s="69">
        <f t="shared" si="88"/>
        <v>-9.9999999999994316E-2</v>
      </c>
      <c r="M1828" s="69">
        <f t="shared" si="89"/>
        <v>-142.89999999999188</v>
      </c>
    </row>
    <row r="1829" spans="1:14" x14ac:dyDescent="0.2">
      <c r="A1829" s="12" t="s">
        <v>190</v>
      </c>
      <c r="B1829" s="21" t="s">
        <v>191</v>
      </c>
      <c r="C1829" s="12" t="s">
        <v>100</v>
      </c>
      <c r="D1829" s="13" t="s">
        <v>49</v>
      </c>
      <c r="E1829" s="14" t="s">
        <v>50</v>
      </c>
      <c r="F1829" s="15">
        <v>3329</v>
      </c>
      <c r="G1829" s="86">
        <v>71.41</v>
      </c>
      <c r="H1829" s="87">
        <v>71.509999999999991</v>
      </c>
      <c r="I1829" s="87">
        <v>0</v>
      </c>
      <c r="J1829" s="92">
        <v>3158</v>
      </c>
      <c r="K1829" s="69">
        <f t="shared" si="87"/>
        <v>71.41</v>
      </c>
      <c r="L1829" s="69">
        <f t="shared" si="88"/>
        <v>-9.9999999999994316E-2</v>
      </c>
      <c r="M1829" s="69">
        <f t="shared" si="89"/>
        <v>-315.79999999998205</v>
      </c>
    </row>
    <row r="1830" spans="1:14" x14ac:dyDescent="0.2">
      <c r="A1830" s="12" t="s">
        <v>190</v>
      </c>
      <c r="B1830" s="21" t="s">
        <v>191</v>
      </c>
      <c r="C1830" s="12" t="s">
        <v>100</v>
      </c>
      <c r="D1830" s="16" t="s">
        <v>51</v>
      </c>
      <c r="E1830" s="17" t="s">
        <v>52</v>
      </c>
      <c r="F1830" s="15">
        <v>3331</v>
      </c>
      <c r="G1830" s="86">
        <v>79.09</v>
      </c>
      <c r="H1830" s="87">
        <v>79.19</v>
      </c>
      <c r="I1830" s="87">
        <v>0</v>
      </c>
      <c r="J1830" s="92">
        <v>957</v>
      </c>
      <c r="K1830" s="69">
        <f t="shared" si="87"/>
        <v>79.09</v>
      </c>
      <c r="L1830" s="69">
        <f t="shared" si="88"/>
        <v>-9.9999999999994316E-2</v>
      </c>
      <c r="M1830" s="69">
        <f t="shared" si="89"/>
        <v>-95.69999999999456</v>
      </c>
    </row>
    <row r="1831" spans="1:14" x14ac:dyDescent="0.2">
      <c r="A1831" s="12" t="s">
        <v>275</v>
      </c>
      <c r="B1831" s="12" t="s">
        <v>276</v>
      </c>
      <c r="C1831" s="12" t="s">
        <v>114</v>
      </c>
      <c r="D1831" s="13" t="s">
        <v>21</v>
      </c>
      <c r="E1831" s="14" t="s">
        <v>22</v>
      </c>
      <c r="F1831" s="15">
        <v>3301</v>
      </c>
      <c r="G1831" s="86">
        <v>92.86</v>
      </c>
      <c r="H1831" s="87">
        <v>93.04</v>
      </c>
      <c r="I1831" s="87">
        <v>8.4067693012949959E-2</v>
      </c>
      <c r="J1831" s="92">
        <v>0</v>
      </c>
      <c r="K1831" s="69">
        <f t="shared" ref="K1831:K1894" si="90">+G1831+I1831</f>
        <v>92.944067693012954</v>
      </c>
      <c r="L1831" s="69">
        <f t="shared" ref="L1831:L1894" si="91">+K1831-H1831</f>
        <v>-9.5932306987052129E-2</v>
      </c>
      <c r="M1831" s="69">
        <f t="shared" ref="M1831:M1894" si="92">+L1831*J1831</f>
        <v>0</v>
      </c>
      <c r="N1831" s="70">
        <f>SUM(M1831:M1846)</f>
        <v>-1807.9402574779845</v>
      </c>
    </row>
    <row r="1832" spans="1:14" x14ac:dyDescent="0.2">
      <c r="A1832" s="12" t="s">
        <v>275</v>
      </c>
      <c r="B1832" s="12" t="s">
        <v>276</v>
      </c>
      <c r="C1832" s="12" t="s">
        <v>114</v>
      </c>
      <c r="D1832" s="13" t="s">
        <v>23</v>
      </c>
      <c r="E1832" s="14" t="s">
        <v>24</v>
      </c>
      <c r="F1832" s="15">
        <v>3303</v>
      </c>
      <c r="G1832" s="86">
        <v>100.85</v>
      </c>
      <c r="H1832" s="87">
        <v>101.03</v>
      </c>
      <c r="I1832" s="87">
        <v>8.4067693012949959E-2</v>
      </c>
      <c r="J1832" s="92">
        <v>0</v>
      </c>
      <c r="K1832" s="69">
        <f t="shared" si="90"/>
        <v>100.93406769301295</v>
      </c>
      <c r="L1832" s="69">
        <f t="shared" si="91"/>
        <v>-9.5932306987052129E-2</v>
      </c>
      <c r="M1832" s="69">
        <f t="shared" si="92"/>
        <v>0</v>
      </c>
    </row>
    <row r="1833" spans="1:14" x14ac:dyDescent="0.2">
      <c r="A1833" s="12" t="s">
        <v>275</v>
      </c>
      <c r="B1833" s="12" t="s">
        <v>276</v>
      </c>
      <c r="C1833" s="12" t="s">
        <v>114</v>
      </c>
      <c r="D1833" s="13" t="s">
        <v>25</v>
      </c>
      <c r="E1833" s="14" t="s">
        <v>26</v>
      </c>
      <c r="F1833" s="15">
        <v>3305</v>
      </c>
      <c r="G1833" s="86">
        <v>90.85</v>
      </c>
      <c r="H1833" s="87">
        <v>91.03</v>
      </c>
      <c r="I1833" s="87">
        <v>8.4067693012949959E-2</v>
      </c>
      <c r="J1833" s="92">
        <v>0</v>
      </c>
      <c r="K1833" s="69">
        <f t="shared" si="90"/>
        <v>90.934067693012949</v>
      </c>
      <c r="L1833" s="69">
        <f t="shared" si="91"/>
        <v>-9.5932306987052129E-2</v>
      </c>
      <c r="M1833" s="69">
        <f t="shared" si="92"/>
        <v>0</v>
      </c>
    </row>
    <row r="1834" spans="1:14" x14ac:dyDescent="0.2">
      <c r="A1834" s="12" t="s">
        <v>275</v>
      </c>
      <c r="B1834" s="12" t="s">
        <v>276</v>
      </c>
      <c r="C1834" s="12" t="s">
        <v>114</v>
      </c>
      <c r="D1834" s="13" t="s">
        <v>27</v>
      </c>
      <c r="E1834" s="14" t="s">
        <v>28</v>
      </c>
      <c r="F1834" s="15">
        <v>3307</v>
      </c>
      <c r="G1834" s="86">
        <v>99.54</v>
      </c>
      <c r="H1834" s="87">
        <v>99.720000000000013</v>
      </c>
      <c r="I1834" s="87">
        <v>8.4067693012949959E-2</v>
      </c>
      <c r="J1834" s="92">
        <v>0</v>
      </c>
      <c r="K1834" s="69">
        <f t="shared" si="90"/>
        <v>99.624067693012961</v>
      </c>
      <c r="L1834" s="69">
        <f t="shared" si="91"/>
        <v>-9.5932306987052129E-2</v>
      </c>
      <c r="M1834" s="69">
        <f t="shared" si="92"/>
        <v>0</v>
      </c>
    </row>
    <row r="1835" spans="1:14" x14ac:dyDescent="0.2">
      <c r="A1835" s="12" t="s">
        <v>275</v>
      </c>
      <c r="B1835" s="12" t="s">
        <v>276</v>
      </c>
      <c r="C1835" s="12" t="s">
        <v>114</v>
      </c>
      <c r="D1835" s="13" t="s">
        <v>29</v>
      </c>
      <c r="E1835" s="14" t="s">
        <v>30</v>
      </c>
      <c r="F1835" s="15">
        <v>3309</v>
      </c>
      <c r="G1835" s="86">
        <v>61.53</v>
      </c>
      <c r="H1835" s="87">
        <v>61.71</v>
      </c>
      <c r="I1835" s="87">
        <v>8.4067693012949959E-2</v>
      </c>
      <c r="J1835" s="92">
        <v>1700</v>
      </c>
      <c r="K1835" s="69">
        <f t="shared" si="90"/>
        <v>61.614067693012949</v>
      </c>
      <c r="L1835" s="69">
        <f t="shared" si="91"/>
        <v>-9.5932306987052129E-2</v>
      </c>
      <c r="M1835" s="69">
        <f t="shared" si="92"/>
        <v>-163.08492187798862</v>
      </c>
    </row>
    <row r="1836" spans="1:14" x14ac:dyDescent="0.2">
      <c r="A1836" s="12" t="s">
        <v>275</v>
      </c>
      <c r="B1836" s="12" t="s">
        <v>276</v>
      </c>
      <c r="C1836" s="12" t="s">
        <v>114</v>
      </c>
      <c r="D1836" s="13" t="s">
        <v>31</v>
      </c>
      <c r="E1836" s="14" t="s">
        <v>32</v>
      </c>
      <c r="F1836" s="15">
        <v>3311</v>
      </c>
      <c r="G1836" s="86">
        <v>78.73</v>
      </c>
      <c r="H1836" s="87">
        <v>78.910000000000011</v>
      </c>
      <c r="I1836" s="87">
        <v>8.4067693012949959E-2</v>
      </c>
      <c r="J1836" s="92">
        <v>567</v>
      </c>
      <c r="K1836" s="69">
        <f t="shared" si="90"/>
        <v>78.814067693012959</v>
      </c>
      <c r="L1836" s="69">
        <f t="shared" si="91"/>
        <v>-9.5932306987052129E-2</v>
      </c>
      <c r="M1836" s="69">
        <f t="shared" si="92"/>
        <v>-54.393618061658557</v>
      </c>
    </row>
    <row r="1837" spans="1:14" x14ac:dyDescent="0.2">
      <c r="A1837" s="12" t="s">
        <v>275</v>
      </c>
      <c r="B1837" s="12" t="s">
        <v>276</v>
      </c>
      <c r="C1837" s="12" t="s">
        <v>114</v>
      </c>
      <c r="D1837" s="13" t="s">
        <v>33</v>
      </c>
      <c r="E1837" s="14" t="s">
        <v>34</v>
      </c>
      <c r="F1837" s="15">
        <v>3313</v>
      </c>
      <c r="G1837" s="86">
        <v>83.71</v>
      </c>
      <c r="H1837" s="87">
        <v>83.89</v>
      </c>
      <c r="I1837" s="87">
        <v>8.4067693012949959E-2</v>
      </c>
      <c r="J1837" s="92">
        <v>32</v>
      </c>
      <c r="K1837" s="69">
        <f t="shared" si="90"/>
        <v>83.794067693012948</v>
      </c>
      <c r="L1837" s="69">
        <f t="shared" si="91"/>
        <v>-9.5932306987052129E-2</v>
      </c>
      <c r="M1837" s="69">
        <f t="shared" si="92"/>
        <v>-3.0698338235856681</v>
      </c>
    </row>
    <row r="1838" spans="1:14" x14ac:dyDescent="0.2">
      <c r="A1838" s="12" t="s">
        <v>275</v>
      </c>
      <c r="B1838" s="12" t="s">
        <v>276</v>
      </c>
      <c r="C1838" s="12" t="s">
        <v>114</v>
      </c>
      <c r="D1838" s="13" t="s">
        <v>35</v>
      </c>
      <c r="E1838" s="14" t="s">
        <v>36</v>
      </c>
      <c r="F1838" s="15">
        <v>3315</v>
      </c>
      <c r="G1838" s="86">
        <v>95.44</v>
      </c>
      <c r="H1838" s="87">
        <v>95.62</v>
      </c>
      <c r="I1838" s="87">
        <v>8.4067693012949959E-2</v>
      </c>
      <c r="J1838" s="92">
        <v>0</v>
      </c>
      <c r="K1838" s="69">
        <f t="shared" si="90"/>
        <v>95.524067693012952</v>
      </c>
      <c r="L1838" s="69">
        <f t="shared" si="91"/>
        <v>-9.5932306987052129E-2</v>
      </c>
      <c r="M1838" s="69">
        <f t="shared" si="92"/>
        <v>0</v>
      </c>
    </row>
    <row r="1839" spans="1:14" x14ac:dyDescent="0.2">
      <c r="A1839" s="12" t="s">
        <v>275</v>
      </c>
      <c r="B1839" s="12" t="s">
        <v>276</v>
      </c>
      <c r="C1839" s="12" t="s">
        <v>114</v>
      </c>
      <c r="D1839" s="13" t="s">
        <v>37</v>
      </c>
      <c r="E1839" s="14" t="s">
        <v>38</v>
      </c>
      <c r="F1839" s="15">
        <v>3317</v>
      </c>
      <c r="G1839" s="86">
        <v>61.04</v>
      </c>
      <c r="H1839" s="87">
        <v>61.22</v>
      </c>
      <c r="I1839" s="87">
        <v>8.4067693012949959E-2</v>
      </c>
      <c r="J1839" s="92">
        <v>0</v>
      </c>
      <c r="K1839" s="69">
        <f t="shared" si="90"/>
        <v>61.124067693012947</v>
      </c>
      <c r="L1839" s="69">
        <f t="shared" si="91"/>
        <v>-9.5932306987052129E-2</v>
      </c>
      <c r="M1839" s="69">
        <f t="shared" si="92"/>
        <v>0</v>
      </c>
    </row>
    <row r="1840" spans="1:14" x14ac:dyDescent="0.2">
      <c r="A1840" s="12" t="s">
        <v>275</v>
      </c>
      <c r="B1840" s="12" t="s">
        <v>276</v>
      </c>
      <c r="C1840" s="12" t="s">
        <v>114</v>
      </c>
      <c r="D1840" s="13" t="s">
        <v>39</v>
      </c>
      <c r="E1840" s="14" t="s">
        <v>40</v>
      </c>
      <c r="F1840" s="15">
        <v>3319</v>
      </c>
      <c r="G1840" s="86">
        <v>73.17</v>
      </c>
      <c r="H1840" s="87">
        <v>73.350000000000009</v>
      </c>
      <c r="I1840" s="87">
        <v>8.4067693012949959E-2</v>
      </c>
      <c r="J1840" s="92">
        <v>6021</v>
      </c>
      <c r="K1840" s="69">
        <f t="shared" si="90"/>
        <v>73.254067693012956</v>
      </c>
      <c r="L1840" s="69">
        <f t="shared" si="91"/>
        <v>-9.5932306987052129E-2</v>
      </c>
      <c r="M1840" s="69">
        <f t="shared" si="92"/>
        <v>-577.60842036904091</v>
      </c>
    </row>
    <row r="1841" spans="1:14" x14ac:dyDescent="0.2">
      <c r="A1841" s="12" t="s">
        <v>275</v>
      </c>
      <c r="B1841" s="12" t="s">
        <v>276</v>
      </c>
      <c r="C1841" s="12" t="s">
        <v>114</v>
      </c>
      <c r="D1841" s="13" t="s">
        <v>41</v>
      </c>
      <c r="E1841" s="14" t="s">
        <v>42</v>
      </c>
      <c r="F1841" s="15">
        <v>3321</v>
      </c>
      <c r="G1841" s="86">
        <v>81.180000000000007</v>
      </c>
      <c r="H1841" s="87">
        <v>81.360000000000014</v>
      </c>
      <c r="I1841" s="87">
        <v>8.4067693012949959E-2</v>
      </c>
      <c r="J1841" s="92">
        <v>3711</v>
      </c>
      <c r="K1841" s="69">
        <f t="shared" si="90"/>
        <v>81.264067693012962</v>
      </c>
      <c r="L1841" s="69">
        <f t="shared" si="91"/>
        <v>-9.5932306987052129E-2</v>
      </c>
      <c r="M1841" s="69">
        <f t="shared" si="92"/>
        <v>-356.00479122895047</v>
      </c>
    </row>
    <row r="1842" spans="1:14" x14ac:dyDescent="0.2">
      <c r="A1842" s="12" t="s">
        <v>275</v>
      </c>
      <c r="B1842" s="12" t="s">
        <v>276</v>
      </c>
      <c r="C1842" s="12" t="s">
        <v>114</v>
      </c>
      <c r="D1842" s="13" t="s">
        <v>43</v>
      </c>
      <c r="E1842" s="14" t="s">
        <v>44</v>
      </c>
      <c r="F1842" s="15">
        <v>3323</v>
      </c>
      <c r="G1842" s="86">
        <v>52.19</v>
      </c>
      <c r="H1842" s="87">
        <v>52.37</v>
      </c>
      <c r="I1842" s="87">
        <v>8.4067693012949959E-2</v>
      </c>
      <c r="J1842" s="92">
        <v>0</v>
      </c>
      <c r="K1842" s="69">
        <f t="shared" si="90"/>
        <v>52.274067693012945</v>
      </c>
      <c r="L1842" s="69">
        <f t="shared" si="91"/>
        <v>-9.5932306987052129E-2</v>
      </c>
      <c r="M1842" s="69">
        <f t="shared" si="92"/>
        <v>0</v>
      </c>
    </row>
    <row r="1843" spans="1:14" x14ac:dyDescent="0.2">
      <c r="A1843" s="12" t="s">
        <v>275</v>
      </c>
      <c r="B1843" s="12" t="s">
        <v>276</v>
      </c>
      <c r="C1843" s="12" t="s">
        <v>114</v>
      </c>
      <c r="D1843" s="13" t="s">
        <v>45</v>
      </c>
      <c r="E1843" s="14" t="s">
        <v>46</v>
      </c>
      <c r="F1843" s="15">
        <v>3325</v>
      </c>
      <c r="G1843" s="86">
        <v>66.06</v>
      </c>
      <c r="H1843" s="87">
        <v>66.240000000000009</v>
      </c>
      <c r="I1843" s="87">
        <v>8.4067693012949959E-2</v>
      </c>
      <c r="J1843" s="92">
        <v>5084</v>
      </c>
      <c r="K1843" s="69">
        <f t="shared" si="90"/>
        <v>66.144067693012957</v>
      </c>
      <c r="L1843" s="69">
        <f t="shared" si="91"/>
        <v>-9.5932306987052129E-2</v>
      </c>
      <c r="M1843" s="69">
        <f t="shared" si="92"/>
        <v>-487.71984872217303</v>
      </c>
    </row>
    <row r="1844" spans="1:14" x14ac:dyDescent="0.2">
      <c r="A1844" s="12" t="s">
        <v>275</v>
      </c>
      <c r="B1844" s="12" t="s">
        <v>276</v>
      </c>
      <c r="C1844" s="12" t="s">
        <v>114</v>
      </c>
      <c r="D1844" s="13" t="s">
        <v>47</v>
      </c>
      <c r="E1844" s="14" t="s">
        <v>48</v>
      </c>
      <c r="F1844" s="15">
        <v>3327</v>
      </c>
      <c r="G1844" s="86">
        <v>73.17</v>
      </c>
      <c r="H1844" s="87">
        <v>73.350000000000009</v>
      </c>
      <c r="I1844" s="87">
        <v>8.4067693012949959E-2</v>
      </c>
      <c r="J1844" s="92">
        <v>1405</v>
      </c>
      <c r="K1844" s="69">
        <f t="shared" si="90"/>
        <v>73.254067693012956</v>
      </c>
      <c r="L1844" s="69">
        <f t="shared" si="91"/>
        <v>-9.5932306987052129E-2</v>
      </c>
      <c r="M1844" s="69">
        <f t="shared" si="92"/>
        <v>-134.78489131680823</v>
      </c>
    </row>
    <row r="1845" spans="1:14" x14ac:dyDescent="0.2">
      <c r="A1845" s="12" t="s">
        <v>275</v>
      </c>
      <c r="B1845" s="12" t="s">
        <v>276</v>
      </c>
      <c r="C1845" s="12" t="s">
        <v>114</v>
      </c>
      <c r="D1845" s="13" t="s">
        <v>49</v>
      </c>
      <c r="E1845" s="14" t="s">
        <v>50</v>
      </c>
      <c r="F1845" s="15">
        <v>3329</v>
      </c>
      <c r="G1845" s="86">
        <v>78.25</v>
      </c>
      <c r="H1845" s="87">
        <v>78.430000000000007</v>
      </c>
      <c r="I1845" s="87">
        <v>8.4067693012949959E-2</v>
      </c>
      <c r="J1845" s="92">
        <v>0</v>
      </c>
      <c r="K1845" s="69">
        <f t="shared" si="90"/>
        <v>78.334067693012955</v>
      </c>
      <c r="L1845" s="69">
        <f t="shared" si="91"/>
        <v>-9.5932306987052129E-2</v>
      </c>
      <c r="M1845" s="69">
        <f t="shared" si="92"/>
        <v>0</v>
      </c>
    </row>
    <row r="1846" spans="1:14" x14ac:dyDescent="0.2">
      <c r="A1846" s="12" t="s">
        <v>275</v>
      </c>
      <c r="B1846" s="12" t="s">
        <v>276</v>
      </c>
      <c r="C1846" s="12" t="s">
        <v>114</v>
      </c>
      <c r="D1846" s="16" t="s">
        <v>51</v>
      </c>
      <c r="E1846" s="17" t="s">
        <v>52</v>
      </c>
      <c r="F1846" s="15">
        <v>3331</v>
      </c>
      <c r="G1846" s="86">
        <v>86.96</v>
      </c>
      <c r="H1846" s="87">
        <v>87.14</v>
      </c>
      <c r="I1846" s="87">
        <v>8.4067693012949959E-2</v>
      </c>
      <c r="J1846" s="92">
        <v>326</v>
      </c>
      <c r="K1846" s="69">
        <f t="shared" si="90"/>
        <v>87.044067693012948</v>
      </c>
      <c r="L1846" s="69">
        <f t="shared" si="91"/>
        <v>-9.5932306987052129E-2</v>
      </c>
      <c r="M1846" s="69">
        <f t="shared" si="92"/>
        <v>-31.273932077778994</v>
      </c>
    </row>
    <row r="1847" spans="1:14" x14ac:dyDescent="0.2">
      <c r="A1847" s="20" t="s">
        <v>119</v>
      </c>
      <c r="B1847" s="21" t="s">
        <v>120</v>
      </c>
      <c r="C1847" s="12" t="s">
        <v>121</v>
      </c>
      <c r="D1847" s="13" t="s">
        <v>21</v>
      </c>
      <c r="E1847" s="14" t="s">
        <v>22</v>
      </c>
      <c r="F1847" s="15">
        <v>3301</v>
      </c>
      <c r="G1847" s="86">
        <v>100.31</v>
      </c>
      <c r="H1847" s="87">
        <v>100.68</v>
      </c>
      <c r="I1847" s="87">
        <v>5.6944197355156051E-3</v>
      </c>
      <c r="J1847" s="92">
        <v>0</v>
      </c>
      <c r="K1847" s="69">
        <f t="shared" si="90"/>
        <v>100.31569441973552</v>
      </c>
      <c r="L1847" s="69">
        <f t="shared" si="91"/>
        <v>-0.36430558026448523</v>
      </c>
      <c r="M1847" s="69">
        <f t="shared" si="92"/>
        <v>0</v>
      </c>
      <c r="N1847" s="70">
        <f>SUM(M1847:M1862)</f>
        <v>-6479.9033561643982</v>
      </c>
    </row>
    <row r="1848" spans="1:14" x14ac:dyDescent="0.2">
      <c r="A1848" s="20" t="s">
        <v>119</v>
      </c>
      <c r="B1848" s="21" t="s">
        <v>120</v>
      </c>
      <c r="C1848" s="12" t="s">
        <v>121</v>
      </c>
      <c r="D1848" s="13" t="s">
        <v>23</v>
      </c>
      <c r="E1848" s="14" t="s">
        <v>24</v>
      </c>
      <c r="F1848" s="15">
        <v>3303</v>
      </c>
      <c r="G1848" s="86">
        <v>108.92</v>
      </c>
      <c r="H1848" s="87">
        <v>109.29</v>
      </c>
      <c r="I1848" s="87">
        <v>5.6944197355156051E-3</v>
      </c>
      <c r="J1848" s="92">
        <v>0</v>
      </c>
      <c r="K1848" s="69">
        <f t="shared" si="90"/>
        <v>108.92569441973552</v>
      </c>
      <c r="L1848" s="69">
        <f t="shared" si="91"/>
        <v>-0.36430558026448523</v>
      </c>
      <c r="M1848" s="69">
        <f t="shared" si="92"/>
        <v>0</v>
      </c>
    </row>
    <row r="1849" spans="1:14" x14ac:dyDescent="0.2">
      <c r="A1849" s="20" t="s">
        <v>119</v>
      </c>
      <c r="B1849" s="21" t="s">
        <v>120</v>
      </c>
      <c r="C1849" s="12" t="s">
        <v>121</v>
      </c>
      <c r="D1849" s="13" t="s">
        <v>25</v>
      </c>
      <c r="E1849" s="14" t="s">
        <v>26</v>
      </c>
      <c r="F1849" s="15">
        <v>3305</v>
      </c>
      <c r="G1849" s="86">
        <v>97.93</v>
      </c>
      <c r="H1849" s="87">
        <v>98.300000000000011</v>
      </c>
      <c r="I1849" s="87">
        <v>5.6944197355156051E-3</v>
      </c>
      <c r="J1849" s="92">
        <v>0</v>
      </c>
      <c r="K1849" s="69">
        <f t="shared" si="90"/>
        <v>97.935694419735526</v>
      </c>
      <c r="L1849" s="69">
        <f t="shared" si="91"/>
        <v>-0.36430558026448523</v>
      </c>
      <c r="M1849" s="69">
        <f t="shared" si="92"/>
        <v>0</v>
      </c>
    </row>
    <row r="1850" spans="1:14" x14ac:dyDescent="0.2">
      <c r="A1850" s="20" t="s">
        <v>119</v>
      </c>
      <c r="B1850" s="21" t="s">
        <v>120</v>
      </c>
      <c r="C1850" s="12" t="s">
        <v>121</v>
      </c>
      <c r="D1850" s="13" t="s">
        <v>27</v>
      </c>
      <c r="E1850" s="14" t="s">
        <v>28</v>
      </c>
      <c r="F1850" s="15">
        <v>3307</v>
      </c>
      <c r="G1850" s="86">
        <v>107.55</v>
      </c>
      <c r="H1850" s="87">
        <v>107.92</v>
      </c>
      <c r="I1850" s="87">
        <v>5.6944197355156051E-3</v>
      </c>
      <c r="J1850" s="92">
        <v>0</v>
      </c>
      <c r="K1850" s="69">
        <f t="shared" si="90"/>
        <v>107.55569441973552</v>
      </c>
      <c r="L1850" s="69">
        <f t="shared" si="91"/>
        <v>-0.36430558026448523</v>
      </c>
      <c r="M1850" s="69">
        <f t="shared" si="92"/>
        <v>0</v>
      </c>
    </row>
    <row r="1851" spans="1:14" x14ac:dyDescent="0.2">
      <c r="A1851" s="20" t="s">
        <v>119</v>
      </c>
      <c r="B1851" s="21" t="s">
        <v>120</v>
      </c>
      <c r="C1851" s="12" t="s">
        <v>121</v>
      </c>
      <c r="D1851" s="13" t="s">
        <v>29</v>
      </c>
      <c r="E1851" s="14" t="s">
        <v>30</v>
      </c>
      <c r="F1851" s="15">
        <v>3309</v>
      </c>
      <c r="G1851" s="86">
        <v>65.83</v>
      </c>
      <c r="H1851" s="87">
        <v>66.2</v>
      </c>
      <c r="I1851" s="87">
        <v>5.6944197355156051E-3</v>
      </c>
      <c r="J1851" s="92">
        <v>665</v>
      </c>
      <c r="K1851" s="69">
        <f t="shared" si="90"/>
        <v>65.835694419735518</v>
      </c>
      <c r="L1851" s="69">
        <f t="shared" si="91"/>
        <v>-0.36430558026448523</v>
      </c>
      <c r="M1851" s="69">
        <f t="shared" si="92"/>
        <v>-242.26321087588269</v>
      </c>
    </row>
    <row r="1852" spans="1:14" x14ac:dyDescent="0.2">
      <c r="A1852" s="20" t="s">
        <v>119</v>
      </c>
      <c r="B1852" s="21" t="s">
        <v>120</v>
      </c>
      <c r="C1852" s="12" t="s">
        <v>121</v>
      </c>
      <c r="D1852" s="13" t="s">
        <v>31</v>
      </c>
      <c r="E1852" s="14" t="s">
        <v>32</v>
      </c>
      <c r="F1852" s="15">
        <v>3311</v>
      </c>
      <c r="G1852" s="86">
        <v>84.63</v>
      </c>
      <c r="H1852" s="87">
        <v>85</v>
      </c>
      <c r="I1852" s="87">
        <v>5.6944197355156051E-3</v>
      </c>
      <c r="J1852" s="92">
        <v>0</v>
      </c>
      <c r="K1852" s="69">
        <f t="shared" si="90"/>
        <v>84.635694419735515</v>
      </c>
      <c r="L1852" s="69">
        <f t="shared" si="91"/>
        <v>-0.36430558026448523</v>
      </c>
      <c r="M1852" s="69">
        <f t="shared" si="92"/>
        <v>0</v>
      </c>
    </row>
    <row r="1853" spans="1:14" x14ac:dyDescent="0.2">
      <c r="A1853" s="20" t="s">
        <v>119</v>
      </c>
      <c r="B1853" s="21" t="s">
        <v>120</v>
      </c>
      <c r="C1853" s="12" t="s">
        <v>121</v>
      </c>
      <c r="D1853" s="13" t="s">
        <v>33</v>
      </c>
      <c r="E1853" s="14" t="s">
        <v>34</v>
      </c>
      <c r="F1853" s="15">
        <v>3313</v>
      </c>
      <c r="G1853" s="86">
        <v>90.16</v>
      </c>
      <c r="H1853" s="87">
        <v>90.53</v>
      </c>
      <c r="I1853" s="87">
        <v>5.6944197355156051E-3</v>
      </c>
      <c r="J1853" s="92">
        <v>0</v>
      </c>
      <c r="K1853" s="69">
        <f t="shared" si="90"/>
        <v>90.165694419735516</v>
      </c>
      <c r="L1853" s="69">
        <f t="shared" si="91"/>
        <v>-0.36430558026448523</v>
      </c>
      <c r="M1853" s="69">
        <f t="shared" si="92"/>
        <v>0</v>
      </c>
    </row>
    <row r="1854" spans="1:14" x14ac:dyDescent="0.2">
      <c r="A1854" s="20" t="s">
        <v>119</v>
      </c>
      <c r="B1854" s="21" t="s">
        <v>120</v>
      </c>
      <c r="C1854" s="12" t="s">
        <v>121</v>
      </c>
      <c r="D1854" s="13" t="s">
        <v>35</v>
      </c>
      <c r="E1854" s="14" t="s">
        <v>36</v>
      </c>
      <c r="F1854" s="15">
        <v>3315</v>
      </c>
      <c r="G1854" s="86">
        <v>102.98</v>
      </c>
      <c r="H1854" s="87">
        <v>103.35000000000001</v>
      </c>
      <c r="I1854" s="87">
        <v>5.6944197355156051E-3</v>
      </c>
      <c r="J1854" s="92">
        <v>0</v>
      </c>
      <c r="K1854" s="69">
        <f t="shared" si="90"/>
        <v>102.98569441973552</v>
      </c>
      <c r="L1854" s="69">
        <f t="shared" si="91"/>
        <v>-0.36430558026448523</v>
      </c>
      <c r="M1854" s="69">
        <f t="shared" si="92"/>
        <v>0</v>
      </c>
    </row>
    <row r="1855" spans="1:14" x14ac:dyDescent="0.2">
      <c r="A1855" s="20" t="s">
        <v>119</v>
      </c>
      <c r="B1855" s="21" t="s">
        <v>120</v>
      </c>
      <c r="C1855" s="12" t="s">
        <v>121</v>
      </c>
      <c r="D1855" s="13" t="s">
        <v>37</v>
      </c>
      <c r="E1855" s="14" t="s">
        <v>38</v>
      </c>
      <c r="F1855" s="15">
        <v>3317</v>
      </c>
      <c r="G1855" s="86">
        <v>65.34</v>
      </c>
      <c r="H1855" s="87">
        <v>65.710000000000008</v>
      </c>
      <c r="I1855" s="87">
        <v>5.6944197355156051E-3</v>
      </c>
      <c r="J1855" s="92">
        <v>365</v>
      </c>
      <c r="K1855" s="69">
        <f t="shared" si="90"/>
        <v>65.345694419735523</v>
      </c>
      <c r="L1855" s="69">
        <f t="shared" si="91"/>
        <v>-0.36430558026448523</v>
      </c>
      <c r="M1855" s="69">
        <f t="shared" si="92"/>
        <v>-132.97153679653712</v>
      </c>
    </row>
    <row r="1856" spans="1:14" x14ac:dyDescent="0.2">
      <c r="A1856" s="20" t="s">
        <v>119</v>
      </c>
      <c r="B1856" s="21" t="s">
        <v>120</v>
      </c>
      <c r="C1856" s="12" t="s">
        <v>121</v>
      </c>
      <c r="D1856" s="13" t="s">
        <v>39</v>
      </c>
      <c r="E1856" s="14" t="s">
        <v>40</v>
      </c>
      <c r="F1856" s="15">
        <v>3319</v>
      </c>
      <c r="G1856" s="86">
        <v>78.59</v>
      </c>
      <c r="H1856" s="87">
        <v>78.960000000000008</v>
      </c>
      <c r="I1856" s="87">
        <v>5.6944197355156051E-3</v>
      </c>
      <c r="J1856" s="92">
        <v>2325</v>
      </c>
      <c r="K1856" s="69">
        <f t="shared" si="90"/>
        <v>78.595694419735523</v>
      </c>
      <c r="L1856" s="69">
        <f t="shared" si="91"/>
        <v>-0.36430558026448523</v>
      </c>
      <c r="M1856" s="69">
        <f t="shared" si="92"/>
        <v>-847.01047411492812</v>
      </c>
    </row>
    <row r="1857" spans="1:14" x14ac:dyDescent="0.2">
      <c r="A1857" s="20" t="s">
        <v>119</v>
      </c>
      <c r="B1857" s="21" t="s">
        <v>120</v>
      </c>
      <c r="C1857" s="12" t="s">
        <v>121</v>
      </c>
      <c r="D1857" s="13" t="s">
        <v>41</v>
      </c>
      <c r="E1857" s="14" t="s">
        <v>42</v>
      </c>
      <c r="F1857" s="15">
        <v>3321</v>
      </c>
      <c r="G1857" s="86">
        <v>87.28</v>
      </c>
      <c r="H1857" s="87">
        <v>87.65</v>
      </c>
      <c r="I1857" s="87">
        <v>5.6944197355156051E-3</v>
      </c>
      <c r="J1857" s="92">
        <v>199</v>
      </c>
      <c r="K1857" s="69">
        <f t="shared" si="90"/>
        <v>87.28569441973552</v>
      </c>
      <c r="L1857" s="69">
        <f t="shared" si="91"/>
        <v>-0.36430558026448523</v>
      </c>
      <c r="M1857" s="69">
        <f t="shared" si="92"/>
        <v>-72.496810472632561</v>
      </c>
    </row>
    <row r="1858" spans="1:14" x14ac:dyDescent="0.2">
      <c r="A1858" s="20" t="s">
        <v>119</v>
      </c>
      <c r="B1858" s="21" t="s">
        <v>120</v>
      </c>
      <c r="C1858" s="12" t="s">
        <v>121</v>
      </c>
      <c r="D1858" s="13" t="s">
        <v>43</v>
      </c>
      <c r="E1858" s="14" t="s">
        <v>44</v>
      </c>
      <c r="F1858" s="15">
        <v>3323</v>
      </c>
      <c r="G1858" s="86">
        <v>55.43</v>
      </c>
      <c r="H1858" s="87">
        <v>55.8</v>
      </c>
      <c r="I1858" s="87">
        <v>5.6944197355156051E-3</v>
      </c>
      <c r="J1858" s="92">
        <v>452</v>
      </c>
      <c r="K1858" s="69">
        <f t="shared" si="90"/>
        <v>55.435694419735512</v>
      </c>
      <c r="L1858" s="69">
        <f t="shared" si="91"/>
        <v>-0.36430558026448523</v>
      </c>
      <c r="M1858" s="69">
        <f t="shared" si="92"/>
        <v>-164.66612227954732</v>
      </c>
    </row>
    <row r="1859" spans="1:14" x14ac:dyDescent="0.2">
      <c r="A1859" s="20" t="s">
        <v>119</v>
      </c>
      <c r="B1859" s="21" t="s">
        <v>120</v>
      </c>
      <c r="C1859" s="12" t="s">
        <v>121</v>
      </c>
      <c r="D1859" s="13" t="s">
        <v>45</v>
      </c>
      <c r="E1859" s="14" t="s">
        <v>46</v>
      </c>
      <c r="F1859" s="15">
        <v>3325</v>
      </c>
      <c r="G1859" s="86">
        <v>70.78</v>
      </c>
      <c r="H1859" s="87">
        <v>71.150000000000006</v>
      </c>
      <c r="I1859" s="87">
        <v>5.6944197355156051E-3</v>
      </c>
      <c r="J1859" s="92">
        <v>12908</v>
      </c>
      <c r="K1859" s="69">
        <f t="shared" si="90"/>
        <v>70.78569441973552</v>
      </c>
      <c r="L1859" s="69">
        <f t="shared" si="91"/>
        <v>-0.36430558026448523</v>
      </c>
      <c r="M1859" s="69">
        <f t="shared" si="92"/>
        <v>-4702.4564300539751</v>
      </c>
    </row>
    <row r="1860" spans="1:14" x14ac:dyDescent="0.2">
      <c r="A1860" s="20" t="s">
        <v>119</v>
      </c>
      <c r="B1860" s="21" t="s">
        <v>120</v>
      </c>
      <c r="C1860" s="12" t="s">
        <v>121</v>
      </c>
      <c r="D1860" s="13" t="s">
        <v>47</v>
      </c>
      <c r="E1860" s="14" t="s">
        <v>48</v>
      </c>
      <c r="F1860" s="15">
        <v>3327</v>
      </c>
      <c r="G1860" s="86">
        <v>78.59</v>
      </c>
      <c r="H1860" s="87">
        <v>78.960000000000008</v>
      </c>
      <c r="I1860" s="87">
        <v>5.6944197355156051E-3</v>
      </c>
      <c r="J1860" s="92">
        <v>873</v>
      </c>
      <c r="K1860" s="69">
        <f t="shared" si="90"/>
        <v>78.595694419735523</v>
      </c>
      <c r="L1860" s="69">
        <f t="shared" si="91"/>
        <v>-0.36430558026448523</v>
      </c>
      <c r="M1860" s="69">
        <f t="shared" si="92"/>
        <v>-318.03877157089562</v>
      </c>
    </row>
    <row r="1861" spans="1:14" x14ac:dyDescent="0.2">
      <c r="A1861" s="20" t="s">
        <v>119</v>
      </c>
      <c r="B1861" s="21" t="s">
        <v>120</v>
      </c>
      <c r="C1861" s="12" t="s">
        <v>121</v>
      </c>
      <c r="D1861" s="13" t="s">
        <v>49</v>
      </c>
      <c r="E1861" s="14" t="s">
        <v>50</v>
      </c>
      <c r="F1861" s="15">
        <v>3329</v>
      </c>
      <c r="G1861" s="86">
        <v>84.13</v>
      </c>
      <c r="H1861" s="87">
        <v>84.5</v>
      </c>
      <c r="I1861" s="87">
        <v>5.6944197355156051E-3</v>
      </c>
      <c r="J1861" s="92">
        <v>0</v>
      </c>
      <c r="K1861" s="69">
        <f t="shared" si="90"/>
        <v>84.135694419735515</v>
      </c>
      <c r="L1861" s="69">
        <f t="shared" si="91"/>
        <v>-0.36430558026448523</v>
      </c>
      <c r="M1861" s="69">
        <f t="shared" si="92"/>
        <v>0</v>
      </c>
    </row>
    <row r="1862" spans="1:14" x14ac:dyDescent="0.2">
      <c r="A1862" s="20" t="s">
        <v>119</v>
      </c>
      <c r="B1862" s="21" t="s">
        <v>120</v>
      </c>
      <c r="C1862" s="12" t="s">
        <v>121</v>
      </c>
      <c r="D1862" s="16" t="s">
        <v>51</v>
      </c>
      <c r="E1862" s="17" t="s">
        <v>52</v>
      </c>
      <c r="F1862" s="15">
        <v>3331</v>
      </c>
      <c r="G1862" s="86">
        <v>93.5</v>
      </c>
      <c r="H1862" s="87">
        <v>93.87</v>
      </c>
      <c r="I1862" s="87">
        <v>5.6944197355156051E-3</v>
      </c>
      <c r="J1862" s="92">
        <v>0</v>
      </c>
      <c r="K1862" s="69">
        <f t="shared" si="90"/>
        <v>93.505694419735519</v>
      </c>
      <c r="L1862" s="69">
        <f t="shared" si="91"/>
        <v>-0.36430558026448523</v>
      </c>
      <c r="M1862" s="69">
        <f t="shared" si="92"/>
        <v>0</v>
      </c>
    </row>
    <row r="1863" spans="1:14" x14ac:dyDescent="0.2">
      <c r="A1863" s="20" t="s">
        <v>133</v>
      </c>
      <c r="B1863" s="21" t="s">
        <v>134</v>
      </c>
      <c r="C1863" s="12" t="s">
        <v>124</v>
      </c>
      <c r="D1863" s="13" t="s">
        <v>21</v>
      </c>
      <c r="E1863" s="14" t="s">
        <v>22</v>
      </c>
      <c r="F1863" s="15">
        <v>3301</v>
      </c>
      <c r="G1863" s="86">
        <v>91.45</v>
      </c>
      <c r="H1863" s="87">
        <v>91.64</v>
      </c>
      <c r="I1863" s="87">
        <v>0</v>
      </c>
      <c r="J1863" s="92">
        <v>0</v>
      </c>
      <c r="K1863" s="69">
        <f t="shared" si="90"/>
        <v>91.45</v>
      </c>
      <c r="L1863" s="69">
        <f t="shared" si="91"/>
        <v>-0.18999999999999773</v>
      </c>
      <c r="M1863" s="69">
        <f t="shared" si="92"/>
        <v>0</v>
      </c>
      <c r="N1863" s="70">
        <f>SUM(M1863:M1878)</f>
        <v>-1374.0799999999836</v>
      </c>
    </row>
    <row r="1864" spans="1:14" x14ac:dyDescent="0.2">
      <c r="A1864" s="20" t="s">
        <v>133</v>
      </c>
      <c r="B1864" s="21" t="s">
        <v>134</v>
      </c>
      <c r="C1864" s="12" t="s">
        <v>124</v>
      </c>
      <c r="D1864" s="13" t="s">
        <v>23</v>
      </c>
      <c r="E1864" s="14" t="s">
        <v>24</v>
      </c>
      <c r="F1864" s="15">
        <v>3303</v>
      </c>
      <c r="G1864" s="86">
        <v>99.26</v>
      </c>
      <c r="H1864" s="87">
        <v>99.45</v>
      </c>
      <c r="I1864" s="87">
        <v>0</v>
      </c>
      <c r="J1864" s="92">
        <v>0</v>
      </c>
      <c r="K1864" s="69">
        <f t="shared" si="90"/>
        <v>99.26</v>
      </c>
      <c r="L1864" s="69">
        <f t="shared" si="91"/>
        <v>-0.18999999999999773</v>
      </c>
      <c r="M1864" s="69">
        <f t="shared" si="92"/>
        <v>0</v>
      </c>
    </row>
    <row r="1865" spans="1:14" x14ac:dyDescent="0.2">
      <c r="A1865" s="20" t="s">
        <v>133</v>
      </c>
      <c r="B1865" s="21" t="s">
        <v>134</v>
      </c>
      <c r="C1865" s="12" t="s">
        <v>124</v>
      </c>
      <c r="D1865" s="13" t="s">
        <v>25</v>
      </c>
      <c r="E1865" s="14" t="s">
        <v>26</v>
      </c>
      <c r="F1865" s="15">
        <v>3305</v>
      </c>
      <c r="G1865" s="86">
        <v>89.35</v>
      </c>
      <c r="H1865" s="87">
        <v>89.539999999999992</v>
      </c>
      <c r="I1865" s="87">
        <v>0</v>
      </c>
      <c r="J1865" s="92">
        <v>0</v>
      </c>
      <c r="K1865" s="69">
        <f t="shared" si="90"/>
        <v>89.35</v>
      </c>
      <c r="L1865" s="69">
        <f t="shared" si="91"/>
        <v>-0.18999999999999773</v>
      </c>
      <c r="M1865" s="69">
        <f t="shared" si="92"/>
        <v>0</v>
      </c>
    </row>
    <row r="1866" spans="1:14" x14ac:dyDescent="0.2">
      <c r="A1866" s="20" t="s">
        <v>133</v>
      </c>
      <c r="B1866" s="21" t="s">
        <v>134</v>
      </c>
      <c r="C1866" s="12" t="s">
        <v>124</v>
      </c>
      <c r="D1866" s="13" t="s">
        <v>27</v>
      </c>
      <c r="E1866" s="14" t="s">
        <v>28</v>
      </c>
      <c r="F1866" s="15">
        <v>3307</v>
      </c>
      <c r="G1866" s="86">
        <v>97.95</v>
      </c>
      <c r="H1866" s="87">
        <v>98.14</v>
      </c>
      <c r="I1866" s="87">
        <v>0</v>
      </c>
      <c r="J1866" s="92">
        <v>0</v>
      </c>
      <c r="K1866" s="69">
        <f t="shared" si="90"/>
        <v>97.95</v>
      </c>
      <c r="L1866" s="69">
        <f t="shared" si="91"/>
        <v>-0.18999999999999773</v>
      </c>
      <c r="M1866" s="69">
        <f t="shared" si="92"/>
        <v>0</v>
      </c>
    </row>
    <row r="1867" spans="1:14" x14ac:dyDescent="0.2">
      <c r="A1867" s="20" t="s">
        <v>133</v>
      </c>
      <c r="B1867" s="21" t="s">
        <v>134</v>
      </c>
      <c r="C1867" s="12" t="s">
        <v>124</v>
      </c>
      <c r="D1867" s="13" t="s">
        <v>29</v>
      </c>
      <c r="E1867" s="14" t="s">
        <v>30</v>
      </c>
      <c r="F1867" s="15">
        <v>3309</v>
      </c>
      <c r="G1867" s="86">
        <v>60.43</v>
      </c>
      <c r="H1867" s="87">
        <v>60.62</v>
      </c>
      <c r="I1867" s="87">
        <v>0</v>
      </c>
      <c r="J1867" s="92">
        <v>1232</v>
      </c>
      <c r="K1867" s="69">
        <f t="shared" si="90"/>
        <v>60.43</v>
      </c>
      <c r="L1867" s="69">
        <f t="shared" si="91"/>
        <v>-0.18999999999999773</v>
      </c>
      <c r="M1867" s="69">
        <f t="shared" si="92"/>
        <v>-234.0799999999972</v>
      </c>
    </row>
    <row r="1868" spans="1:14" x14ac:dyDescent="0.2">
      <c r="A1868" s="20" t="s">
        <v>133</v>
      </c>
      <c r="B1868" s="21" t="s">
        <v>134</v>
      </c>
      <c r="C1868" s="12" t="s">
        <v>124</v>
      </c>
      <c r="D1868" s="13" t="s">
        <v>31</v>
      </c>
      <c r="E1868" s="14" t="s">
        <v>32</v>
      </c>
      <c r="F1868" s="15">
        <v>3311</v>
      </c>
      <c r="G1868" s="86">
        <v>77.400000000000006</v>
      </c>
      <c r="H1868" s="87">
        <v>77.59</v>
      </c>
      <c r="I1868" s="87">
        <v>0</v>
      </c>
      <c r="J1868" s="92">
        <v>92</v>
      </c>
      <c r="K1868" s="69">
        <f t="shared" si="90"/>
        <v>77.400000000000006</v>
      </c>
      <c r="L1868" s="69">
        <f t="shared" si="91"/>
        <v>-0.18999999999999773</v>
      </c>
      <c r="M1868" s="69">
        <f t="shared" si="92"/>
        <v>-17.479999999999791</v>
      </c>
    </row>
    <row r="1869" spans="1:14" x14ac:dyDescent="0.2">
      <c r="A1869" s="20" t="s">
        <v>133</v>
      </c>
      <c r="B1869" s="21" t="s">
        <v>134</v>
      </c>
      <c r="C1869" s="12" t="s">
        <v>124</v>
      </c>
      <c r="D1869" s="13" t="s">
        <v>33</v>
      </c>
      <c r="E1869" s="14" t="s">
        <v>34</v>
      </c>
      <c r="F1869" s="15">
        <v>3313</v>
      </c>
      <c r="G1869" s="86">
        <v>82.36</v>
      </c>
      <c r="H1869" s="87">
        <v>82.55</v>
      </c>
      <c r="I1869" s="87">
        <v>0</v>
      </c>
      <c r="J1869" s="92">
        <v>0</v>
      </c>
      <c r="K1869" s="69">
        <f t="shared" si="90"/>
        <v>82.36</v>
      </c>
      <c r="L1869" s="69">
        <f t="shared" si="91"/>
        <v>-0.18999999999999773</v>
      </c>
      <c r="M1869" s="69">
        <f t="shared" si="92"/>
        <v>0</v>
      </c>
    </row>
    <row r="1870" spans="1:14" x14ac:dyDescent="0.2">
      <c r="A1870" s="20" t="s">
        <v>133</v>
      </c>
      <c r="B1870" s="21" t="s">
        <v>134</v>
      </c>
      <c r="C1870" s="12" t="s">
        <v>124</v>
      </c>
      <c r="D1870" s="13" t="s">
        <v>35</v>
      </c>
      <c r="E1870" s="14" t="s">
        <v>36</v>
      </c>
      <c r="F1870" s="15">
        <v>3315</v>
      </c>
      <c r="G1870" s="86">
        <v>93.9</v>
      </c>
      <c r="H1870" s="87">
        <v>94.09</v>
      </c>
      <c r="I1870" s="87">
        <v>0</v>
      </c>
      <c r="J1870" s="92">
        <v>0</v>
      </c>
      <c r="K1870" s="69">
        <f t="shared" si="90"/>
        <v>93.9</v>
      </c>
      <c r="L1870" s="69">
        <f t="shared" si="91"/>
        <v>-0.18999999999999773</v>
      </c>
      <c r="M1870" s="69">
        <f t="shared" si="92"/>
        <v>0</v>
      </c>
    </row>
    <row r="1871" spans="1:14" x14ac:dyDescent="0.2">
      <c r="A1871" s="20" t="s">
        <v>133</v>
      </c>
      <c r="B1871" s="21" t="s">
        <v>134</v>
      </c>
      <c r="C1871" s="12" t="s">
        <v>124</v>
      </c>
      <c r="D1871" s="13" t="s">
        <v>37</v>
      </c>
      <c r="E1871" s="14" t="s">
        <v>38</v>
      </c>
      <c r="F1871" s="15">
        <v>3317</v>
      </c>
      <c r="G1871" s="86">
        <v>59.98</v>
      </c>
      <c r="H1871" s="87">
        <v>60.169999999999995</v>
      </c>
      <c r="I1871" s="87">
        <v>0</v>
      </c>
      <c r="J1871" s="92">
        <v>296</v>
      </c>
      <c r="K1871" s="69">
        <f t="shared" si="90"/>
        <v>59.98</v>
      </c>
      <c r="L1871" s="69">
        <f t="shared" si="91"/>
        <v>-0.18999999999999773</v>
      </c>
      <c r="M1871" s="69">
        <f t="shared" si="92"/>
        <v>-56.239999999999327</v>
      </c>
    </row>
    <row r="1872" spans="1:14" x14ac:dyDescent="0.2">
      <c r="A1872" s="20" t="s">
        <v>133</v>
      </c>
      <c r="B1872" s="21" t="s">
        <v>134</v>
      </c>
      <c r="C1872" s="12" t="s">
        <v>124</v>
      </c>
      <c r="D1872" s="13" t="s">
        <v>39</v>
      </c>
      <c r="E1872" s="14" t="s">
        <v>40</v>
      </c>
      <c r="F1872" s="15">
        <v>3319</v>
      </c>
      <c r="G1872" s="86">
        <v>71.959999999999994</v>
      </c>
      <c r="H1872" s="87">
        <v>72.149999999999991</v>
      </c>
      <c r="I1872" s="87">
        <v>0</v>
      </c>
      <c r="J1872" s="92">
        <v>1374</v>
      </c>
      <c r="K1872" s="69">
        <f t="shared" si="90"/>
        <v>71.959999999999994</v>
      </c>
      <c r="L1872" s="69">
        <f t="shared" si="91"/>
        <v>-0.18999999999999773</v>
      </c>
      <c r="M1872" s="69">
        <f t="shared" si="92"/>
        <v>-261.05999999999688</v>
      </c>
    </row>
    <row r="1873" spans="1:14" x14ac:dyDescent="0.2">
      <c r="A1873" s="20" t="s">
        <v>133</v>
      </c>
      <c r="B1873" s="21" t="s">
        <v>134</v>
      </c>
      <c r="C1873" s="12" t="s">
        <v>124</v>
      </c>
      <c r="D1873" s="13" t="s">
        <v>41</v>
      </c>
      <c r="E1873" s="14" t="s">
        <v>42</v>
      </c>
      <c r="F1873" s="15">
        <v>3321</v>
      </c>
      <c r="G1873" s="86">
        <v>79.81</v>
      </c>
      <c r="H1873" s="87">
        <v>80</v>
      </c>
      <c r="I1873" s="87">
        <v>0</v>
      </c>
      <c r="J1873" s="92">
        <v>0</v>
      </c>
      <c r="K1873" s="69">
        <f t="shared" si="90"/>
        <v>79.81</v>
      </c>
      <c r="L1873" s="69">
        <f t="shared" si="91"/>
        <v>-0.18999999999999773</v>
      </c>
      <c r="M1873" s="69">
        <f t="shared" si="92"/>
        <v>0</v>
      </c>
    </row>
    <row r="1874" spans="1:14" x14ac:dyDescent="0.2">
      <c r="A1874" s="20" t="s">
        <v>133</v>
      </c>
      <c r="B1874" s="21" t="s">
        <v>134</v>
      </c>
      <c r="C1874" s="12" t="s">
        <v>124</v>
      </c>
      <c r="D1874" s="13" t="s">
        <v>43</v>
      </c>
      <c r="E1874" s="14" t="s">
        <v>44</v>
      </c>
      <c r="F1874" s="15">
        <v>3323</v>
      </c>
      <c r="G1874" s="86">
        <v>51.12</v>
      </c>
      <c r="H1874" s="87">
        <v>51.309999999999995</v>
      </c>
      <c r="I1874" s="87">
        <v>0</v>
      </c>
      <c r="J1874" s="92">
        <v>498</v>
      </c>
      <c r="K1874" s="69">
        <f t="shared" si="90"/>
        <v>51.12</v>
      </c>
      <c r="L1874" s="69">
        <f t="shared" si="91"/>
        <v>-0.18999999999999773</v>
      </c>
      <c r="M1874" s="69">
        <f t="shared" si="92"/>
        <v>-94.619999999998868</v>
      </c>
    </row>
    <row r="1875" spans="1:14" x14ac:dyDescent="0.2">
      <c r="A1875" s="20" t="s">
        <v>133</v>
      </c>
      <c r="B1875" s="21" t="s">
        <v>134</v>
      </c>
      <c r="C1875" s="12" t="s">
        <v>124</v>
      </c>
      <c r="D1875" s="13" t="s">
        <v>45</v>
      </c>
      <c r="E1875" s="14" t="s">
        <v>46</v>
      </c>
      <c r="F1875" s="15">
        <v>3325</v>
      </c>
      <c r="G1875" s="86">
        <v>64.91</v>
      </c>
      <c r="H1875" s="87">
        <v>65.099999999999994</v>
      </c>
      <c r="I1875" s="87">
        <v>0</v>
      </c>
      <c r="J1875" s="92">
        <v>3598</v>
      </c>
      <c r="K1875" s="69">
        <f t="shared" si="90"/>
        <v>64.91</v>
      </c>
      <c r="L1875" s="69">
        <f t="shared" si="91"/>
        <v>-0.18999999999999773</v>
      </c>
      <c r="M1875" s="69">
        <f t="shared" si="92"/>
        <v>-683.61999999999182</v>
      </c>
    </row>
    <row r="1876" spans="1:14" x14ac:dyDescent="0.2">
      <c r="A1876" s="20" t="s">
        <v>133</v>
      </c>
      <c r="B1876" s="21" t="s">
        <v>134</v>
      </c>
      <c r="C1876" s="12" t="s">
        <v>124</v>
      </c>
      <c r="D1876" s="13" t="s">
        <v>47</v>
      </c>
      <c r="E1876" s="14" t="s">
        <v>48</v>
      </c>
      <c r="F1876" s="15">
        <v>3327</v>
      </c>
      <c r="G1876" s="86">
        <v>71.959999999999994</v>
      </c>
      <c r="H1876" s="87">
        <v>72.149999999999991</v>
      </c>
      <c r="I1876" s="87">
        <v>0</v>
      </c>
      <c r="J1876" s="92">
        <v>142</v>
      </c>
      <c r="K1876" s="69">
        <f t="shared" si="90"/>
        <v>71.959999999999994</v>
      </c>
      <c r="L1876" s="69">
        <f t="shared" si="91"/>
        <v>-0.18999999999999773</v>
      </c>
      <c r="M1876" s="69">
        <f t="shared" si="92"/>
        <v>-26.979999999999677</v>
      </c>
    </row>
    <row r="1877" spans="1:14" x14ac:dyDescent="0.2">
      <c r="A1877" s="20" t="s">
        <v>133</v>
      </c>
      <c r="B1877" s="21" t="s">
        <v>134</v>
      </c>
      <c r="C1877" s="12" t="s">
        <v>124</v>
      </c>
      <c r="D1877" s="13" t="s">
        <v>49</v>
      </c>
      <c r="E1877" s="14" t="s">
        <v>50</v>
      </c>
      <c r="F1877" s="15">
        <v>3329</v>
      </c>
      <c r="G1877" s="86">
        <v>76.95</v>
      </c>
      <c r="H1877" s="87">
        <v>77.14</v>
      </c>
      <c r="I1877" s="87">
        <v>0</v>
      </c>
      <c r="J1877" s="92">
        <v>0</v>
      </c>
      <c r="K1877" s="69">
        <f t="shared" si="90"/>
        <v>76.95</v>
      </c>
      <c r="L1877" s="69">
        <f t="shared" si="91"/>
        <v>-0.18999999999999773</v>
      </c>
      <c r="M1877" s="69">
        <f t="shared" si="92"/>
        <v>0</v>
      </c>
    </row>
    <row r="1878" spans="1:14" x14ac:dyDescent="0.2">
      <c r="A1878" s="20" t="s">
        <v>133</v>
      </c>
      <c r="B1878" s="21" t="s">
        <v>134</v>
      </c>
      <c r="C1878" s="12" t="s">
        <v>124</v>
      </c>
      <c r="D1878" s="16" t="s">
        <v>51</v>
      </c>
      <c r="E1878" s="17" t="s">
        <v>52</v>
      </c>
      <c r="F1878" s="15">
        <v>3331</v>
      </c>
      <c r="G1878" s="86">
        <v>85.46</v>
      </c>
      <c r="H1878" s="87">
        <v>85.649999999999991</v>
      </c>
      <c r="I1878" s="87">
        <v>0</v>
      </c>
      <c r="J1878" s="92">
        <v>0</v>
      </c>
      <c r="K1878" s="69">
        <f t="shared" si="90"/>
        <v>85.46</v>
      </c>
      <c r="L1878" s="69">
        <f t="shared" si="91"/>
        <v>-0.18999999999999773</v>
      </c>
      <c r="M1878" s="69">
        <f t="shared" si="92"/>
        <v>0</v>
      </c>
    </row>
    <row r="1879" spans="1:14" x14ac:dyDescent="0.2">
      <c r="A1879" s="12" t="s">
        <v>159</v>
      </c>
      <c r="B1879" s="12" t="s">
        <v>160</v>
      </c>
      <c r="C1879" s="12" t="s">
        <v>161</v>
      </c>
      <c r="D1879" s="13" t="s">
        <v>21</v>
      </c>
      <c r="E1879" s="14" t="s">
        <v>22</v>
      </c>
      <c r="F1879" s="15">
        <v>3301</v>
      </c>
      <c r="G1879" s="86">
        <v>90.99</v>
      </c>
      <c r="H1879" s="87">
        <v>91.38</v>
      </c>
      <c r="I1879" s="87">
        <v>0.04</v>
      </c>
      <c r="J1879" s="92">
        <v>0</v>
      </c>
      <c r="K1879" s="69">
        <f t="shared" si="90"/>
        <v>91.03</v>
      </c>
      <c r="L1879" s="69">
        <f t="shared" si="91"/>
        <v>-0.34999999999999432</v>
      </c>
      <c r="M1879" s="69">
        <f t="shared" si="92"/>
        <v>0</v>
      </c>
      <c r="N1879" s="70">
        <f>SUM(M1879:M1894)</f>
        <v>0</v>
      </c>
    </row>
    <row r="1880" spans="1:14" x14ac:dyDescent="0.2">
      <c r="A1880" s="12" t="s">
        <v>159</v>
      </c>
      <c r="B1880" s="12" t="s">
        <v>160</v>
      </c>
      <c r="C1880" s="12" t="s">
        <v>161</v>
      </c>
      <c r="D1880" s="13" t="s">
        <v>23</v>
      </c>
      <c r="E1880" s="14" t="s">
        <v>24</v>
      </c>
      <c r="F1880" s="15">
        <v>3303</v>
      </c>
      <c r="G1880" s="86">
        <v>98.56</v>
      </c>
      <c r="H1880" s="87">
        <v>98.95</v>
      </c>
      <c r="I1880" s="87">
        <v>0.04</v>
      </c>
      <c r="J1880" s="92">
        <v>0</v>
      </c>
      <c r="K1880" s="69">
        <f t="shared" si="90"/>
        <v>98.600000000000009</v>
      </c>
      <c r="L1880" s="69">
        <f t="shared" si="91"/>
        <v>-0.34999999999999432</v>
      </c>
      <c r="M1880" s="69">
        <f t="shared" si="92"/>
        <v>0</v>
      </c>
    </row>
    <row r="1881" spans="1:14" x14ac:dyDescent="0.2">
      <c r="A1881" s="12" t="s">
        <v>159</v>
      </c>
      <c r="B1881" s="12" t="s">
        <v>160</v>
      </c>
      <c r="C1881" s="12" t="s">
        <v>161</v>
      </c>
      <c r="D1881" s="13" t="s">
        <v>25</v>
      </c>
      <c r="E1881" s="14" t="s">
        <v>26</v>
      </c>
      <c r="F1881" s="15">
        <v>3305</v>
      </c>
      <c r="G1881" s="86">
        <v>88.77</v>
      </c>
      <c r="H1881" s="87">
        <v>89.16</v>
      </c>
      <c r="I1881" s="87">
        <v>0.04</v>
      </c>
      <c r="J1881" s="92">
        <v>0</v>
      </c>
      <c r="K1881" s="69">
        <f t="shared" si="90"/>
        <v>88.81</v>
      </c>
      <c r="L1881" s="69">
        <f t="shared" si="91"/>
        <v>-0.34999999999999432</v>
      </c>
      <c r="M1881" s="69">
        <f t="shared" si="92"/>
        <v>0</v>
      </c>
    </row>
    <row r="1882" spans="1:14" x14ac:dyDescent="0.2">
      <c r="A1882" s="12" t="s">
        <v>159</v>
      </c>
      <c r="B1882" s="12" t="s">
        <v>160</v>
      </c>
      <c r="C1882" s="12" t="s">
        <v>161</v>
      </c>
      <c r="D1882" s="13" t="s">
        <v>27</v>
      </c>
      <c r="E1882" s="14" t="s">
        <v>28</v>
      </c>
      <c r="F1882" s="15">
        <v>3307</v>
      </c>
      <c r="G1882" s="86">
        <v>97.05</v>
      </c>
      <c r="H1882" s="87">
        <v>97.44</v>
      </c>
      <c r="I1882" s="87">
        <v>0.04</v>
      </c>
      <c r="J1882" s="92">
        <v>0</v>
      </c>
      <c r="K1882" s="69">
        <f t="shared" si="90"/>
        <v>97.09</v>
      </c>
      <c r="L1882" s="69">
        <f t="shared" si="91"/>
        <v>-0.34999999999999432</v>
      </c>
      <c r="M1882" s="69">
        <f t="shared" si="92"/>
        <v>0</v>
      </c>
    </row>
    <row r="1883" spans="1:14" x14ac:dyDescent="0.2">
      <c r="A1883" s="12" t="s">
        <v>159</v>
      </c>
      <c r="B1883" s="12" t="s">
        <v>160</v>
      </c>
      <c r="C1883" s="12" t="s">
        <v>161</v>
      </c>
      <c r="D1883" s="13" t="s">
        <v>29</v>
      </c>
      <c r="E1883" s="14" t="s">
        <v>30</v>
      </c>
      <c r="F1883" s="15">
        <v>3309</v>
      </c>
      <c r="G1883" s="86">
        <v>60.41</v>
      </c>
      <c r="H1883" s="87">
        <v>60.8</v>
      </c>
      <c r="I1883" s="87">
        <v>0.04</v>
      </c>
      <c r="J1883" s="92">
        <v>0</v>
      </c>
      <c r="K1883" s="69">
        <f t="shared" si="90"/>
        <v>60.449999999999996</v>
      </c>
      <c r="L1883" s="69">
        <f t="shared" si="91"/>
        <v>-0.35000000000000142</v>
      </c>
      <c r="M1883" s="69">
        <f t="shared" si="92"/>
        <v>0</v>
      </c>
    </row>
    <row r="1884" spans="1:14" x14ac:dyDescent="0.2">
      <c r="A1884" s="12" t="s">
        <v>159</v>
      </c>
      <c r="B1884" s="12" t="s">
        <v>160</v>
      </c>
      <c r="C1884" s="12" t="s">
        <v>161</v>
      </c>
      <c r="D1884" s="13" t="s">
        <v>31</v>
      </c>
      <c r="E1884" s="14" t="s">
        <v>32</v>
      </c>
      <c r="F1884" s="15">
        <v>3311</v>
      </c>
      <c r="G1884" s="86">
        <v>77.12</v>
      </c>
      <c r="H1884" s="87">
        <v>77.510000000000005</v>
      </c>
      <c r="I1884" s="87">
        <v>0.04</v>
      </c>
      <c r="J1884" s="92">
        <v>0</v>
      </c>
      <c r="K1884" s="69">
        <f t="shared" si="90"/>
        <v>77.160000000000011</v>
      </c>
      <c r="L1884" s="69">
        <f t="shared" si="91"/>
        <v>-0.34999999999999432</v>
      </c>
      <c r="M1884" s="69">
        <f t="shared" si="92"/>
        <v>0</v>
      </c>
    </row>
    <row r="1885" spans="1:14" x14ac:dyDescent="0.2">
      <c r="A1885" s="12" t="s">
        <v>159</v>
      </c>
      <c r="B1885" s="12" t="s">
        <v>160</v>
      </c>
      <c r="C1885" s="12" t="s">
        <v>161</v>
      </c>
      <c r="D1885" s="13" t="s">
        <v>33</v>
      </c>
      <c r="E1885" s="14" t="s">
        <v>34</v>
      </c>
      <c r="F1885" s="15">
        <v>3313</v>
      </c>
      <c r="G1885" s="86">
        <v>82.09</v>
      </c>
      <c r="H1885" s="87">
        <v>82.48</v>
      </c>
      <c r="I1885" s="87">
        <v>0.04</v>
      </c>
      <c r="J1885" s="92">
        <v>0</v>
      </c>
      <c r="K1885" s="69">
        <f t="shared" si="90"/>
        <v>82.13000000000001</v>
      </c>
      <c r="L1885" s="69">
        <f t="shared" si="91"/>
        <v>-0.34999999999999432</v>
      </c>
      <c r="M1885" s="69">
        <f t="shared" si="92"/>
        <v>0</v>
      </c>
    </row>
    <row r="1886" spans="1:14" x14ac:dyDescent="0.2">
      <c r="A1886" s="12" t="s">
        <v>159</v>
      </c>
      <c r="B1886" s="12" t="s">
        <v>160</v>
      </c>
      <c r="C1886" s="12" t="s">
        <v>161</v>
      </c>
      <c r="D1886" s="13" t="s">
        <v>35</v>
      </c>
      <c r="E1886" s="14" t="s">
        <v>36</v>
      </c>
      <c r="F1886" s="15">
        <v>3315</v>
      </c>
      <c r="G1886" s="86">
        <v>93.3</v>
      </c>
      <c r="H1886" s="87">
        <v>93.69</v>
      </c>
      <c r="I1886" s="87">
        <v>0.04</v>
      </c>
      <c r="J1886" s="92">
        <v>0</v>
      </c>
      <c r="K1886" s="69">
        <f t="shared" si="90"/>
        <v>93.34</v>
      </c>
      <c r="L1886" s="69">
        <f t="shared" si="91"/>
        <v>-0.34999999999999432</v>
      </c>
      <c r="M1886" s="69">
        <f t="shared" si="92"/>
        <v>0</v>
      </c>
    </row>
    <row r="1887" spans="1:14" x14ac:dyDescent="0.2">
      <c r="A1887" s="12" t="s">
        <v>159</v>
      </c>
      <c r="B1887" s="12" t="s">
        <v>160</v>
      </c>
      <c r="C1887" s="12" t="s">
        <v>161</v>
      </c>
      <c r="D1887" s="13" t="s">
        <v>37</v>
      </c>
      <c r="E1887" s="14" t="s">
        <v>38</v>
      </c>
      <c r="F1887" s="15">
        <v>3317</v>
      </c>
      <c r="G1887" s="86">
        <v>60.08</v>
      </c>
      <c r="H1887" s="87">
        <v>60.47</v>
      </c>
      <c r="I1887" s="87">
        <v>0.04</v>
      </c>
      <c r="J1887" s="92">
        <v>0</v>
      </c>
      <c r="K1887" s="69">
        <f t="shared" si="90"/>
        <v>60.12</v>
      </c>
      <c r="L1887" s="69">
        <f t="shared" si="91"/>
        <v>-0.35000000000000142</v>
      </c>
      <c r="M1887" s="69">
        <f t="shared" si="92"/>
        <v>0</v>
      </c>
    </row>
    <row r="1888" spans="1:14" x14ac:dyDescent="0.2">
      <c r="A1888" s="12" t="s">
        <v>159</v>
      </c>
      <c r="B1888" s="12" t="s">
        <v>160</v>
      </c>
      <c r="C1888" s="12" t="s">
        <v>161</v>
      </c>
      <c r="D1888" s="13" t="s">
        <v>39</v>
      </c>
      <c r="E1888" s="14" t="s">
        <v>40</v>
      </c>
      <c r="F1888" s="15">
        <v>3319</v>
      </c>
      <c r="G1888" s="86">
        <v>71.89</v>
      </c>
      <c r="H1888" s="87">
        <v>72.28</v>
      </c>
      <c r="I1888" s="87">
        <v>0.04</v>
      </c>
      <c r="J1888" s="92">
        <v>0</v>
      </c>
      <c r="K1888" s="69">
        <f t="shared" si="90"/>
        <v>71.930000000000007</v>
      </c>
      <c r="L1888" s="69">
        <f t="shared" si="91"/>
        <v>-0.34999999999999432</v>
      </c>
      <c r="M1888" s="69">
        <f t="shared" si="92"/>
        <v>0</v>
      </c>
    </row>
    <row r="1889" spans="1:14" x14ac:dyDescent="0.2">
      <c r="A1889" s="12" t="s">
        <v>159</v>
      </c>
      <c r="B1889" s="12" t="s">
        <v>160</v>
      </c>
      <c r="C1889" s="12" t="s">
        <v>161</v>
      </c>
      <c r="D1889" s="13" t="s">
        <v>41</v>
      </c>
      <c r="E1889" s="14" t="s">
        <v>42</v>
      </c>
      <c r="F1889" s="15">
        <v>3321</v>
      </c>
      <c r="G1889" s="86">
        <v>79.510000000000005</v>
      </c>
      <c r="H1889" s="87">
        <v>79.900000000000006</v>
      </c>
      <c r="I1889" s="87">
        <v>0.04</v>
      </c>
      <c r="J1889" s="92">
        <v>0</v>
      </c>
      <c r="K1889" s="69">
        <f t="shared" si="90"/>
        <v>79.550000000000011</v>
      </c>
      <c r="L1889" s="69">
        <f t="shared" si="91"/>
        <v>-0.34999999999999432</v>
      </c>
      <c r="M1889" s="69">
        <f t="shared" si="92"/>
        <v>0</v>
      </c>
    </row>
    <row r="1890" spans="1:14" x14ac:dyDescent="0.2">
      <c r="A1890" s="12" t="s">
        <v>159</v>
      </c>
      <c r="B1890" s="12" t="s">
        <v>160</v>
      </c>
      <c r="C1890" s="12" t="s">
        <v>161</v>
      </c>
      <c r="D1890" s="13" t="s">
        <v>43</v>
      </c>
      <c r="E1890" s="14" t="s">
        <v>44</v>
      </c>
      <c r="F1890" s="15">
        <v>3323</v>
      </c>
      <c r="G1890" s="86">
        <v>51.21</v>
      </c>
      <c r="H1890" s="87">
        <v>51.6</v>
      </c>
      <c r="I1890" s="87">
        <v>0.04</v>
      </c>
      <c r="J1890" s="92">
        <v>0</v>
      </c>
      <c r="K1890" s="69">
        <f t="shared" si="90"/>
        <v>51.25</v>
      </c>
      <c r="L1890" s="69">
        <f t="shared" si="91"/>
        <v>-0.35000000000000142</v>
      </c>
      <c r="M1890" s="69">
        <f t="shared" si="92"/>
        <v>0</v>
      </c>
    </row>
    <row r="1891" spans="1:14" x14ac:dyDescent="0.2">
      <c r="A1891" s="12" t="s">
        <v>159</v>
      </c>
      <c r="B1891" s="12" t="s">
        <v>160</v>
      </c>
      <c r="C1891" s="12" t="s">
        <v>161</v>
      </c>
      <c r="D1891" s="13" t="s">
        <v>45</v>
      </c>
      <c r="E1891" s="14" t="s">
        <v>46</v>
      </c>
      <c r="F1891" s="15">
        <v>3325</v>
      </c>
      <c r="G1891" s="86">
        <v>64.89</v>
      </c>
      <c r="H1891" s="87">
        <v>65.28</v>
      </c>
      <c r="I1891" s="87">
        <v>0.04</v>
      </c>
      <c r="J1891" s="92">
        <v>0</v>
      </c>
      <c r="K1891" s="69">
        <f t="shared" si="90"/>
        <v>64.930000000000007</v>
      </c>
      <c r="L1891" s="69">
        <f t="shared" si="91"/>
        <v>-0.34999999999999432</v>
      </c>
      <c r="M1891" s="69">
        <f t="shared" si="92"/>
        <v>0</v>
      </c>
    </row>
    <row r="1892" spans="1:14" x14ac:dyDescent="0.2">
      <c r="A1892" s="12" t="s">
        <v>159</v>
      </c>
      <c r="B1892" s="12" t="s">
        <v>160</v>
      </c>
      <c r="C1892" s="12" t="s">
        <v>161</v>
      </c>
      <c r="D1892" s="13" t="s">
        <v>47</v>
      </c>
      <c r="E1892" s="14" t="s">
        <v>48</v>
      </c>
      <c r="F1892" s="15">
        <v>3327</v>
      </c>
      <c r="G1892" s="86">
        <v>71.89</v>
      </c>
      <c r="H1892" s="87">
        <v>72.28</v>
      </c>
      <c r="I1892" s="87">
        <v>0.04</v>
      </c>
      <c r="J1892" s="92">
        <v>0</v>
      </c>
      <c r="K1892" s="69">
        <f t="shared" si="90"/>
        <v>71.930000000000007</v>
      </c>
      <c r="L1892" s="69">
        <f t="shared" si="91"/>
        <v>-0.34999999999999432</v>
      </c>
      <c r="M1892" s="69">
        <f t="shared" si="92"/>
        <v>0</v>
      </c>
    </row>
    <row r="1893" spans="1:14" x14ac:dyDescent="0.2">
      <c r="A1893" s="12" t="s">
        <v>159</v>
      </c>
      <c r="B1893" s="12" t="s">
        <v>160</v>
      </c>
      <c r="C1893" s="12" t="s">
        <v>161</v>
      </c>
      <c r="D1893" s="13" t="s">
        <v>49</v>
      </c>
      <c r="E1893" s="14" t="s">
        <v>50</v>
      </c>
      <c r="F1893" s="15">
        <v>3329</v>
      </c>
      <c r="G1893" s="86">
        <v>76.760000000000005</v>
      </c>
      <c r="H1893" s="87">
        <v>77.150000000000006</v>
      </c>
      <c r="I1893" s="87">
        <v>0.04</v>
      </c>
      <c r="J1893" s="92">
        <v>0</v>
      </c>
      <c r="K1893" s="69">
        <f t="shared" si="90"/>
        <v>76.800000000000011</v>
      </c>
      <c r="L1893" s="69">
        <f t="shared" si="91"/>
        <v>-0.34999999999999432</v>
      </c>
      <c r="M1893" s="69">
        <f t="shared" si="92"/>
        <v>0</v>
      </c>
    </row>
    <row r="1894" spans="1:14" x14ac:dyDescent="0.2">
      <c r="A1894" s="12" t="s">
        <v>159</v>
      </c>
      <c r="B1894" s="12" t="s">
        <v>160</v>
      </c>
      <c r="C1894" s="12" t="s">
        <v>161</v>
      </c>
      <c r="D1894" s="16" t="s">
        <v>51</v>
      </c>
      <c r="E1894" s="17" t="s">
        <v>52</v>
      </c>
      <c r="F1894" s="15">
        <v>3331</v>
      </c>
      <c r="G1894" s="86">
        <v>85</v>
      </c>
      <c r="H1894" s="87">
        <v>85.39</v>
      </c>
      <c r="I1894" s="87">
        <v>0.04</v>
      </c>
      <c r="J1894" s="92">
        <v>0</v>
      </c>
      <c r="K1894" s="69">
        <f t="shared" si="90"/>
        <v>85.04</v>
      </c>
      <c r="L1894" s="69">
        <f t="shared" si="91"/>
        <v>-0.34999999999999432</v>
      </c>
      <c r="M1894" s="69">
        <f t="shared" si="92"/>
        <v>0</v>
      </c>
    </row>
    <row r="1895" spans="1:14" x14ac:dyDescent="0.2">
      <c r="A1895" s="20" t="s">
        <v>300</v>
      </c>
      <c r="B1895" s="21" t="s">
        <v>301</v>
      </c>
      <c r="C1895" s="12" t="s">
        <v>20</v>
      </c>
      <c r="D1895" s="13" t="s">
        <v>21</v>
      </c>
      <c r="E1895" s="14" t="s">
        <v>22</v>
      </c>
      <c r="F1895" s="15">
        <v>3301</v>
      </c>
      <c r="G1895" s="86">
        <v>84.25</v>
      </c>
      <c r="H1895" s="87">
        <v>84.46</v>
      </c>
      <c r="I1895" s="87">
        <v>0</v>
      </c>
      <c r="J1895" s="92">
        <v>124</v>
      </c>
      <c r="K1895" s="69">
        <f t="shared" ref="K1895:K1942" si="93">+G1895+I1895</f>
        <v>84.25</v>
      </c>
      <c r="L1895" s="69">
        <f t="shared" ref="L1895:L1942" si="94">+K1895-H1895</f>
        <v>-0.20999999999999375</v>
      </c>
      <c r="M1895" s="69">
        <f t="shared" ref="M1895:M1942" si="95">+L1895*J1895</f>
        <v>-26.039999999999225</v>
      </c>
      <c r="N1895" s="70">
        <f>SUM(M1895:M1910)</f>
        <v>-4667.8799999999837</v>
      </c>
    </row>
    <row r="1896" spans="1:14" x14ac:dyDescent="0.2">
      <c r="A1896" s="20" t="s">
        <v>300</v>
      </c>
      <c r="B1896" s="21" t="s">
        <v>301</v>
      </c>
      <c r="C1896" s="12" t="s">
        <v>20</v>
      </c>
      <c r="D1896" s="13" t="s">
        <v>23</v>
      </c>
      <c r="E1896" s="14" t="s">
        <v>24</v>
      </c>
      <c r="F1896" s="15">
        <v>3303</v>
      </c>
      <c r="G1896" s="86">
        <v>91.21</v>
      </c>
      <c r="H1896" s="87">
        <v>91.419999999999987</v>
      </c>
      <c r="I1896" s="87">
        <v>0</v>
      </c>
      <c r="J1896" s="92">
        <v>0</v>
      </c>
      <c r="K1896" s="69">
        <f t="shared" si="93"/>
        <v>91.21</v>
      </c>
      <c r="L1896" s="69">
        <f t="shared" si="94"/>
        <v>-0.20999999999999375</v>
      </c>
      <c r="M1896" s="69">
        <f t="shared" si="95"/>
        <v>0</v>
      </c>
    </row>
    <row r="1897" spans="1:14" x14ac:dyDescent="0.2">
      <c r="A1897" s="20" t="s">
        <v>300</v>
      </c>
      <c r="B1897" s="21" t="s">
        <v>301</v>
      </c>
      <c r="C1897" s="12" t="s">
        <v>20</v>
      </c>
      <c r="D1897" s="13" t="s">
        <v>25</v>
      </c>
      <c r="E1897" s="14" t="s">
        <v>26</v>
      </c>
      <c r="F1897" s="15">
        <v>3305</v>
      </c>
      <c r="G1897" s="86">
        <v>82.3</v>
      </c>
      <c r="H1897" s="87">
        <v>82.509999999999991</v>
      </c>
      <c r="I1897" s="87">
        <v>0</v>
      </c>
      <c r="J1897" s="92">
        <v>0</v>
      </c>
      <c r="K1897" s="69">
        <f t="shared" si="93"/>
        <v>82.3</v>
      </c>
      <c r="L1897" s="69">
        <f t="shared" si="94"/>
        <v>-0.20999999999999375</v>
      </c>
      <c r="M1897" s="69">
        <f t="shared" si="95"/>
        <v>0</v>
      </c>
    </row>
    <row r="1898" spans="1:14" x14ac:dyDescent="0.2">
      <c r="A1898" s="20" t="s">
        <v>300</v>
      </c>
      <c r="B1898" s="21" t="s">
        <v>301</v>
      </c>
      <c r="C1898" s="12" t="s">
        <v>20</v>
      </c>
      <c r="D1898" s="13" t="s">
        <v>27</v>
      </c>
      <c r="E1898" s="14" t="s">
        <v>28</v>
      </c>
      <c r="F1898" s="15">
        <v>3307</v>
      </c>
      <c r="G1898" s="86">
        <v>89.97</v>
      </c>
      <c r="H1898" s="87">
        <v>90.179999999999993</v>
      </c>
      <c r="I1898" s="87">
        <v>0</v>
      </c>
      <c r="J1898" s="92">
        <v>0</v>
      </c>
      <c r="K1898" s="69">
        <f t="shared" si="93"/>
        <v>89.97</v>
      </c>
      <c r="L1898" s="69">
        <f t="shared" si="94"/>
        <v>-0.20999999999999375</v>
      </c>
      <c r="M1898" s="69">
        <f t="shared" si="95"/>
        <v>0</v>
      </c>
    </row>
    <row r="1899" spans="1:14" x14ac:dyDescent="0.2">
      <c r="A1899" s="20" t="s">
        <v>300</v>
      </c>
      <c r="B1899" s="21" t="s">
        <v>301</v>
      </c>
      <c r="C1899" s="12" t="s">
        <v>20</v>
      </c>
      <c r="D1899" s="13" t="s">
        <v>29</v>
      </c>
      <c r="E1899" s="14" t="s">
        <v>30</v>
      </c>
      <c r="F1899" s="15">
        <v>3309</v>
      </c>
      <c r="G1899" s="86">
        <v>56.41</v>
      </c>
      <c r="H1899" s="87">
        <v>56.62</v>
      </c>
      <c r="I1899" s="87">
        <v>0</v>
      </c>
      <c r="J1899" s="92">
        <v>4877</v>
      </c>
      <c r="K1899" s="69">
        <f t="shared" si="93"/>
        <v>56.41</v>
      </c>
      <c r="L1899" s="69">
        <f t="shared" si="94"/>
        <v>-0.21000000000000085</v>
      </c>
      <c r="M1899" s="69">
        <f t="shared" si="95"/>
        <v>-1024.1700000000042</v>
      </c>
    </row>
    <row r="1900" spans="1:14" x14ac:dyDescent="0.2">
      <c r="A1900" s="20" t="s">
        <v>300</v>
      </c>
      <c r="B1900" s="21" t="s">
        <v>301</v>
      </c>
      <c r="C1900" s="12" t="s">
        <v>20</v>
      </c>
      <c r="D1900" s="13" t="s">
        <v>31</v>
      </c>
      <c r="E1900" s="14" t="s">
        <v>32</v>
      </c>
      <c r="F1900" s="15">
        <v>3311</v>
      </c>
      <c r="G1900" s="86">
        <v>71.62</v>
      </c>
      <c r="H1900" s="87">
        <v>71.83</v>
      </c>
      <c r="I1900" s="87">
        <v>0</v>
      </c>
      <c r="J1900" s="92">
        <v>473</v>
      </c>
      <c r="K1900" s="69">
        <f t="shared" si="93"/>
        <v>71.62</v>
      </c>
      <c r="L1900" s="69">
        <f t="shared" si="94"/>
        <v>-0.20999999999999375</v>
      </c>
      <c r="M1900" s="69">
        <f t="shared" si="95"/>
        <v>-99.329999999997042</v>
      </c>
    </row>
    <row r="1901" spans="1:14" x14ac:dyDescent="0.2">
      <c r="A1901" s="20" t="s">
        <v>300</v>
      </c>
      <c r="B1901" s="21" t="s">
        <v>301</v>
      </c>
      <c r="C1901" s="12" t="s">
        <v>20</v>
      </c>
      <c r="D1901" s="13" t="s">
        <v>33</v>
      </c>
      <c r="E1901" s="14" t="s">
        <v>34</v>
      </c>
      <c r="F1901" s="15">
        <v>3313</v>
      </c>
      <c r="G1901" s="86">
        <v>76.11</v>
      </c>
      <c r="H1901" s="87">
        <v>76.319999999999993</v>
      </c>
      <c r="I1901" s="87">
        <v>0</v>
      </c>
      <c r="J1901" s="92">
        <v>394</v>
      </c>
      <c r="K1901" s="69">
        <f t="shared" si="93"/>
        <v>76.11</v>
      </c>
      <c r="L1901" s="69">
        <f t="shared" si="94"/>
        <v>-0.20999999999999375</v>
      </c>
      <c r="M1901" s="69">
        <f t="shared" si="95"/>
        <v>-82.739999999997536</v>
      </c>
    </row>
    <row r="1902" spans="1:14" x14ac:dyDescent="0.2">
      <c r="A1902" s="20" t="s">
        <v>300</v>
      </c>
      <c r="B1902" s="21" t="s">
        <v>301</v>
      </c>
      <c r="C1902" s="12" t="s">
        <v>20</v>
      </c>
      <c r="D1902" s="13" t="s">
        <v>35</v>
      </c>
      <c r="E1902" s="14" t="s">
        <v>36</v>
      </c>
      <c r="F1902" s="15">
        <v>3315</v>
      </c>
      <c r="G1902" s="86">
        <v>86.41</v>
      </c>
      <c r="H1902" s="87">
        <v>86.61999999999999</v>
      </c>
      <c r="I1902" s="87">
        <v>0</v>
      </c>
      <c r="J1902" s="92">
        <v>50</v>
      </c>
      <c r="K1902" s="69">
        <f t="shared" si="93"/>
        <v>86.41</v>
      </c>
      <c r="L1902" s="69">
        <f t="shared" si="94"/>
        <v>-0.20999999999999375</v>
      </c>
      <c r="M1902" s="69">
        <f t="shared" si="95"/>
        <v>-10.499999999999687</v>
      </c>
    </row>
    <row r="1903" spans="1:14" x14ac:dyDescent="0.2">
      <c r="A1903" s="20" t="s">
        <v>300</v>
      </c>
      <c r="B1903" s="21" t="s">
        <v>301</v>
      </c>
      <c r="C1903" s="12" t="s">
        <v>20</v>
      </c>
      <c r="D1903" s="13" t="s">
        <v>37</v>
      </c>
      <c r="E1903" s="14" t="s">
        <v>38</v>
      </c>
      <c r="F1903" s="15">
        <v>3317</v>
      </c>
      <c r="G1903" s="86">
        <v>56.04</v>
      </c>
      <c r="H1903" s="87">
        <v>56.25</v>
      </c>
      <c r="I1903" s="87">
        <v>0</v>
      </c>
      <c r="J1903" s="92">
        <v>0</v>
      </c>
      <c r="K1903" s="69">
        <f t="shared" si="93"/>
        <v>56.04</v>
      </c>
      <c r="L1903" s="69">
        <f t="shared" si="94"/>
        <v>-0.21000000000000085</v>
      </c>
      <c r="M1903" s="69">
        <f t="shared" si="95"/>
        <v>0</v>
      </c>
    </row>
    <row r="1904" spans="1:14" x14ac:dyDescent="0.2">
      <c r="A1904" s="20" t="s">
        <v>300</v>
      </c>
      <c r="B1904" s="21" t="s">
        <v>301</v>
      </c>
      <c r="C1904" s="12" t="s">
        <v>20</v>
      </c>
      <c r="D1904" s="13" t="s">
        <v>39</v>
      </c>
      <c r="E1904" s="14" t="s">
        <v>40</v>
      </c>
      <c r="F1904" s="15">
        <v>3319</v>
      </c>
      <c r="G1904" s="86">
        <v>66.78</v>
      </c>
      <c r="H1904" s="87">
        <v>66.989999999999995</v>
      </c>
      <c r="I1904" s="87">
        <v>0</v>
      </c>
      <c r="J1904" s="92">
        <v>1252</v>
      </c>
      <c r="K1904" s="69">
        <f t="shared" si="93"/>
        <v>66.78</v>
      </c>
      <c r="L1904" s="69">
        <f t="shared" si="94"/>
        <v>-0.20999999999999375</v>
      </c>
      <c r="M1904" s="69">
        <f t="shared" si="95"/>
        <v>-262.91999999999217</v>
      </c>
    </row>
    <row r="1905" spans="1:14" x14ac:dyDescent="0.2">
      <c r="A1905" s="20" t="s">
        <v>300</v>
      </c>
      <c r="B1905" s="21" t="s">
        <v>301</v>
      </c>
      <c r="C1905" s="12" t="s">
        <v>20</v>
      </c>
      <c r="D1905" s="13" t="s">
        <v>41</v>
      </c>
      <c r="E1905" s="14" t="s">
        <v>42</v>
      </c>
      <c r="F1905" s="15">
        <v>3321</v>
      </c>
      <c r="G1905" s="86">
        <v>73.78</v>
      </c>
      <c r="H1905" s="87">
        <v>73.989999999999995</v>
      </c>
      <c r="I1905" s="87">
        <v>0</v>
      </c>
      <c r="J1905" s="92">
        <v>890</v>
      </c>
      <c r="K1905" s="69">
        <f t="shared" si="93"/>
        <v>73.78</v>
      </c>
      <c r="L1905" s="69">
        <f t="shared" si="94"/>
        <v>-0.20999999999999375</v>
      </c>
      <c r="M1905" s="69">
        <f t="shared" si="95"/>
        <v>-186.89999999999444</v>
      </c>
    </row>
    <row r="1906" spans="1:14" x14ac:dyDescent="0.2">
      <c r="A1906" s="20" t="s">
        <v>300</v>
      </c>
      <c r="B1906" s="21" t="s">
        <v>301</v>
      </c>
      <c r="C1906" s="12" t="s">
        <v>20</v>
      </c>
      <c r="D1906" s="13" t="s">
        <v>43</v>
      </c>
      <c r="E1906" s="14" t="s">
        <v>44</v>
      </c>
      <c r="F1906" s="15">
        <v>3323</v>
      </c>
      <c r="G1906" s="86">
        <v>48.03</v>
      </c>
      <c r="H1906" s="87">
        <v>48.24</v>
      </c>
      <c r="I1906" s="87">
        <v>0</v>
      </c>
      <c r="J1906" s="92">
        <v>847</v>
      </c>
      <c r="K1906" s="69">
        <f t="shared" si="93"/>
        <v>48.03</v>
      </c>
      <c r="L1906" s="69">
        <f t="shared" si="94"/>
        <v>-0.21000000000000085</v>
      </c>
      <c r="M1906" s="69">
        <f t="shared" si="95"/>
        <v>-177.87000000000072</v>
      </c>
    </row>
    <row r="1907" spans="1:14" x14ac:dyDescent="0.2">
      <c r="A1907" s="20" t="s">
        <v>300</v>
      </c>
      <c r="B1907" s="21" t="s">
        <v>301</v>
      </c>
      <c r="C1907" s="12" t="s">
        <v>20</v>
      </c>
      <c r="D1907" s="13" t="s">
        <v>45</v>
      </c>
      <c r="E1907" s="14" t="s">
        <v>46</v>
      </c>
      <c r="F1907" s="15">
        <v>3325</v>
      </c>
      <c r="G1907" s="86">
        <v>60.44</v>
      </c>
      <c r="H1907" s="87">
        <v>60.65</v>
      </c>
      <c r="I1907" s="87">
        <v>0</v>
      </c>
      <c r="J1907" s="92">
        <v>11585</v>
      </c>
      <c r="K1907" s="69">
        <f t="shared" si="93"/>
        <v>60.44</v>
      </c>
      <c r="L1907" s="69">
        <f t="shared" si="94"/>
        <v>-0.21000000000000085</v>
      </c>
      <c r="M1907" s="69">
        <f t="shared" si="95"/>
        <v>-2432.8500000000099</v>
      </c>
    </row>
    <row r="1908" spans="1:14" x14ac:dyDescent="0.2">
      <c r="A1908" s="20" t="s">
        <v>300</v>
      </c>
      <c r="B1908" s="21" t="s">
        <v>301</v>
      </c>
      <c r="C1908" s="12" t="s">
        <v>20</v>
      </c>
      <c r="D1908" s="13" t="s">
        <v>47</v>
      </c>
      <c r="E1908" s="14" t="s">
        <v>48</v>
      </c>
      <c r="F1908" s="15">
        <v>3327</v>
      </c>
      <c r="G1908" s="86">
        <v>66.78</v>
      </c>
      <c r="H1908" s="87">
        <v>66.989999999999995</v>
      </c>
      <c r="I1908" s="87">
        <v>0</v>
      </c>
      <c r="J1908" s="92">
        <v>1359</v>
      </c>
      <c r="K1908" s="69">
        <f t="shared" si="93"/>
        <v>66.78</v>
      </c>
      <c r="L1908" s="69">
        <f t="shared" si="94"/>
        <v>-0.20999999999999375</v>
      </c>
      <c r="M1908" s="69">
        <f t="shared" si="95"/>
        <v>-285.38999999999152</v>
      </c>
    </row>
    <row r="1909" spans="1:14" x14ac:dyDescent="0.2">
      <c r="A1909" s="20" t="s">
        <v>300</v>
      </c>
      <c r="B1909" s="21" t="s">
        <v>301</v>
      </c>
      <c r="C1909" s="12" t="s">
        <v>20</v>
      </c>
      <c r="D1909" s="13" t="s">
        <v>49</v>
      </c>
      <c r="E1909" s="14" t="s">
        <v>50</v>
      </c>
      <c r="F1909" s="15">
        <v>3329</v>
      </c>
      <c r="G1909" s="86">
        <v>71.25</v>
      </c>
      <c r="H1909" s="87">
        <v>71.459999999999994</v>
      </c>
      <c r="I1909" s="87">
        <v>0</v>
      </c>
      <c r="J1909" s="92">
        <v>18</v>
      </c>
      <c r="K1909" s="69">
        <f t="shared" si="93"/>
        <v>71.25</v>
      </c>
      <c r="L1909" s="69">
        <f t="shared" si="94"/>
        <v>-0.20999999999999375</v>
      </c>
      <c r="M1909" s="69">
        <f t="shared" si="95"/>
        <v>-3.7799999999998875</v>
      </c>
    </row>
    <row r="1910" spans="1:14" x14ac:dyDescent="0.2">
      <c r="A1910" s="20" t="s">
        <v>300</v>
      </c>
      <c r="B1910" s="21" t="s">
        <v>301</v>
      </c>
      <c r="C1910" s="12" t="s">
        <v>20</v>
      </c>
      <c r="D1910" s="16" t="s">
        <v>51</v>
      </c>
      <c r="E1910" s="17" t="s">
        <v>52</v>
      </c>
      <c r="F1910" s="15">
        <v>3331</v>
      </c>
      <c r="G1910" s="86">
        <v>78.81</v>
      </c>
      <c r="H1910" s="87">
        <v>79.02</v>
      </c>
      <c r="I1910" s="87">
        <v>0</v>
      </c>
      <c r="J1910" s="92">
        <v>359</v>
      </c>
      <c r="K1910" s="69">
        <f t="shared" si="93"/>
        <v>78.81</v>
      </c>
      <c r="L1910" s="69">
        <f t="shared" si="94"/>
        <v>-0.20999999999999375</v>
      </c>
      <c r="M1910" s="69">
        <f t="shared" si="95"/>
        <v>-75.389999999997755</v>
      </c>
    </row>
    <row r="1911" spans="1:14" x14ac:dyDescent="0.2">
      <c r="A1911" s="20" t="s">
        <v>197</v>
      </c>
      <c r="B1911" s="21" t="s">
        <v>198</v>
      </c>
      <c r="C1911" s="12" t="s">
        <v>91</v>
      </c>
      <c r="D1911" s="13" t="s">
        <v>21</v>
      </c>
      <c r="E1911" s="14" t="s">
        <v>22</v>
      </c>
      <c r="F1911" s="15">
        <v>3301</v>
      </c>
      <c r="G1911" s="86">
        <v>126.2</v>
      </c>
      <c r="H1911" s="88">
        <v>126.42</v>
      </c>
      <c r="I1911" s="87">
        <v>0</v>
      </c>
      <c r="J1911" s="92">
        <v>1385</v>
      </c>
      <c r="K1911" s="69">
        <f t="shared" si="93"/>
        <v>126.2</v>
      </c>
      <c r="L1911" s="69">
        <f t="shared" si="94"/>
        <v>-0.21999999999999886</v>
      </c>
      <c r="M1911" s="69">
        <f t="shared" si="95"/>
        <v>-304.69999999999845</v>
      </c>
      <c r="N1911" s="70">
        <f>SUM(M1911:M1926)</f>
        <v>-213554.06000000003</v>
      </c>
    </row>
    <row r="1912" spans="1:14" x14ac:dyDescent="0.2">
      <c r="A1912" s="20" t="s">
        <v>197</v>
      </c>
      <c r="B1912" s="21" t="s">
        <v>198</v>
      </c>
      <c r="C1912" s="12" t="s">
        <v>91</v>
      </c>
      <c r="D1912" s="13" t="s">
        <v>23</v>
      </c>
      <c r="E1912" s="14" t="s">
        <v>24</v>
      </c>
      <c r="F1912" s="15">
        <v>3303</v>
      </c>
      <c r="G1912" s="86">
        <v>137.99</v>
      </c>
      <c r="H1912" s="88">
        <v>126.42</v>
      </c>
      <c r="I1912" s="87">
        <v>0</v>
      </c>
      <c r="J1912" s="92">
        <v>0</v>
      </c>
      <c r="K1912" s="69">
        <f t="shared" si="93"/>
        <v>137.99</v>
      </c>
      <c r="L1912" s="69">
        <f t="shared" si="94"/>
        <v>11.570000000000007</v>
      </c>
      <c r="M1912" s="69">
        <f t="shared" si="95"/>
        <v>0</v>
      </c>
    </row>
    <row r="1913" spans="1:14" x14ac:dyDescent="0.2">
      <c r="A1913" s="20" t="s">
        <v>197</v>
      </c>
      <c r="B1913" s="21" t="s">
        <v>198</v>
      </c>
      <c r="C1913" s="12" t="s">
        <v>91</v>
      </c>
      <c r="D1913" s="13" t="s">
        <v>25</v>
      </c>
      <c r="E1913" s="14" t="s">
        <v>26</v>
      </c>
      <c r="F1913" s="15">
        <v>3305</v>
      </c>
      <c r="G1913" s="86">
        <v>123.13</v>
      </c>
      <c r="H1913" s="88">
        <v>138.21</v>
      </c>
      <c r="I1913" s="87">
        <v>0</v>
      </c>
      <c r="J1913" s="92">
        <v>0</v>
      </c>
      <c r="K1913" s="69">
        <f t="shared" si="93"/>
        <v>123.13</v>
      </c>
      <c r="L1913" s="69">
        <f t="shared" si="94"/>
        <v>-15.080000000000013</v>
      </c>
      <c r="M1913" s="69">
        <f t="shared" si="95"/>
        <v>0</v>
      </c>
    </row>
    <row r="1914" spans="1:14" x14ac:dyDescent="0.2">
      <c r="A1914" s="20" t="s">
        <v>197</v>
      </c>
      <c r="B1914" s="21" t="s">
        <v>198</v>
      </c>
      <c r="C1914" s="12" t="s">
        <v>91</v>
      </c>
      <c r="D1914" s="13" t="s">
        <v>27</v>
      </c>
      <c r="E1914" s="14" t="s">
        <v>28</v>
      </c>
      <c r="F1914" s="15">
        <v>3307</v>
      </c>
      <c r="G1914" s="86">
        <v>134.91999999999999</v>
      </c>
      <c r="H1914" s="88">
        <v>138.21</v>
      </c>
      <c r="I1914" s="87">
        <v>0</v>
      </c>
      <c r="J1914" s="92">
        <v>0</v>
      </c>
      <c r="K1914" s="69">
        <f t="shared" si="93"/>
        <v>134.91999999999999</v>
      </c>
      <c r="L1914" s="69">
        <f t="shared" si="94"/>
        <v>-3.2900000000000205</v>
      </c>
      <c r="M1914" s="69">
        <f t="shared" si="95"/>
        <v>0</v>
      </c>
    </row>
    <row r="1915" spans="1:14" x14ac:dyDescent="0.2">
      <c r="A1915" s="20" t="s">
        <v>197</v>
      </c>
      <c r="B1915" s="21" t="s">
        <v>198</v>
      </c>
      <c r="C1915" s="12" t="s">
        <v>91</v>
      </c>
      <c r="D1915" s="13" t="s">
        <v>29</v>
      </c>
      <c r="E1915" s="14" t="s">
        <v>30</v>
      </c>
      <c r="F1915" s="15">
        <v>3309</v>
      </c>
      <c r="G1915" s="86">
        <v>80.239999999999995</v>
      </c>
      <c r="H1915" s="88">
        <v>123.35</v>
      </c>
      <c r="I1915" s="87">
        <v>0</v>
      </c>
      <c r="J1915" s="92">
        <v>173</v>
      </c>
      <c r="K1915" s="69">
        <f t="shared" si="93"/>
        <v>80.239999999999995</v>
      </c>
      <c r="L1915" s="69">
        <f t="shared" si="94"/>
        <v>-43.11</v>
      </c>
      <c r="M1915" s="69">
        <f t="shared" si="95"/>
        <v>-7458.03</v>
      </c>
    </row>
    <row r="1916" spans="1:14" x14ac:dyDescent="0.2">
      <c r="A1916" s="20" t="s">
        <v>197</v>
      </c>
      <c r="B1916" s="21" t="s">
        <v>198</v>
      </c>
      <c r="C1916" s="12" t="s">
        <v>91</v>
      </c>
      <c r="D1916" s="13" t="s">
        <v>31</v>
      </c>
      <c r="E1916" s="14" t="s">
        <v>32</v>
      </c>
      <c r="F1916" s="15">
        <v>3311</v>
      </c>
      <c r="G1916" s="86">
        <v>105.81</v>
      </c>
      <c r="H1916" s="88">
        <v>123.35</v>
      </c>
      <c r="I1916" s="87">
        <v>0</v>
      </c>
      <c r="J1916" s="92">
        <v>24</v>
      </c>
      <c r="K1916" s="69">
        <f t="shared" si="93"/>
        <v>105.81</v>
      </c>
      <c r="L1916" s="69">
        <f t="shared" si="94"/>
        <v>-17.539999999999992</v>
      </c>
      <c r="M1916" s="69">
        <f t="shared" si="95"/>
        <v>-420.95999999999981</v>
      </c>
    </row>
    <row r="1917" spans="1:14" x14ac:dyDescent="0.2">
      <c r="A1917" s="20" t="s">
        <v>197</v>
      </c>
      <c r="B1917" s="21" t="s">
        <v>198</v>
      </c>
      <c r="C1917" s="12" t="s">
        <v>91</v>
      </c>
      <c r="D1917" s="13" t="s">
        <v>33</v>
      </c>
      <c r="E1917" s="14" t="s">
        <v>34</v>
      </c>
      <c r="F1917" s="15">
        <v>3313</v>
      </c>
      <c r="G1917" s="86">
        <v>113.18</v>
      </c>
      <c r="H1917" s="88">
        <v>135.13999999999999</v>
      </c>
      <c r="I1917" s="87">
        <v>0</v>
      </c>
      <c r="J1917" s="92">
        <v>204</v>
      </c>
      <c r="K1917" s="69">
        <f t="shared" si="93"/>
        <v>113.18</v>
      </c>
      <c r="L1917" s="69">
        <f t="shared" si="94"/>
        <v>-21.95999999999998</v>
      </c>
      <c r="M1917" s="69">
        <f t="shared" si="95"/>
        <v>-4479.8399999999956</v>
      </c>
    </row>
    <row r="1918" spans="1:14" x14ac:dyDescent="0.2">
      <c r="A1918" s="20" t="s">
        <v>197</v>
      </c>
      <c r="B1918" s="21" t="s">
        <v>198</v>
      </c>
      <c r="C1918" s="12" t="s">
        <v>91</v>
      </c>
      <c r="D1918" s="13" t="s">
        <v>35</v>
      </c>
      <c r="E1918" s="14" t="s">
        <v>36</v>
      </c>
      <c r="F1918" s="15">
        <v>3315</v>
      </c>
      <c r="G1918" s="86">
        <v>130.07</v>
      </c>
      <c r="H1918" s="88">
        <v>135.13999999999999</v>
      </c>
      <c r="I1918" s="87">
        <v>0</v>
      </c>
      <c r="J1918" s="92">
        <v>431</v>
      </c>
      <c r="K1918" s="69">
        <f t="shared" si="93"/>
        <v>130.07</v>
      </c>
      <c r="L1918" s="69">
        <f t="shared" si="94"/>
        <v>-5.0699999999999932</v>
      </c>
      <c r="M1918" s="69">
        <f t="shared" si="95"/>
        <v>-2185.1699999999969</v>
      </c>
    </row>
    <row r="1919" spans="1:14" x14ac:dyDescent="0.2">
      <c r="A1919" s="20" t="s">
        <v>197</v>
      </c>
      <c r="B1919" s="21" t="s">
        <v>198</v>
      </c>
      <c r="C1919" s="12" t="s">
        <v>91</v>
      </c>
      <c r="D1919" s="13" t="s">
        <v>37</v>
      </c>
      <c r="E1919" s="14" t="s">
        <v>38</v>
      </c>
      <c r="F1919" s="15">
        <v>3317</v>
      </c>
      <c r="G1919" s="86">
        <v>79.73</v>
      </c>
      <c r="H1919" s="88">
        <v>80.459999999999994</v>
      </c>
      <c r="I1919" s="87">
        <v>0</v>
      </c>
      <c r="J1919" s="92">
        <v>0</v>
      </c>
      <c r="K1919" s="69">
        <f t="shared" si="93"/>
        <v>79.73</v>
      </c>
      <c r="L1919" s="69">
        <f t="shared" si="94"/>
        <v>-0.72999999999998977</v>
      </c>
      <c r="M1919" s="69">
        <f t="shared" si="95"/>
        <v>0</v>
      </c>
    </row>
    <row r="1920" spans="1:14" x14ac:dyDescent="0.2">
      <c r="A1920" s="20" t="s">
        <v>197</v>
      </c>
      <c r="B1920" s="21" t="s">
        <v>198</v>
      </c>
      <c r="C1920" s="12" t="s">
        <v>91</v>
      </c>
      <c r="D1920" s="13" t="s">
        <v>39</v>
      </c>
      <c r="E1920" s="14" t="s">
        <v>40</v>
      </c>
      <c r="F1920" s="15">
        <v>3319</v>
      </c>
      <c r="G1920" s="86">
        <v>97.89</v>
      </c>
      <c r="H1920" s="88">
        <v>80.459999999999994</v>
      </c>
      <c r="I1920" s="87">
        <v>0</v>
      </c>
      <c r="J1920" s="92">
        <v>284</v>
      </c>
      <c r="K1920" s="69">
        <f t="shared" si="93"/>
        <v>97.89</v>
      </c>
      <c r="L1920" s="69">
        <f t="shared" si="94"/>
        <v>17.430000000000007</v>
      </c>
      <c r="M1920" s="69">
        <f t="shared" si="95"/>
        <v>4950.1200000000017</v>
      </c>
    </row>
    <row r="1921" spans="1:14" x14ac:dyDescent="0.2">
      <c r="A1921" s="20" t="s">
        <v>197</v>
      </c>
      <c r="B1921" s="21" t="s">
        <v>198</v>
      </c>
      <c r="C1921" s="12" t="s">
        <v>91</v>
      </c>
      <c r="D1921" s="13" t="s">
        <v>41</v>
      </c>
      <c r="E1921" s="14" t="s">
        <v>42</v>
      </c>
      <c r="F1921" s="15">
        <v>3321</v>
      </c>
      <c r="G1921" s="86">
        <v>109.63</v>
      </c>
      <c r="H1921" s="88">
        <v>106.03</v>
      </c>
      <c r="I1921" s="87">
        <v>0</v>
      </c>
      <c r="J1921" s="92">
        <v>728</v>
      </c>
      <c r="K1921" s="69">
        <f t="shared" si="93"/>
        <v>109.63</v>
      </c>
      <c r="L1921" s="69">
        <f t="shared" si="94"/>
        <v>3.5999999999999943</v>
      </c>
      <c r="M1921" s="69">
        <f t="shared" si="95"/>
        <v>2620.7999999999956</v>
      </c>
    </row>
    <row r="1922" spans="1:14" x14ac:dyDescent="0.2">
      <c r="A1922" s="20" t="s">
        <v>197</v>
      </c>
      <c r="B1922" s="21" t="s">
        <v>198</v>
      </c>
      <c r="C1922" s="12" t="s">
        <v>91</v>
      </c>
      <c r="D1922" s="13" t="s">
        <v>43</v>
      </c>
      <c r="E1922" s="14" t="s">
        <v>44</v>
      </c>
      <c r="F1922" s="15">
        <v>3323</v>
      </c>
      <c r="G1922" s="86">
        <v>66.73</v>
      </c>
      <c r="H1922" s="88">
        <v>106.03</v>
      </c>
      <c r="I1922" s="87">
        <v>0</v>
      </c>
      <c r="J1922" s="92">
        <v>0</v>
      </c>
      <c r="K1922" s="69">
        <f t="shared" si="93"/>
        <v>66.73</v>
      </c>
      <c r="L1922" s="69">
        <f t="shared" si="94"/>
        <v>-39.299999999999997</v>
      </c>
      <c r="M1922" s="69">
        <f t="shared" si="95"/>
        <v>0</v>
      </c>
    </row>
    <row r="1923" spans="1:14" x14ac:dyDescent="0.2">
      <c r="A1923" s="20" t="s">
        <v>197</v>
      </c>
      <c r="B1923" s="21" t="s">
        <v>198</v>
      </c>
      <c r="C1923" s="12" t="s">
        <v>91</v>
      </c>
      <c r="D1923" s="13" t="s">
        <v>45</v>
      </c>
      <c r="E1923" s="14" t="s">
        <v>46</v>
      </c>
      <c r="F1923" s="15">
        <v>3325</v>
      </c>
      <c r="G1923" s="86">
        <v>87.25</v>
      </c>
      <c r="H1923" s="88">
        <v>113.4</v>
      </c>
      <c r="I1923" s="87">
        <v>0</v>
      </c>
      <c r="J1923" s="92">
        <v>6259</v>
      </c>
      <c r="K1923" s="69">
        <f t="shared" si="93"/>
        <v>87.25</v>
      </c>
      <c r="L1923" s="69">
        <f t="shared" si="94"/>
        <v>-26.150000000000006</v>
      </c>
      <c r="M1923" s="69">
        <f t="shared" si="95"/>
        <v>-163672.85000000003</v>
      </c>
    </row>
    <row r="1924" spans="1:14" x14ac:dyDescent="0.2">
      <c r="A1924" s="20" t="s">
        <v>197</v>
      </c>
      <c r="B1924" s="21" t="s">
        <v>198</v>
      </c>
      <c r="C1924" s="12" t="s">
        <v>91</v>
      </c>
      <c r="D1924" s="13" t="s">
        <v>47</v>
      </c>
      <c r="E1924" s="14" t="s">
        <v>48</v>
      </c>
      <c r="F1924" s="15">
        <v>3327</v>
      </c>
      <c r="G1924" s="86">
        <v>97.89</v>
      </c>
      <c r="H1924" s="88">
        <v>113.4</v>
      </c>
      <c r="I1924" s="87">
        <v>0</v>
      </c>
      <c r="J1924" s="92">
        <v>1809</v>
      </c>
      <c r="K1924" s="69">
        <f t="shared" si="93"/>
        <v>97.89</v>
      </c>
      <c r="L1924" s="69">
        <f t="shared" si="94"/>
        <v>-15.510000000000005</v>
      </c>
      <c r="M1924" s="69">
        <f t="shared" si="95"/>
        <v>-28057.590000000011</v>
      </c>
    </row>
    <row r="1925" spans="1:14" x14ac:dyDescent="0.2">
      <c r="A1925" s="20" t="s">
        <v>197</v>
      </c>
      <c r="B1925" s="21" t="s">
        <v>198</v>
      </c>
      <c r="C1925" s="12" t="s">
        <v>91</v>
      </c>
      <c r="D1925" s="13" t="s">
        <v>49</v>
      </c>
      <c r="E1925" s="14" t="s">
        <v>50</v>
      </c>
      <c r="F1925" s="15">
        <v>3329</v>
      </c>
      <c r="G1925" s="86">
        <v>105.33</v>
      </c>
      <c r="H1925" s="88">
        <v>130.29</v>
      </c>
      <c r="I1925" s="87">
        <v>0</v>
      </c>
      <c r="J1925" s="92">
        <v>324</v>
      </c>
      <c r="K1925" s="69">
        <f t="shared" si="93"/>
        <v>105.33</v>
      </c>
      <c r="L1925" s="69">
        <f t="shared" si="94"/>
        <v>-24.959999999999994</v>
      </c>
      <c r="M1925" s="69">
        <f t="shared" si="95"/>
        <v>-8087.0399999999981</v>
      </c>
    </row>
    <row r="1926" spans="1:14" x14ac:dyDescent="0.2">
      <c r="A1926" s="20" t="s">
        <v>197</v>
      </c>
      <c r="B1926" s="21" t="s">
        <v>198</v>
      </c>
      <c r="C1926" s="12" t="s">
        <v>91</v>
      </c>
      <c r="D1926" s="16" t="s">
        <v>51</v>
      </c>
      <c r="E1926" s="17" t="s">
        <v>52</v>
      </c>
      <c r="F1926" s="15">
        <v>3331</v>
      </c>
      <c r="G1926" s="86">
        <v>118.24</v>
      </c>
      <c r="H1926" s="88">
        <v>130.29</v>
      </c>
      <c r="I1926" s="87">
        <v>0</v>
      </c>
      <c r="J1926" s="92">
        <v>536</v>
      </c>
      <c r="K1926" s="69">
        <f t="shared" si="93"/>
        <v>118.24</v>
      </c>
      <c r="L1926" s="69">
        <f t="shared" si="94"/>
        <v>-12.049999999999997</v>
      </c>
      <c r="M1926" s="69">
        <f t="shared" si="95"/>
        <v>-6458.7999999999984</v>
      </c>
    </row>
    <row r="1927" spans="1:14" x14ac:dyDescent="0.2">
      <c r="A1927" s="20" t="s">
        <v>195</v>
      </c>
      <c r="B1927" s="21" t="s">
        <v>196</v>
      </c>
      <c r="C1927" s="12" t="s">
        <v>194</v>
      </c>
      <c r="D1927" s="13" t="s">
        <v>21</v>
      </c>
      <c r="E1927" s="14" t="s">
        <v>22</v>
      </c>
      <c r="F1927" s="15">
        <v>3301</v>
      </c>
      <c r="G1927" s="86">
        <v>85.95</v>
      </c>
      <c r="H1927" s="87">
        <v>86.05</v>
      </c>
      <c r="I1927" s="87">
        <v>0</v>
      </c>
      <c r="J1927" s="92">
        <v>181</v>
      </c>
      <c r="K1927" s="69">
        <f t="shared" si="93"/>
        <v>85.95</v>
      </c>
      <c r="L1927" s="69">
        <f t="shared" si="94"/>
        <v>-9.9999999999994316E-2</v>
      </c>
      <c r="M1927" s="69">
        <f t="shared" si="95"/>
        <v>-18.099999999998971</v>
      </c>
      <c r="N1927" s="70">
        <f>SUM(M1927:M1942)</f>
        <v>-921.29999999998802</v>
      </c>
    </row>
    <row r="1928" spans="1:14" x14ac:dyDescent="0.2">
      <c r="A1928" s="20" t="s">
        <v>195</v>
      </c>
      <c r="B1928" s="21" t="s">
        <v>196</v>
      </c>
      <c r="C1928" s="12" t="s">
        <v>194</v>
      </c>
      <c r="D1928" s="13" t="s">
        <v>23</v>
      </c>
      <c r="E1928" s="14" t="s">
        <v>24</v>
      </c>
      <c r="F1928" s="15">
        <v>3303</v>
      </c>
      <c r="G1928" s="86">
        <v>93.32</v>
      </c>
      <c r="H1928" s="87">
        <v>93.419999999999987</v>
      </c>
      <c r="I1928" s="87">
        <v>0</v>
      </c>
      <c r="J1928" s="92">
        <v>601</v>
      </c>
      <c r="K1928" s="69">
        <f t="shared" si="93"/>
        <v>93.32</v>
      </c>
      <c r="L1928" s="69">
        <f t="shared" si="94"/>
        <v>-9.9999999999994316E-2</v>
      </c>
      <c r="M1928" s="69">
        <f t="shared" si="95"/>
        <v>-60.099999999996584</v>
      </c>
    </row>
    <row r="1929" spans="1:14" x14ac:dyDescent="0.2">
      <c r="A1929" s="20" t="s">
        <v>195</v>
      </c>
      <c r="B1929" s="21" t="s">
        <v>196</v>
      </c>
      <c r="C1929" s="12" t="s">
        <v>194</v>
      </c>
      <c r="D1929" s="13" t="s">
        <v>25</v>
      </c>
      <c r="E1929" s="14" t="s">
        <v>26</v>
      </c>
      <c r="F1929" s="15">
        <v>3305</v>
      </c>
      <c r="G1929" s="86">
        <v>84.01</v>
      </c>
      <c r="H1929" s="87">
        <v>84.11</v>
      </c>
      <c r="I1929" s="87">
        <v>0</v>
      </c>
      <c r="J1929" s="92">
        <v>0</v>
      </c>
      <c r="K1929" s="69">
        <f t="shared" si="93"/>
        <v>84.01</v>
      </c>
      <c r="L1929" s="69">
        <f t="shared" si="94"/>
        <v>-9.9999999999994316E-2</v>
      </c>
      <c r="M1929" s="69">
        <f t="shared" si="95"/>
        <v>0</v>
      </c>
    </row>
    <row r="1930" spans="1:14" x14ac:dyDescent="0.2">
      <c r="A1930" s="20" t="s">
        <v>195</v>
      </c>
      <c r="B1930" s="21" t="s">
        <v>196</v>
      </c>
      <c r="C1930" s="12" t="s">
        <v>194</v>
      </c>
      <c r="D1930" s="13" t="s">
        <v>27</v>
      </c>
      <c r="E1930" s="14" t="s">
        <v>28</v>
      </c>
      <c r="F1930" s="15">
        <v>3307</v>
      </c>
      <c r="G1930" s="86">
        <v>91.78</v>
      </c>
      <c r="H1930" s="87">
        <v>91.88</v>
      </c>
      <c r="I1930" s="87">
        <v>0</v>
      </c>
      <c r="J1930" s="92">
        <v>0</v>
      </c>
      <c r="K1930" s="69">
        <f t="shared" si="93"/>
        <v>91.78</v>
      </c>
      <c r="L1930" s="69">
        <f t="shared" si="94"/>
        <v>-9.9999999999994316E-2</v>
      </c>
      <c r="M1930" s="69">
        <f t="shared" si="95"/>
        <v>0</v>
      </c>
    </row>
    <row r="1931" spans="1:14" x14ac:dyDescent="0.2">
      <c r="A1931" s="20" t="s">
        <v>195</v>
      </c>
      <c r="B1931" s="21" t="s">
        <v>196</v>
      </c>
      <c r="C1931" s="12" t="s">
        <v>194</v>
      </c>
      <c r="D1931" s="13" t="s">
        <v>29</v>
      </c>
      <c r="E1931" s="14" t="s">
        <v>30</v>
      </c>
      <c r="F1931" s="15">
        <v>3309</v>
      </c>
      <c r="G1931" s="86">
        <v>56.96</v>
      </c>
      <c r="H1931" s="87">
        <v>57.06</v>
      </c>
      <c r="I1931" s="87">
        <v>0</v>
      </c>
      <c r="J1931" s="92">
        <v>811</v>
      </c>
      <c r="K1931" s="69">
        <f t="shared" si="93"/>
        <v>56.96</v>
      </c>
      <c r="L1931" s="69">
        <f t="shared" si="94"/>
        <v>-0.10000000000000142</v>
      </c>
      <c r="M1931" s="69">
        <f t="shared" si="95"/>
        <v>-81.10000000000116</v>
      </c>
    </row>
    <row r="1932" spans="1:14" x14ac:dyDescent="0.2">
      <c r="A1932" s="20" t="s">
        <v>195</v>
      </c>
      <c r="B1932" s="21" t="s">
        <v>196</v>
      </c>
      <c r="C1932" s="12" t="s">
        <v>194</v>
      </c>
      <c r="D1932" s="13" t="s">
        <v>31</v>
      </c>
      <c r="E1932" s="14" t="s">
        <v>32</v>
      </c>
      <c r="F1932" s="15">
        <v>3311</v>
      </c>
      <c r="G1932" s="86">
        <v>72.95</v>
      </c>
      <c r="H1932" s="87">
        <v>73.05</v>
      </c>
      <c r="I1932" s="87">
        <v>0</v>
      </c>
      <c r="J1932" s="92">
        <v>213</v>
      </c>
      <c r="K1932" s="69">
        <f t="shared" si="93"/>
        <v>72.95</v>
      </c>
      <c r="L1932" s="69">
        <f t="shared" si="94"/>
        <v>-9.9999999999994316E-2</v>
      </c>
      <c r="M1932" s="69">
        <f t="shared" si="95"/>
        <v>-21.299999999998789</v>
      </c>
    </row>
    <row r="1933" spans="1:14" x14ac:dyDescent="0.2">
      <c r="A1933" s="20" t="s">
        <v>195</v>
      </c>
      <c r="B1933" s="21" t="s">
        <v>196</v>
      </c>
      <c r="C1933" s="12" t="s">
        <v>194</v>
      </c>
      <c r="D1933" s="13" t="s">
        <v>33</v>
      </c>
      <c r="E1933" s="14" t="s">
        <v>34</v>
      </c>
      <c r="F1933" s="15">
        <v>3313</v>
      </c>
      <c r="G1933" s="86">
        <v>77.59</v>
      </c>
      <c r="H1933" s="87">
        <v>77.69</v>
      </c>
      <c r="I1933" s="87">
        <v>0</v>
      </c>
      <c r="J1933" s="92">
        <v>189</v>
      </c>
      <c r="K1933" s="69">
        <f t="shared" si="93"/>
        <v>77.59</v>
      </c>
      <c r="L1933" s="69">
        <f t="shared" si="94"/>
        <v>-9.9999999999994316E-2</v>
      </c>
      <c r="M1933" s="69">
        <f t="shared" si="95"/>
        <v>-18.899999999998926</v>
      </c>
    </row>
    <row r="1934" spans="1:14" x14ac:dyDescent="0.2">
      <c r="A1934" s="20" t="s">
        <v>195</v>
      </c>
      <c r="B1934" s="21" t="s">
        <v>196</v>
      </c>
      <c r="C1934" s="12" t="s">
        <v>194</v>
      </c>
      <c r="D1934" s="13" t="s">
        <v>35</v>
      </c>
      <c r="E1934" s="14" t="s">
        <v>36</v>
      </c>
      <c r="F1934" s="15">
        <v>3315</v>
      </c>
      <c r="G1934" s="86">
        <v>88.31</v>
      </c>
      <c r="H1934" s="87">
        <v>88.41</v>
      </c>
      <c r="I1934" s="87">
        <v>0</v>
      </c>
      <c r="J1934" s="92">
        <v>0</v>
      </c>
      <c r="K1934" s="69">
        <f t="shared" si="93"/>
        <v>88.31</v>
      </c>
      <c r="L1934" s="69">
        <f t="shared" si="94"/>
        <v>-9.9999999999994316E-2</v>
      </c>
      <c r="M1934" s="69">
        <f t="shared" si="95"/>
        <v>0</v>
      </c>
    </row>
    <row r="1935" spans="1:14" x14ac:dyDescent="0.2">
      <c r="A1935" s="20" t="s">
        <v>195</v>
      </c>
      <c r="B1935" s="21" t="s">
        <v>196</v>
      </c>
      <c r="C1935" s="12" t="s">
        <v>194</v>
      </c>
      <c r="D1935" s="13" t="s">
        <v>37</v>
      </c>
      <c r="E1935" s="14" t="s">
        <v>38</v>
      </c>
      <c r="F1935" s="15">
        <v>3317</v>
      </c>
      <c r="G1935" s="86">
        <v>56.59</v>
      </c>
      <c r="H1935" s="87">
        <v>56.690000000000005</v>
      </c>
      <c r="I1935" s="87">
        <v>0</v>
      </c>
      <c r="J1935" s="92">
        <v>82</v>
      </c>
      <c r="K1935" s="69">
        <f t="shared" si="93"/>
        <v>56.59</v>
      </c>
      <c r="L1935" s="69">
        <f t="shared" si="94"/>
        <v>-0.10000000000000142</v>
      </c>
      <c r="M1935" s="69">
        <f t="shared" si="95"/>
        <v>-8.2000000000001165</v>
      </c>
    </row>
    <row r="1936" spans="1:14" x14ac:dyDescent="0.2">
      <c r="A1936" s="20" t="s">
        <v>195</v>
      </c>
      <c r="B1936" s="21" t="s">
        <v>196</v>
      </c>
      <c r="C1936" s="12" t="s">
        <v>194</v>
      </c>
      <c r="D1936" s="13" t="s">
        <v>39</v>
      </c>
      <c r="E1936" s="14" t="s">
        <v>40</v>
      </c>
      <c r="F1936" s="15">
        <v>3319</v>
      </c>
      <c r="G1936" s="86">
        <v>67.89</v>
      </c>
      <c r="H1936" s="87">
        <v>67.989999999999995</v>
      </c>
      <c r="I1936" s="87">
        <v>0</v>
      </c>
      <c r="J1936" s="92">
        <v>1915</v>
      </c>
      <c r="K1936" s="69">
        <f t="shared" si="93"/>
        <v>67.89</v>
      </c>
      <c r="L1936" s="69">
        <f t="shared" si="94"/>
        <v>-9.9999999999994316E-2</v>
      </c>
      <c r="M1936" s="69">
        <f t="shared" si="95"/>
        <v>-191.49999999998911</v>
      </c>
    </row>
    <row r="1937" spans="1:14" x14ac:dyDescent="0.2">
      <c r="A1937" s="20" t="s">
        <v>195</v>
      </c>
      <c r="B1937" s="21" t="s">
        <v>196</v>
      </c>
      <c r="C1937" s="12" t="s">
        <v>194</v>
      </c>
      <c r="D1937" s="13" t="s">
        <v>41</v>
      </c>
      <c r="E1937" s="14" t="s">
        <v>42</v>
      </c>
      <c r="F1937" s="15">
        <v>3321</v>
      </c>
      <c r="G1937" s="86">
        <v>75.25</v>
      </c>
      <c r="H1937" s="87">
        <v>75.349999999999994</v>
      </c>
      <c r="I1937" s="87">
        <v>0</v>
      </c>
      <c r="J1937" s="92">
        <v>352</v>
      </c>
      <c r="K1937" s="69">
        <f t="shared" si="93"/>
        <v>75.25</v>
      </c>
      <c r="L1937" s="69">
        <f t="shared" si="94"/>
        <v>-9.9999999999994316E-2</v>
      </c>
      <c r="M1937" s="69">
        <f t="shared" si="95"/>
        <v>-35.199999999997999</v>
      </c>
    </row>
    <row r="1938" spans="1:14" x14ac:dyDescent="0.2">
      <c r="A1938" s="20" t="s">
        <v>195</v>
      </c>
      <c r="B1938" s="21" t="s">
        <v>196</v>
      </c>
      <c r="C1938" s="12" t="s">
        <v>194</v>
      </c>
      <c r="D1938" s="13" t="s">
        <v>43</v>
      </c>
      <c r="E1938" s="14" t="s">
        <v>44</v>
      </c>
      <c r="F1938" s="15">
        <v>3323</v>
      </c>
      <c r="G1938" s="86">
        <v>48.35</v>
      </c>
      <c r="H1938" s="87">
        <v>48.45</v>
      </c>
      <c r="I1938" s="87">
        <v>0</v>
      </c>
      <c r="J1938" s="92">
        <v>159</v>
      </c>
      <c r="K1938" s="69">
        <f t="shared" si="93"/>
        <v>48.35</v>
      </c>
      <c r="L1938" s="69">
        <f t="shared" si="94"/>
        <v>-0.10000000000000142</v>
      </c>
      <c r="M1938" s="69">
        <f t="shared" si="95"/>
        <v>-15.900000000000226</v>
      </c>
    </row>
    <row r="1939" spans="1:14" x14ac:dyDescent="0.2">
      <c r="A1939" s="20" t="s">
        <v>195</v>
      </c>
      <c r="B1939" s="21" t="s">
        <v>196</v>
      </c>
      <c r="C1939" s="12" t="s">
        <v>194</v>
      </c>
      <c r="D1939" s="13" t="s">
        <v>45</v>
      </c>
      <c r="E1939" s="14" t="s">
        <v>46</v>
      </c>
      <c r="F1939" s="15">
        <v>3325</v>
      </c>
      <c r="G1939" s="86">
        <v>61.25</v>
      </c>
      <c r="H1939" s="87">
        <v>61.35</v>
      </c>
      <c r="I1939" s="87">
        <v>0</v>
      </c>
      <c r="J1939" s="92">
        <v>4637</v>
      </c>
      <c r="K1939" s="69">
        <f t="shared" si="93"/>
        <v>61.25</v>
      </c>
      <c r="L1939" s="69">
        <f t="shared" si="94"/>
        <v>-0.10000000000000142</v>
      </c>
      <c r="M1939" s="69">
        <f t="shared" si="95"/>
        <v>-463.70000000000658</v>
      </c>
    </row>
    <row r="1940" spans="1:14" x14ac:dyDescent="0.2">
      <c r="A1940" s="20" t="s">
        <v>195</v>
      </c>
      <c r="B1940" s="21" t="s">
        <v>196</v>
      </c>
      <c r="C1940" s="12" t="s">
        <v>194</v>
      </c>
      <c r="D1940" s="13" t="s">
        <v>47</v>
      </c>
      <c r="E1940" s="14" t="s">
        <v>48</v>
      </c>
      <c r="F1940" s="15">
        <v>3327</v>
      </c>
      <c r="G1940" s="86">
        <v>67.89</v>
      </c>
      <c r="H1940" s="87">
        <v>67.989999999999995</v>
      </c>
      <c r="I1940" s="87">
        <v>0</v>
      </c>
      <c r="J1940" s="92">
        <v>0</v>
      </c>
      <c r="K1940" s="69">
        <f t="shared" si="93"/>
        <v>67.89</v>
      </c>
      <c r="L1940" s="69">
        <f t="shared" si="94"/>
        <v>-9.9999999999994316E-2</v>
      </c>
      <c r="M1940" s="69">
        <f t="shared" si="95"/>
        <v>0</v>
      </c>
    </row>
    <row r="1941" spans="1:14" x14ac:dyDescent="0.2">
      <c r="A1941" s="20" t="s">
        <v>195</v>
      </c>
      <c r="B1941" s="21" t="s">
        <v>196</v>
      </c>
      <c r="C1941" s="12" t="s">
        <v>194</v>
      </c>
      <c r="D1941" s="13" t="s">
        <v>49</v>
      </c>
      <c r="E1941" s="14" t="s">
        <v>50</v>
      </c>
      <c r="F1941" s="15">
        <v>3329</v>
      </c>
      <c r="G1941" s="86">
        <v>72.58</v>
      </c>
      <c r="H1941" s="87">
        <v>72.679999999999993</v>
      </c>
      <c r="I1941" s="87">
        <v>0</v>
      </c>
      <c r="J1941" s="92">
        <v>0</v>
      </c>
      <c r="K1941" s="69">
        <f t="shared" si="93"/>
        <v>72.58</v>
      </c>
      <c r="L1941" s="69">
        <f t="shared" si="94"/>
        <v>-9.9999999999994316E-2</v>
      </c>
      <c r="M1941" s="69">
        <f t="shared" si="95"/>
        <v>0</v>
      </c>
    </row>
    <row r="1942" spans="1:14" x14ac:dyDescent="0.2">
      <c r="A1942" s="20" t="s">
        <v>195</v>
      </c>
      <c r="B1942" s="21" t="s">
        <v>196</v>
      </c>
      <c r="C1942" s="12" t="s">
        <v>194</v>
      </c>
      <c r="D1942" s="16" t="s">
        <v>51</v>
      </c>
      <c r="E1942" s="17" t="s">
        <v>52</v>
      </c>
      <c r="F1942" s="15">
        <v>3331</v>
      </c>
      <c r="G1942" s="86">
        <v>80.599999999999994</v>
      </c>
      <c r="H1942" s="87">
        <v>80.699999999999989</v>
      </c>
      <c r="I1942" s="87">
        <v>0</v>
      </c>
      <c r="J1942" s="92">
        <v>73</v>
      </c>
      <c r="K1942" s="69">
        <f t="shared" si="93"/>
        <v>80.599999999999994</v>
      </c>
      <c r="L1942" s="69">
        <f t="shared" si="94"/>
        <v>-9.9999999999994316E-2</v>
      </c>
      <c r="M1942" s="69">
        <f t="shared" si="95"/>
        <v>-7.299999999999585</v>
      </c>
    </row>
    <row r="1943" spans="1:14" x14ac:dyDescent="0.2">
      <c r="A1943" s="20" t="s">
        <v>316</v>
      </c>
      <c r="B1943" s="21" t="s">
        <v>317</v>
      </c>
      <c r="C1943" s="12" t="s">
        <v>88</v>
      </c>
      <c r="D1943" s="13" t="s">
        <v>21</v>
      </c>
      <c r="E1943" s="14" t="s">
        <v>22</v>
      </c>
      <c r="F1943" s="15">
        <v>3301</v>
      </c>
      <c r="G1943" s="86">
        <v>116.14</v>
      </c>
      <c r="H1943" s="87">
        <v>116.38</v>
      </c>
      <c r="I1943" s="87">
        <v>0</v>
      </c>
      <c r="J1943" s="92">
        <v>0</v>
      </c>
      <c r="K1943" s="69">
        <f t="shared" ref="K1943:K2006" si="96">+G1943+I1943</f>
        <v>116.14</v>
      </c>
      <c r="L1943" s="69">
        <f t="shared" ref="L1943:L2006" si="97">+K1943-H1943</f>
        <v>-0.23999999999999488</v>
      </c>
      <c r="M1943" s="69">
        <f t="shared" ref="M1943:M2006" si="98">+L1943*J1943</f>
        <v>0</v>
      </c>
      <c r="N1943" s="70">
        <f>SUM(M1943:M1958)</f>
        <v>-5155.4399999998896</v>
      </c>
    </row>
    <row r="1944" spans="1:14" x14ac:dyDescent="0.2">
      <c r="A1944" s="20" t="s">
        <v>316</v>
      </c>
      <c r="B1944" s="21" t="s">
        <v>317</v>
      </c>
      <c r="C1944" s="12" t="s">
        <v>88</v>
      </c>
      <c r="D1944" s="13" t="s">
        <v>23</v>
      </c>
      <c r="E1944" s="14" t="s">
        <v>24</v>
      </c>
      <c r="F1944" s="15">
        <v>3303</v>
      </c>
      <c r="G1944" s="86">
        <v>126.51</v>
      </c>
      <c r="H1944" s="87">
        <v>126.75</v>
      </c>
      <c r="I1944" s="87">
        <v>0</v>
      </c>
      <c r="J1944" s="92">
        <v>0</v>
      </c>
      <c r="K1944" s="69">
        <f t="shared" si="96"/>
        <v>126.51</v>
      </c>
      <c r="L1944" s="69">
        <f t="shared" si="97"/>
        <v>-0.23999999999999488</v>
      </c>
      <c r="M1944" s="69">
        <f t="shared" si="98"/>
        <v>0</v>
      </c>
    </row>
    <row r="1945" spans="1:14" x14ac:dyDescent="0.2">
      <c r="A1945" s="20" t="s">
        <v>316</v>
      </c>
      <c r="B1945" s="21" t="s">
        <v>317</v>
      </c>
      <c r="C1945" s="12" t="s">
        <v>88</v>
      </c>
      <c r="D1945" s="13" t="s">
        <v>25</v>
      </c>
      <c r="E1945" s="14" t="s">
        <v>26</v>
      </c>
      <c r="F1945" s="15">
        <v>3305</v>
      </c>
      <c r="G1945" s="86">
        <v>113.51</v>
      </c>
      <c r="H1945" s="87">
        <v>113.75</v>
      </c>
      <c r="I1945" s="87">
        <v>0</v>
      </c>
      <c r="J1945" s="92">
        <v>0</v>
      </c>
      <c r="K1945" s="69">
        <f t="shared" si="96"/>
        <v>113.51</v>
      </c>
      <c r="L1945" s="69">
        <f t="shared" si="97"/>
        <v>-0.23999999999999488</v>
      </c>
      <c r="M1945" s="69">
        <f t="shared" si="98"/>
        <v>0</v>
      </c>
    </row>
    <row r="1946" spans="1:14" x14ac:dyDescent="0.2">
      <c r="A1946" s="20" t="s">
        <v>316</v>
      </c>
      <c r="B1946" s="21" t="s">
        <v>317</v>
      </c>
      <c r="C1946" s="12" t="s">
        <v>88</v>
      </c>
      <c r="D1946" s="13" t="s">
        <v>27</v>
      </c>
      <c r="E1946" s="14" t="s">
        <v>28</v>
      </c>
      <c r="F1946" s="15">
        <v>3307</v>
      </c>
      <c r="G1946" s="86">
        <v>124.52</v>
      </c>
      <c r="H1946" s="87">
        <v>124.75999999999999</v>
      </c>
      <c r="I1946" s="87">
        <v>0</v>
      </c>
      <c r="J1946" s="92">
        <v>0</v>
      </c>
      <c r="K1946" s="69">
        <f t="shared" si="96"/>
        <v>124.52</v>
      </c>
      <c r="L1946" s="69">
        <f t="shared" si="97"/>
        <v>-0.23999999999999488</v>
      </c>
      <c r="M1946" s="69">
        <f t="shared" si="98"/>
        <v>0</v>
      </c>
    </row>
    <row r="1947" spans="1:14" x14ac:dyDescent="0.2">
      <c r="A1947" s="20" t="s">
        <v>316</v>
      </c>
      <c r="B1947" s="21" t="s">
        <v>317</v>
      </c>
      <c r="C1947" s="12" t="s">
        <v>88</v>
      </c>
      <c r="D1947" s="13" t="s">
        <v>29</v>
      </c>
      <c r="E1947" s="14" t="s">
        <v>30</v>
      </c>
      <c r="F1947" s="15">
        <v>3309</v>
      </c>
      <c r="G1947" s="86">
        <v>75.55</v>
      </c>
      <c r="H1947" s="87">
        <v>75.789999999999992</v>
      </c>
      <c r="I1947" s="87">
        <v>0</v>
      </c>
      <c r="J1947" s="92">
        <v>1784</v>
      </c>
      <c r="K1947" s="69">
        <f t="shared" si="96"/>
        <v>75.55</v>
      </c>
      <c r="L1947" s="69">
        <f t="shared" si="97"/>
        <v>-0.23999999999999488</v>
      </c>
      <c r="M1947" s="69">
        <f t="shared" si="98"/>
        <v>-428.15999999999087</v>
      </c>
    </row>
    <row r="1948" spans="1:14" x14ac:dyDescent="0.2">
      <c r="A1948" s="20" t="s">
        <v>316</v>
      </c>
      <c r="B1948" s="21" t="s">
        <v>317</v>
      </c>
      <c r="C1948" s="12" t="s">
        <v>88</v>
      </c>
      <c r="D1948" s="13" t="s">
        <v>31</v>
      </c>
      <c r="E1948" s="14" t="s">
        <v>32</v>
      </c>
      <c r="F1948" s="15">
        <v>3311</v>
      </c>
      <c r="G1948" s="86">
        <v>97.93</v>
      </c>
      <c r="H1948" s="87">
        <v>98.17</v>
      </c>
      <c r="I1948" s="87">
        <v>0</v>
      </c>
      <c r="J1948" s="92">
        <v>87</v>
      </c>
      <c r="K1948" s="69">
        <f t="shared" si="96"/>
        <v>97.93</v>
      </c>
      <c r="L1948" s="69">
        <f t="shared" si="97"/>
        <v>-0.23999999999999488</v>
      </c>
      <c r="M1948" s="69">
        <f t="shared" si="98"/>
        <v>-20.879999999999555</v>
      </c>
    </row>
    <row r="1949" spans="1:14" x14ac:dyDescent="0.2">
      <c r="A1949" s="20" t="s">
        <v>316</v>
      </c>
      <c r="B1949" s="21" t="s">
        <v>317</v>
      </c>
      <c r="C1949" s="12" t="s">
        <v>88</v>
      </c>
      <c r="D1949" s="13" t="s">
        <v>33</v>
      </c>
      <c r="E1949" s="14" t="s">
        <v>34</v>
      </c>
      <c r="F1949" s="15">
        <v>3313</v>
      </c>
      <c r="G1949" s="86">
        <v>104.39</v>
      </c>
      <c r="H1949" s="87">
        <v>104.63</v>
      </c>
      <c r="I1949" s="87">
        <v>0</v>
      </c>
      <c r="J1949" s="92">
        <v>0</v>
      </c>
      <c r="K1949" s="69">
        <f t="shared" si="96"/>
        <v>104.39</v>
      </c>
      <c r="L1949" s="69">
        <f t="shared" si="97"/>
        <v>-0.23999999999999488</v>
      </c>
      <c r="M1949" s="69">
        <f t="shared" si="98"/>
        <v>0</v>
      </c>
    </row>
    <row r="1950" spans="1:14" x14ac:dyDescent="0.2">
      <c r="A1950" s="20" t="s">
        <v>316</v>
      </c>
      <c r="B1950" s="21" t="s">
        <v>317</v>
      </c>
      <c r="C1950" s="12" t="s">
        <v>88</v>
      </c>
      <c r="D1950" s="13" t="s">
        <v>35</v>
      </c>
      <c r="E1950" s="14" t="s">
        <v>36</v>
      </c>
      <c r="F1950" s="15">
        <v>3315</v>
      </c>
      <c r="G1950" s="86">
        <v>119.51</v>
      </c>
      <c r="H1950" s="87">
        <v>119.75</v>
      </c>
      <c r="I1950" s="87">
        <v>0</v>
      </c>
      <c r="J1950" s="92">
        <v>0</v>
      </c>
      <c r="K1950" s="69">
        <f t="shared" si="96"/>
        <v>119.51</v>
      </c>
      <c r="L1950" s="69">
        <f t="shared" si="97"/>
        <v>-0.23999999999999488</v>
      </c>
      <c r="M1950" s="69">
        <f t="shared" si="98"/>
        <v>0</v>
      </c>
    </row>
    <row r="1951" spans="1:14" x14ac:dyDescent="0.2">
      <c r="A1951" s="20" t="s">
        <v>316</v>
      </c>
      <c r="B1951" s="21" t="s">
        <v>317</v>
      </c>
      <c r="C1951" s="12" t="s">
        <v>88</v>
      </c>
      <c r="D1951" s="13" t="s">
        <v>37</v>
      </c>
      <c r="E1951" s="14" t="s">
        <v>38</v>
      </c>
      <c r="F1951" s="15">
        <v>3317</v>
      </c>
      <c r="G1951" s="86">
        <v>74.959999999999994</v>
      </c>
      <c r="H1951" s="87">
        <v>75.199999999999989</v>
      </c>
      <c r="I1951" s="87">
        <v>0</v>
      </c>
      <c r="J1951" s="92">
        <v>0</v>
      </c>
      <c r="K1951" s="69">
        <f t="shared" si="96"/>
        <v>74.959999999999994</v>
      </c>
      <c r="L1951" s="69">
        <f t="shared" si="97"/>
        <v>-0.23999999999999488</v>
      </c>
      <c r="M1951" s="69">
        <f t="shared" si="98"/>
        <v>0</v>
      </c>
    </row>
    <row r="1952" spans="1:14" x14ac:dyDescent="0.2">
      <c r="A1952" s="20" t="s">
        <v>316</v>
      </c>
      <c r="B1952" s="21" t="s">
        <v>317</v>
      </c>
      <c r="C1952" s="12" t="s">
        <v>88</v>
      </c>
      <c r="D1952" s="13" t="s">
        <v>39</v>
      </c>
      <c r="E1952" s="14" t="s">
        <v>40</v>
      </c>
      <c r="F1952" s="15">
        <v>3319</v>
      </c>
      <c r="G1952" s="86">
        <v>90.77</v>
      </c>
      <c r="H1952" s="87">
        <v>91.009999999999991</v>
      </c>
      <c r="I1952" s="87">
        <v>0</v>
      </c>
      <c r="J1952" s="92">
        <v>4036</v>
      </c>
      <c r="K1952" s="69">
        <f t="shared" si="96"/>
        <v>90.77</v>
      </c>
      <c r="L1952" s="69">
        <f t="shared" si="97"/>
        <v>-0.23999999999999488</v>
      </c>
      <c r="M1952" s="69">
        <f t="shared" si="98"/>
        <v>-968.63999999997941</v>
      </c>
    </row>
    <row r="1953" spans="1:14" x14ac:dyDescent="0.2">
      <c r="A1953" s="20" t="s">
        <v>316</v>
      </c>
      <c r="B1953" s="21" t="s">
        <v>317</v>
      </c>
      <c r="C1953" s="12" t="s">
        <v>88</v>
      </c>
      <c r="D1953" s="13" t="s">
        <v>41</v>
      </c>
      <c r="E1953" s="14" t="s">
        <v>42</v>
      </c>
      <c r="F1953" s="15">
        <v>3321</v>
      </c>
      <c r="G1953" s="86">
        <v>101.15</v>
      </c>
      <c r="H1953" s="87">
        <v>101.39</v>
      </c>
      <c r="I1953" s="87">
        <v>0</v>
      </c>
      <c r="J1953" s="92">
        <v>2180</v>
      </c>
      <c r="K1953" s="69">
        <f t="shared" si="96"/>
        <v>101.15</v>
      </c>
      <c r="L1953" s="69">
        <f t="shared" si="97"/>
        <v>-0.23999999999999488</v>
      </c>
      <c r="M1953" s="69">
        <f t="shared" si="98"/>
        <v>-523.1999999999889</v>
      </c>
    </row>
    <row r="1954" spans="1:14" x14ac:dyDescent="0.2">
      <c r="A1954" s="20" t="s">
        <v>316</v>
      </c>
      <c r="B1954" s="21" t="s">
        <v>317</v>
      </c>
      <c r="C1954" s="12" t="s">
        <v>88</v>
      </c>
      <c r="D1954" s="13" t="s">
        <v>43</v>
      </c>
      <c r="E1954" s="14" t="s">
        <v>44</v>
      </c>
      <c r="F1954" s="15">
        <v>3323</v>
      </c>
      <c r="G1954" s="86">
        <v>63.48</v>
      </c>
      <c r="H1954" s="87">
        <v>63.72</v>
      </c>
      <c r="I1954" s="87">
        <v>0</v>
      </c>
      <c r="J1954" s="92">
        <v>21</v>
      </c>
      <c r="K1954" s="69">
        <f t="shared" si="96"/>
        <v>63.48</v>
      </c>
      <c r="L1954" s="69">
        <f t="shared" si="97"/>
        <v>-0.24000000000000199</v>
      </c>
      <c r="M1954" s="69">
        <f t="shared" si="98"/>
        <v>-5.0400000000000418</v>
      </c>
    </row>
    <row r="1955" spans="1:14" x14ac:dyDescent="0.2">
      <c r="A1955" s="20" t="s">
        <v>316</v>
      </c>
      <c r="B1955" s="21" t="s">
        <v>317</v>
      </c>
      <c r="C1955" s="12" t="s">
        <v>88</v>
      </c>
      <c r="D1955" s="13" t="s">
        <v>45</v>
      </c>
      <c r="E1955" s="14" t="s">
        <v>46</v>
      </c>
      <c r="F1955" s="15">
        <v>3325</v>
      </c>
      <c r="G1955" s="86">
        <v>81.5</v>
      </c>
      <c r="H1955" s="87">
        <v>81.739999999999995</v>
      </c>
      <c r="I1955" s="87">
        <v>0</v>
      </c>
      <c r="J1955" s="92">
        <v>12970</v>
      </c>
      <c r="K1955" s="69">
        <f t="shared" si="96"/>
        <v>81.5</v>
      </c>
      <c r="L1955" s="69">
        <f t="shared" si="97"/>
        <v>-0.23999999999999488</v>
      </c>
      <c r="M1955" s="69">
        <f t="shared" si="98"/>
        <v>-3112.7999999999338</v>
      </c>
    </row>
    <row r="1956" spans="1:14" x14ac:dyDescent="0.2">
      <c r="A1956" s="20" t="s">
        <v>316</v>
      </c>
      <c r="B1956" s="21" t="s">
        <v>317</v>
      </c>
      <c r="C1956" s="12" t="s">
        <v>88</v>
      </c>
      <c r="D1956" s="13" t="s">
        <v>47</v>
      </c>
      <c r="E1956" s="14" t="s">
        <v>48</v>
      </c>
      <c r="F1956" s="15">
        <v>3327</v>
      </c>
      <c r="G1956" s="86">
        <v>90.77</v>
      </c>
      <c r="H1956" s="87">
        <v>91.009999999999991</v>
      </c>
      <c r="I1956" s="87">
        <v>0</v>
      </c>
      <c r="J1956" s="92">
        <v>179</v>
      </c>
      <c r="K1956" s="69">
        <f t="shared" si="96"/>
        <v>90.77</v>
      </c>
      <c r="L1956" s="69">
        <f t="shared" si="97"/>
        <v>-0.23999999999999488</v>
      </c>
      <c r="M1956" s="69">
        <f t="shared" si="98"/>
        <v>-42.959999999999084</v>
      </c>
    </row>
    <row r="1957" spans="1:14" x14ac:dyDescent="0.2">
      <c r="A1957" s="20" t="s">
        <v>316</v>
      </c>
      <c r="B1957" s="21" t="s">
        <v>317</v>
      </c>
      <c r="C1957" s="12" t="s">
        <v>88</v>
      </c>
      <c r="D1957" s="13" t="s">
        <v>49</v>
      </c>
      <c r="E1957" s="14" t="s">
        <v>50</v>
      </c>
      <c r="F1957" s="15">
        <v>3329</v>
      </c>
      <c r="G1957" s="86">
        <v>97.35</v>
      </c>
      <c r="H1957" s="87">
        <v>97.589999999999989</v>
      </c>
      <c r="I1957" s="87">
        <v>0</v>
      </c>
      <c r="J1957" s="92">
        <v>0</v>
      </c>
      <c r="K1957" s="69">
        <f t="shared" si="96"/>
        <v>97.35</v>
      </c>
      <c r="L1957" s="69">
        <f t="shared" si="97"/>
        <v>-0.23999999999999488</v>
      </c>
      <c r="M1957" s="69">
        <f t="shared" si="98"/>
        <v>0</v>
      </c>
    </row>
    <row r="1958" spans="1:14" x14ac:dyDescent="0.2">
      <c r="A1958" s="20" t="s">
        <v>316</v>
      </c>
      <c r="B1958" s="21" t="s">
        <v>317</v>
      </c>
      <c r="C1958" s="12" t="s">
        <v>88</v>
      </c>
      <c r="D1958" s="16" t="s">
        <v>51</v>
      </c>
      <c r="E1958" s="17" t="s">
        <v>52</v>
      </c>
      <c r="F1958" s="15">
        <v>3331</v>
      </c>
      <c r="G1958" s="86">
        <v>108.66</v>
      </c>
      <c r="H1958" s="87">
        <v>108.89999999999999</v>
      </c>
      <c r="I1958" s="87">
        <v>0</v>
      </c>
      <c r="J1958" s="92">
        <v>224</v>
      </c>
      <c r="K1958" s="69">
        <f t="shared" si="96"/>
        <v>108.66</v>
      </c>
      <c r="L1958" s="69">
        <f t="shared" si="97"/>
        <v>-0.23999999999999488</v>
      </c>
      <c r="M1958" s="69">
        <f t="shared" si="98"/>
        <v>-53.759999999998854</v>
      </c>
    </row>
    <row r="1959" spans="1:14" x14ac:dyDescent="0.2">
      <c r="A1959" s="20" t="s">
        <v>259</v>
      </c>
      <c r="B1959" s="21" t="s">
        <v>260</v>
      </c>
      <c r="C1959" s="12" t="s">
        <v>121</v>
      </c>
      <c r="D1959" s="13" t="s">
        <v>21</v>
      </c>
      <c r="E1959" s="14" t="s">
        <v>22</v>
      </c>
      <c r="F1959" s="15">
        <v>3301</v>
      </c>
      <c r="G1959" s="86">
        <v>100.31</v>
      </c>
      <c r="H1959" s="87">
        <v>100.68</v>
      </c>
      <c r="I1959" s="87">
        <v>0</v>
      </c>
      <c r="J1959" s="92">
        <v>257</v>
      </c>
      <c r="K1959" s="69">
        <f t="shared" si="96"/>
        <v>100.31</v>
      </c>
      <c r="L1959" s="69">
        <f t="shared" si="97"/>
        <v>-0.37000000000000455</v>
      </c>
      <c r="M1959" s="69">
        <f t="shared" si="98"/>
        <v>-95.090000000001169</v>
      </c>
      <c r="N1959" s="70">
        <f>SUM(M1959:M1974)</f>
        <v>-5298.4000000000651</v>
      </c>
    </row>
    <row r="1960" spans="1:14" x14ac:dyDescent="0.2">
      <c r="A1960" s="20" t="s">
        <v>259</v>
      </c>
      <c r="B1960" s="21" t="s">
        <v>260</v>
      </c>
      <c r="C1960" s="12" t="s">
        <v>121</v>
      </c>
      <c r="D1960" s="13" t="s">
        <v>23</v>
      </c>
      <c r="E1960" s="14" t="s">
        <v>24</v>
      </c>
      <c r="F1960" s="15">
        <v>3303</v>
      </c>
      <c r="G1960" s="86">
        <v>108.92</v>
      </c>
      <c r="H1960" s="87">
        <v>109.29</v>
      </c>
      <c r="I1960" s="87">
        <v>0</v>
      </c>
      <c r="J1960" s="92">
        <v>0</v>
      </c>
      <c r="K1960" s="69">
        <f t="shared" si="96"/>
        <v>108.92</v>
      </c>
      <c r="L1960" s="69">
        <f t="shared" si="97"/>
        <v>-0.37000000000000455</v>
      </c>
      <c r="M1960" s="69">
        <f t="shared" si="98"/>
        <v>0</v>
      </c>
    </row>
    <row r="1961" spans="1:14" x14ac:dyDescent="0.2">
      <c r="A1961" s="20" t="s">
        <v>259</v>
      </c>
      <c r="B1961" s="21" t="s">
        <v>260</v>
      </c>
      <c r="C1961" s="12" t="s">
        <v>121</v>
      </c>
      <c r="D1961" s="13" t="s">
        <v>25</v>
      </c>
      <c r="E1961" s="14" t="s">
        <v>26</v>
      </c>
      <c r="F1961" s="15">
        <v>3305</v>
      </c>
      <c r="G1961" s="86">
        <v>97.93</v>
      </c>
      <c r="H1961" s="87">
        <v>98.300000000000011</v>
      </c>
      <c r="I1961" s="87">
        <v>0</v>
      </c>
      <c r="J1961" s="92">
        <v>0</v>
      </c>
      <c r="K1961" s="69">
        <f t="shared" si="96"/>
        <v>97.93</v>
      </c>
      <c r="L1961" s="69">
        <f t="shared" si="97"/>
        <v>-0.37000000000000455</v>
      </c>
      <c r="M1961" s="69">
        <f t="shared" si="98"/>
        <v>0</v>
      </c>
    </row>
    <row r="1962" spans="1:14" x14ac:dyDescent="0.2">
      <c r="A1962" s="20" t="s">
        <v>259</v>
      </c>
      <c r="B1962" s="21" t="s">
        <v>260</v>
      </c>
      <c r="C1962" s="12" t="s">
        <v>121</v>
      </c>
      <c r="D1962" s="13" t="s">
        <v>27</v>
      </c>
      <c r="E1962" s="14" t="s">
        <v>28</v>
      </c>
      <c r="F1962" s="15">
        <v>3307</v>
      </c>
      <c r="G1962" s="86">
        <v>107.55</v>
      </c>
      <c r="H1962" s="87">
        <v>107.92</v>
      </c>
      <c r="I1962" s="87">
        <v>0</v>
      </c>
      <c r="J1962" s="92">
        <v>0</v>
      </c>
      <c r="K1962" s="69">
        <f t="shared" si="96"/>
        <v>107.55</v>
      </c>
      <c r="L1962" s="69">
        <f t="shared" si="97"/>
        <v>-0.37000000000000455</v>
      </c>
      <c r="M1962" s="69">
        <f t="shared" si="98"/>
        <v>0</v>
      </c>
    </row>
    <row r="1963" spans="1:14" x14ac:dyDescent="0.2">
      <c r="A1963" s="20" t="s">
        <v>259</v>
      </c>
      <c r="B1963" s="21" t="s">
        <v>260</v>
      </c>
      <c r="C1963" s="12" t="s">
        <v>121</v>
      </c>
      <c r="D1963" s="13" t="s">
        <v>29</v>
      </c>
      <c r="E1963" s="14" t="s">
        <v>30</v>
      </c>
      <c r="F1963" s="15">
        <v>3309</v>
      </c>
      <c r="G1963" s="86">
        <v>65.83</v>
      </c>
      <c r="H1963" s="87">
        <v>66.2</v>
      </c>
      <c r="I1963" s="87">
        <v>0</v>
      </c>
      <c r="J1963" s="92">
        <v>362</v>
      </c>
      <c r="K1963" s="69">
        <f t="shared" si="96"/>
        <v>65.83</v>
      </c>
      <c r="L1963" s="69">
        <f t="shared" si="97"/>
        <v>-0.37000000000000455</v>
      </c>
      <c r="M1963" s="69">
        <f t="shared" si="98"/>
        <v>-133.94000000000165</v>
      </c>
    </row>
    <row r="1964" spans="1:14" x14ac:dyDescent="0.2">
      <c r="A1964" s="20" t="s">
        <v>259</v>
      </c>
      <c r="B1964" s="21" t="s">
        <v>260</v>
      </c>
      <c r="C1964" s="12" t="s">
        <v>121</v>
      </c>
      <c r="D1964" s="13" t="s">
        <v>31</v>
      </c>
      <c r="E1964" s="14" t="s">
        <v>32</v>
      </c>
      <c r="F1964" s="15">
        <v>3311</v>
      </c>
      <c r="G1964" s="86">
        <v>84.63</v>
      </c>
      <c r="H1964" s="87">
        <v>85</v>
      </c>
      <c r="I1964" s="87">
        <v>0</v>
      </c>
      <c r="J1964" s="92">
        <v>0</v>
      </c>
      <c r="K1964" s="69">
        <f t="shared" si="96"/>
        <v>84.63</v>
      </c>
      <c r="L1964" s="69">
        <f t="shared" si="97"/>
        <v>-0.37000000000000455</v>
      </c>
      <c r="M1964" s="69">
        <f t="shared" si="98"/>
        <v>0</v>
      </c>
    </row>
    <row r="1965" spans="1:14" x14ac:dyDescent="0.2">
      <c r="A1965" s="20" t="s">
        <v>259</v>
      </c>
      <c r="B1965" s="21" t="s">
        <v>260</v>
      </c>
      <c r="C1965" s="12" t="s">
        <v>121</v>
      </c>
      <c r="D1965" s="13" t="s">
        <v>33</v>
      </c>
      <c r="E1965" s="14" t="s">
        <v>34</v>
      </c>
      <c r="F1965" s="15">
        <v>3313</v>
      </c>
      <c r="G1965" s="86">
        <v>90.16</v>
      </c>
      <c r="H1965" s="87">
        <v>90.53</v>
      </c>
      <c r="I1965" s="87">
        <v>0</v>
      </c>
      <c r="J1965" s="92">
        <v>0</v>
      </c>
      <c r="K1965" s="69">
        <f t="shared" si="96"/>
        <v>90.16</v>
      </c>
      <c r="L1965" s="69">
        <f t="shared" si="97"/>
        <v>-0.37000000000000455</v>
      </c>
      <c r="M1965" s="69">
        <f t="shared" si="98"/>
        <v>0</v>
      </c>
    </row>
    <row r="1966" spans="1:14" x14ac:dyDescent="0.2">
      <c r="A1966" s="20" t="s">
        <v>259</v>
      </c>
      <c r="B1966" s="21" t="s">
        <v>260</v>
      </c>
      <c r="C1966" s="12" t="s">
        <v>121</v>
      </c>
      <c r="D1966" s="13" t="s">
        <v>35</v>
      </c>
      <c r="E1966" s="14" t="s">
        <v>36</v>
      </c>
      <c r="F1966" s="15">
        <v>3315</v>
      </c>
      <c r="G1966" s="86">
        <v>102.98</v>
      </c>
      <c r="H1966" s="87">
        <v>103.35000000000001</v>
      </c>
      <c r="I1966" s="87">
        <v>0</v>
      </c>
      <c r="J1966" s="92">
        <v>0</v>
      </c>
      <c r="K1966" s="69">
        <f t="shared" si="96"/>
        <v>102.98</v>
      </c>
      <c r="L1966" s="69">
        <f t="shared" si="97"/>
        <v>-0.37000000000000455</v>
      </c>
      <c r="M1966" s="69">
        <f t="shared" si="98"/>
        <v>0</v>
      </c>
    </row>
    <row r="1967" spans="1:14" x14ac:dyDescent="0.2">
      <c r="A1967" s="20" t="s">
        <v>259</v>
      </c>
      <c r="B1967" s="21" t="s">
        <v>260</v>
      </c>
      <c r="C1967" s="12" t="s">
        <v>121</v>
      </c>
      <c r="D1967" s="13" t="s">
        <v>37</v>
      </c>
      <c r="E1967" s="14" t="s">
        <v>38</v>
      </c>
      <c r="F1967" s="15">
        <v>3317</v>
      </c>
      <c r="G1967" s="86">
        <v>65.34</v>
      </c>
      <c r="H1967" s="87">
        <v>65.710000000000008</v>
      </c>
      <c r="I1967" s="87">
        <v>0</v>
      </c>
      <c r="J1967" s="92">
        <v>0</v>
      </c>
      <c r="K1967" s="69">
        <f t="shared" si="96"/>
        <v>65.34</v>
      </c>
      <c r="L1967" s="69">
        <f t="shared" si="97"/>
        <v>-0.37000000000000455</v>
      </c>
      <c r="M1967" s="69">
        <f t="shared" si="98"/>
        <v>0</v>
      </c>
    </row>
    <row r="1968" spans="1:14" x14ac:dyDescent="0.2">
      <c r="A1968" s="20" t="s">
        <v>259</v>
      </c>
      <c r="B1968" s="21" t="s">
        <v>260</v>
      </c>
      <c r="C1968" s="12" t="s">
        <v>121</v>
      </c>
      <c r="D1968" s="13" t="s">
        <v>39</v>
      </c>
      <c r="E1968" s="14" t="s">
        <v>40</v>
      </c>
      <c r="F1968" s="15">
        <v>3319</v>
      </c>
      <c r="G1968" s="86">
        <v>78.59</v>
      </c>
      <c r="H1968" s="87">
        <v>78.960000000000008</v>
      </c>
      <c r="I1968" s="87">
        <v>0</v>
      </c>
      <c r="J1968" s="92">
        <v>3334</v>
      </c>
      <c r="K1968" s="69">
        <f t="shared" si="96"/>
        <v>78.59</v>
      </c>
      <c r="L1968" s="69">
        <f t="shared" si="97"/>
        <v>-0.37000000000000455</v>
      </c>
      <c r="M1968" s="69">
        <f t="shared" si="98"/>
        <v>-1233.5800000000152</v>
      </c>
    </row>
    <row r="1969" spans="1:14" x14ac:dyDescent="0.2">
      <c r="A1969" s="20" t="s">
        <v>259</v>
      </c>
      <c r="B1969" s="21" t="s">
        <v>260</v>
      </c>
      <c r="C1969" s="12" t="s">
        <v>121</v>
      </c>
      <c r="D1969" s="13" t="s">
        <v>41</v>
      </c>
      <c r="E1969" s="14" t="s">
        <v>42</v>
      </c>
      <c r="F1969" s="15">
        <v>3321</v>
      </c>
      <c r="G1969" s="86">
        <v>87.28</v>
      </c>
      <c r="H1969" s="87">
        <v>87.65</v>
      </c>
      <c r="I1969" s="87">
        <v>0</v>
      </c>
      <c r="J1969" s="92">
        <v>455</v>
      </c>
      <c r="K1969" s="69">
        <f t="shared" si="96"/>
        <v>87.28</v>
      </c>
      <c r="L1969" s="69">
        <f t="shared" si="97"/>
        <v>-0.37000000000000455</v>
      </c>
      <c r="M1969" s="69">
        <f t="shared" si="98"/>
        <v>-168.35000000000207</v>
      </c>
    </row>
    <row r="1970" spans="1:14" x14ac:dyDescent="0.2">
      <c r="A1970" s="20" t="s">
        <v>259</v>
      </c>
      <c r="B1970" s="21" t="s">
        <v>260</v>
      </c>
      <c r="C1970" s="12" t="s">
        <v>121</v>
      </c>
      <c r="D1970" s="13" t="s">
        <v>43</v>
      </c>
      <c r="E1970" s="14" t="s">
        <v>44</v>
      </c>
      <c r="F1970" s="15">
        <v>3323</v>
      </c>
      <c r="G1970" s="86">
        <v>55.43</v>
      </c>
      <c r="H1970" s="87">
        <v>55.8</v>
      </c>
      <c r="I1970" s="87">
        <v>0</v>
      </c>
      <c r="J1970" s="92">
        <v>0</v>
      </c>
      <c r="K1970" s="69">
        <f t="shared" si="96"/>
        <v>55.43</v>
      </c>
      <c r="L1970" s="69">
        <f t="shared" si="97"/>
        <v>-0.36999999999999744</v>
      </c>
      <c r="M1970" s="69">
        <f t="shared" si="98"/>
        <v>0</v>
      </c>
    </row>
    <row r="1971" spans="1:14" x14ac:dyDescent="0.2">
      <c r="A1971" s="20" t="s">
        <v>259</v>
      </c>
      <c r="B1971" s="21" t="s">
        <v>260</v>
      </c>
      <c r="C1971" s="12" t="s">
        <v>121</v>
      </c>
      <c r="D1971" s="13" t="s">
        <v>45</v>
      </c>
      <c r="E1971" s="14" t="s">
        <v>46</v>
      </c>
      <c r="F1971" s="15">
        <v>3325</v>
      </c>
      <c r="G1971" s="86">
        <v>70.78</v>
      </c>
      <c r="H1971" s="87">
        <v>71.150000000000006</v>
      </c>
      <c r="I1971" s="87">
        <v>0</v>
      </c>
      <c r="J1971" s="92">
        <v>9703</v>
      </c>
      <c r="K1971" s="69">
        <f t="shared" si="96"/>
        <v>70.78</v>
      </c>
      <c r="L1971" s="69">
        <f t="shared" si="97"/>
        <v>-0.37000000000000455</v>
      </c>
      <c r="M1971" s="69">
        <f t="shared" si="98"/>
        <v>-3590.1100000000442</v>
      </c>
    </row>
    <row r="1972" spans="1:14" x14ac:dyDescent="0.2">
      <c r="A1972" s="20" t="s">
        <v>259</v>
      </c>
      <c r="B1972" s="21" t="s">
        <v>260</v>
      </c>
      <c r="C1972" s="12" t="s">
        <v>121</v>
      </c>
      <c r="D1972" s="13" t="s">
        <v>47</v>
      </c>
      <c r="E1972" s="14" t="s">
        <v>48</v>
      </c>
      <c r="F1972" s="15">
        <v>3327</v>
      </c>
      <c r="G1972" s="86">
        <v>78.59</v>
      </c>
      <c r="H1972" s="87">
        <v>78.960000000000008</v>
      </c>
      <c r="I1972" s="87">
        <v>0</v>
      </c>
      <c r="J1972" s="92">
        <v>209</v>
      </c>
      <c r="K1972" s="69">
        <f t="shared" si="96"/>
        <v>78.59</v>
      </c>
      <c r="L1972" s="69">
        <f t="shared" si="97"/>
        <v>-0.37000000000000455</v>
      </c>
      <c r="M1972" s="69">
        <f t="shared" si="98"/>
        <v>-77.33000000000095</v>
      </c>
    </row>
    <row r="1973" spans="1:14" x14ac:dyDescent="0.2">
      <c r="A1973" s="20" t="s">
        <v>259</v>
      </c>
      <c r="B1973" s="21" t="s">
        <v>260</v>
      </c>
      <c r="C1973" s="12" t="s">
        <v>121</v>
      </c>
      <c r="D1973" s="13" t="s">
        <v>49</v>
      </c>
      <c r="E1973" s="14" t="s">
        <v>50</v>
      </c>
      <c r="F1973" s="15">
        <v>3329</v>
      </c>
      <c r="G1973" s="86">
        <v>84.13</v>
      </c>
      <c r="H1973" s="87">
        <v>84.5</v>
      </c>
      <c r="I1973" s="87">
        <v>0</v>
      </c>
      <c r="J1973" s="92">
        <v>0</v>
      </c>
      <c r="K1973" s="69">
        <f t="shared" si="96"/>
        <v>84.13</v>
      </c>
      <c r="L1973" s="69">
        <f t="shared" si="97"/>
        <v>-0.37000000000000455</v>
      </c>
      <c r="M1973" s="69">
        <f t="shared" si="98"/>
        <v>0</v>
      </c>
    </row>
    <row r="1974" spans="1:14" x14ac:dyDescent="0.2">
      <c r="A1974" s="20" t="s">
        <v>259</v>
      </c>
      <c r="B1974" s="21" t="s">
        <v>260</v>
      </c>
      <c r="C1974" s="12" t="s">
        <v>121</v>
      </c>
      <c r="D1974" s="16" t="s">
        <v>51</v>
      </c>
      <c r="E1974" s="17" t="s">
        <v>52</v>
      </c>
      <c r="F1974" s="15">
        <v>3331</v>
      </c>
      <c r="G1974" s="86">
        <v>93.5</v>
      </c>
      <c r="H1974" s="87">
        <v>93.87</v>
      </c>
      <c r="I1974" s="87">
        <v>0</v>
      </c>
      <c r="J1974" s="92">
        <v>0</v>
      </c>
      <c r="K1974" s="69">
        <f t="shared" si="96"/>
        <v>93.5</v>
      </c>
      <c r="L1974" s="69">
        <f t="shared" si="97"/>
        <v>-0.37000000000000455</v>
      </c>
      <c r="M1974" s="69">
        <f t="shared" si="98"/>
        <v>0</v>
      </c>
    </row>
    <row r="1975" spans="1:14" x14ac:dyDescent="0.2">
      <c r="A1975" s="20" t="s">
        <v>349</v>
      </c>
      <c r="B1975" s="21" t="s">
        <v>350</v>
      </c>
      <c r="C1975" s="12" t="s">
        <v>88</v>
      </c>
      <c r="D1975" s="13" t="s">
        <v>21</v>
      </c>
      <c r="E1975" s="14" t="s">
        <v>22</v>
      </c>
      <c r="F1975" s="15">
        <v>3301</v>
      </c>
      <c r="G1975" s="86">
        <v>116.14</v>
      </c>
      <c r="H1975" s="87">
        <v>125.19</v>
      </c>
      <c r="I1975" s="87">
        <v>0</v>
      </c>
      <c r="J1975" s="92">
        <v>184</v>
      </c>
      <c r="K1975" s="69">
        <f t="shared" si="96"/>
        <v>116.14</v>
      </c>
      <c r="L1975" s="69">
        <f t="shared" si="97"/>
        <v>-9.0499999999999972</v>
      </c>
      <c r="M1975" s="69">
        <f t="shared" si="98"/>
        <v>-1665.1999999999994</v>
      </c>
      <c r="N1975" s="70">
        <f>SUM(M1975:M1990)</f>
        <v>-102961.84999999999</v>
      </c>
    </row>
    <row r="1976" spans="1:14" x14ac:dyDescent="0.2">
      <c r="A1976" s="20" t="s">
        <v>349</v>
      </c>
      <c r="B1976" s="21" t="s">
        <v>350</v>
      </c>
      <c r="C1976" s="12" t="s">
        <v>88</v>
      </c>
      <c r="D1976" s="13" t="s">
        <v>23</v>
      </c>
      <c r="E1976" s="14" t="s">
        <v>24</v>
      </c>
      <c r="F1976" s="15">
        <v>3303</v>
      </c>
      <c r="G1976" s="86">
        <v>126.51</v>
      </c>
      <c r="H1976" s="87">
        <v>135.56</v>
      </c>
      <c r="I1976" s="87">
        <v>0</v>
      </c>
      <c r="J1976" s="92">
        <v>0</v>
      </c>
      <c r="K1976" s="69">
        <f t="shared" si="96"/>
        <v>126.51</v>
      </c>
      <c r="L1976" s="69">
        <f t="shared" si="97"/>
        <v>-9.0499999999999972</v>
      </c>
      <c r="M1976" s="69">
        <f t="shared" si="98"/>
        <v>0</v>
      </c>
    </row>
    <row r="1977" spans="1:14" x14ac:dyDescent="0.2">
      <c r="A1977" s="20" t="s">
        <v>349</v>
      </c>
      <c r="B1977" s="21" t="s">
        <v>350</v>
      </c>
      <c r="C1977" s="12" t="s">
        <v>88</v>
      </c>
      <c r="D1977" s="13" t="s">
        <v>25</v>
      </c>
      <c r="E1977" s="14" t="s">
        <v>26</v>
      </c>
      <c r="F1977" s="15">
        <v>3305</v>
      </c>
      <c r="G1977" s="86">
        <v>113.51</v>
      </c>
      <c r="H1977" s="87">
        <v>122.56</v>
      </c>
      <c r="I1977" s="87">
        <v>0</v>
      </c>
      <c r="J1977" s="92">
        <v>0</v>
      </c>
      <c r="K1977" s="69">
        <f t="shared" si="96"/>
        <v>113.51</v>
      </c>
      <c r="L1977" s="69">
        <f t="shared" si="97"/>
        <v>-9.0499999999999972</v>
      </c>
      <c r="M1977" s="69">
        <f t="shared" si="98"/>
        <v>0</v>
      </c>
    </row>
    <row r="1978" spans="1:14" x14ac:dyDescent="0.2">
      <c r="A1978" s="20" t="s">
        <v>349</v>
      </c>
      <c r="B1978" s="21" t="s">
        <v>350</v>
      </c>
      <c r="C1978" s="12" t="s">
        <v>88</v>
      </c>
      <c r="D1978" s="13" t="s">
        <v>27</v>
      </c>
      <c r="E1978" s="14" t="s">
        <v>28</v>
      </c>
      <c r="F1978" s="15">
        <v>3307</v>
      </c>
      <c r="G1978" s="86">
        <v>124.52</v>
      </c>
      <c r="H1978" s="87">
        <v>133.57</v>
      </c>
      <c r="I1978" s="87">
        <v>0</v>
      </c>
      <c r="J1978" s="92">
        <v>0</v>
      </c>
      <c r="K1978" s="69">
        <f t="shared" si="96"/>
        <v>124.52</v>
      </c>
      <c r="L1978" s="69">
        <f t="shared" si="97"/>
        <v>-9.0499999999999972</v>
      </c>
      <c r="M1978" s="69">
        <f t="shared" si="98"/>
        <v>0</v>
      </c>
    </row>
    <row r="1979" spans="1:14" x14ac:dyDescent="0.2">
      <c r="A1979" s="20" t="s">
        <v>349</v>
      </c>
      <c r="B1979" s="21" t="s">
        <v>350</v>
      </c>
      <c r="C1979" s="12" t="s">
        <v>88</v>
      </c>
      <c r="D1979" s="13" t="s">
        <v>29</v>
      </c>
      <c r="E1979" s="14" t="s">
        <v>30</v>
      </c>
      <c r="F1979" s="15">
        <v>3309</v>
      </c>
      <c r="G1979" s="86">
        <v>75.55</v>
      </c>
      <c r="H1979" s="87">
        <v>84.6</v>
      </c>
      <c r="I1979" s="87">
        <v>0</v>
      </c>
      <c r="J1979" s="92">
        <v>2401</v>
      </c>
      <c r="K1979" s="69">
        <f t="shared" si="96"/>
        <v>75.55</v>
      </c>
      <c r="L1979" s="69">
        <f t="shared" si="97"/>
        <v>-9.0499999999999972</v>
      </c>
      <c r="M1979" s="69">
        <f t="shared" si="98"/>
        <v>-21729.049999999992</v>
      </c>
    </row>
    <row r="1980" spans="1:14" x14ac:dyDescent="0.2">
      <c r="A1980" s="20" t="s">
        <v>349</v>
      </c>
      <c r="B1980" s="21" t="s">
        <v>350</v>
      </c>
      <c r="C1980" s="12" t="s">
        <v>88</v>
      </c>
      <c r="D1980" s="13" t="s">
        <v>31</v>
      </c>
      <c r="E1980" s="14" t="s">
        <v>32</v>
      </c>
      <c r="F1980" s="15">
        <v>3311</v>
      </c>
      <c r="G1980" s="86">
        <v>97.93</v>
      </c>
      <c r="H1980" s="87">
        <v>106.98</v>
      </c>
      <c r="I1980" s="87">
        <v>0</v>
      </c>
      <c r="J1980" s="92">
        <v>690</v>
      </c>
      <c r="K1980" s="69">
        <f t="shared" si="96"/>
        <v>97.93</v>
      </c>
      <c r="L1980" s="69">
        <f t="shared" si="97"/>
        <v>-9.0499999999999972</v>
      </c>
      <c r="M1980" s="69">
        <f t="shared" si="98"/>
        <v>-6244.4999999999982</v>
      </c>
    </row>
    <row r="1981" spans="1:14" x14ac:dyDescent="0.2">
      <c r="A1981" s="20" t="s">
        <v>349</v>
      </c>
      <c r="B1981" s="21" t="s">
        <v>350</v>
      </c>
      <c r="C1981" s="12" t="s">
        <v>88</v>
      </c>
      <c r="D1981" s="13" t="s">
        <v>33</v>
      </c>
      <c r="E1981" s="14" t="s">
        <v>34</v>
      </c>
      <c r="F1981" s="15">
        <v>3313</v>
      </c>
      <c r="G1981" s="86">
        <v>104.39</v>
      </c>
      <c r="H1981" s="87">
        <v>113.44</v>
      </c>
      <c r="I1981" s="87">
        <v>0</v>
      </c>
      <c r="J1981" s="92">
        <v>167</v>
      </c>
      <c r="K1981" s="69">
        <f t="shared" si="96"/>
        <v>104.39</v>
      </c>
      <c r="L1981" s="69">
        <f t="shared" si="97"/>
        <v>-9.0499999999999972</v>
      </c>
      <c r="M1981" s="69">
        <f t="shared" si="98"/>
        <v>-1511.3499999999995</v>
      </c>
    </row>
    <row r="1982" spans="1:14" x14ac:dyDescent="0.2">
      <c r="A1982" s="20" t="s">
        <v>349</v>
      </c>
      <c r="B1982" s="21" t="s">
        <v>350</v>
      </c>
      <c r="C1982" s="12" t="s">
        <v>88</v>
      </c>
      <c r="D1982" s="13" t="s">
        <v>35</v>
      </c>
      <c r="E1982" s="14" t="s">
        <v>36</v>
      </c>
      <c r="F1982" s="15">
        <v>3315</v>
      </c>
      <c r="G1982" s="86">
        <v>119.51</v>
      </c>
      <c r="H1982" s="87">
        <v>128.56</v>
      </c>
      <c r="I1982" s="87">
        <v>0</v>
      </c>
      <c r="J1982" s="92">
        <v>303</v>
      </c>
      <c r="K1982" s="69">
        <f t="shared" si="96"/>
        <v>119.51</v>
      </c>
      <c r="L1982" s="69">
        <f t="shared" si="97"/>
        <v>-9.0499999999999972</v>
      </c>
      <c r="M1982" s="69">
        <f t="shared" si="98"/>
        <v>-2742.1499999999992</v>
      </c>
    </row>
    <row r="1983" spans="1:14" x14ac:dyDescent="0.2">
      <c r="A1983" s="20" t="s">
        <v>349</v>
      </c>
      <c r="B1983" s="21" t="s">
        <v>350</v>
      </c>
      <c r="C1983" s="12" t="s">
        <v>88</v>
      </c>
      <c r="D1983" s="13" t="s">
        <v>37</v>
      </c>
      <c r="E1983" s="14" t="s">
        <v>38</v>
      </c>
      <c r="F1983" s="15">
        <v>3317</v>
      </c>
      <c r="G1983" s="86">
        <v>74.959999999999994</v>
      </c>
      <c r="H1983" s="87">
        <v>84.009999999999991</v>
      </c>
      <c r="I1983" s="87">
        <v>0</v>
      </c>
      <c r="J1983" s="92">
        <v>0</v>
      </c>
      <c r="K1983" s="69">
        <f t="shared" si="96"/>
        <v>74.959999999999994</v>
      </c>
      <c r="L1983" s="69">
        <f t="shared" si="97"/>
        <v>-9.0499999999999972</v>
      </c>
      <c r="M1983" s="69">
        <f t="shared" si="98"/>
        <v>0</v>
      </c>
    </row>
    <row r="1984" spans="1:14" x14ac:dyDescent="0.2">
      <c r="A1984" s="20" t="s">
        <v>349</v>
      </c>
      <c r="B1984" s="21" t="s">
        <v>350</v>
      </c>
      <c r="C1984" s="12" t="s">
        <v>88</v>
      </c>
      <c r="D1984" s="13" t="s">
        <v>39</v>
      </c>
      <c r="E1984" s="14" t="s">
        <v>40</v>
      </c>
      <c r="F1984" s="15">
        <v>3319</v>
      </c>
      <c r="G1984" s="86">
        <v>90.77</v>
      </c>
      <c r="H1984" s="87">
        <v>99.82</v>
      </c>
      <c r="I1984" s="87">
        <v>0</v>
      </c>
      <c r="J1984" s="92">
        <v>594</v>
      </c>
      <c r="K1984" s="69">
        <f t="shared" si="96"/>
        <v>90.77</v>
      </c>
      <c r="L1984" s="69">
        <f t="shared" si="97"/>
        <v>-9.0499999999999972</v>
      </c>
      <c r="M1984" s="69">
        <f t="shared" si="98"/>
        <v>-5375.699999999998</v>
      </c>
    </row>
    <row r="1985" spans="1:14" x14ac:dyDescent="0.2">
      <c r="A1985" s="20" t="s">
        <v>349</v>
      </c>
      <c r="B1985" s="21" t="s">
        <v>350</v>
      </c>
      <c r="C1985" s="12" t="s">
        <v>88</v>
      </c>
      <c r="D1985" s="13" t="s">
        <v>41</v>
      </c>
      <c r="E1985" s="14" t="s">
        <v>42</v>
      </c>
      <c r="F1985" s="15">
        <v>3321</v>
      </c>
      <c r="G1985" s="86">
        <v>101.15</v>
      </c>
      <c r="H1985" s="87">
        <v>110.2</v>
      </c>
      <c r="I1985" s="87">
        <v>0</v>
      </c>
      <c r="J1985" s="92">
        <v>163</v>
      </c>
      <c r="K1985" s="69">
        <f t="shared" si="96"/>
        <v>101.15</v>
      </c>
      <c r="L1985" s="69">
        <f t="shared" si="97"/>
        <v>-9.0499999999999972</v>
      </c>
      <c r="M1985" s="69">
        <f t="shared" si="98"/>
        <v>-1475.1499999999996</v>
      </c>
    </row>
    <row r="1986" spans="1:14" x14ac:dyDescent="0.2">
      <c r="A1986" s="20" t="s">
        <v>349</v>
      </c>
      <c r="B1986" s="21" t="s">
        <v>350</v>
      </c>
      <c r="C1986" s="12" t="s">
        <v>88</v>
      </c>
      <c r="D1986" s="13" t="s">
        <v>43</v>
      </c>
      <c r="E1986" s="14" t="s">
        <v>44</v>
      </c>
      <c r="F1986" s="15">
        <v>3323</v>
      </c>
      <c r="G1986" s="86">
        <v>63.48</v>
      </c>
      <c r="H1986" s="87">
        <v>72.53</v>
      </c>
      <c r="I1986" s="87">
        <v>0</v>
      </c>
      <c r="J1986" s="92">
        <v>2529</v>
      </c>
      <c r="K1986" s="69">
        <f t="shared" si="96"/>
        <v>63.48</v>
      </c>
      <c r="L1986" s="69">
        <f t="shared" si="97"/>
        <v>-9.0500000000000043</v>
      </c>
      <c r="M1986" s="69">
        <f t="shared" si="98"/>
        <v>-22887.450000000012</v>
      </c>
    </row>
    <row r="1987" spans="1:14" x14ac:dyDescent="0.2">
      <c r="A1987" s="20" t="s">
        <v>349</v>
      </c>
      <c r="B1987" s="21" t="s">
        <v>350</v>
      </c>
      <c r="C1987" s="12" t="s">
        <v>88</v>
      </c>
      <c r="D1987" s="13" t="s">
        <v>45</v>
      </c>
      <c r="E1987" s="14" t="s">
        <v>46</v>
      </c>
      <c r="F1987" s="15">
        <v>3325</v>
      </c>
      <c r="G1987" s="86">
        <v>81.5</v>
      </c>
      <c r="H1987" s="87">
        <v>90.55</v>
      </c>
      <c r="I1987" s="87">
        <v>0</v>
      </c>
      <c r="J1987" s="92">
        <v>3384</v>
      </c>
      <c r="K1987" s="69">
        <f t="shared" si="96"/>
        <v>81.5</v>
      </c>
      <c r="L1987" s="69">
        <f t="shared" si="97"/>
        <v>-9.0499999999999972</v>
      </c>
      <c r="M1987" s="69">
        <f t="shared" si="98"/>
        <v>-30625.19999999999</v>
      </c>
    </row>
    <row r="1988" spans="1:14" x14ac:dyDescent="0.2">
      <c r="A1988" s="20" t="s">
        <v>349</v>
      </c>
      <c r="B1988" s="21" t="s">
        <v>350</v>
      </c>
      <c r="C1988" s="12" t="s">
        <v>88</v>
      </c>
      <c r="D1988" s="13" t="s">
        <v>47</v>
      </c>
      <c r="E1988" s="14" t="s">
        <v>48</v>
      </c>
      <c r="F1988" s="15">
        <v>3327</v>
      </c>
      <c r="G1988" s="86">
        <v>90.77</v>
      </c>
      <c r="H1988" s="87">
        <v>99.82</v>
      </c>
      <c r="I1988" s="87">
        <v>0</v>
      </c>
      <c r="J1988" s="92">
        <v>283</v>
      </c>
      <c r="K1988" s="69">
        <f t="shared" si="96"/>
        <v>90.77</v>
      </c>
      <c r="L1988" s="69">
        <f t="shared" si="97"/>
        <v>-9.0499999999999972</v>
      </c>
      <c r="M1988" s="69">
        <f t="shared" si="98"/>
        <v>-2561.1499999999992</v>
      </c>
    </row>
    <row r="1989" spans="1:14" x14ac:dyDescent="0.2">
      <c r="A1989" s="20" t="s">
        <v>349</v>
      </c>
      <c r="B1989" s="21" t="s">
        <v>350</v>
      </c>
      <c r="C1989" s="12" t="s">
        <v>88</v>
      </c>
      <c r="D1989" s="13" t="s">
        <v>49</v>
      </c>
      <c r="E1989" s="14" t="s">
        <v>50</v>
      </c>
      <c r="F1989" s="15">
        <v>3329</v>
      </c>
      <c r="G1989" s="86">
        <v>97.35</v>
      </c>
      <c r="H1989" s="87">
        <v>106.39999999999999</v>
      </c>
      <c r="I1989" s="87">
        <v>0</v>
      </c>
      <c r="J1989" s="92">
        <v>0</v>
      </c>
      <c r="K1989" s="69">
        <f t="shared" si="96"/>
        <v>97.35</v>
      </c>
      <c r="L1989" s="69">
        <f t="shared" si="97"/>
        <v>-9.0499999999999972</v>
      </c>
      <c r="M1989" s="69">
        <f t="shared" si="98"/>
        <v>0</v>
      </c>
    </row>
    <row r="1990" spans="1:14" x14ac:dyDescent="0.2">
      <c r="A1990" s="20" t="s">
        <v>349</v>
      </c>
      <c r="B1990" s="21" t="s">
        <v>350</v>
      </c>
      <c r="C1990" s="12" t="s">
        <v>88</v>
      </c>
      <c r="D1990" s="16" t="s">
        <v>51</v>
      </c>
      <c r="E1990" s="17" t="s">
        <v>52</v>
      </c>
      <c r="F1990" s="15">
        <v>3331</v>
      </c>
      <c r="G1990" s="86">
        <v>108.66</v>
      </c>
      <c r="H1990" s="87">
        <v>117.71</v>
      </c>
      <c r="I1990" s="87">
        <v>0</v>
      </c>
      <c r="J1990" s="92">
        <v>679</v>
      </c>
      <c r="K1990" s="69">
        <f t="shared" si="96"/>
        <v>108.66</v>
      </c>
      <c r="L1990" s="69">
        <f t="shared" si="97"/>
        <v>-9.0499999999999972</v>
      </c>
      <c r="M1990" s="69">
        <f t="shared" si="98"/>
        <v>-6144.949999999998</v>
      </c>
    </row>
    <row r="1991" spans="1:14" x14ac:dyDescent="0.2">
      <c r="A1991" s="20" t="s">
        <v>153</v>
      </c>
      <c r="B1991" s="21" t="s">
        <v>154</v>
      </c>
      <c r="C1991" s="12" t="s">
        <v>97</v>
      </c>
      <c r="D1991" s="13" t="s">
        <v>21</v>
      </c>
      <c r="E1991" s="14" t="s">
        <v>22</v>
      </c>
      <c r="F1991" s="15">
        <v>3301</v>
      </c>
      <c r="G1991" s="86">
        <v>85.84</v>
      </c>
      <c r="H1991" s="87">
        <v>86.070000000000007</v>
      </c>
      <c r="I1991" s="87">
        <v>0</v>
      </c>
      <c r="J1991" s="92">
        <v>0</v>
      </c>
      <c r="K1991" s="69">
        <f t="shared" si="96"/>
        <v>85.84</v>
      </c>
      <c r="L1991" s="69">
        <f t="shared" si="97"/>
        <v>-0.23000000000000398</v>
      </c>
      <c r="M1991" s="69">
        <f t="shared" si="98"/>
        <v>0</v>
      </c>
      <c r="N1991" s="70">
        <f>SUM(M1991:M2006)</f>
        <v>-2525.3999999999814</v>
      </c>
    </row>
    <row r="1992" spans="1:14" x14ac:dyDescent="0.2">
      <c r="A1992" s="20" t="s">
        <v>153</v>
      </c>
      <c r="B1992" s="21" t="s">
        <v>154</v>
      </c>
      <c r="C1992" s="12" t="s">
        <v>97</v>
      </c>
      <c r="D1992" s="13" t="s">
        <v>23</v>
      </c>
      <c r="E1992" s="14" t="s">
        <v>24</v>
      </c>
      <c r="F1992" s="15">
        <v>3303</v>
      </c>
      <c r="G1992" s="86">
        <v>93.05</v>
      </c>
      <c r="H1992" s="87">
        <v>93.28</v>
      </c>
      <c r="I1992" s="87">
        <v>0</v>
      </c>
      <c r="J1992" s="92">
        <v>32</v>
      </c>
      <c r="K1992" s="69">
        <f t="shared" si="96"/>
        <v>93.05</v>
      </c>
      <c r="L1992" s="69">
        <f t="shared" si="97"/>
        <v>-0.23000000000000398</v>
      </c>
      <c r="M1992" s="69">
        <f t="shared" si="98"/>
        <v>-7.3600000000001273</v>
      </c>
    </row>
    <row r="1993" spans="1:14" x14ac:dyDescent="0.2">
      <c r="A1993" s="20" t="s">
        <v>153</v>
      </c>
      <c r="B1993" s="21" t="s">
        <v>154</v>
      </c>
      <c r="C1993" s="12" t="s">
        <v>97</v>
      </c>
      <c r="D1993" s="13" t="s">
        <v>25</v>
      </c>
      <c r="E1993" s="14" t="s">
        <v>26</v>
      </c>
      <c r="F1993" s="15">
        <v>3305</v>
      </c>
      <c r="G1993" s="86">
        <v>83.96</v>
      </c>
      <c r="H1993" s="87">
        <v>84.19</v>
      </c>
      <c r="I1993" s="87">
        <v>0</v>
      </c>
      <c r="J1993" s="92">
        <v>0</v>
      </c>
      <c r="K1993" s="69">
        <f t="shared" si="96"/>
        <v>83.96</v>
      </c>
      <c r="L1993" s="69">
        <f t="shared" si="97"/>
        <v>-0.23000000000000398</v>
      </c>
      <c r="M1993" s="69">
        <f t="shared" si="98"/>
        <v>0</v>
      </c>
    </row>
    <row r="1994" spans="1:14" x14ac:dyDescent="0.2">
      <c r="A1994" s="20" t="s">
        <v>153</v>
      </c>
      <c r="B1994" s="21" t="s">
        <v>154</v>
      </c>
      <c r="C1994" s="12" t="s">
        <v>97</v>
      </c>
      <c r="D1994" s="13" t="s">
        <v>27</v>
      </c>
      <c r="E1994" s="14" t="s">
        <v>28</v>
      </c>
      <c r="F1994" s="15">
        <v>3307</v>
      </c>
      <c r="G1994" s="86">
        <v>91.72</v>
      </c>
      <c r="H1994" s="87">
        <v>91.95</v>
      </c>
      <c r="I1994" s="87">
        <v>0</v>
      </c>
      <c r="J1994" s="92">
        <v>0</v>
      </c>
      <c r="K1994" s="69">
        <f t="shared" si="96"/>
        <v>91.72</v>
      </c>
      <c r="L1994" s="69">
        <f t="shared" si="97"/>
        <v>-0.23000000000000398</v>
      </c>
      <c r="M1994" s="69">
        <f t="shared" si="98"/>
        <v>0</v>
      </c>
    </row>
    <row r="1995" spans="1:14" x14ac:dyDescent="0.2">
      <c r="A1995" s="20" t="s">
        <v>153</v>
      </c>
      <c r="B1995" s="21" t="s">
        <v>154</v>
      </c>
      <c r="C1995" s="12" t="s">
        <v>97</v>
      </c>
      <c r="D1995" s="13" t="s">
        <v>29</v>
      </c>
      <c r="E1995" s="14" t="s">
        <v>30</v>
      </c>
      <c r="F1995" s="15">
        <v>3309</v>
      </c>
      <c r="G1995" s="86">
        <v>57.47</v>
      </c>
      <c r="H1995" s="87">
        <v>57.699999999999996</v>
      </c>
      <c r="I1995" s="87">
        <v>0</v>
      </c>
      <c r="J1995" s="92">
        <v>1450</v>
      </c>
      <c r="K1995" s="69">
        <f t="shared" si="96"/>
        <v>57.47</v>
      </c>
      <c r="L1995" s="69">
        <f t="shared" si="97"/>
        <v>-0.22999999999999687</v>
      </c>
      <c r="M1995" s="69">
        <f t="shared" si="98"/>
        <v>-333.49999999999545</v>
      </c>
    </row>
    <row r="1996" spans="1:14" x14ac:dyDescent="0.2">
      <c r="A1996" s="20" t="s">
        <v>153</v>
      </c>
      <c r="B1996" s="21" t="s">
        <v>154</v>
      </c>
      <c r="C1996" s="12" t="s">
        <v>97</v>
      </c>
      <c r="D1996" s="13" t="s">
        <v>31</v>
      </c>
      <c r="E1996" s="14" t="s">
        <v>32</v>
      </c>
      <c r="F1996" s="15">
        <v>3311</v>
      </c>
      <c r="G1996" s="86">
        <v>73.06</v>
      </c>
      <c r="H1996" s="87">
        <v>73.290000000000006</v>
      </c>
      <c r="I1996" s="87">
        <v>0</v>
      </c>
      <c r="J1996" s="92">
        <v>816</v>
      </c>
      <c r="K1996" s="69">
        <f t="shared" si="96"/>
        <v>73.06</v>
      </c>
      <c r="L1996" s="69">
        <f t="shared" si="97"/>
        <v>-0.23000000000000398</v>
      </c>
      <c r="M1996" s="69">
        <f t="shared" si="98"/>
        <v>-187.68000000000325</v>
      </c>
    </row>
    <row r="1997" spans="1:14" x14ac:dyDescent="0.2">
      <c r="A1997" s="20" t="s">
        <v>153</v>
      </c>
      <c r="B1997" s="21" t="s">
        <v>154</v>
      </c>
      <c r="C1997" s="12" t="s">
        <v>97</v>
      </c>
      <c r="D1997" s="13" t="s">
        <v>33</v>
      </c>
      <c r="E1997" s="14" t="s">
        <v>34</v>
      </c>
      <c r="F1997" s="15">
        <v>3313</v>
      </c>
      <c r="G1997" s="86">
        <v>77.58</v>
      </c>
      <c r="H1997" s="87">
        <v>77.81</v>
      </c>
      <c r="I1997" s="87">
        <v>0</v>
      </c>
      <c r="J1997" s="92">
        <v>123</v>
      </c>
      <c r="K1997" s="69">
        <f t="shared" si="96"/>
        <v>77.58</v>
      </c>
      <c r="L1997" s="69">
        <f t="shared" si="97"/>
        <v>-0.23000000000000398</v>
      </c>
      <c r="M1997" s="69">
        <f t="shared" si="98"/>
        <v>-28.290000000000489</v>
      </c>
    </row>
    <row r="1998" spans="1:14" x14ac:dyDescent="0.2">
      <c r="A1998" s="20" t="s">
        <v>153</v>
      </c>
      <c r="B1998" s="21" t="s">
        <v>154</v>
      </c>
      <c r="C1998" s="12" t="s">
        <v>97</v>
      </c>
      <c r="D1998" s="13" t="s">
        <v>35</v>
      </c>
      <c r="E1998" s="14" t="s">
        <v>36</v>
      </c>
      <c r="F1998" s="15">
        <v>3315</v>
      </c>
      <c r="G1998" s="86">
        <v>88.15</v>
      </c>
      <c r="H1998" s="87">
        <v>88.38000000000001</v>
      </c>
      <c r="I1998" s="87">
        <v>0</v>
      </c>
      <c r="J1998" s="92">
        <v>0</v>
      </c>
      <c r="K1998" s="69">
        <f t="shared" si="96"/>
        <v>88.15</v>
      </c>
      <c r="L1998" s="69">
        <f t="shared" si="97"/>
        <v>-0.23000000000000398</v>
      </c>
      <c r="M1998" s="69">
        <f t="shared" si="98"/>
        <v>0</v>
      </c>
    </row>
    <row r="1999" spans="1:14" x14ac:dyDescent="0.2">
      <c r="A1999" s="20" t="s">
        <v>153</v>
      </c>
      <c r="B1999" s="21" t="s">
        <v>154</v>
      </c>
      <c r="C1999" s="12" t="s">
        <v>97</v>
      </c>
      <c r="D1999" s="13" t="s">
        <v>37</v>
      </c>
      <c r="E1999" s="14" t="s">
        <v>38</v>
      </c>
      <c r="F1999" s="15">
        <v>3317</v>
      </c>
      <c r="G1999" s="86">
        <v>57.05</v>
      </c>
      <c r="H1999" s="87">
        <v>57.279999999999994</v>
      </c>
      <c r="I1999" s="87">
        <v>0</v>
      </c>
      <c r="J1999" s="92">
        <v>332</v>
      </c>
      <c r="K1999" s="69">
        <f t="shared" si="96"/>
        <v>57.05</v>
      </c>
      <c r="L1999" s="69">
        <f t="shared" si="97"/>
        <v>-0.22999999999999687</v>
      </c>
      <c r="M1999" s="69">
        <f t="shared" si="98"/>
        <v>-76.359999999998962</v>
      </c>
    </row>
    <row r="2000" spans="1:14" x14ac:dyDescent="0.2">
      <c r="A2000" s="20" t="s">
        <v>153</v>
      </c>
      <c r="B2000" s="21" t="s">
        <v>154</v>
      </c>
      <c r="C2000" s="12" t="s">
        <v>97</v>
      </c>
      <c r="D2000" s="13" t="s">
        <v>39</v>
      </c>
      <c r="E2000" s="14" t="s">
        <v>40</v>
      </c>
      <c r="F2000" s="15">
        <v>3319</v>
      </c>
      <c r="G2000" s="86">
        <v>68.069999999999993</v>
      </c>
      <c r="H2000" s="87">
        <v>68.3</v>
      </c>
      <c r="I2000" s="87">
        <v>0</v>
      </c>
      <c r="J2000" s="92">
        <v>0</v>
      </c>
      <c r="K2000" s="69">
        <f t="shared" si="96"/>
        <v>68.069999999999993</v>
      </c>
      <c r="L2000" s="69">
        <f t="shared" si="97"/>
        <v>-0.23000000000000398</v>
      </c>
      <c r="M2000" s="69">
        <f t="shared" si="98"/>
        <v>0</v>
      </c>
    </row>
    <row r="2001" spans="1:14" x14ac:dyDescent="0.2">
      <c r="A2001" s="20" t="s">
        <v>153</v>
      </c>
      <c r="B2001" s="21" t="s">
        <v>154</v>
      </c>
      <c r="C2001" s="12" t="s">
        <v>97</v>
      </c>
      <c r="D2001" s="13" t="s">
        <v>41</v>
      </c>
      <c r="E2001" s="14" t="s">
        <v>42</v>
      </c>
      <c r="F2001" s="15">
        <v>3321</v>
      </c>
      <c r="G2001" s="86">
        <v>75.3</v>
      </c>
      <c r="H2001" s="87">
        <v>75.53</v>
      </c>
      <c r="I2001" s="87">
        <v>0</v>
      </c>
      <c r="J2001" s="92">
        <v>279</v>
      </c>
      <c r="K2001" s="69">
        <f t="shared" si="96"/>
        <v>75.3</v>
      </c>
      <c r="L2001" s="69">
        <f t="shared" si="97"/>
        <v>-0.23000000000000398</v>
      </c>
      <c r="M2001" s="69">
        <f t="shared" si="98"/>
        <v>-64.17000000000111</v>
      </c>
    </row>
    <row r="2002" spans="1:14" x14ac:dyDescent="0.2">
      <c r="A2002" s="20" t="s">
        <v>153</v>
      </c>
      <c r="B2002" s="21" t="s">
        <v>154</v>
      </c>
      <c r="C2002" s="12" t="s">
        <v>97</v>
      </c>
      <c r="D2002" s="13" t="s">
        <v>43</v>
      </c>
      <c r="E2002" s="14" t="s">
        <v>44</v>
      </c>
      <c r="F2002" s="15">
        <v>3323</v>
      </c>
      <c r="G2002" s="86">
        <v>49.02</v>
      </c>
      <c r="H2002" s="87">
        <v>49.25</v>
      </c>
      <c r="I2002" s="87">
        <v>0</v>
      </c>
      <c r="J2002" s="92">
        <v>3189</v>
      </c>
      <c r="K2002" s="69">
        <f t="shared" si="96"/>
        <v>49.02</v>
      </c>
      <c r="L2002" s="69">
        <f t="shared" si="97"/>
        <v>-0.22999999999999687</v>
      </c>
      <c r="M2002" s="69">
        <f t="shared" si="98"/>
        <v>-733.46999999999002</v>
      </c>
    </row>
    <row r="2003" spans="1:14" x14ac:dyDescent="0.2">
      <c r="A2003" s="20" t="s">
        <v>153</v>
      </c>
      <c r="B2003" s="21" t="s">
        <v>154</v>
      </c>
      <c r="C2003" s="12" t="s">
        <v>97</v>
      </c>
      <c r="D2003" s="13" t="s">
        <v>45</v>
      </c>
      <c r="E2003" s="14" t="s">
        <v>46</v>
      </c>
      <c r="F2003" s="15">
        <v>3325</v>
      </c>
      <c r="G2003" s="86">
        <v>61.61</v>
      </c>
      <c r="H2003" s="87">
        <v>61.839999999999996</v>
      </c>
      <c r="I2003" s="87">
        <v>0</v>
      </c>
      <c r="J2003" s="92">
        <v>3874</v>
      </c>
      <c r="K2003" s="69">
        <f t="shared" si="96"/>
        <v>61.61</v>
      </c>
      <c r="L2003" s="69">
        <f t="shared" si="97"/>
        <v>-0.22999999999999687</v>
      </c>
      <c r="M2003" s="69">
        <f t="shared" si="98"/>
        <v>-891.01999999998793</v>
      </c>
    </row>
    <row r="2004" spans="1:14" x14ac:dyDescent="0.2">
      <c r="A2004" s="20" t="s">
        <v>153</v>
      </c>
      <c r="B2004" s="21" t="s">
        <v>154</v>
      </c>
      <c r="C2004" s="12" t="s">
        <v>97</v>
      </c>
      <c r="D2004" s="13" t="s">
        <v>47</v>
      </c>
      <c r="E2004" s="14" t="s">
        <v>48</v>
      </c>
      <c r="F2004" s="15">
        <v>3327</v>
      </c>
      <c r="G2004" s="86">
        <v>68.069999999999993</v>
      </c>
      <c r="H2004" s="87">
        <v>68.3</v>
      </c>
      <c r="I2004" s="87">
        <v>0</v>
      </c>
      <c r="J2004" s="92">
        <v>66</v>
      </c>
      <c r="K2004" s="69">
        <f t="shared" si="96"/>
        <v>68.069999999999993</v>
      </c>
      <c r="L2004" s="69">
        <f t="shared" si="97"/>
        <v>-0.23000000000000398</v>
      </c>
      <c r="M2004" s="69">
        <f t="shared" si="98"/>
        <v>-15.180000000000263</v>
      </c>
    </row>
    <row r="2005" spans="1:14" x14ac:dyDescent="0.2">
      <c r="A2005" s="20" t="s">
        <v>153</v>
      </c>
      <c r="B2005" s="21" t="s">
        <v>154</v>
      </c>
      <c r="C2005" s="12" t="s">
        <v>97</v>
      </c>
      <c r="D2005" s="13" t="s">
        <v>49</v>
      </c>
      <c r="E2005" s="14" t="s">
        <v>50</v>
      </c>
      <c r="F2005" s="15">
        <v>3329</v>
      </c>
      <c r="G2005" s="86">
        <v>72.66</v>
      </c>
      <c r="H2005" s="87">
        <v>72.89</v>
      </c>
      <c r="I2005" s="87">
        <v>0</v>
      </c>
      <c r="J2005" s="92">
        <v>584</v>
      </c>
      <c r="K2005" s="69">
        <f t="shared" si="96"/>
        <v>72.66</v>
      </c>
      <c r="L2005" s="69">
        <f t="shared" si="97"/>
        <v>-0.23000000000000398</v>
      </c>
      <c r="M2005" s="69">
        <f t="shared" si="98"/>
        <v>-134.32000000000232</v>
      </c>
    </row>
    <row r="2006" spans="1:14" x14ac:dyDescent="0.2">
      <c r="A2006" s="20" t="s">
        <v>153</v>
      </c>
      <c r="B2006" s="21" t="s">
        <v>154</v>
      </c>
      <c r="C2006" s="12" t="s">
        <v>97</v>
      </c>
      <c r="D2006" s="16" t="s">
        <v>51</v>
      </c>
      <c r="E2006" s="17" t="s">
        <v>52</v>
      </c>
      <c r="F2006" s="15">
        <v>3331</v>
      </c>
      <c r="G2006" s="86">
        <v>80.52</v>
      </c>
      <c r="H2006" s="87">
        <v>80.75</v>
      </c>
      <c r="I2006" s="87">
        <v>0</v>
      </c>
      <c r="J2006" s="92">
        <v>235</v>
      </c>
      <c r="K2006" s="69">
        <f t="shared" si="96"/>
        <v>80.52</v>
      </c>
      <c r="L2006" s="69">
        <f t="shared" si="97"/>
        <v>-0.23000000000000398</v>
      </c>
      <c r="M2006" s="69">
        <f t="shared" si="98"/>
        <v>-54.050000000000935</v>
      </c>
    </row>
    <row r="2007" spans="1:14" x14ac:dyDescent="0.2">
      <c r="A2007" s="20" t="s">
        <v>318</v>
      </c>
      <c r="B2007" s="21" t="s">
        <v>319</v>
      </c>
      <c r="C2007" s="12" t="s">
        <v>88</v>
      </c>
      <c r="D2007" s="13" t="s">
        <v>21</v>
      </c>
      <c r="E2007" s="14" t="s">
        <v>22</v>
      </c>
      <c r="F2007" s="15">
        <v>3301</v>
      </c>
      <c r="G2007" s="86">
        <v>116.14</v>
      </c>
      <c r="H2007" s="87">
        <v>116.38</v>
      </c>
      <c r="I2007" s="87">
        <v>0</v>
      </c>
      <c r="J2007" s="92">
        <v>0</v>
      </c>
      <c r="K2007" s="69">
        <f t="shared" ref="K2007:K2070" si="99">+G2007+I2007</f>
        <v>116.14</v>
      </c>
      <c r="L2007" s="69">
        <f t="shared" ref="L2007:L2070" si="100">+K2007-H2007</f>
        <v>-0.23999999999999488</v>
      </c>
      <c r="M2007" s="69">
        <f t="shared" ref="M2007:M2070" si="101">+L2007*J2007</f>
        <v>0</v>
      </c>
      <c r="N2007" s="70">
        <f>SUM(M2007:M2022)</f>
        <v>-6536.1599999998643</v>
      </c>
    </row>
    <row r="2008" spans="1:14" x14ac:dyDescent="0.2">
      <c r="A2008" s="20" t="s">
        <v>318</v>
      </c>
      <c r="B2008" s="21" t="s">
        <v>319</v>
      </c>
      <c r="C2008" s="12" t="s">
        <v>88</v>
      </c>
      <c r="D2008" s="13" t="s">
        <v>23</v>
      </c>
      <c r="E2008" s="14" t="s">
        <v>24</v>
      </c>
      <c r="F2008" s="15">
        <v>3303</v>
      </c>
      <c r="G2008" s="86">
        <v>126.51</v>
      </c>
      <c r="H2008" s="87">
        <v>126.75</v>
      </c>
      <c r="I2008" s="87">
        <v>0</v>
      </c>
      <c r="J2008" s="92">
        <v>0</v>
      </c>
      <c r="K2008" s="69">
        <f t="shared" si="99"/>
        <v>126.51</v>
      </c>
      <c r="L2008" s="69">
        <f t="shared" si="100"/>
        <v>-0.23999999999999488</v>
      </c>
      <c r="M2008" s="69">
        <f t="shared" si="101"/>
        <v>0</v>
      </c>
    </row>
    <row r="2009" spans="1:14" x14ac:dyDescent="0.2">
      <c r="A2009" s="20" t="s">
        <v>318</v>
      </c>
      <c r="B2009" s="21" t="s">
        <v>319</v>
      </c>
      <c r="C2009" s="12" t="s">
        <v>88</v>
      </c>
      <c r="D2009" s="13" t="s">
        <v>25</v>
      </c>
      <c r="E2009" s="14" t="s">
        <v>26</v>
      </c>
      <c r="F2009" s="15">
        <v>3305</v>
      </c>
      <c r="G2009" s="86">
        <v>113.51</v>
      </c>
      <c r="H2009" s="87">
        <v>113.75</v>
      </c>
      <c r="I2009" s="87">
        <v>0</v>
      </c>
      <c r="J2009" s="92">
        <v>0</v>
      </c>
      <c r="K2009" s="69">
        <f t="shared" si="99"/>
        <v>113.51</v>
      </c>
      <c r="L2009" s="69">
        <f t="shared" si="100"/>
        <v>-0.23999999999999488</v>
      </c>
      <c r="M2009" s="69">
        <f t="shared" si="101"/>
        <v>0</v>
      </c>
    </row>
    <row r="2010" spans="1:14" x14ac:dyDescent="0.2">
      <c r="A2010" s="20" t="s">
        <v>318</v>
      </c>
      <c r="B2010" s="21" t="s">
        <v>319</v>
      </c>
      <c r="C2010" s="12" t="s">
        <v>88</v>
      </c>
      <c r="D2010" s="13" t="s">
        <v>27</v>
      </c>
      <c r="E2010" s="14" t="s">
        <v>28</v>
      </c>
      <c r="F2010" s="15">
        <v>3307</v>
      </c>
      <c r="G2010" s="86">
        <v>124.52</v>
      </c>
      <c r="H2010" s="87">
        <v>124.75999999999999</v>
      </c>
      <c r="I2010" s="87">
        <v>0</v>
      </c>
      <c r="J2010" s="92">
        <v>0</v>
      </c>
      <c r="K2010" s="69">
        <f t="shared" si="99"/>
        <v>124.52</v>
      </c>
      <c r="L2010" s="69">
        <f t="shared" si="100"/>
        <v>-0.23999999999999488</v>
      </c>
      <c r="M2010" s="69">
        <f t="shared" si="101"/>
        <v>0</v>
      </c>
    </row>
    <row r="2011" spans="1:14" x14ac:dyDescent="0.2">
      <c r="A2011" s="20" t="s">
        <v>318</v>
      </c>
      <c r="B2011" s="21" t="s">
        <v>319</v>
      </c>
      <c r="C2011" s="12" t="s">
        <v>88</v>
      </c>
      <c r="D2011" s="13" t="s">
        <v>29</v>
      </c>
      <c r="E2011" s="14" t="s">
        <v>30</v>
      </c>
      <c r="F2011" s="15">
        <v>3309</v>
      </c>
      <c r="G2011" s="86">
        <v>75.55</v>
      </c>
      <c r="H2011" s="87">
        <v>75.789999999999992</v>
      </c>
      <c r="I2011" s="87">
        <v>0</v>
      </c>
      <c r="J2011" s="92">
        <v>1409</v>
      </c>
      <c r="K2011" s="69">
        <f t="shared" si="99"/>
        <v>75.55</v>
      </c>
      <c r="L2011" s="69">
        <f t="shared" si="100"/>
        <v>-0.23999999999999488</v>
      </c>
      <c r="M2011" s="69">
        <f t="shared" si="101"/>
        <v>-338.15999999999281</v>
      </c>
    </row>
    <row r="2012" spans="1:14" x14ac:dyDescent="0.2">
      <c r="A2012" s="20" t="s">
        <v>318</v>
      </c>
      <c r="B2012" s="21" t="s">
        <v>319</v>
      </c>
      <c r="C2012" s="12" t="s">
        <v>88</v>
      </c>
      <c r="D2012" s="13" t="s">
        <v>31</v>
      </c>
      <c r="E2012" s="14" t="s">
        <v>32</v>
      </c>
      <c r="F2012" s="15">
        <v>3311</v>
      </c>
      <c r="G2012" s="86">
        <v>97.93</v>
      </c>
      <c r="H2012" s="87">
        <v>98.17</v>
      </c>
      <c r="I2012" s="87">
        <v>0</v>
      </c>
      <c r="J2012" s="92">
        <v>216</v>
      </c>
      <c r="K2012" s="69">
        <f t="shared" si="99"/>
        <v>97.93</v>
      </c>
      <c r="L2012" s="69">
        <f t="shared" si="100"/>
        <v>-0.23999999999999488</v>
      </c>
      <c r="M2012" s="69">
        <f t="shared" si="101"/>
        <v>-51.839999999998895</v>
      </c>
    </row>
    <row r="2013" spans="1:14" x14ac:dyDescent="0.2">
      <c r="A2013" s="20" t="s">
        <v>318</v>
      </c>
      <c r="B2013" s="21" t="s">
        <v>319</v>
      </c>
      <c r="C2013" s="12" t="s">
        <v>88</v>
      </c>
      <c r="D2013" s="13" t="s">
        <v>33</v>
      </c>
      <c r="E2013" s="14" t="s">
        <v>34</v>
      </c>
      <c r="F2013" s="15">
        <v>3313</v>
      </c>
      <c r="G2013" s="86">
        <v>104.39</v>
      </c>
      <c r="H2013" s="87">
        <v>104.63</v>
      </c>
      <c r="I2013" s="87">
        <v>0</v>
      </c>
      <c r="J2013" s="92">
        <v>85</v>
      </c>
      <c r="K2013" s="69">
        <f t="shared" si="99"/>
        <v>104.39</v>
      </c>
      <c r="L2013" s="69">
        <f t="shared" si="100"/>
        <v>-0.23999999999999488</v>
      </c>
      <c r="M2013" s="69">
        <f t="shared" si="101"/>
        <v>-20.399999999999565</v>
      </c>
    </row>
    <row r="2014" spans="1:14" x14ac:dyDescent="0.2">
      <c r="A2014" s="20" t="s">
        <v>318</v>
      </c>
      <c r="B2014" s="21" t="s">
        <v>319</v>
      </c>
      <c r="C2014" s="12" t="s">
        <v>88</v>
      </c>
      <c r="D2014" s="13" t="s">
        <v>35</v>
      </c>
      <c r="E2014" s="14" t="s">
        <v>36</v>
      </c>
      <c r="F2014" s="15">
        <v>3315</v>
      </c>
      <c r="G2014" s="86">
        <v>119.51</v>
      </c>
      <c r="H2014" s="87">
        <v>119.75</v>
      </c>
      <c r="I2014" s="87">
        <v>0</v>
      </c>
      <c r="J2014" s="92">
        <v>0</v>
      </c>
      <c r="K2014" s="69">
        <f t="shared" si="99"/>
        <v>119.51</v>
      </c>
      <c r="L2014" s="69">
        <f t="shared" si="100"/>
        <v>-0.23999999999999488</v>
      </c>
      <c r="M2014" s="69">
        <f t="shared" si="101"/>
        <v>0</v>
      </c>
    </row>
    <row r="2015" spans="1:14" x14ac:dyDescent="0.2">
      <c r="A2015" s="20" t="s">
        <v>318</v>
      </c>
      <c r="B2015" s="21" t="s">
        <v>319</v>
      </c>
      <c r="C2015" s="12" t="s">
        <v>88</v>
      </c>
      <c r="D2015" s="13" t="s">
        <v>37</v>
      </c>
      <c r="E2015" s="14" t="s">
        <v>38</v>
      </c>
      <c r="F2015" s="15">
        <v>3317</v>
      </c>
      <c r="G2015" s="86">
        <v>74.959999999999994</v>
      </c>
      <c r="H2015" s="87">
        <v>75.199999999999989</v>
      </c>
      <c r="I2015" s="87">
        <v>0</v>
      </c>
      <c r="J2015" s="92">
        <v>0</v>
      </c>
      <c r="K2015" s="69">
        <f t="shared" si="99"/>
        <v>74.959999999999994</v>
      </c>
      <c r="L2015" s="69">
        <f t="shared" si="100"/>
        <v>-0.23999999999999488</v>
      </c>
      <c r="M2015" s="69">
        <f t="shared" si="101"/>
        <v>0</v>
      </c>
    </row>
    <row r="2016" spans="1:14" x14ac:dyDescent="0.2">
      <c r="A2016" s="20" t="s">
        <v>318</v>
      </c>
      <c r="B2016" s="21" t="s">
        <v>319</v>
      </c>
      <c r="C2016" s="12" t="s">
        <v>88</v>
      </c>
      <c r="D2016" s="13" t="s">
        <v>39</v>
      </c>
      <c r="E2016" s="14" t="s">
        <v>40</v>
      </c>
      <c r="F2016" s="15">
        <v>3319</v>
      </c>
      <c r="G2016" s="86">
        <v>90.77</v>
      </c>
      <c r="H2016" s="87">
        <v>91.009999999999991</v>
      </c>
      <c r="I2016" s="87">
        <v>0</v>
      </c>
      <c r="J2016" s="92">
        <v>504</v>
      </c>
      <c r="K2016" s="69">
        <f t="shared" si="99"/>
        <v>90.77</v>
      </c>
      <c r="L2016" s="69">
        <f t="shared" si="100"/>
        <v>-0.23999999999999488</v>
      </c>
      <c r="M2016" s="69">
        <f t="shared" si="101"/>
        <v>-120.95999999999742</v>
      </c>
    </row>
    <row r="2017" spans="1:14" x14ac:dyDescent="0.2">
      <c r="A2017" s="20" t="s">
        <v>318</v>
      </c>
      <c r="B2017" s="21" t="s">
        <v>319</v>
      </c>
      <c r="C2017" s="12" t="s">
        <v>88</v>
      </c>
      <c r="D2017" s="13" t="s">
        <v>41</v>
      </c>
      <c r="E2017" s="14" t="s">
        <v>42</v>
      </c>
      <c r="F2017" s="15">
        <v>3321</v>
      </c>
      <c r="G2017" s="86">
        <v>101.15</v>
      </c>
      <c r="H2017" s="87">
        <v>101.39</v>
      </c>
      <c r="I2017" s="87">
        <v>0</v>
      </c>
      <c r="J2017" s="92">
        <v>0</v>
      </c>
      <c r="K2017" s="69">
        <f t="shared" si="99"/>
        <v>101.15</v>
      </c>
      <c r="L2017" s="69">
        <f t="shared" si="100"/>
        <v>-0.23999999999999488</v>
      </c>
      <c r="M2017" s="69">
        <f t="shared" si="101"/>
        <v>0</v>
      </c>
    </row>
    <row r="2018" spans="1:14" x14ac:dyDescent="0.2">
      <c r="A2018" s="20" t="s">
        <v>318</v>
      </c>
      <c r="B2018" s="21" t="s">
        <v>319</v>
      </c>
      <c r="C2018" s="12" t="s">
        <v>88</v>
      </c>
      <c r="D2018" s="13" t="s">
        <v>43</v>
      </c>
      <c r="E2018" s="14" t="s">
        <v>44</v>
      </c>
      <c r="F2018" s="15">
        <v>3323</v>
      </c>
      <c r="G2018" s="86">
        <v>63.48</v>
      </c>
      <c r="H2018" s="87">
        <v>63.72</v>
      </c>
      <c r="I2018" s="87">
        <v>0</v>
      </c>
      <c r="J2018" s="92">
        <v>386</v>
      </c>
      <c r="K2018" s="69">
        <f t="shared" si="99"/>
        <v>63.48</v>
      </c>
      <c r="L2018" s="69">
        <f t="shared" si="100"/>
        <v>-0.24000000000000199</v>
      </c>
      <c r="M2018" s="69">
        <f t="shared" si="101"/>
        <v>-92.640000000000768</v>
      </c>
    </row>
    <row r="2019" spans="1:14" x14ac:dyDescent="0.2">
      <c r="A2019" s="20" t="s">
        <v>318</v>
      </c>
      <c r="B2019" s="21" t="s">
        <v>319</v>
      </c>
      <c r="C2019" s="12" t="s">
        <v>88</v>
      </c>
      <c r="D2019" s="13" t="s">
        <v>45</v>
      </c>
      <c r="E2019" s="14" t="s">
        <v>46</v>
      </c>
      <c r="F2019" s="15">
        <v>3325</v>
      </c>
      <c r="G2019" s="86">
        <v>81.5</v>
      </c>
      <c r="H2019" s="87">
        <v>81.739999999999995</v>
      </c>
      <c r="I2019" s="87">
        <v>0</v>
      </c>
      <c r="J2019" s="92">
        <v>21201</v>
      </c>
      <c r="K2019" s="69">
        <f t="shared" si="99"/>
        <v>81.5</v>
      </c>
      <c r="L2019" s="69">
        <f t="shared" si="100"/>
        <v>-0.23999999999999488</v>
      </c>
      <c r="M2019" s="69">
        <f t="shared" si="101"/>
        <v>-5088.2399999998916</v>
      </c>
    </row>
    <row r="2020" spans="1:14" x14ac:dyDescent="0.2">
      <c r="A2020" s="20" t="s">
        <v>318</v>
      </c>
      <c r="B2020" s="21" t="s">
        <v>319</v>
      </c>
      <c r="C2020" s="12" t="s">
        <v>88</v>
      </c>
      <c r="D2020" s="13" t="s">
        <v>47</v>
      </c>
      <c r="E2020" s="14" t="s">
        <v>48</v>
      </c>
      <c r="F2020" s="15">
        <v>3327</v>
      </c>
      <c r="G2020" s="86">
        <v>90.77</v>
      </c>
      <c r="H2020" s="87">
        <v>91.009999999999991</v>
      </c>
      <c r="I2020" s="87">
        <v>0</v>
      </c>
      <c r="J2020" s="92">
        <v>2959</v>
      </c>
      <c r="K2020" s="69">
        <f t="shared" si="99"/>
        <v>90.77</v>
      </c>
      <c r="L2020" s="69">
        <f t="shared" si="100"/>
        <v>-0.23999999999999488</v>
      </c>
      <c r="M2020" s="69">
        <f t="shared" si="101"/>
        <v>-710.15999999998485</v>
      </c>
    </row>
    <row r="2021" spans="1:14" x14ac:dyDescent="0.2">
      <c r="A2021" s="20" t="s">
        <v>318</v>
      </c>
      <c r="B2021" s="21" t="s">
        <v>319</v>
      </c>
      <c r="C2021" s="12" t="s">
        <v>88</v>
      </c>
      <c r="D2021" s="13" t="s">
        <v>49</v>
      </c>
      <c r="E2021" s="14" t="s">
        <v>50</v>
      </c>
      <c r="F2021" s="15">
        <v>3329</v>
      </c>
      <c r="G2021" s="86">
        <v>97.35</v>
      </c>
      <c r="H2021" s="87">
        <v>97.589999999999989</v>
      </c>
      <c r="I2021" s="87">
        <v>0</v>
      </c>
      <c r="J2021" s="92">
        <v>466</v>
      </c>
      <c r="K2021" s="69">
        <f t="shared" si="99"/>
        <v>97.35</v>
      </c>
      <c r="L2021" s="69">
        <f t="shared" si="100"/>
        <v>-0.23999999999999488</v>
      </c>
      <c r="M2021" s="69">
        <f t="shared" si="101"/>
        <v>-111.83999999999762</v>
      </c>
    </row>
    <row r="2022" spans="1:14" x14ac:dyDescent="0.2">
      <c r="A2022" s="20" t="s">
        <v>318</v>
      </c>
      <c r="B2022" s="21" t="s">
        <v>319</v>
      </c>
      <c r="C2022" s="12" t="s">
        <v>88</v>
      </c>
      <c r="D2022" s="16" t="s">
        <v>51</v>
      </c>
      <c r="E2022" s="17" t="s">
        <v>52</v>
      </c>
      <c r="F2022" s="15">
        <v>3331</v>
      </c>
      <c r="G2022" s="86">
        <v>108.66</v>
      </c>
      <c r="H2022" s="87">
        <v>108.89999999999999</v>
      </c>
      <c r="I2022" s="87">
        <v>0</v>
      </c>
      <c r="J2022" s="92">
        <v>8</v>
      </c>
      <c r="K2022" s="69">
        <f t="shared" si="99"/>
        <v>108.66</v>
      </c>
      <c r="L2022" s="69">
        <f t="shared" si="100"/>
        <v>-0.23999999999999488</v>
      </c>
      <c r="M2022" s="69">
        <f t="shared" si="101"/>
        <v>-1.9199999999999591</v>
      </c>
    </row>
    <row r="2023" spans="1:14" x14ac:dyDescent="0.2">
      <c r="A2023" s="20" t="s">
        <v>351</v>
      </c>
      <c r="B2023" s="21" t="s">
        <v>352</v>
      </c>
      <c r="C2023" s="12" t="s">
        <v>124</v>
      </c>
      <c r="D2023" s="13" t="s">
        <v>21</v>
      </c>
      <c r="E2023" s="14" t="s">
        <v>22</v>
      </c>
      <c r="F2023" s="15">
        <v>3301</v>
      </c>
      <c r="G2023" s="86">
        <v>91.45</v>
      </c>
      <c r="H2023" s="87">
        <v>91.64</v>
      </c>
      <c r="I2023" s="87">
        <v>0</v>
      </c>
      <c r="J2023" s="92">
        <v>0</v>
      </c>
      <c r="K2023" s="69">
        <f t="shared" si="99"/>
        <v>91.45</v>
      </c>
      <c r="L2023" s="69">
        <f t="shared" si="100"/>
        <v>-0.18999999999999773</v>
      </c>
      <c r="M2023" s="69">
        <f t="shared" si="101"/>
        <v>0</v>
      </c>
      <c r="N2023" s="70">
        <f>SUM(M2023:M2038)</f>
        <v>-29.639999999999645</v>
      </c>
    </row>
    <row r="2024" spans="1:14" x14ac:dyDescent="0.2">
      <c r="A2024" s="20" t="s">
        <v>351</v>
      </c>
      <c r="B2024" s="21" t="s">
        <v>352</v>
      </c>
      <c r="C2024" s="12" t="s">
        <v>124</v>
      </c>
      <c r="D2024" s="13" t="s">
        <v>23</v>
      </c>
      <c r="E2024" s="14" t="s">
        <v>24</v>
      </c>
      <c r="F2024" s="15">
        <v>3303</v>
      </c>
      <c r="G2024" s="86">
        <v>99.26</v>
      </c>
      <c r="H2024" s="87">
        <v>99.45</v>
      </c>
      <c r="I2024" s="87">
        <v>0</v>
      </c>
      <c r="J2024" s="92">
        <v>0</v>
      </c>
      <c r="K2024" s="69">
        <f t="shared" si="99"/>
        <v>99.26</v>
      </c>
      <c r="L2024" s="69">
        <f t="shared" si="100"/>
        <v>-0.18999999999999773</v>
      </c>
      <c r="M2024" s="69">
        <f t="shared" si="101"/>
        <v>0</v>
      </c>
    </row>
    <row r="2025" spans="1:14" x14ac:dyDescent="0.2">
      <c r="A2025" s="20" t="s">
        <v>351</v>
      </c>
      <c r="B2025" s="21" t="s">
        <v>352</v>
      </c>
      <c r="C2025" s="12" t="s">
        <v>124</v>
      </c>
      <c r="D2025" s="13" t="s">
        <v>25</v>
      </c>
      <c r="E2025" s="14" t="s">
        <v>26</v>
      </c>
      <c r="F2025" s="15">
        <v>3305</v>
      </c>
      <c r="G2025" s="86">
        <v>89.35</v>
      </c>
      <c r="H2025" s="87">
        <v>89.539999999999992</v>
      </c>
      <c r="I2025" s="87">
        <v>0</v>
      </c>
      <c r="J2025" s="92">
        <v>0</v>
      </c>
      <c r="K2025" s="69">
        <f t="shared" si="99"/>
        <v>89.35</v>
      </c>
      <c r="L2025" s="69">
        <f t="shared" si="100"/>
        <v>-0.18999999999999773</v>
      </c>
      <c r="M2025" s="69">
        <f t="shared" si="101"/>
        <v>0</v>
      </c>
    </row>
    <row r="2026" spans="1:14" x14ac:dyDescent="0.2">
      <c r="A2026" s="20" t="s">
        <v>351</v>
      </c>
      <c r="B2026" s="21" t="s">
        <v>352</v>
      </c>
      <c r="C2026" s="12" t="s">
        <v>124</v>
      </c>
      <c r="D2026" s="13" t="s">
        <v>27</v>
      </c>
      <c r="E2026" s="14" t="s">
        <v>28</v>
      </c>
      <c r="F2026" s="15">
        <v>3307</v>
      </c>
      <c r="G2026" s="86">
        <v>97.95</v>
      </c>
      <c r="H2026" s="87">
        <v>98.14</v>
      </c>
      <c r="I2026" s="87">
        <v>0</v>
      </c>
      <c r="J2026" s="92">
        <v>0</v>
      </c>
      <c r="K2026" s="69">
        <f t="shared" si="99"/>
        <v>97.95</v>
      </c>
      <c r="L2026" s="69">
        <f t="shared" si="100"/>
        <v>-0.18999999999999773</v>
      </c>
      <c r="M2026" s="69">
        <f t="shared" si="101"/>
        <v>0</v>
      </c>
    </row>
    <row r="2027" spans="1:14" x14ac:dyDescent="0.2">
      <c r="A2027" s="20" t="s">
        <v>351</v>
      </c>
      <c r="B2027" s="21" t="s">
        <v>352</v>
      </c>
      <c r="C2027" s="12" t="s">
        <v>124</v>
      </c>
      <c r="D2027" s="13" t="s">
        <v>29</v>
      </c>
      <c r="E2027" s="14" t="s">
        <v>30</v>
      </c>
      <c r="F2027" s="15">
        <v>3309</v>
      </c>
      <c r="G2027" s="86">
        <v>60.43</v>
      </c>
      <c r="H2027" s="87">
        <v>60.62</v>
      </c>
      <c r="I2027" s="87">
        <v>0</v>
      </c>
      <c r="J2027" s="92">
        <v>47</v>
      </c>
      <c r="K2027" s="69">
        <f t="shared" si="99"/>
        <v>60.43</v>
      </c>
      <c r="L2027" s="69">
        <f t="shared" si="100"/>
        <v>-0.18999999999999773</v>
      </c>
      <c r="M2027" s="69">
        <f t="shared" si="101"/>
        <v>-8.9299999999998931</v>
      </c>
    </row>
    <row r="2028" spans="1:14" x14ac:dyDescent="0.2">
      <c r="A2028" s="20" t="s">
        <v>351</v>
      </c>
      <c r="B2028" s="21" t="s">
        <v>352</v>
      </c>
      <c r="C2028" s="12" t="s">
        <v>124</v>
      </c>
      <c r="D2028" s="13" t="s">
        <v>31</v>
      </c>
      <c r="E2028" s="14" t="s">
        <v>32</v>
      </c>
      <c r="F2028" s="15">
        <v>3311</v>
      </c>
      <c r="G2028" s="86">
        <v>77.400000000000006</v>
      </c>
      <c r="H2028" s="87">
        <v>77.59</v>
      </c>
      <c r="I2028" s="87">
        <v>0</v>
      </c>
      <c r="J2028" s="92">
        <v>0</v>
      </c>
      <c r="K2028" s="69">
        <f t="shared" si="99"/>
        <v>77.400000000000006</v>
      </c>
      <c r="L2028" s="69">
        <f t="shared" si="100"/>
        <v>-0.18999999999999773</v>
      </c>
      <c r="M2028" s="69">
        <f t="shared" si="101"/>
        <v>0</v>
      </c>
    </row>
    <row r="2029" spans="1:14" x14ac:dyDescent="0.2">
      <c r="A2029" s="20" t="s">
        <v>351</v>
      </c>
      <c r="B2029" s="21" t="s">
        <v>352</v>
      </c>
      <c r="C2029" s="12" t="s">
        <v>124</v>
      </c>
      <c r="D2029" s="13" t="s">
        <v>33</v>
      </c>
      <c r="E2029" s="14" t="s">
        <v>34</v>
      </c>
      <c r="F2029" s="15">
        <v>3313</v>
      </c>
      <c r="G2029" s="86">
        <v>82.36</v>
      </c>
      <c r="H2029" s="87">
        <v>82.55</v>
      </c>
      <c r="I2029" s="87">
        <v>0</v>
      </c>
      <c r="J2029" s="92">
        <v>0</v>
      </c>
      <c r="K2029" s="69">
        <f t="shared" si="99"/>
        <v>82.36</v>
      </c>
      <c r="L2029" s="69">
        <f t="shared" si="100"/>
        <v>-0.18999999999999773</v>
      </c>
      <c r="M2029" s="69">
        <f t="shared" si="101"/>
        <v>0</v>
      </c>
    </row>
    <row r="2030" spans="1:14" x14ac:dyDescent="0.2">
      <c r="A2030" s="20" t="s">
        <v>351</v>
      </c>
      <c r="B2030" s="21" t="s">
        <v>352</v>
      </c>
      <c r="C2030" s="12" t="s">
        <v>124</v>
      </c>
      <c r="D2030" s="13" t="s">
        <v>35</v>
      </c>
      <c r="E2030" s="14" t="s">
        <v>36</v>
      </c>
      <c r="F2030" s="15">
        <v>3315</v>
      </c>
      <c r="G2030" s="86">
        <v>93.9</v>
      </c>
      <c r="H2030" s="87">
        <v>94.09</v>
      </c>
      <c r="I2030" s="87">
        <v>0</v>
      </c>
      <c r="J2030" s="92">
        <v>0</v>
      </c>
      <c r="K2030" s="69">
        <f t="shared" si="99"/>
        <v>93.9</v>
      </c>
      <c r="L2030" s="69">
        <f t="shared" si="100"/>
        <v>-0.18999999999999773</v>
      </c>
      <c r="M2030" s="69">
        <f t="shared" si="101"/>
        <v>0</v>
      </c>
    </row>
    <row r="2031" spans="1:14" x14ac:dyDescent="0.2">
      <c r="A2031" s="20" t="s">
        <v>351</v>
      </c>
      <c r="B2031" s="21" t="s">
        <v>352</v>
      </c>
      <c r="C2031" s="12" t="s">
        <v>124</v>
      </c>
      <c r="D2031" s="13" t="s">
        <v>37</v>
      </c>
      <c r="E2031" s="14" t="s">
        <v>38</v>
      </c>
      <c r="F2031" s="15">
        <v>3317</v>
      </c>
      <c r="G2031" s="86">
        <v>59.98</v>
      </c>
      <c r="H2031" s="87">
        <v>60.169999999999995</v>
      </c>
      <c r="I2031" s="87">
        <v>0</v>
      </c>
      <c r="J2031" s="92">
        <v>0</v>
      </c>
      <c r="K2031" s="69">
        <f t="shared" si="99"/>
        <v>59.98</v>
      </c>
      <c r="L2031" s="69">
        <f t="shared" si="100"/>
        <v>-0.18999999999999773</v>
      </c>
      <c r="M2031" s="69">
        <f t="shared" si="101"/>
        <v>0</v>
      </c>
    </row>
    <row r="2032" spans="1:14" x14ac:dyDescent="0.2">
      <c r="A2032" s="20" t="s">
        <v>351</v>
      </c>
      <c r="B2032" s="21" t="s">
        <v>352</v>
      </c>
      <c r="C2032" s="12" t="s">
        <v>124</v>
      </c>
      <c r="D2032" s="13" t="s">
        <v>39</v>
      </c>
      <c r="E2032" s="14" t="s">
        <v>40</v>
      </c>
      <c r="F2032" s="15">
        <v>3319</v>
      </c>
      <c r="G2032" s="86">
        <v>71.959999999999994</v>
      </c>
      <c r="H2032" s="87">
        <v>72.149999999999991</v>
      </c>
      <c r="I2032" s="87">
        <v>0</v>
      </c>
      <c r="J2032" s="92">
        <v>0</v>
      </c>
      <c r="K2032" s="69">
        <f t="shared" si="99"/>
        <v>71.959999999999994</v>
      </c>
      <c r="L2032" s="69">
        <f t="shared" si="100"/>
        <v>-0.18999999999999773</v>
      </c>
      <c r="M2032" s="69">
        <f t="shared" si="101"/>
        <v>0</v>
      </c>
    </row>
    <row r="2033" spans="1:14" x14ac:dyDescent="0.2">
      <c r="A2033" s="20" t="s">
        <v>351</v>
      </c>
      <c r="B2033" s="21" t="s">
        <v>352</v>
      </c>
      <c r="C2033" s="12" t="s">
        <v>124</v>
      </c>
      <c r="D2033" s="13" t="s">
        <v>41</v>
      </c>
      <c r="E2033" s="14" t="s">
        <v>42</v>
      </c>
      <c r="F2033" s="15">
        <v>3321</v>
      </c>
      <c r="G2033" s="86">
        <v>79.81</v>
      </c>
      <c r="H2033" s="87">
        <v>80</v>
      </c>
      <c r="I2033" s="87">
        <v>0</v>
      </c>
      <c r="J2033" s="92">
        <v>0</v>
      </c>
      <c r="K2033" s="69">
        <f t="shared" si="99"/>
        <v>79.81</v>
      </c>
      <c r="L2033" s="69">
        <f t="shared" si="100"/>
        <v>-0.18999999999999773</v>
      </c>
      <c r="M2033" s="69">
        <f t="shared" si="101"/>
        <v>0</v>
      </c>
    </row>
    <row r="2034" spans="1:14" x14ac:dyDescent="0.2">
      <c r="A2034" s="20" t="s">
        <v>351</v>
      </c>
      <c r="B2034" s="21" t="s">
        <v>352</v>
      </c>
      <c r="C2034" s="12" t="s">
        <v>124</v>
      </c>
      <c r="D2034" s="13" t="s">
        <v>43</v>
      </c>
      <c r="E2034" s="14" t="s">
        <v>44</v>
      </c>
      <c r="F2034" s="15">
        <v>3323</v>
      </c>
      <c r="G2034" s="86">
        <v>51.12</v>
      </c>
      <c r="H2034" s="87">
        <v>51.309999999999995</v>
      </c>
      <c r="I2034" s="87">
        <v>0</v>
      </c>
      <c r="J2034" s="92">
        <v>21</v>
      </c>
      <c r="K2034" s="69">
        <f t="shared" si="99"/>
        <v>51.12</v>
      </c>
      <c r="L2034" s="69">
        <f t="shared" si="100"/>
        <v>-0.18999999999999773</v>
      </c>
      <c r="M2034" s="69">
        <f t="shared" si="101"/>
        <v>-3.9899999999999523</v>
      </c>
    </row>
    <row r="2035" spans="1:14" x14ac:dyDescent="0.2">
      <c r="A2035" s="20" t="s">
        <v>351</v>
      </c>
      <c r="B2035" s="21" t="s">
        <v>352</v>
      </c>
      <c r="C2035" s="12" t="s">
        <v>124</v>
      </c>
      <c r="D2035" s="13" t="s">
        <v>45</v>
      </c>
      <c r="E2035" s="14" t="s">
        <v>46</v>
      </c>
      <c r="F2035" s="15">
        <v>3325</v>
      </c>
      <c r="G2035" s="86">
        <v>64.91</v>
      </c>
      <c r="H2035" s="87">
        <v>65.099999999999994</v>
      </c>
      <c r="I2035" s="87">
        <v>0</v>
      </c>
      <c r="J2035" s="92">
        <v>0</v>
      </c>
      <c r="K2035" s="69">
        <f t="shared" si="99"/>
        <v>64.91</v>
      </c>
      <c r="L2035" s="69">
        <f t="shared" si="100"/>
        <v>-0.18999999999999773</v>
      </c>
      <c r="M2035" s="69">
        <f t="shared" si="101"/>
        <v>0</v>
      </c>
    </row>
    <row r="2036" spans="1:14" x14ac:dyDescent="0.2">
      <c r="A2036" s="20" t="s">
        <v>351</v>
      </c>
      <c r="B2036" s="21" t="s">
        <v>352</v>
      </c>
      <c r="C2036" s="12" t="s">
        <v>124</v>
      </c>
      <c r="D2036" s="13" t="s">
        <v>47</v>
      </c>
      <c r="E2036" s="14" t="s">
        <v>48</v>
      </c>
      <c r="F2036" s="15">
        <v>3327</v>
      </c>
      <c r="G2036" s="86">
        <v>71.959999999999994</v>
      </c>
      <c r="H2036" s="87">
        <v>72.149999999999991</v>
      </c>
      <c r="I2036" s="87">
        <v>0</v>
      </c>
      <c r="J2036" s="92">
        <v>70</v>
      </c>
      <c r="K2036" s="69">
        <f t="shared" si="99"/>
        <v>71.959999999999994</v>
      </c>
      <c r="L2036" s="69">
        <f t="shared" si="100"/>
        <v>-0.18999999999999773</v>
      </c>
      <c r="M2036" s="69">
        <f t="shared" si="101"/>
        <v>-13.299999999999841</v>
      </c>
    </row>
    <row r="2037" spans="1:14" x14ac:dyDescent="0.2">
      <c r="A2037" s="20" t="s">
        <v>351</v>
      </c>
      <c r="B2037" s="21" t="s">
        <v>352</v>
      </c>
      <c r="C2037" s="12" t="s">
        <v>124</v>
      </c>
      <c r="D2037" s="13" t="s">
        <v>49</v>
      </c>
      <c r="E2037" s="14" t="s">
        <v>50</v>
      </c>
      <c r="F2037" s="15">
        <v>3329</v>
      </c>
      <c r="G2037" s="86">
        <v>76.95</v>
      </c>
      <c r="H2037" s="87">
        <v>77.14</v>
      </c>
      <c r="I2037" s="87">
        <v>0</v>
      </c>
      <c r="J2037" s="92">
        <v>18</v>
      </c>
      <c r="K2037" s="69">
        <f t="shared" si="99"/>
        <v>76.95</v>
      </c>
      <c r="L2037" s="69">
        <f t="shared" si="100"/>
        <v>-0.18999999999999773</v>
      </c>
      <c r="M2037" s="69">
        <f t="shared" si="101"/>
        <v>-3.4199999999999591</v>
      </c>
    </row>
    <row r="2038" spans="1:14" x14ac:dyDescent="0.2">
      <c r="A2038" s="20" t="s">
        <v>351</v>
      </c>
      <c r="B2038" s="21" t="s">
        <v>352</v>
      </c>
      <c r="C2038" s="12" t="s">
        <v>124</v>
      </c>
      <c r="D2038" s="16" t="s">
        <v>51</v>
      </c>
      <c r="E2038" s="17" t="s">
        <v>52</v>
      </c>
      <c r="F2038" s="15">
        <v>3331</v>
      </c>
      <c r="G2038" s="86">
        <v>85.46</v>
      </c>
      <c r="H2038" s="87">
        <v>85.649999999999991</v>
      </c>
      <c r="I2038" s="87">
        <v>0</v>
      </c>
      <c r="J2038" s="92">
        <v>0</v>
      </c>
      <c r="K2038" s="69">
        <f t="shared" si="99"/>
        <v>85.46</v>
      </c>
      <c r="L2038" s="69">
        <f t="shared" si="100"/>
        <v>-0.18999999999999773</v>
      </c>
      <c r="M2038" s="69">
        <f t="shared" si="101"/>
        <v>0</v>
      </c>
    </row>
    <row r="2039" spans="1:14" x14ac:dyDescent="0.2">
      <c r="A2039" s="12" t="s">
        <v>280</v>
      </c>
      <c r="B2039" s="23" t="s">
        <v>281</v>
      </c>
      <c r="C2039" s="12" t="s">
        <v>279</v>
      </c>
      <c r="D2039" s="13" t="s">
        <v>21</v>
      </c>
      <c r="E2039" s="14" t="s">
        <v>22</v>
      </c>
      <c r="F2039" s="15">
        <v>3301</v>
      </c>
      <c r="G2039" s="86">
        <v>91.48</v>
      </c>
      <c r="H2039" s="87">
        <v>91.55</v>
      </c>
      <c r="I2039" s="87">
        <v>0</v>
      </c>
      <c r="J2039" s="92">
        <v>0</v>
      </c>
      <c r="K2039" s="69">
        <f t="shared" si="99"/>
        <v>91.48</v>
      </c>
      <c r="L2039" s="69">
        <f t="shared" si="100"/>
        <v>-6.9999999999993179E-2</v>
      </c>
      <c r="M2039" s="69">
        <f t="shared" si="101"/>
        <v>0</v>
      </c>
      <c r="N2039" s="70">
        <f>SUM(M2039:M2054)</f>
        <v>-447.85999999995636</v>
      </c>
    </row>
    <row r="2040" spans="1:14" x14ac:dyDescent="0.2">
      <c r="A2040" s="12" t="s">
        <v>280</v>
      </c>
      <c r="B2040" s="23" t="s">
        <v>281</v>
      </c>
      <c r="C2040" s="12" t="s">
        <v>279</v>
      </c>
      <c r="D2040" s="13" t="s">
        <v>23</v>
      </c>
      <c r="E2040" s="14" t="s">
        <v>24</v>
      </c>
      <c r="F2040" s="15">
        <v>3303</v>
      </c>
      <c r="G2040" s="86">
        <v>99.15</v>
      </c>
      <c r="H2040" s="87">
        <v>99.22</v>
      </c>
      <c r="I2040" s="87">
        <v>0</v>
      </c>
      <c r="J2040" s="92">
        <v>0</v>
      </c>
      <c r="K2040" s="69">
        <f t="shared" si="99"/>
        <v>99.15</v>
      </c>
      <c r="L2040" s="69">
        <f t="shared" si="100"/>
        <v>-6.9999999999993179E-2</v>
      </c>
      <c r="M2040" s="69">
        <f t="shared" si="101"/>
        <v>0</v>
      </c>
    </row>
    <row r="2041" spans="1:14" x14ac:dyDescent="0.2">
      <c r="A2041" s="12" t="s">
        <v>280</v>
      </c>
      <c r="B2041" s="23" t="s">
        <v>281</v>
      </c>
      <c r="C2041" s="12" t="s">
        <v>279</v>
      </c>
      <c r="D2041" s="13" t="s">
        <v>25</v>
      </c>
      <c r="E2041" s="14" t="s">
        <v>26</v>
      </c>
      <c r="F2041" s="15">
        <v>3305</v>
      </c>
      <c r="G2041" s="86">
        <v>89.49</v>
      </c>
      <c r="H2041" s="87">
        <v>89.559999999999988</v>
      </c>
      <c r="I2041" s="87">
        <v>0</v>
      </c>
      <c r="J2041" s="92">
        <v>0</v>
      </c>
      <c r="K2041" s="69">
        <f t="shared" si="99"/>
        <v>89.49</v>
      </c>
      <c r="L2041" s="69">
        <f t="shared" si="100"/>
        <v>-6.9999999999993179E-2</v>
      </c>
      <c r="M2041" s="69">
        <f t="shared" si="101"/>
        <v>0</v>
      </c>
    </row>
    <row r="2042" spans="1:14" x14ac:dyDescent="0.2">
      <c r="A2042" s="12" t="s">
        <v>280</v>
      </c>
      <c r="B2042" s="23" t="s">
        <v>281</v>
      </c>
      <c r="C2042" s="12" t="s">
        <v>279</v>
      </c>
      <c r="D2042" s="13" t="s">
        <v>27</v>
      </c>
      <c r="E2042" s="14" t="s">
        <v>28</v>
      </c>
      <c r="F2042" s="15">
        <v>3307</v>
      </c>
      <c r="G2042" s="86">
        <v>98.24</v>
      </c>
      <c r="H2042" s="87">
        <v>98.309999999999988</v>
      </c>
      <c r="I2042" s="87">
        <v>0</v>
      </c>
      <c r="J2042" s="92">
        <v>0</v>
      </c>
      <c r="K2042" s="69">
        <f t="shared" si="99"/>
        <v>98.24</v>
      </c>
      <c r="L2042" s="69">
        <f t="shared" si="100"/>
        <v>-6.9999999999993179E-2</v>
      </c>
      <c r="M2042" s="69">
        <f t="shared" si="101"/>
        <v>0</v>
      </c>
    </row>
    <row r="2043" spans="1:14" x14ac:dyDescent="0.2">
      <c r="A2043" s="12" t="s">
        <v>280</v>
      </c>
      <c r="B2043" s="23" t="s">
        <v>281</v>
      </c>
      <c r="C2043" s="12" t="s">
        <v>279</v>
      </c>
      <c r="D2043" s="13" t="s">
        <v>29</v>
      </c>
      <c r="E2043" s="14" t="s">
        <v>30</v>
      </c>
      <c r="F2043" s="15">
        <v>3309</v>
      </c>
      <c r="G2043" s="86">
        <v>61.09</v>
      </c>
      <c r="H2043" s="87">
        <v>61.160000000000004</v>
      </c>
      <c r="I2043" s="87">
        <v>0</v>
      </c>
      <c r="J2043" s="92">
        <v>0</v>
      </c>
      <c r="K2043" s="69">
        <f t="shared" si="99"/>
        <v>61.09</v>
      </c>
      <c r="L2043" s="69">
        <f t="shared" si="100"/>
        <v>-7.0000000000000284E-2</v>
      </c>
      <c r="M2043" s="69">
        <f t="shared" si="101"/>
        <v>0</v>
      </c>
    </row>
    <row r="2044" spans="1:14" x14ac:dyDescent="0.2">
      <c r="A2044" s="12" t="s">
        <v>280</v>
      </c>
      <c r="B2044" s="23" t="s">
        <v>281</v>
      </c>
      <c r="C2044" s="12" t="s">
        <v>279</v>
      </c>
      <c r="D2044" s="13" t="s">
        <v>31</v>
      </c>
      <c r="E2044" s="14" t="s">
        <v>32</v>
      </c>
      <c r="F2044" s="15">
        <v>3311</v>
      </c>
      <c r="G2044" s="86">
        <v>77.62</v>
      </c>
      <c r="H2044" s="87">
        <v>77.69</v>
      </c>
      <c r="I2044" s="87">
        <v>0</v>
      </c>
      <c r="J2044" s="92">
        <v>0</v>
      </c>
      <c r="K2044" s="69">
        <f t="shared" si="99"/>
        <v>77.62</v>
      </c>
      <c r="L2044" s="69">
        <f t="shared" si="100"/>
        <v>-6.9999999999993179E-2</v>
      </c>
      <c r="M2044" s="69">
        <f t="shared" si="101"/>
        <v>0</v>
      </c>
    </row>
    <row r="2045" spans="1:14" x14ac:dyDescent="0.2">
      <c r="A2045" s="12" t="s">
        <v>280</v>
      </c>
      <c r="B2045" s="23" t="s">
        <v>281</v>
      </c>
      <c r="C2045" s="12" t="s">
        <v>279</v>
      </c>
      <c r="D2045" s="13" t="s">
        <v>33</v>
      </c>
      <c r="E2045" s="14" t="s">
        <v>34</v>
      </c>
      <c r="F2045" s="15">
        <v>3313</v>
      </c>
      <c r="G2045" s="86">
        <v>82.45</v>
      </c>
      <c r="H2045" s="87">
        <v>82.52</v>
      </c>
      <c r="I2045" s="87">
        <v>0</v>
      </c>
      <c r="J2045" s="92">
        <v>0</v>
      </c>
      <c r="K2045" s="69">
        <f t="shared" si="99"/>
        <v>82.45</v>
      </c>
      <c r="L2045" s="69">
        <f t="shared" si="100"/>
        <v>-6.9999999999993179E-2</v>
      </c>
      <c r="M2045" s="69">
        <f t="shared" si="101"/>
        <v>0</v>
      </c>
    </row>
    <row r="2046" spans="1:14" x14ac:dyDescent="0.2">
      <c r="A2046" s="12" t="s">
        <v>280</v>
      </c>
      <c r="B2046" s="23" t="s">
        <v>281</v>
      </c>
      <c r="C2046" s="12" t="s">
        <v>279</v>
      </c>
      <c r="D2046" s="13" t="s">
        <v>35</v>
      </c>
      <c r="E2046" s="14" t="s">
        <v>36</v>
      </c>
      <c r="F2046" s="15">
        <v>3315</v>
      </c>
      <c r="G2046" s="86">
        <v>93.88</v>
      </c>
      <c r="H2046" s="87">
        <v>93.949999999999989</v>
      </c>
      <c r="I2046" s="87">
        <v>0</v>
      </c>
      <c r="J2046" s="92">
        <v>0</v>
      </c>
      <c r="K2046" s="69">
        <f t="shared" si="99"/>
        <v>93.88</v>
      </c>
      <c r="L2046" s="69">
        <f t="shared" si="100"/>
        <v>-6.9999999999993179E-2</v>
      </c>
      <c r="M2046" s="69">
        <f t="shared" si="101"/>
        <v>0</v>
      </c>
    </row>
    <row r="2047" spans="1:14" x14ac:dyDescent="0.2">
      <c r="A2047" s="12" t="s">
        <v>280</v>
      </c>
      <c r="B2047" s="23" t="s">
        <v>281</v>
      </c>
      <c r="C2047" s="12" t="s">
        <v>279</v>
      </c>
      <c r="D2047" s="13" t="s">
        <v>37</v>
      </c>
      <c r="E2047" s="14" t="s">
        <v>38</v>
      </c>
      <c r="F2047" s="15">
        <v>3317</v>
      </c>
      <c r="G2047" s="86">
        <v>60.54</v>
      </c>
      <c r="H2047" s="87">
        <v>60.61</v>
      </c>
      <c r="I2047" s="87">
        <v>0</v>
      </c>
      <c r="J2047" s="92">
        <v>0</v>
      </c>
      <c r="K2047" s="69">
        <f t="shared" si="99"/>
        <v>60.54</v>
      </c>
      <c r="L2047" s="69">
        <f t="shared" si="100"/>
        <v>-7.0000000000000284E-2</v>
      </c>
      <c r="M2047" s="69">
        <f t="shared" si="101"/>
        <v>0</v>
      </c>
    </row>
    <row r="2048" spans="1:14" x14ac:dyDescent="0.2">
      <c r="A2048" s="12" t="s">
        <v>280</v>
      </c>
      <c r="B2048" s="23" t="s">
        <v>281</v>
      </c>
      <c r="C2048" s="12" t="s">
        <v>279</v>
      </c>
      <c r="D2048" s="13" t="s">
        <v>39</v>
      </c>
      <c r="E2048" s="14" t="s">
        <v>40</v>
      </c>
      <c r="F2048" s="15">
        <v>3319</v>
      </c>
      <c r="G2048" s="86">
        <v>72.17</v>
      </c>
      <c r="H2048" s="87">
        <v>72.239999999999995</v>
      </c>
      <c r="I2048" s="87">
        <v>0</v>
      </c>
      <c r="J2048" s="92">
        <v>605</v>
      </c>
      <c r="K2048" s="69">
        <f t="shared" si="99"/>
        <v>72.17</v>
      </c>
      <c r="L2048" s="69">
        <f t="shared" si="100"/>
        <v>-6.9999999999993179E-2</v>
      </c>
      <c r="M2048" s="69">
        <f t="shared" si="101"/>
        <v>-42.349999999995873</v>
      </c>
    </row>
    <row r="2049" spans="1:14" x14ac:dyDescent="0.2">
      <c r="A2049" s="12" t="s">
        <v>280</v>
      </c>
      <c r="B2049" s="23" t="s">
        <v>281</v>
      </c>
      <c r="C2049" s="12" t="s">
        <v>279</v>
      </c>
      <c r="D2049" s="13" t="s">
        <v>41</v>
      </c>
      <c r="E2049" s="14" t="s">
        <v>42</v>
      </c>
      <c r="F2049" s="15">
        <v>3321</v>
      </c>
      <c r="G2049" s="86">
        <v>79.91</v>
      </c>
      <c r="H2049" s="87">
        <v>79.97999999999999</v>
      </c>
      <c r="I2049" s="87">
        <v>0</v>
      </c>
      <c r="J2049" s="92">
        <v>353</v>
      </c>
      <c r="K2049" s="69">
        <f t="shared" si="99"/>
        <v>79.91</v>
      </c>
      <c r="L2049" s="69">
        <f t="shared" si="100"/>
        <v>-6.9999999999993179E-2</v>
      </c>
      <c r="M2049" s="69">
        <f t="shared" si="101"/>
        <v>-24.709999999997592</v>
      </c>
    </row>
    <row r="2050" spans="1:14" x14ac:dyDescent="0.2">
      <c r="A2050" s="12" t="s">
        <v>280</v>
      </c>
      <c r="B2050" s="23" t="s">
        <v>281</v>
      </c>
      <c r="C2050" s="12" t="s">
        <v>279</v>
      </c>
      <c r="D2050" s="13" t="s">
        <v>43</v>
      </c>
      <c r="E2050" s="14" t="s">
        <v>44</v>
      </c>
      <c r="F2050" s="15">
        <v>3323</v>
      </c>
      <c r="G2050" s="86">
        <v>51.89</v>
      </c>
      <c r="H2050" s="87">
        <v>51.96</v>
      </c>
      <c r="I2050" s="87">
        <v>0</v>
      </c>
      <c r="J2050" s="92">
        <v>0</v>
      </c>
      <c r="K2050" s="69">
        <f t="shared" si="99"/>
        <v>51.89</v>
      </c>
      <c r="L2050" s="69">
        <f t="shared" si="100"/>
        <v>-7.0000000000000284E-2</v>
      </c>
      <c r="M2050" s="69">
        <f t="shared" si="101"/>
        <v>0</v>
      </c>
    </row>
    <row r="2051" spans="1:14" x14ac:dyDescent="0.2">
      <c r="A2051" s="12" t="s">
        <v>280</v>
      </c>
      <c r="B2051" s="23" t="s">
        <v>281</v>
      </c>
      <c r="C2051" s="12" t="s">
        <v>279</v>
      </c>
      <c r="D2051" s="13" t="s">
        <v>45</v>
      </c>
      <c r="E2051" s="14" t="s">
        <v>46</v>
      </c>
      <c r="F2051" s="15">
        <v>3325</v>
      </c>
      <c r="G2051" s="86">
        <v>65.33</v>
      </c>
      <c r="H2051" s="87">
        <v>65.399999999999991</v>
      </c>
      <c r="I2051" s="87">
        <v>0</v>
      </c>
      <c r="J2051" s="92">
        <v>5430</v>
      </c>
      <c r="K2051" s="69">
        <f t="shared" si="99"/>
        <v>65.33</v>
      </c>
      <c r="L2051" s="69">
        <f t="shared" si="100"/>
        <v>-6.9999999999993179E-2</v>
      </c>
      <c r="M2051" s="69">
        <f t="shared" si="101"/>
        <v>-380.09999999996296</v>
      </c>
    </row>
    <row r="2052" spans="1:14" x14ac:dyDescent="0.2">
      <c r="A2052" s="12" t="s">
        <v>280</v>
      </c>
      <c r="B2052" s="23" t="s">
        <v>281</v>
      </c>
      <c r="C2052" s="12" t="s">
        <v>279</v>
      </c>
      <c r="D2052" s="13" t="s">
        <v>47</v>
      </c>
      <c r="E2052" s="14" t="s">
        <v>48</v>
      </c>
      <c r="F2052" s="15">
        <v>3327</v>
      </c>
      <c r="G2052" s="86">
        <v>72.17</v>
      </c>
      <c r="H2052" s="87">
        <v>72.239999999999995</v>
      </c>
      <c r="I2052" s="87">
        <v>0</v>
      </c>
      <c r="J2052" s="92">
        <v>10</v>
      </c>
      <c r="K2052" s="69">
        <f t="shared" si="99"/>
        <v>72.17</v>
      </c>
      <c r="L2052" s="69">
        <f t="shared" si="100"/>
        <v>-6.9999999999993179E-2</v>
      </c>
      <c r="M2052" s="69">
        <f t="shared" si="101"/>
        <v>-0.69999999999993179</v>
      </c>
    </row>
    <row r="2053" spans="1:14" x14ac:dyDescent="0.2">
      <c r="A2053" s="12" t="s">
        <v>280</v>
      </c>
      <c r="B2053" s="23" t="s">
        <v>281</v>
      </c>
      <c r="C2053" s="12" t="s">
        <v>279</v>
      </c>
      <c r="D2053" s="13" t="s">
        <v>49</v>
      </c>
      <c r="E2053" s="14" t="s">
        <v>50</v>
      </c>
      <c r="F2053" s="15">
        <v>3329</v>
      </c>
      <c r="G2053" s="86">
        <v>77.09</v>
      </c>
      <c r="H2053" s="87">
        <v>77.16</v>
      </c>
      <c r="I2053" s="87">
        <v>0</v>
      </c>
      <c r="J2053" s="92">
        <v>0</v>
      </c>
      <c r="K2053" s="69">
        <f t="shared" si="99"/>
        <v>77.09</v>
      </c>
      <c r="L2053" s="69">
        <f t="shared" si="100"/>
        <v>-6.9999999999993179E-2</v>
      </c>
      <c r="M2053" s="69">
        <f t="shared" si="101"/>
        <v>0</v>
      </c>
    </row>
    <row r="2054" spans="1:14" x14ac:dyDescent="0.2">
      <c r="A2054" s="12" t="s">
        <v>280</v>
      </c>
      <c r="B2054" s="23" t="s">
        <v>281</v>
      </c>
      <c r="C2054" s="12" t="s">
        <v>279</v>
      </c>
      <c r="D2054" s="16" t="s">
        <v>51</v>
      </c>
      <c r="E2054" s="17" t="s">
        <v>52</v>
      </c>
      <c r="F2054" s="15">
        <v>3331</v>
      </c>
      <c r="G2054" s="86">
        <v>85.42</v>
      </c>
      <c r="H2054" s="87">
        <v>85.49</v>
      </c>
      <c r="I2054" s="87">
        <v>0</v>
      </c>
      <c r="J2054" s="92">
        <v>0</v>
      </c>
      <c r="K2054" s="69">
        <f t="shared" si="99"/>
        <v>85.42</v>
      </c>
      <c r="L2054" s="69">
        <f t="shared" si="100"/>
        <v>-6.9999999999993179E-2</v>
      </c>
      <c r="M2054" s="69">
        <f t="shared" si="101"/>
        <v>0</v>
      </c>
    </row>
    <row r="2055" spans="1:14" x14ac:dyDescent="0.2">
      <c r="A2055" s="20" t="s">
        <v>226</v>
      </c>
      <c r="B2055" s="21" t="s">
        <v>227</v>
      </c>
      <c r="C2055" s="12" t="s">
        <v>55</v>
      </c>
      <c r="D2055" s="13" t="s">
        <v>21</v>
      </c>
      <c r="E2055" s="14" t="s">
        <v>22</v>
      </c>
      <c r="F2055" s="15">
        <v>3301</v>
      </c>
      <c r="G2055" s="86">
        <v>135.51</v>
      </c>
      <c r="H2055" s="87">
        <v>137.19</v>
      </c>
      <c r="I2055" s="87">
        <v>0</v>
      </c>
      <c r="J2055" s="92">
        <v>0</v>
      </c>
      <c r="K2055" s="69">
        <f t="shared" si="99"/>
        <v>135.51</v>
      </c>
      <c r="L2055" s="69">
        <f t="shared" si="100"/>
        <v>-1.6800000000000068</v>
      </c>
      <c r="M2055" s="69">
        <f t="shared" si="101"/>
        <v>0</v>
      </c>
      <c r="N2055" s="70">
        <f>SUM(M2055:M2070)</f>
        <v>-15066.24000000006</v>
      </c>
    </row>
    <row r="2056" spans="1:14" x14ac:dyDescent="0.2">
      <c r="A2056" s="20" t="s">
        <v>226</v>
      </c>
      <c r="B2056" s="21" t="s">
        <v>227</v>
      </c>
      <c r="C2056" s="12" t="s">
        <v>55</v>
      </c>
      <c r="D2056" s="13" t="s">
        <v>23</v>
      </c>
      <c r="E2056" s="14" t="s">
        <v>24</v>
      </c>
      <c r="F2056" s="15">
        <v>3303</v>
      </c>
      <c r="G2056" s="86">
        <v>148.09</v>
      </c>
      <c r="H2056" s="87">
        <v>149.77000000000001</v>
      </c>
      <c r="I2056" s="87">
        <v>0</v>
      </c>
      <c r="J2056" s="92">
        <v>0</v>
      </c>
      <c r="K2056" s="69">
        <f t="shared" si="99"/>
        <v>148.09</v>
      </c>
      <c r="L2056" s="69">
        <f t="shared" si="100"/>
        <v>-1.6800000000000068</v>
      </c>
      <c r="M2056" s="69">
        <f t="shared" si="101"/>
        <v>0</v>
      </c>
    </row>
    <row r="2057" spans="1:14" x14ac:dyDescent="0.2">
      <c r="A2057" s="20" t="s">
        <v>226</v>
      </c>
      <c r="B2057" s="21" t="s">
        <v>227</v>
      </c>
      <c r="C2057" s="12" t="s">
        <v>55</v>
      </c>
      <c r="D2057" s="13" t="s">
        <v>25</v>
      </c>
      <c r="E2057" s="14" t="s">
        <v>26</v>
      </c>
      <c r="F2057" s="15">
        <v>3305</v>
      </c>
      <c r="G2057" s="86">
        <v>132.25</v>
      </c>
      <c r="H2057" s="87">
        <v>133.93</v>
      </c>
      <c r="I2057" s="87">
        <v>0</v>
      </c>
      <c r="J2057" s="92">
        <v>0</v>
      </c>
      <c r="K2057" s="69">
        <f t="shared" si="99"/>
        <v>132.25</v>
      </c>
      <c r="L2057" s="69">
        <f t="shared" si="100"/>
        <v>-1.6800000000000068</v>
      </c>
      <c r="M2057" s="69">
        <f t="shared" si="101"/>
        <v>0</v>
      </c>
    </row>
    <row r="2058" spans="1:14" x14ac:dyDescent="0.2">
      <c r="A2058" s="20" t="s">
        <v>226</v>
      </c>
      <c r="B2058" s="21" t="s">
        <v>227</v>
      </c>
      <c r="C2058" s="12" t="s">
        <v>55</v>
      </c>
      <c r="D2058" s="13" t="s">
        <v>27</v>
      </c>
      <c r="E2058" s="14" t="s">
        <v>28</v>
      </c>
      <c r="F2058" s="15">
        <v>3307</v>
      </c>
      <c r="G2058" s="86">
        <v>144.82</v>
      </c>
      <c r="H2058" s="87">
        <v>146.5</v>
      </c>
      <c r="I2058" s="87">
        <v>0</v>
      </c>
      <c r="J2058" s="92">
        <v>0</v>
      </c>
      <c r="K2058" s="69">
        <f t="shared" si="99"/>
        <v>144.82</v>
      </c>
      <c r="L2058" s="69">
        <f t="shared" si="100"/>
        <v>-1.6800000000000068</v>
      </c>
      <c r="M2058" s="69">
        <f t="shared" si="101"/>
        <v>0</v>
      </c>
    </row>
    <row r="2059" spans="1:14" x14ac:dyDescent="0.2">
      <c r="A2059" s="20" t="s">
        <v>226</v>
      </c>
      <c r="B2059" s="21" t="s">
        <v>227</v>
      </c>
      <c r="C2059" s="12" t="s">
        <v>55</v>
      </c>
      <c r="D2059" s="13" t="s">
        <v>29</v>
      </c>
      <c r="E2059" s="14" t="s">
        <v>30</v>
      </c>
      <c r="F2059" s="15">
        <v>3309</v>
      </c>
      <c r="G2059" s="86">
        <v>86.48</v>
      </c>
      <c r="H2059" s="87">
        <v>88.160000000000011</v>
      </c>
      <c r="I2059" s="87">
        <v>0</v>
      </c>
      <c r="J2059" s="92">
        <v>99</v>
      </c>
      <c r="K2059" s="69">
        <f t="shared" si="99"/>
        <v>86.48</v>
      </c>
      <c r="L2059" s="69">
        <f t="shared" si="100"/>
        <v>-1.6800000000000068</v>
      </c>
      <c r="M2059" s="69">
        <f t="shared" si="101"/>
        <v>-166.32000000000068</v>
      </c>
    </row>
    <row r="2060" spans="1:14" x14ac:dyDescent="0.2">
      <c r="A2060" s="20" t="s">
        <v>226</v>
      </c>
      <c r="B2060" s="21" t="s">
        <v>227</v>
      </c>
      <c r="C2060" s="12" t="s">
        <v>55</v>
      </c>
      <c r="D2060" s="13" t="s">
        <v>31</v>
      </c>
      <c r="E2060" s="14" t="s">
        <v>32</v>
      </c>
      <c r="F2060" s="15">
        <v>3311</v>
      </c>
      <c r="G2060" s="86">
        <v>113.76</v>
      </c>
      <c r="H2060" s="87">
        <v>115.44000000000001</v>
      </c>
      <c r="I2060" s="87">
        <v>0</v>
      </c>
      <c r="J2060" s="92">
        <v>0</v>
      </c>
      <c r="K2060" s="69">
        <f t="shared" si="99"/>
        <v>113.76</v>
      </c>
      <c r="L2060" s="69">
        <f t="shared" si="100"/>
        <v>-1.6800000000000068</v>
      </c>
      <c r="M2060" s="69">
        <f t="shared" si="101"/>
        <v>0</v>
      </c>
    </row>
    <row r="2061" spans="1:14" x14ac:dyDescent="0.2">
      <c r="A2061" s="20" t="s">
        <v>226</v>
      </c>
      <c r="B2061" s="21" t="s">
        <v>227</v>
      </c>
      <c r="C2061" s="12" t="s">
        <v>55</v>
      </c>
      <c r="D2061" s="13" t="s">
        <v>33</v>
      </c>
      <c r="E2061" s="14" t="s">
        <v>34</v>
      </c>
      <c r="F2061" s="15">
        <v>3313</v>
      </c>
      <c r="G2061" s="86">
        <v>121.61</v>
      </c>
      <c r="H2061" s="87">
        <v>123.29</v>
      </c>
      <c r="I2061" s="87">
        <v>0</v>
      </c>
      <c r="J2061" s="92">
        <v>0</v>
      </c>
      <c r="K2061" s="69">
        <f t="shared" si="99"/>
        <v>121.61</v>
      </c>
      <c r="L2061" s="69">
        <f t="shared" si="100"/>
        <v>-1.6800000000000068</v>
      </c>
      <c r="M2061" s="69">
        <f t="shared" si="101"/>
        <v>0</v>
      </c>
    </row>
    <row r="2062" spans="1:14" x14ac:dyDescent="0.2">
      <c r="A2062" s="20" t="s">
        <v>226</v>
      </c>
      <c r="B2062" s="21" t="s">
        <v>227</v>
      </c>
      <c r="C2062" s="12" t="s">
        <v>55</v>
      </c>
      <c r="D2062" s="13" t="s">
        <v>35</v>
      </c>
      <c r="E2062" s="14" t="s">
        <v>36</v>
      </c>
      <c r="F2062" s="15">
        <v>3315</v>
      </c>
      <c r="G2062" s="86">
        <v>139.63</v>
      </c>
      <c r="H2062" s="87">
        <v>141.31</v>
      </c>
      <c r="I2062" s="87">
        <v>0</v>
      </c>
      <c r="J2062" s="92">
        <v>0</v>
      </c>
      <c r="K2062" s="69">
        <f t="shared" si="99"/>
        <v>139.63</v>
      </c>
      <c r="L2062" s="69">
        <f t="shared" si="100"/>
        <v>-1.6800000000000068</v>
      </c>
      <c r="M2062" s="69">
        <f t="shared" si="101"/>
        <v>0</v>
      </c>
    </row>
    <row r="2063" spans="1:14" x14ac:dyDescent="0.2">
      <c r="A2063" s="20" t="s">
        <v>226</v>
      </c>
      <c r="B2063" s="21" t="s">
        <v>227</v>
      </c>
      <c r="C2063" s="12" t="s">
        <v>55</v>
      </c>
      <c r="D2063" s="13" t="s">
        <v>37</v>
      </c>
      <c r="E2063" s="14" t="s">
        <v>38</v>
      </c>
      <c r="F2063" s="15">
        <v>3317</v>
      </c>
      <c r="G2063" s="86">
        <v>85.94</v>
      </c>
      <c r="H2063" s="87">
        <v>87.62</v>
      </c>
      <c r="I2063" s="87">
        <v>0</v>
      </c>
      <c r="J2063" s="92">
        <v>0</v>
      </c>
      <c r="K2063" s="69">
        <f t="shared" si="99"/>
        <v>85.94</v>
      </c>
      <c r="L2063" s="69">
        <f t="shared" si="100"/>
        <v>-1.6800000000000068</v>
      </c>
      <c r="M2063" s="69">
        <f t="shared" si="101"/>
        <v>0</v>
      </c>
    </row>
    <row r="2064" spans="1:14" x14ac:dyDescent="0.2">
      <c r="A2064" s="20" t="s">
        <v>226</v>
      </c>
      <c r="B2064" s="21" t="s">
        <v>227</v>
      </c>
      <c r="C2064" s="12" t="s">
        <v>55</v>
      </c>
      <c r="D2064" s="13" t="s">
        <v>39</v>
      </c>
      <c r="E2064" s="14" t="s">
        <v>40</v>
      </c>
      <c r="F2064" s="15">
        <v>3319</v>
      </c>
      <c r="G2064" s="86">
        <v>105.3</v>
      </c>
      <c r="H2064" s="87">
        <v>106.98</v>
      </c>
      <c r="I2064" s="87">
        <v>0</v>
      </c>
      <c r="J2064" s="92">
        <v>0</v>
      </c>
      <c r="K2064" s="69">
        <f t="shared" si="99"/>
        <v>105.3</v>
      </c>
      <c r="L2064" s="69">
        <f t="shared" si="100"/>
        <v>-1.6800000000000068</v>
      </c>
      <c r="M2064" s="69">
        <f t="shared" si="101"/>
        <v>0</v>
      </c>
    </row>
    <row r="2065" spans="1:14" x14ac:dyDescent="0.2">
      <c r="A2065" s="20" t="s">
        <v>226</v>
      </c>
      <c r="B2065" s="21" t="s">
        <v>227</v>
      </c>
      <c r="C2065" s="12" t="s">
        <v>55</v>
      </c>
      <c r="D2065" s="13" t="s">
        <v>41</v>
      </c>
      <c r="E2065" s="14" t="s">
        <v>42</v>
      </c>
      <c r="F2065" s="15">
        <v>3321</v>
      </c>
      <c r="G2065" s="86">
        <v>117.82</v>
      </c>
      <c r="H2065" s="87">
        <v>119.5</v>
      </c>
      <c r="I2065" s="87">
        <v>0</v>
      </c>
      <c r="J2065" s="92">
        <v>0</v>
      </c>
      <c r="K2065" s="69">
        <f t="shared" si="99"/>
        <v>117.82</v>
      </c>
      <c r="L2065" s="69">
        <f t="shared" si="100"/>
        <v>-1.6800000000000068</v>
      </c>
      <c r="M2065" s="69">
        <f t="shared" si="101"/>
        <v>0</v>
      </c>
    </row>
    <row r="2066" spans="1:14" x14ac:dyDescent="0.2">
      <c r="A2066" s="20" t="s">
        <v>226</v>
      </c>
      <c r="B2066" s="21" t="s">
        <v>227</v>
      </c>
      <c r="C2066" s="12" t="s">
        <v>55</v>
      </c>
      <c r="D2066" s="13" t="s">
        <v>43</v>
      </c>
      <c r="E2066" s="14" t="s">
        <v>44</v>
      </c>
      <c r="F2066" s="15">
        <v>3323</v>
      </c>
      <c r="G2066" s="86">
        <v>72.069999999999993</v>
      </c>
      <c r="H2066" s="87">
        <v>73.75</v>
      </c>
      <c r="I2066" s="87">
        <v>0</v>
      </c>
      <c r="J2066" s="92">
        <v>173</v>
      </c>
      <c r="K2066" s="69">
        <f t="shared" si="99"/>
        <v>72.069999999999993</v>
      </c>
      <c r="L2066" s="69">
        <f t="shared" si="100"/>
        <v>-1.6800000000000068</v>
      </c>
      <c r="M2066" s="69">
        <f t="shared" si="101"/>
        <v>-290.64000000000118</v>
      </c>
    </row>
    <row r="2067" spans="1:14" x14ac:dyDescent="0.2">
      <c r="A2067" s="20" t="s">
        <v>226</v>
      </c>
      <c r="B2067" s="21" t="s">
        <v>227</v>
      </c>
      <c r="C2067" s="12" t="s">
        <v>55</v>
      </c>
      <c r="D2067" s="13" t="s">
        <v>45</v>
      </c>
      <c r="E2067" s="14" t="s">
        <v>46</v>
      </c>
      <c r="F2067" s="15">
        <v>3325</v>
      </c>
      <c r="G2067" s="86">
        <v>93.96</v>
      </c>
      <c r="H2067" s="87">
        <v>95.64</v>
      </c>
      <c r="I2067" s="87">
        <v>0</v>
      </c>
      <c r="J2067" s="92">
        <v>8696</v>
      </c>
      <c r="K2067" s="69">
        <f t="shared" si="99"/>
        <v>93.96</v>
      </c>
      <c r="L2067" s="69">
        <f t="shared" si="100"/>
        <v>-1.6800000000000068</v>
      </c>
      <c r="M2067" s="69">
        <f t="shared" si="101"/>
        <v>-14609.280000000059</v>
      </c>
    </row>
    <row r="2068" spans="1:14" x14ac:dyDescent="0.2">
      <c r="A2068" s="20" t="s">
        <v>226</v>
      </c>
      <c r="B2068" s="21" t="s">
        <v>227</v>
      </c>
      <c r="C2068" s="12" t="s">
        <v>55</v>
      </c>
      <c r="D2068" s="13" t="s">
        <v>47</v>
      </c>
      <c r="E2068" s="14" t="s">
        <v>48</v>
      </c>
      <c r="F2068" s="15">
        <v>3327</v>
      </c>
      <c r="G2068" s="86">
        <v>105.3</v>
      </c>
      <c r="H2068" s="87">
        <v>106.98</v>
      </c>
      <c r="I2068" s="87">
        <v>0</v>
      </c>
      <c r="J2068" s="92">
        <v>0</v>
      </c>
      <c r="K2068" s="69">
        <f t="shared" si="99"/>
        <v>105.3</v>
      </c>
      <c r="L2068" s="69">
        <f t="shared" si="100"/>
        <v>-1.6800000000000068</v>
      </c>
      <c r="M2068" s="69">
        <f t="shared" si="101"/>
        <v>0</v>
      </c>
    </row>
    <row r="2069" spans="1:14" x14ac:dyDescent="0.2">
      <c r="A2069" s="20" t="s">
        <v>226</v>
      </c>
      <c r="B2069" s="21" t="s">
        <v>227</v>
      </c>
      <c r="C2069" s="12" t="s">
        <v>55</v>
      </c>
      <c r="D2069" s="13" t="s">
        <v>49</v>
      </c>
      <c r="E2069" s="14" t="s">
        <v>50</v>
      </c>
      <c r="F2069" s="15">
        <v>3329</v>
      </c>
      <c r="G2069" s="86">
        <v>113.24</v>
      </c>
      <c r="H2069" s="87">
        <v>114.92</v>
      </c>
      <c r="I2069" s="87">
        <v>0</v>
      </c>
      <c r="J2069" s="92">
        <v>0</v>
      </c>
      <c r="K2069" s="69">
        <f t="shared" si="99"/>
        <v>113.24</v>
      </c>
      <c r="L2069" s="69">
        <f t="shared" si="100"/>
        <v>-1.6800000000000068</v>
      </c>
      <c r="M2069" s="69">
        <f t="shared" si="101"/>
        <v>0</v>
      </c>
    </row>
    <row r="2070" spans="1:14" x14ac:dyDescent="0.2">
      <c r="A2070" s="20" t="s">
        <v>226</v>
      </c>
      <c r="B2070" s="21" t="s">
        <v>227</v>
      </c>
      <c r="C2070" s="12" t="s">
        <v>55</v>
      </c>
      <c r="D2070" s="16" t="s">
        <v>51</v>
      </c>
      <c r="E2070" s="17" t="s">
        <v>52</v>
      </c>
      <c r="F2070" s="15">
        <v>3331</v>
      </c>
      <c r="G2070" s="86">
        <v>127.01</v>
      </c>
      <c r="H2070" s="87">
        <v>128.69</v>
      </c>
      <c r="I2070" s="87">
        <v>0</v>
      </c>
      <c r="J2070" s="92">
        <v>0</v>
      </c>
      <c r="K2070" s="69">
        <f t="shared" si="99"/>
        <v>127.01</v>
      </c>
      <c r="L2070" s="69">
        <f t="shared" si="100"/>
        <v>-1.6799999999999926</v>
      </c>
      <c r="M2070" s="69">
        <f t="shared" si="101"/>
        <v>0</v>
      </c>
    </row>
    <row r="2071" spans="1:14" x14ac:dyDescent="0.2">
      <c r="A2071" s="12" t="s">
        <v>302</v>
      </c>
      <c r="B2071" s="23" t="s">
        <v>303</v>
      </c>
      <c r="C2071" s="12" t="s">
        <v>20</v>
      </c>
      <c r="D2071" s="13" t="s">
        <v>21</v>
      </c>
      <c r="E2071" s="14" t="s">
        <v>22</v>
      </c>
      <c r="F2071" s="15">
        <v>3301</v>
      </c>
      <c r="G2071" s="86">
        <v>84.25</v>
      </c>
      <c r="H2071" s="87">
        <v>84.46</v>
      </c>
      <c r="I2071" s="87">
        <v>0</v>
      </c>
      <c r="J2071" s="92">
        <v>0</v>
      </c>
      <c r="K2071" s="69">
        <f t="shared" ref="K2071:K2134" si="102">+G2071+I2071</f>
        <v>84.25</v>
      </c>
      <c r="L2071" s="69">
        <f t="shared" ref="L2071:L2134" si="103">+K2071-H2071</f>
        <v>-0.20999999999999375</v>
      </c>
      <c r="M2071" s="69">
        <f t="shared" ref="M2071:M2134" si="104">+L2071*J2071</f>
        <v>0</v>
      </c>
      <c r="N2071" s="70">
        <f>SUM(M2071:M2086)</f>
        <v>-856.37999999999909</v>
      </c>
    </row>
    <row r="2072" spans="1:14" x14ac:dyDescent="0.2">
      <c r="A2072" s="12" t="s">
        <v>302</v>
      </c>
      <c r="B2072" s="23" t="s">
        <v>303</v>
      </c>
      <c r="C2072" s="12" t="s">
        <v>20</v>
      </c>
      <c r="D2072" s="13" t="s">
        <v>23</v>
      </c>
      <c r="E2072" s="14" t="s">
        <v>24</v>
      </c>
      <c r="F2072" s="15">
        <v>3303</v>
      </c>
      <c r="G2072" s="86">
        <v>91.21</v>
      </c>
      <c r="H2072" s="87">
        <v>91.419999999999987</v>
      </c>
      <c r="I2072" s="87">
        <v>0</v>
      </c>
      <c r="J2072" s="92">
        <v>0</v>
      </c>
      <c r="K2072" s="69">
        <f t="shared" si="102"/>
        <v>91.21</v>
      </c>
      <c r="L2072" s="69">
        <f t="shared" si="103"/>
        <v>-0.20999999999999375</v>
      </c>
      <c r="M2072" s="69">
        <f t="shared" si="104"/>
        <v>0</v>
      </c>
    </row>
    <row r="2073" spans="1:14" x14ac:dyDescent="0.2">
      <c r="A2073" s="12" t="s">
        <v>302</v>
      </c>
      <c r="B2073" s="23" t="s">
        <v>303</v>
      </c>
      <c r="C2073" s="12" t="s">
        <v>20</v>
      </c>
      <c r="D2073" s="13" t="s">
        <v>25</v>
      </c>
      <c r="E2073" s="14" t="s">
        <v>26</v>
      </c>
      <c r="F2073" s="15">
        <v>3305</v>
      </c>
      <c r="G2073" s="86">
        <v>82.3</v>
      </c>
      <c r="H2073" s="87">
        <v>82.509999999999991</v>
      </c>
      <c r="I2073" s="87">
        <v>0</v>
      </c>
      <c r="J2073" s="92">
        <v>0</v>
      </c>
      <c r="K2073" s="69">
        <f t="shared" si="102"/>
        <v>82.3</v>
      </c>
      <c r="L2073" s="69">
        <f t="shared" si="103"/>
        <v>-0.20999999999999375</v>
      </c>
      <c r="M2073" s="69">
        <f t="shared" si="104"/>
        <v>0</v>
      </c>
    </row>
    <row r="2074" spans="1:14" x14ac:dyDescent="0.2">
      <c r="A2074" s="12" t="s">
        <v>302</v>
      </c>
      <c r="B2074" s="23" t="s">
        <v>303</v>
      </c>
      <c r="C2074" s="12" t="s">
        <v>20</v>
      </c>
      <c r="D2074" s="13" t="s">
        <v>27</v>
      </c>
      <c r="E2074" s="14" t="s">
        <v>28</v>
      </c>
      <c r="F2074" s="15">
        <v>3307</v>
      </c>
      <c r="G2074" s="86">
        <v>89.97</v>
      </c>
      <c r="H2074" s="87">
        <v>90.179999999999993</v>
      </c>
      <c r="I2074" s="87">
        <v>0</v>
      </c>
      <c r="J2074" s="92">
        <v>0</v>
      </c>
      <c r="K2074" s="69">
        <f t="shared" si="102"/>
        <v>89.97</v>
      </c>
      <c r="L2074" s="69">
        <f t="shared" si="103"/>
        <v>-0.20999999999999375</v>
      </c>
      <c r="M2074" s="69">
        <f t="shared" si="104"/>
        <v>0</v>
      </c>
    </row>
    <row r="2075" spans="1:14" x14ac:dyDescent="0.2">
      <c r="A2075" s="12" t="s">
        <v>302</v>
      </c>
      <c r="B2075" s="23" t="s">
        <v>303</v>
      </c>
      <c r="C2075" s="12" t="s">
        <v>20</v>
      </c>
      <c r="D2075" s="13" t="s">
        <v>29</v>
      </c>
      <c r="E2075" s="14" t="s">
        <v>30</v>
      </c>
      <c r="F2075" s="15">
        <v>3309</v>
      </c>
      <c r="G2075" s="86">
        <v>56.41</v>
      </c>
      <c r="H2075" s="87">
        <v>56.62</v>
      </c>
      <c r="I2075" s="87">
        <v>0</v>
      </c>
      <c r="J2075" s="92">
        <v>880</v>
      </c>
      <c r="K2075" s="69">
        <f t="shared" si="102"/>
        <v>56.41</v>
      </c>
      <c r="L2075" s="69">
        <f t="shared" si="103"/>
        <v>-0.21000000000000085</v>
      </c>
      <c r="M2075" s="69">
        <f t="shared" si="104"/>
        <v>-184.80000000000075</v>
      </c>
    </row>
    <row r="2076" spans="1:14" x14ac:dyDescent="0.2">
      <c r="A2076" s="12" t="s">
        <v>302</v>
      </c>
      <c r="B2076" s="23" t="s">
        <v>303</v>
      </c>
      <c r="C2076" s="12" t="s">
        <v>20</v>
      </c>
      <c r="D2076" s="13" t="s">
        <v>31</v>
      </c>
      <c r="E2076" s="14" t="s">
        <v>32</v>
      </c>
      <c r="F2076" s="15">
        <v>3311</v>
      </c>
      <c r="G2076" s="86">
        <v>71.62</v>
      </c>
      <c r="H2076" s="87">
        <v>71.83</v>
      </c>
      <c r="I2076" s="87">
        <v>0</v>
      </c>
      <c r="J2076" s="92">
        <v>0</v>
      </c>
      <c r="K2076" s="69">
        <f t="shared" si="102"/>
        <v>71.62</v>
      </c>
      <c r="L2076" s="69">
        <f t="shared" si="103"/>
        <v>-0.20999999999999375</v>
      </c>
      <c r="M2076" s="69">
        <f t="shared" si="104"/>
        <v>0</v>
      </c>
    </row>
    <row r="2077" spans="1:14" x14ac:dyDescent="0.2">
      <c r="A2077" s="12" t="s">
        <v>302</v>
      </c>
      <c r="B2077" s="23" t="s">
        <v>303</v>
      </c>
      <c r="C2077" s="12" t="s">
        <v>20</v>
      </c>
      <c r="D2077" s="13" t="s">
        <v>33</v>
      </c>
      <c r="E2077" s="14" t="s">
        <v>34</v>
      </c>
      <c r="F2077" s="15">
        <v>3313</v>
      </c>
      <c r="G2077" s="86">
        <v>76.11</v>
      </c>
      <c r="H2077" s="87">
        <v>76.319999999999993</v>
      </c>
      <c r="I2077" s="87">
        <v>0</v>
      </c>
      <c r="J2077" s="92">
        <v>0</v>
      </c>
      <c r="K2077" s="69">
        <f t="shared" si="102"/>
        <v>76.11</v>
      </c>
      <c r="L2077" s="69">
        <f t="shared" si="103"/>
        <v>-0.20999999999999375</v>
      </c>
      <c r="M2077" s="69">
        <f t="shared" si="104"/>
        <v>0</v>
      </c>
    </row>
    <row r="2078" spans="1:14" x14ac:dyDescent="0.2">
      <c r="A2078" s="12" t="s">
        <v>302</v>
      </c>
      <c r="B2078" s="23" t="s">
        <v>303</v>
      </c>
      <c r="C2078" s="12" t="s">
        <v>20</v>
      </c>
      <c r="D2078" s="13" t="s">
        <v>35</v>
      </c>
      <c r="E2078" s="14" t="s">
        <v>36</v>
      </c>
      <c r="F2078" s="15">
        <v>3315</v>
      </c>
      <c r="G2078" s="86">
        <v>86.41</v>
      </c>
      <c r="H2078" s="87">
        <v>86.61999999999999</v>
      </c>
      <c r="I2078" s="87">
        <v>0</v>
      </c>
      <c r="J2078" s="92">
        <v>0</v>
      </c>
      <c r="K2078" s="69">
        <f t="shared" si="102"/>
        <v>86.41</v>
      </c>
      <c r="L2078" s="69">
        <f t="shared" si="103"/>
        <v>-0.20999999999999375</v>
      </c>
      <c r="M2078" s="69">
        <f t="shared" si="104"/>
        <v>0</v>
      </c>
    </row>
    <row r="2079" spans="1:14" x14ac:dyDescent="0.2">
      <c r="A2079" s="12" t="s">
        <v>302</v>
      </c>
      <c r="B2079" s="23" t="s">
        <v>303</v>
      </c>
      <c r="C2079" s="12" t="s">
        <v>20</v>
      </c>
      <c r="D2079" s="13" t="s">
        <v>37</v>
      </c>
      <c r="E2079" s="14" t="s">
        <v>38</v>
      </c>
      <c r="F2079" s="15">
        <v>3317</v>
      </c>
      <c r="G2079" s="86">
        <v>56.04</v>
      </c>
      <c r="H2079" s="87">
        <v>56.25</v>
      </c>
      <c r="I2079" s="87">
        <v>0</v>
      </c>
      <c r="J2079" s="92">
        <v>0</v>
      </c>
      <c r="K2079" s="69">
        <f t="shared" si="102"/>
        <v>56.04</v>
      </c>
      <c r="L2079" s="69">
        <f t="shared" si="103"/>
        <v>-0.21000000000000085</v>
      </c>
      <c r="M2079" s="69">
        <f t="shared" si="104"/>
        <v>0</v>
      </c>
    </row>
    <row r="2080" spans="1:14" x14ac:dyDescent="0.2">
      <c r="A2080" s="12" t="s">
        <v>302</v>
      </c>
      <c r="B2080" s="23" t="s">
        <v>303</v>
      </c>
      <c r="C2080" s="12" t="s">
        <v>20</v>
      </c>
      <c r="D2080" s="13" t="s">
        <v>39</v>
      </c>
      <c r="E2080" s="14" t="s">
        <v>40</v>
      </c>
      <c r="F2080" s="15">
        <v>3319</v>
      </c>
      <c r="G2080" s="86">
        <v>66.78</v>
      </c>
      <c r="H2080" s="87">
        <v>66.989999999999995</v>
      </c>
      <c r="I2080" s="87">
        <v>0</v>
      </c>
      <c r="J2080" s="92">
        <v>0</v>
      </c>
      <c r="K2080" s="69">
        <f t="shared" si="102"/>
        <v>66.78</v>
      </c>
      <c r="L2080" s="69">
        <f t="shared" si="103"/>
        <v>-0.20999999999999375</v>
      </c>
      <c r="M2080" s="69">
        <f t="shared" si="104"/>
        <v>0</v>
      </c>
    </row>
    <row r="2081" spans="1:14" x14ac:dyDescent="0.2">
      <c r="A2081" s="12" t="s">
        <v>302</v>
      </c>
      <c r="B2081" s="23" t="s">
        <v>303</v>
      </c>
      <c r="C2081" s="12" t="s">
        <v>20</v>
      </c>
      <c r="D2081" s="13" t="s">
        <v>41</v>
      </c>
      <c r="E2081" s="14" t="s">
        <v>42</v>
      </c>
      <c r="F2081" s="15">
        <v>3321</v>
      </c>
      <c r="G2081" s="86">
        <v>73.78</v>
      </c>
      <c r="H2081" s="87">
        <v>73.989999999999995</v>
      </c>
      <c r="I2081" s="87">
        <v>0</v>
      </c>
      <c r="J2081" s="92">
        <v>0</v>
      </c>
      <c r="K2081" s="69">
        <f t="shared" si="102"/>
        <v>73.78</v>
      </c>
      <c r="L2081" s="69">
        <f t="shared" si="103"/>
        <v>-0.20999999999999375</v>
      </c>
      <c r="M2081" s="69">
        <f t="shared" si="104"/>
        <v>0</v>
      </c>
    </row>
    <row r="2082" spans="1:14" x14ac:dyDescent="0.2">
      <c r="A2082" s="12" t="s">
        <v>302</v>
      </c>
      <c r="B2082" s="23" t="s">
        <v>303</v>
      </c>
      <c r="C2082" s="12" t="s">
        <v>20</v>
      </c>
      <c r="D2082" s="13" t="s">
        <v>43</v>
      </c>
      <c r="E2082" s="14" t="s">
        <v>44</v>
      </c>
      <c r="F2082" s="15">
        <v>3323</v>
      </c>
      <c r="G2082" s="86">
        <v>48.03</v>
      </c>
      <c r="H2082" s="87">
        <v>48.24</v>
      </c>
      <c r="I2082" s="87">
        <v>0</v>
      </c>
      <c r="J2082" s="92">
        <v>0</v>
      </c>
      <c r="K2082" s="69">
        <f t="shared" si="102"/>
        <v>48.03</v>
      </c>
      <c r="L2082" s="69">
        <f t="shared" si="103"/>
        <v>-0.21000000000000085</v>
      </c>
      <c r="M2082" s="69">
        <f t="shared" si="104"/>
        <v>0</v>
      </c>
    </row>
    <row r="2083" spans="1:14" x14ac:dyDescent="0.2">
      <c r="A2083" s="12" t="s">
        <v>302</v>
      </c>
      <c r="B2083" s="23" t="s">
        <v>303</v>
      </c>
      <c r="C2083" s="12" t="s">
        <v>20</v>
      </c>
      <c r="D2083" s="13" t="s">
        <v>45</v>
      </c>
      <c r="E2083" s="14" t="s">
        <v>46</v>
      </c>
      <c r="F2083" s="15">
        <v>3325</v>
      </c>
      <c r="G2083" s="86">
        <v>60.44</v>
      </c>
      <c r="H2083" s="87">
        <v>60.65</v>
      </c>
      <c r="I2083" s="87">
        <v>0</v>
      </c>
      <c r="J2083" s="92">
        <v>2585</v>
      </c>
      <c r="K2083" s="69">
        <f t="shared" si="102"/>
        <v>60.44</v>
      </c>
      <c r="L2083" s="69">
        <f t="shared" si="103"/>
        <v>-0.21000000000000085</v>
      </c>
      <c r="M2083" s="69">
        <f t="shared" si="104"/>
        <v>-542.85000000000218</v>
      </c>
    </row>
    <row r="2084" spans="1:14" x14ac:dyDescent="0.2">
      <c r="A2084" s="12" t="s">
        <v>302</v>
      </c>
      <c r="B2084" s="23" t="s">
        <v>303</v>
      </c>
      <c r="C2084" s="12" t="s">
        <v>20</v>
      </c>
      <c r="D2084" s="13" t="s">
        <v>47</v>
      </c>
      <c r="E2084" s="14" t="s">
        <v>48</v>
      </c>
      <c r="F2084" s="15">
        <v>3327</v>
      </c>
      <c r="G2084" s="86">
        <v>66.78</v>
      </c>
      <c r="H2084" s="87">
        <v>66.989999999999995</v>
      </c>
      <c r="I2084" s="87">
        <v>0</v>
      </c>
      <c r="J2084" s="92">
        <v>613</v>
      </c>
      <c r="K2084" s="69">
        <f t="shared" si="102"/>
        <v>66.78</v>
      </c>
      <c r="L2084" s="69">
        <f t="shared" si="103"/>
        <v>-0.20999999999999375</v>
      </c>
      <c r="M2084" s="69">
        <f t="shared" si="104"/>
        <v>-128.72999999999615</v>
      </c>
    </row>
    <row r="2085" spans="1:14" x14ac:dyDescent="0.2">
      <c r="A2085" s="12" t="s">
        <v>302</v>
      </c>
      <c r="B2085" s="23" t="s">
        <v>303</v>
      </c>
      <c r="C2085" s="12" t="s">
        <v>20</v>
      </c>
      <c r="D2085" s="13" t="s">
        <v>49</v>
      </c>
      <c r="E2085" s="14" t="s">
        <v>50</v>
      </c>
      <c r="F2085" s="15">
        <v>3329</v>
      </c>
      <c r="G2085" s="86">
        <v>71.25</v>
      </c>
      <c r="H2085" s="87">
        <v>71.459999999999994</v>
      </c>
      <c r="I2085" s="87">
        <v>0</v>
      </c>
      <c r="J2085" s="92">
        <v>0</v>
      </c>
      <c r="K2085" s="69">
        <f t="shared" si="102"/>
        <v>71.25</v>
      </c>
      <c r="L2085" s="69">
        <f t="shared" si="103"/>
        <v>-0.20999999999999375</v>
      </c>
      <c r="M2085" s="69">
        <f t="shared" si="104"/>
        <v>0</v>
      </c>
    </row>
    <row r="2086" spans="1:14" x14ac:dyDescent="0.2">
      <c r="A2086" s="12" t="s">
        <v>302</v>
      </c>
      <c r="B2086" s="23" t="s">
        <v>303</v>
      </c>
      <c r="C2086" s="12" t="s">
        <v>20</v>
      </c>
      <c r="D2086" s="16" t="s">
        <v>51</v>
      </c>
      <c r="E2086" s="17" t="s">
        <v>52</v>
      </c>
      <c r="F2086" s="15">
        <v>3331</v>
      </c>
      <c r="G2086" s="86">
        <v>78.81</v>
      </c>
      <c r="H2086" s="87">
        <v>79.02</v>
      </c>
      <c r="I2086" s="87">
        <v>0</v>
      </c>
      <c r="J2086" s="92">
        <v>0</v>
      </c>
      <c r="K2086" s="69">
        <f t="shared" si="102"/>
        <v>78.81</v>
      </c>
      <c r="L2086" s="69">
        <f t="shared" si="103"/>
        <v>-0.20999999999999375</v>
      </c>
      <c r="M2086" s="69">
        <f t="shared" si="104"/>
        <v>0</v>
      </c>
    </row>
    <row r="2087" spans="1:14" x14ac:dyDescent="0.2">
      <c r="A2087" s="12" t="s">
        <v>228</v>
      </c>
      <c r="B2087" s="21" t="s">
        <v>229</v>
      </c>
      <c r="C2087" s="12" t="s">
        <v>55</v>
      </c>
      <c r="D2087" s="13" t="s">
        <v>21</v>
      </c>
      <c r="E2087" s="14" t="s">
        <v>22</v>
      </c>
      <c r="F2087" s="15">
        <v>3301</v>
      </c>
      <c r="G2087" s="86">
        <v>135.51</v>
      </c>
      <c r="H2087" s="87">
        <v>137.19</v>
      </c>
      <c r="I2087" s="87">
        <v>0</v>
      </c>
      <c r="J2087" s="92">
        <v>1251</v>
      </c>
      <c r="K2087" s="69">
        <f t="shared" si="102"/>
        <v>135.51</v>
      </c>
      <c r="L2087" s="69">
        <f t="shared" si="103"/>
        <v>-1.6800000000000068</v>
      </c>
      <c r="M2087" s="69">
        <f t="shared" si="104"/>
        <v>-2101.6800000000085</v>
      </c>
      <c r="N2087" s="70">
        <f>SUM(M2087:M2102)</f>
        <v>-44105.040000000183</v>
      </c>
    </row>
    <row r="2088" spans="1:14" x14ac:dyDescent="0.2">
      <c r="A2088" s="12" t="s">
        <v>228</v>
      </c>
      <c r="B2088" s="21" t="s">
        <v>229</v>
      </c>
      <c r="C2088" s="12" t="s">
        <v>55</v>
      </c>
      <c r="D2088" s="13" t="s">
        <v>23</v>
      </c>
      <c r="E2088" s="14" t="s">
        <v>24</v>
      </c>
      <c r="F2088" s="15">
        <v>3303</v>
      </c>
      <c r="G2088" s="86">
        <v>148.09</v>
      </c>
      <c r="H2088" s="87">
        <v>149.77000000000001</v>
      </c>
      <c r="I2088" s="87">
        <v>0</v>
      </c>
      <c r="J2088" s="92">
        <v>0</v>
      </c>
      <c r="K2088" s="69">
        <f t="shared" si="102"/>
        <v>148.09</v>
      </c>
      <c r="L2088" s="69">
        <f t="shared" si="103"/>
        <v>-1.6800000000000068</v>
      </c>
      <c r="M2088" s="69">
        <f t="shared" si="104"/>
        <v>0</v>
      </c>
    </row>
    <row r="2089" spans="1:14" x14ac:dyDescent="0.2">
      <c r="A2089" s="12" t="s">
        <v>228</v>
      </c>
      <c r="B2089" s="21" t="s">
        <v>229</v>
      </c>
      <c r="C2089" s="12" t="s">
        <v>55</v>
      </c>
      <c r="D2089" s="13" t="s">
        <v>25</v>
      </c>
      <c r="E2089" s="14" t="s">
        <v>26</v>
      </c>
      <c r="F2089" s="15">
        <v>3305</v>
      </c>
      <c r="G2089" s="86">
        <v>132.25</v>
      </c>
      <c r="H2089" s="87">
        <v>133.93</v>
      </c>
      <c r="I2089" s="87">
        <v>0</v>
      </c>
      <c r="J2089" s="92">
        <v>0</v>
      </c>
      <c r="K2089" s="69">
        <f t="shared" si="102"/>
        <v>132.25</v>
      </c>
      <c r="L2089" s="69">
        <f t="shared" si="103"/>
        <v>-1.6800000000000068</v>
      </c>
      <c r="M2089" s="69">
        <f t="shared" si="104"/>
        <v>0</v>
      </c>
    </row>
    <row r="2090" spans="1:14" x14ac:dyDescent="0.2">
      <c r="A2090" s="12" t="s">
        <v>228</v>
      </c>
      <c r="B2090" s="21" t="s">
        <v>229</v>
      </c>
      <c r="C2090" s="12" t="s">
        <v>55</v>
      </c>
      <c r="D2090" s="13" t="s">
        <v>27</v>
      </c>
      <c r="E2090" s="14" t="s">
        <v>28</v>
      </c>
      <c r="F2090" s="15">
        <v>3307</v>
      </c>
      <c r="G2090" s="86">
        <v>144.82</v>
      </c>
      <c r="H2090" s="87">
        <v>146.5</v>
      </c>
      <c r="I2090" s="87">
        <v>0</v>
      </c>
      <c r="J2090" s="92">
        <v>0</v>
      </c>
      <c r="K2090" s="69">
        <f t="shared" si="102"/>
        <v>144.82</v>
      </c>
      <c r="L2090" s="69">
        <f t="shared" si="103"/>
        <v>-1.6800000000000068</v>
      </c>
      <c r="M2090" s="69">
        <f t="shared" si="104"/>
        <v>0</v>
      </c>
    </row>
    <row r="2091" spans="1:14" x14ac:dyDescent="0.2">
      <c r="A2091" s="12" t="s">
        <v>228</v>
      </c>
      <c r="B2091" s="21" t="s">
        <v>229</v>
      </c>
      <c r="C2091" s="12" t="s">
        <v>55</v>
      </c>
      <c r="D2091" s="13" t="s">
        <v>29</v>
      </c>
      <c r="E2091" s="14" t="s">
        <v>30</v>
      </c>
      <c r="F2091" s="15">
        <v>3309</v>
      </c>
      <c r="G2091" s="86">
        <v>86.48</v>
      </c>
      <c r="H2091" s="87">
        <v>88.160000000000011</v>
      </c>
      <c r="I2091" s="87">
        <v>0</v>
      </c>
      <c r="J2091" s="92">
        <v>1099</v>
      </c>
      <c r="K2091" s="69">
        <f t="shared" si="102"/>
        <v>86.48</v>
      </c>
      <c r="L2091" s="69">
        <f t="shared" si="103"/>
        <v>-1.6800000000000068</v>
      </c>
      <c r="M2091" s="69">
        <f t="shared" si="104"/>
        <v>-1846.3200000000074</v>
      </c>
    </row>
    <row r="2092" spans="1:14" x14ac:dyDescent="0.2">
      <c r="A2092" s="12" t="s">
        <v>228</v>
      </c>
      <c r="B2092" s="21" t="s">
        <v>229</v>
      </c>
      <c r="C2092" s="12" t="s">
        <v>55</v>
      </c>
      <c r="D2092" s="13" t="s">
        <v>31</v>
      </c>
      <c r="E2092" s="14" t="s">
        <v>32</v>
      </c>
      <c r="F2092" s="15">
        <v>3311</v>
      </c>
      <c r="G2092" s="86">
        <v>113.76</v>
      </c>
      <c r="H2092" s="87">
        <v>115.44000000000001</v>
      </c>
      <c r="I2092" s="87">
        <v>0</v>
      </c>
      <c r="J2092" s="92">
        <v>0</v>
      </c>
      <c r="K2092" s="69">
        <f t="shared" si="102"/>
        <v>113.76</v>
      </c>
      <c r="L2092" s="69">
        <f t="shared" si="103"/>
        <v>-1.6800000000000068</v>
      </c>
      <c r="M2092" s="69">
        <f t="shared" si="104"/>
        <v>0</v>
      </c>
    </row>
    <row r="2093" spans="1:14" x14ac:dyDescent="0.2">
      <c r="A2093" s="12" t="s">
        <v>228</v>
      </c>
      <c r="B2093" s="21" t="s">
        <v>229</v>
      </c>
      <c r="C2093" s="12" t="s">
        <v>55</v>
      </c>
      <c r="D2093" s="13" t="s">
        <v>33</v>
      </c>
      <c r="E2093" s="14" t="s">
        <v>34</v>
      </c>
      <c r="F2093" s="15">
        <v>3313</v>
      </c>
      <c r="G2093" s="86">
        <v>121.61</v>
      </c>
      <c r="H2093" s="87">
        <v>123.29</v>
      </c>
      <c r="I2093" s="87">
        <v>0</v>
      </c>
      <c r="J2093" s="92">
        <v>0</v>
      </c>
      <c r="K2093" s="69">
        <f t="shared" si="102"/>
        <v>121.61</v>
      </c>
      <c r="L2093" s="69">
        <f t="shared" si="103"/>
        <v>-1.6800000000000068</v>
      </c>
      <c r="M2093" s="69">
        <f t="shared" si="104"/>
        <v>0</v>
      </c>
    </row>
    <row r="2094" spans="1:14" x14ac:dyDescent="0.2">
      <c r="A2094" s="12" t="s">
        <v>228</v>
      </c>
      <c r="B2094" s="21" t="s">
        <v>229</v>
      </c>
      <c r="C2094" s="12" t="s">
        <v>55</v>
      </c>
      <c r="D2094" s="13" t="s">
        <v>35</v>
      </c>
      <c r="E2094" s="14" t="s">
        <v>36</v>
      </c>
      <c r="F2094" s="15">
        <v>3315</v>
      </c>
      <c r="G2094" s="86">
        <v>139.63</v>
      </c>
      <c r="H2094" s="87">
        <v>141.31</v>
      </c>
      <c r="I2094" s="87">
        <v>0</v>
      </c>
      <c r="J2094" s="92">
        <v>0</v>
      </c>
      <c r="K2094" s="69">
        <f t="shared" si="102"/>
        <v>139.63</v>
      </c>
      <c r="L2094" s="69">
        <f t="shared" si="103"/>
        <v>-1.6800000000000068</v>
      </c>
      <c r="M2094" s="69">
        <f t="shared" si="104"/>
        <v>0</v>
      </c>
    </row>
    <row r="2095" spans="1:14" x14ac:dyDescent="0.2">
      <c r="A2095" s="12" t="s">
        <v>228</v>
      </c>
      <c r="B2095" s="21" t="s">
        <v>229</v>
      </c>
      <c r="C2095" s="12" t="s">
        <v>55</v>
      </c>
      <c r="D2095" s="13" t="s">
        <v>37</v>
      </c>
      <c r="E2095" s="14" t="s">
        <v>38</v>
      </c>
      <c r="F2095" s="15">
        <v>3317</v>
      </c>
      <c r="G2095" s="86">
        <v>85.94</v>
      </c>
      <c r="H2095" s="87">
        <v>87.62</v>
      </c>
      <c r="I2095" s="87">
        <v>0</v>
      </c>
      <c r="J2095" s="92">
        <v>0</v>
      </c>
      <c r="K2095" s="69">
        <f t="shared" si="102"/>
        <v>85.94</v>
      </c>
      <c r="L2095" s="69">
        <f t="shared" si="103"/>
        <v>-1.6800000000000068</v>
      </c>
      <c r="M2095" s="69">
        <f t="shared" si="104"/>
        <v>0</v>
      </c>
    </row>
    <row r="2096" spans="1:14" x14ac:dyDescent="0.2">
      <c r="A2096" s="12" t="s">
        <v>228</v>
      </c>
      <c r="B2096" s="21" t="s">
        <v>229</v>
      </c>
      <c r="C2096" s="12" t="s">
        <v>55</v>
      </c>
      <c r="D2096" s="13" t="s">
        <v>39</v>
      </c>
      <c r="E2096" s="14" t="s">
        <v>40</v>
      </c>
      <c r="F2096" s="15">
        <v>3319</v>
      </c>
      <c r="G2096" s="86">
        <v>105.3</v>
      </c>
      <c r="H2096" s="87">
        <v>106.98</v>
      </c>
      <c r="I2096" s="87">
        <v>0</v>
      </c>
      <c r="J2096" s="92">
        <v>1535</v>
      </c>
      <c r="K2096" s="69">
        <f t="shared" si="102"/>
        <v>105.3</v>
      </c>
      <c r="L2096" s="69">
        <f t="shared" si="103"/>
        <v>-1.6800000000000068</v>
      </c>
      <c r="M2096" s="69">
        <f t="shared" si="104"/>
        <v>-2578.8000000000106</v>
      </c>
    </row>
    <row r="2097" spans="1:14" x14ac:dyDescent="0.2">
      <c r="A2097" s="12" t="s">
        <v>228</v>
      </c>
      <c r="B2097" s="21" t="s">
        <v>229</v>
      </c>
      <c r="C2097" s="12" t="s">
        <v>55</v>
      </c>
      <c r="D2097" s="13" t="s">
        <v>41</v>
      </c>
      <c r="E2097" s="14" t="s">
        <v>42</v>
      </c>
      <c r="F2097" s="15">
        <v>3321</v>
      </c>
      <c r="G2097" s="86">
        <v>117.82</v>
      </c>
      <c r="H2097" s="87">
        <v>119.5</v>
      </c>
      <c r="I2097" s="87">
        <v>0</v>
      </c>
      <c r="J2097" s="92">
        <v>0</v>
      </c>
      <c r="K2097" s="69">
        <f t="shared" si="102"/>
        <v>117.82</v>
      </c>
      <c r="L2097" s="69">
        <f t="shared" si="103"/>
        <v>-1.6800000000000068</v>
      </c>
      <c r="M2097" s="69">
        <f t="shared" si="104"/>
        <v>0</v>
      </c>
    </row>
    <row r="2098" spans="1:14" x14ac:dyDescent="0.2">
      <c r="A2098" s="12" t="s">
        <v>228</v>
      </c>
      <c r="B2098" s="21" t="s">
        <v>229</v>
      </c>
      <c r="C2098" s="12" t="s">
        <v>55</v>
      </c>
      <c r="D2098" s="13" t="s">
        <v>43</v>
      </c>
      <c r="E2098" s="14" t="s">
        <v>44</v>
      </c>
      <c r="F2098" s="15">
        <v>3323</v>
      </c>
      <c r="G2098" s="86">
        <v>72.069999999999993</v>
      </c>
      <c r="H2098" s="87">
        <v>73.75</v>
      </c>
      <c r="I2098" s="87">
        <v>0</v>
      </c>
      <c r="J2098" s="92">
        <v>2397</v>
      </c>
      <c r="K2098" s="69">
        <f t="shared" si="102"/>
        <v>72.069999999999993</v>
      </c>
      <c r="L2098" s="69">
        <f t="shared" si="103"/>
        <v>-1.6800000000000068</v>
      </c>
      <c r="M2098" s="69">
        <f t="shared" si="104"/>
        <v>-4026.9600000000164</v>
      </c>
    </row>
    <row r="2099" spans="1:14" x14ac:dyDescent="0.2">
      <c r="A2099" s="12" t="s">
        <v>228</v>
      </c>
      <c r="B2099" s="21" t="s">
        <v>229</v>
      </c>
      <c r="C2099" s="12" t="s">
        <v>55</v>
      </c>
      <c r="D2099" s="13" t="s">
        <v>45</v>
      </c>
      <c r="E2099" s="14" t="s">
        <v>46</v>
      </c>
      <c r="F2099" s="15">
        <v>3325</v>
      </c>
      <c r="G2099" s="86">
        <v>93.96</v>
      </c>
      <c r="H2099" s="87">
        <v>95.64</v>
      </c>
      <c r="I2099" s="87">
        <v>0</v>
      </c>
      <c r="J2099" s="92">
        <v>19913</v>
      </c>
      <c r="K2099" s="69">
        <f t="shared" si="102"/>
        <v>93.96</v>
      </c>
      <c r="L2099" s="69">
        <f t="shared" si="103"/>
        <v>-1.6800000000000068</v>
      </c>
      <c r="M2099" s="69">
        <f t="shared" si="104"/>
        <v>-33453.840000000135</v>
      </c>
    </row>
    <row r="2100" spans="1:14" x14ac:dyDescent="0.2">
      <c r="A2100" s="12" t="s">
        <v>228</v>
      </c>
      <c r="B2100" s="21" t="s">
        <v>229</v>
      </c>
      <c r="C2100" s="12" t="s">
        <v>55</v>
      </c>
      <c r="D2100" s="13" t="s">
        <v>47</v>
      </c>
      <c r="E2100" s="14" t="s">
        <v>48</v>
      </c>
      <c r="F2100" s="15">
        <v>3327</v>
      </c>
      <c r="G2100" s="86">
        <v>105.3</v>
      </c>
      <c r="H2100" s="87">
        <v>106.98</v>
      </c>
      <c r="I2100" s="87">
        <v>0</v>
      </c>
      <c r="J2100" s="92">
        <v>29</v>
      </c>
      <c r="K2100" s="69">
        <f t="shared" si="102"/>
        <v>105.3</v>
      </c>
      <c r="L2100" s="69">
        <f t="shared" si="103"/>
        <v>-1.6800000000000068</v>
      </c>
      <c r="M2100" s="69">
        <f t="shared" si="104"/>
        <v>-48.720000000000198</v>
      </c>
    </row>
    <row r="2101" spans="1:14" x14ac:dyDescent="0.2">
      <c r="A2101" s="12" t="s">
        <v>228</v>
      </c>
      <c r="B2101" s="21" t="s">
        <v>229</v>
      </c>
      <c r="C2101" s="12" t="s">
        <v>55</v>
      </c>
      <c r="D2101" s="13" t="s">
        <v>49</v>
      </c>
      <c r="E2101" s="14" t="s">
        <v>50</v>
      </c>
      <c r="F2101" s="15">
        <v>3329</v>
      </c>
      <c r="G2101" s="86">
        <v>113.24</v>
      </c>
      <c r="H2101" s="87">
        <v>114.92</v>
      </c>
      <c r="I2101" s="87">
        <v>0</v>
      </c>
      <c r="J2101" s="92">
        <v>29</v>
      </c>
      <c r="K2101" s="69">
        <f t="shared" si="102"/>
        <v>113.24</v>
      </c>
      <c r="L2101" s="69">
        <f t="shared" si="103"/>
        <v>-1.6800000000000068</v>
      </c>
      <c r="M2101" s="69">
        <f t="shared" si="104"/>
        <v>-48.720000000000198</v>
      </c>
    </row>
    <row r="2102" spans="1:14" x14ac:dyDescent="0.2">
      <c r="A2102" s="12" t="s">
        <v>228</v>
      </c>
      <c r="B2102" s="21" t="s">
        <v>229</v>
      </c>
      <c r="C2102" s="12" t="s">
        <v>55</v>
      </c>
      <c r="D2102" s="16" t="s">
        <v>51</v>
      </c>
      <c r="E2102" s="17" t="s">
        <v>52</v>
      </c>
      <c r="F2102" s="15">
        <v>3331</v>
      </c>
      <c r="G2102" s="86">
        <v>127.01</v>
      </c>
      <c r="H2102" s="87">
        <v>128.69</v>
      </c>
      <c r="I2102" s="87">
        <v>0</v>
      </c>
      <c r="J2102" s="92">
        <v>0</v>
      </c>
      <c r="K2102" s="69">
        <f t="shared" si="102"/>
        <v>127.01</v>
      </c>
      <c r="L2102" s="69">
        <f t="shared" si="103"/>
        <v>-1.6799999999999926</v>
      </c>
      <c r="M2102" s="69">
        <f t="shared" si="104"/>
        <v>0</v>
      </c>
    </row>
    <row r="2103" spans="1:14" x14ac:dyDescent="0.2">
      <c r="A2103" s="20" t="s">
        <v>230</v>
      </c>
      <c r="B2103" s="21" t="s">
        <v>231</v>
      </c>
      <c r="C2103" s="12" t="s">
        <v>55</v>
      </c>
      <c r="D2103" s="13" t="s">
        <v>21</v>
      </c>
      <c r="E2103" s="14" t="s">
        <v>22</v>
      </c>
      <c r="F2103" s="15">
        <v>3301</v>
      </c>
      <c r="G2103" s="86">
        <v>135.51</v>
      </c>
      <c r="H2103" s="87">
        <v>137.19</v>
      </c>
      <c r="I2103" s="87">
        <v>0</v>
      </c>
      <c r="J2103" s="92">
        <v>0</v>
      </c>
      <c r="K2103" s="69">
        <f t="shared" si="102"/>
        <v>135.51</v>
      </c>
      <c r="L2103" s="69">
        <f t="shared" si="103"/>
        <v>-1.6800000000000068</v>
      </c>
      <c r="M2103" s="69">
        <f t="shared" si="104"/>
        <v>0</v>
      </c>
      <c r="N2103" s="70">
        <f>SUM(M2103:M2118)</f>
        <v>-20366.640000000069</v>
      </c>
    </row>
    <row r="2104" spans="1:14" x14ac:dyDescent="0.2">
      <c r="A2104" s="20" t="s">
        <v>230</v>
      </c>
      <c r="B2104" s="21" t="s">
        <v>231</v>
      </c>
      <c r="C2104" s="12" t="s">
        <v>55</v>
      </c>
      <c r="D2104" s="13" t="s">
        <v>23</v>
      </c>
      <c r="E2104" s="14" t="s">
        <v>24</v>
      </c>
      <c r="F2104" s="15">
        <v>3303</v>
      </c>
      <c r="G2104" s="86">
        <v>148.09</v>
      </c>
      <c r="H2104" s="87">
        <v>149.77000000000001</v>
      </c>
      <c r="I2104" s="87">
        <v>0</v>
      </c>
      <c r="J2104" s="92">
        <v>0</v>
      </c>
      <c r="K2104" s="69">
        <f t="shared" si="102"/>
        <v>148.09</v>
      </c>
      <c r="L2104" s="69">
        <f t="shared" si="103"/>
        <v>-1.6800000000000068</v>
      </c>
      <c r="M2104" s="69">
        <f t="shared" si="104"/>
        <v>0</v>
      </c>
    </row>
    <row r="2105" spans="1:14" x14ac:dyDescent="0.2">
      <c r="A2105" s="20" t="s">
        <v>230</v>
      </c>
      <c r="B2105" s="21" t="s">
        <v>231</v>
      </c>
      <c r="C2105" s="12" t="s">
        <v>55</v>
      </c>
      <c r="D2105" s="13" t="s">
        <v>25</v>
      </c>
      <c r="E2105" s="14" t="s">
        <v>26</v>
      </c>
      <c r="F2105" s="15">
        <v>3305</v>
      </c>
      <c r="G2105" s="86">
        <v>132.25</v>
      </c>
      <c r="H2105" s="87">
        <v>133.93</v>
      </c>
      <c r="I2105" s="87">
        <v>0</v>
      </c>
      <c r="J2105" s="92">
        <v>68</v>
      </c>
      <c r="K2105" s="69">
        <f t="shared" si="102"/>
        <v>132.25</v>
      </c>
      <c r="L2105" s="69">
        <f t="shared" si="103"/>
        <v>-1.6800000000000068</v>
      </c>
      <c r="M2105" s="69">
        <f t="shared" si="104"/>
        <v>-114.24000000000046</v>
      </c>
    </row>
    <row r="2106" spans="1:14" x14ac:dyDescent="0.2">
      <c r="A2106" s="20" t="s">
        <v>230</v>
      </c>
      <c r="B2106" s="21" t="s">
        <v>231</v>
      </c>
      <c r="C2106" s="12" t="s">
        <v>55</v>
      </c>
      <c r="D2106" s="13" t="s">
        <v>27</v>
      </c>
      <c r="E2106" s="14" t="s">
        <v>28</v>
      </c>
      <c r="F2106" s="15">
        <v>3307</v>
      </c>
      <c r="G2106" s="86">
        <v>144.82</v>
      </c>
      <c r="H2106" s="87">
        <v>146.5</v>
      </c>
      <c r="I2106" s="87">
        <v>0</v>
      </c>
      <c r="J2106" s="92">
        <v>0</v>
      </c>
      <c r="K2106" s="69">
        <f t="shared" si="102"/>
        <v>144.82</v>
      </c>
      <c r="L2106" s="69">
        <f t="shared" si="103"/>
        <v>-1.6800000000000068</v>
      </c>
      <c r="M2106" s="69">
        <f t="shared" si="104"/>
        <v>0</v>
      </c>
    </row>
    <row r="2107" spans="1:14" x14ac:dyDescent="0.2">
      <c r="A2107" s="20" t="s">
        <v>230</v>
      </c>
      <c r="B2107" s="21" t="s">
        <v>231</v>
      </c>
      <c r="C2107" s="12" t="s">
        <v>55</v>
      </c>
      <c r="D2107" s="13" t="s">
        <v>29</v>
      </c>
      <c r="E2107" s="14" t="s">
        <v>30</v>
      </c>
      <c r="F2107" s="15">
        <v>3309</v>
      </c>
      <c r="G2107" s="86">
        <v>86.48</v>
      </c>
      <c r="H2107" s="87">
        <v>88.160000000000011</v>
      </c>
      <c r="I2107" s="87">
        <v>0</v>
      </c>
      <c r="J2107" s="92">
        <v>1565</v>
      </c>
      <c r="K2107" s="69">
        <f t="shared" si="102"/>
        <v>86.48</v>
      </c>
      <c r="L2107" s="69">
        <f t="shared" si="103"/>
        <v>-1.6800000000000068</v>
      </c>
      <c r="M2107" s="69">
        <f t="shared" si="104"/>
        <v>-2629.2000000000107</v>
      </c>
    </row>
    <row r="2108" spans="1:14" x14ac:dyDescent="0.2">
      <c r="A2108" s="20" t="s">
        <v>230</v>
      </c>
      <c r="B2108" s="21" t="s">
        <v>231</v>
      </c>
      <c r="C2108" s="12" t="s">
        <v>55</v>
      </c>
      <c r="D2108" s="13" t="s">
        <v>31</v>
      </c>
      <c r="E2108" s="14" t="s">
        <v>32</v>
      </c>
      <c r="F2108" s="15">
        <v>3311</v>
      </c>
      <c r="G2108" s="86">
        <v>113.76</v>
      </c>
      <c r="H2108" s="87">
        <v>115.44000000000001</v>
      </c>
      <c r="I2108" s="87">
        <v>0</v>
      </c>
      <c r="J2108" s="92">
        <v>106</v>
      </c>
      <c r="K2108" s="69">
        <f t="shared" si="102"/>
        <v>113.76</v>
      </c>
      <c r="L2108" s="69">
        <f t="shared" si="103"/>
        <v>-1.6800000000000068</v>
      </c>
      <c r="M2108" s="69">
        <f t="shared" si="104"/>
        <v>-178.08000000000072</v>
      </c>
    </row>
    <row r="2109" spans="1:14" x14ac:dyDescent="0.2">
      <c r="A2109" s="20" t="s">
        <v>230</v>
      </c>
      <c r="B2109" s="21" t="s">
        <v>231</v>
      </c>
      <c r="C2109" s="12" t="s">
        <v>55</v>
      </c>
      <c r="D2109" s="13" t="s">
        <v>33</v>
      </c>
      <c r="E2109" s="14" t="s">
        <v>34</v>
      </c>
      <c r="F2109" s="15">
        <v>3313</v>
      </c>
      <c r="G2109" s="86">
        <v>121.61</v>
      </c>
      <c r="H2109" s="87">
        <v>123.29</v>
      </c>
      <c r="I2109" s="87">
        <v>0</v>
      </c>
      <c r="J2109" s="92">
        <v>436</v>
      </c>
      <c r="K2109" s="69">
        <f t="shared" si="102"/>
        <v>121.61</v>
      </c>
      <c r="L2109" s="69">
        <f t="shared" si="103"/>
        <v>-1.6800000000000068</v>
      </c>
      <c r="M2109" s="69">
        <f t="shared" si="104"/>
        <v>-732.48000000000297</v>
      </c>
    </row>
    <row r="2110" spans="1:14" x14ac:dyDescent="0.2">
      <c r="A2110" s="20" t="s">
        <v>230</v>
      </c>
      <c r="B2110" s="21" t="s">
        <v>231</v>
      </c>
      <c r="C2110" s="12" t="s">
        <v>55</v>
      </c>
      <c r="D2110" s="13" t="s">
        <v>35</v>
      </c>
      <c r="E2110" s="14" t="s">
        <v>36</v>
      </c>
      <c r="F2110" s="15">
        <v>3315</v>
      </c>
      <c r="G2110" s="86">
        <v>139.63</v>
      </c>
      <c r="H2110" s="87">
        <v>141.31</v>
      </c>
      <c r="I2110" s="87">
        <v>0</v>
      </c>
      <c r="J2110" s="92">
        <v>0</v>
      </c>
      <c r="K2110" s="69">
        <f t="shared" si="102"/>
        <v>139.63</v>
      </c>
      <c r="L2110" s="69">
        <f t="shared" si="103"/>
        <v>-1.6800000000000068</v>
      </c>
      <c r="M2110" s="69">
        <f t="shared" si="104"/>
        <v>0</v>
      </c>
    </row>
    <row r="2111" spans="1:14" x14ac:dyDescent="0.2">
      <c r="A2111" s="20" t="s">
        <v>230</v>
      </c>
      <c r="B2111" s="21" t="s">
        <v>231</v>
      </c>
      <c r="C2111" s="12" t="s">
        <v>55</v>
      </c>
      <c r="D2111" s="13" t="s">
        <v>37</v>
      </c>
      <c r="E2111" s="14" t="s">
        <v>38</v>
      </c>
      <c r="F2111" s="15">
        <v>3317</v>
      </c>
      <c r="G2111" s="86">
        <v>85.94</v>
      </c>
      <c r="H2111" s="87">
        <v>87.62</v>
      </c>
      <c r="I2111" s="87">
        <v>0</v>
      </c>
      <c r="J2111" s="92">
        <v>0</v>
      </c>
      <c r="K2111" s="69">
        <f t="shared" si="102"/>
        <v>85.94</v>
      </c>
      <c r="L2111" s="69">
        <f t="shared" si="103"/>
        <v>-1.6800000000000068</v>
      </c>
      <c r="M2111" s="69">
        <f t="shared" si="104"/>
        <v>0</v>
      </c>
    </row>
    <row r="2112" spans="1:14" x14ac:dyDescent="0.2">
      <c r="A2112" s="20" t="s">
        <v>230</v>
      </c>
      <c r="B2112" s="21" t="s">
        <v>231</v>
      </c>
      <c r="C2112" s="12" t="s">
        <v>55</v>
      </c>
      <c r="D2112" s="13" t="s">
        <v>39</v>
      </c>
      <c r="E2112" s="14" t="s">
        <v>40</v>
      </c>
      <c r="F2112" s="15">
        <v>3319</v>
      </c>
      <c r="G2112" s="86">
        <v>105.3</v>
      </c>
      <c r="H2112" s="87">
        <v>106.98</v>
      </c>
      <c r="I2112" s="87">
        <v>0</v>
      </c>
      <c r="J2112" s="92">
        <v>153</v>
      </c>
      <c r="K2112" s="69">
        <f t="shared" si="102"/>
        <v>105.3</v>
      </c>
      <c r="L2112" s="69">
        <f t="shared" si="103"/>
        <v>-1.6800000000000068</v>
      </c>
      <c r="M2112" s="69">
        <f t="shared" si="104"/>
        <v>-257.04000000000104</v>
      </c>
    </row>
    <row r="2113" spans="1:14" x14ac:dyDescent="0.2">
      <c r="A2113" s="20" t="s">
        <v>230</v>
      </c>
      <c r="B2113" s="21" t="s">
        <v>231</v>
      </c>
      <c r="C2113" s="12" t="s">
        <v>55</v>
      </c>
      <c r="D2113" s="13" t="s">
        <v>41</v>
      </c>
      <c r="E2113" s="14" t="s">
        <v>42</v>
      </c>
      <c r="F2113" s="15">
        <v>3321</v>
      </c>
      <c r="G2113" s="86">
        <v>117.82</v>
      </c>
      <c r="H2113" s="87">
        <v>119.5</v>
      </c>
      <c r="I2113" s="87">
        <v>0</v>
      </c>
      <c r="J2113" s="92">
        <v>212</v>
      </c>
      <c r="K2113" s="69">
        <f t="shared" si="102"/>
        <v>117.82</v>
      </c>
      <c r="L2113" s="69">
        <f t="shared" si="103"/>
        <v>-1.6800000000000068</v>
      </c>
      <c r="M2113" s="69">
        <f t="shared" si="104"/>
        <v>-356.16000000000145</v>
      </c>
    </row>
    <row r="2114" spans="1:14" x14ac:dyDescent="0.2">
      <c r="A2114" s="20" t="s">
        <v>230</v>
      </c>
      <c r="B2114" s="21" t="s">
        <v>231</v>
      </c>
      <c r="C2114" s="12" t="s">
        <v>55</v>
      </c>
      <c r="D2114" s="13" t="s">
        <v>43</v>
      </c>
      <c r="E2114" s="14" t="s">
        <v>44</v>
      </c>
      <c r="F2114" s="15">
        <v>3323</v>
      </c>
      <c r="G2114" s="86">
        <v>72.069999999999993</v>
      </c>
      <c r="H2114" s="87">
        <v>73.75</v>
      </c>
      <c r="I2114" s="87">
        <v>0</v>
      </c>
      <c r="J2114" s="92">
        <v>0</v>
      </c>
      <c r="K2114" s="69">
        <f t="shared" si="102"/>
        <v>72.069999999999993</v>
      </c>
      <c r="L2114" s="69">
        <f t="shared" si="103"/>
        <v>-1.6800000000000068</v>
      </c>
      <c r="M2114" s="69">
        <f t="shared" si="104"/>
        <v>0</v>
      </c>
    </row>
    <row r="2115" spans="1:14" x14ac:dyDescent="0.2">
      <c r="A2115" s="20" t="s">
        <v>230</v>
      </c>
      <c r="B2115" s="21" t="s">
        <v>231</v>
      </c>
      <c r="C2115" s="12" t="s">
        <v>55</v>
      </c>
      <c r="D2115" s="13" t="s">
        <v>45</v>
      </c>
      <c r="E2115" s="14" t="s">
        <v>46</v>
      </c>
      <c r="F2115" s="15">
        <v>3325</v>
      </c>
      <c r="G2115" s="86">
        <v>93.96</v>
      </c>
      <c r="H2115" s="87">
        <v>95.64</v>
      </c>
      <c r="I2115" s="87">
        <v>0</v>
      </c>
      <c r="J2115" s="92">
        <v>7135</v>
      </c>
      <c r="K2115" s="69">
        <f t="shared" si="102"/>
        <v>93.96</v>
      </c>
      <c r="L2115" s="69">
        <f t="shared" si="103"/>
        <v>-1.6800000000000068</v>
      </c>
      <c r="M2115" s="69">
        <f t="shared" si="104"/>
        <v>-11986.800000000048</v>
      </c>
    </row>
    <row r="2116" spans="1:14" x14ac:dyDescent="0.2">
      <c r="A2116" s="20" t="s">
        <v>230</v>
      </c>
      <c r="B2116" s="21" t="s">
        <v>231</v>
      </c>
      <c r="C2116" s="12" t="s">
        <v>55</v>
      </c>
      <c r="D2116" s="13" t="s">
        <v>47</v>
      </c>
      <c r="E2116" s="14" t="s">
        <v>48</v>
      </c>
      <c r="F2116" s="15">
        <v>3327</v>
      </c>
      <c r="G2116" s="86">
        <v>105.3</v>
      </c>
      <c r="H2116" s="87">
        <v>106.98</v>
      </c>
      <c r="I2116" s="87">
        <v>0</v>
      </c>
      <c r="J2116" s="92">
        <v>972</v>
      </c>
      <c r="K2116" s="69">
        <f t="shared" si="102"/>
        <v>105.3</v>
      </c>
      <c r="L2116" s="69">
        <f t="shared" si="103"/>
        <v>-1.6800000000000068</v>
      </c>
      <c r="M2116" s="69">
        <f t="shared" si="104"/>
        <v>-1632.9600000000066</v>
      </c>
    </row>
    <row r="2117" spans="1:14" x14ac:dyDescent="0.2">
      <c r="A2117" s="20" t="s">
        <v>230</v>
      </c>
      <c r="B2117" s="21" t="s">
        <v>231</v>
      </c>
      <c r="C2117" s="12" t="s">
        <v>55</v>
      </c>
      <c r="D2117" s="13" t="s">
        <v>49</v>
      </c>
      <c r="E2117" s="14" t="s">
        <v>50</v>
      </c>
      <c r="F2117" s="15">
        <v>3329</v>
      </c>
      <c r="G2117" s="86">
        <v>113.24</v>
      </c>
      <c r="H2117" s="87">
        <v>114.92</v>
      </c>
      <c r="I2117" s="87">
        <v>0</v>
      </c>
      <c r="J2117" s="92">
        <v>543</v>
      </c>
      <c r="K2117" s="69">
        <f t="shared" si="102"/>
        <v>113.24</v>
      </c>
      <c r="L2117" s="69">
        <f t="shared" si="103"/>
        <v>-1.6800000000000068</v>
      </c>
      <c r="M2117" s="69">
        <f t="shared" si="104"/>
        <v>-912.24000000000365</v>
      </c>
    </row>
    <row r="2118" spans="1:14" x14ac:dyDescent="0.2">
      <c r="A2118" s="20" t="s">
        <v>230</v>
      </c>
      <c r="B2118" s="21" t="s">
        <v>231</v>
      </c>
      <c r="C2118" s="12" t="s">
        <v>55</v>
      </c>
      <c r="D2118" s="16" t="s">
        <v>51</v>
      </c>
      <c r="E2118" s="17" t="s">
        <v>52</v>
      </c>
      <c r="F2118" s="15">
        <v>3331</v>
      </c>
      <c r="G2118" s="86">
        <v>127.01</v>
      </c>
      <c r="H2118" s="87">
        <v>128.69</v>
      </c>
      <c r="I2118" s="87">
        <v>0</v>
      </c>
      <c r="J2118" s="92">
        <v>933</v>
      </c>
      <c r="K2118" s="69">
        <f t="shared" si="102"/>
        <v>127.01</v>
      </c>
      <c r="L2118" s="69">
        <f t="shared" si="103"/>
        <v>-1.6799999999999926</v>
      </c>
      <c r="M2118" s="69">
        <f t="shared" si="104"/>
        <v>-1567.439999999993</v>
      </c>
    </row>
    <row r="2119" spans="1:14" x14ac:dyDescent="0.2">
      <c r="A2119" s="12" t="s">
        <v>174</v>
      </c>
      <c r="B2119" s="23" t="s">
        <v>175</v>
      </c>
      <c r="C2119" s="12" t="s">
        <v>100</v>
      </c>
      <c r="D2119" s="13" t="s">
        <v>21</v>
      </c>
      <c r="E2119" s="14" t="s">
        <v>22</v>
      </c>
      <c r="F2119" s="15">
        <v>3301</v>
      </c>
      <c r="G2119" s="86">
        <v>84.69</v>
      </c>
      <c r="H2119" s="87">
        <v>84.789999999999992</v>
      </c>
      <c r="I2119" s="87">
        <v>0</v>
      </c>
      <c r="J2119" s="92">
        <v>491</v>
      </c>
      <c r="K2119" s="69">
        <f t="shared" si="102"/>
        <v>84.69</v>
      </c>
      <c r="L2119" s="69">
        <f t="shared" si="103"/>
        <v>-9.9999999999994316E-2</v>
      </c>
      <c r="M2119" s="69">
        <f t="shared" si="104"/>
        <v>-49.099999999997209</v>
      </c>
      <c r="N2119" s="70">
        <f>SUM(M2119:M2134)</f>
        <v>-1152.6000000000081</v>
      </c>
    </row>
    <row r="2120" spans="1:14" x14ac:dyDescent="0.2">
      <c r="A2120" s="12" t="s">
        <v>174</v>
      </c>
      <c r="B2120" s="23" t="s">
        <v>175</v>
      </c>
      <c r="C2120" s="12" t="s">
        <v>100</v>
      </c>
      <c r="D2120" s="13" t="s">
        <v>23</v>
      </c>
      <c r="E2120" s="14" t="s">
        <v>24</v>
      </c>
      <c r="F2120" s="15">
        <v>3303</v>
      </c>
      <c r="G2120" s="86">
        <v>91.77</v>
      </c>
      <c r="H2120" s="87">
        <v>91.86999999999999</v>
      </c>
      <c r="I2120" s="87">
        <v>0</v>
      </c>
      <c r="J2120" s="92">
        <v>0</v>
      </c>
      <c r="K2120" s="69">
        <f t="shared" si="102"/>
        <v>91.77</v>
      </c>
      <c r="L2120" s="69">
        <f t="shared" si="103"/>
        <v>-9.9999999999994316E-2</v>
      </c>
      <c r="M2120" s="69">
        <f t="shared" si="104"/>
        <v>0</v>
      </c>
    </row>
    <row r="2121" spans="1:14" x14ac:dyDescent="0.2">
      <c r="A2121" s="12" t="s">
        <v>174</v>
      </c>
      <c r="B2121" s="23" t="s">
        <v>175</v>
      </c>
      <c r="C2121" s="12" t="s">
        <v>100</v>
      </c>
      <c r="D2121" s="13" t="s">
        <v>25</v>
      </c>
      <c r="E2121" s="14" t="s">
        <v>26</v>
      </c>
      <c r="F2121" s="15">
        <v>3305</v>
      </c>
      <c r="G2121" s="86">
        <v>82.76</v>
      </c>
      <c r="H2121" s="87">
        <v>82.86</v>
      </c>
      <c r="I2121" s="87">
        <v>0</v>
      </c>
      <c r="J2121" s="92">
        <v>0</v>
      </c>
      <c r="K2121" s="69">
        <f t="shared" si="102"/>
        <v>82.76</v>
      </c>
      <c r="L2121" s="69">
        <f t="shared" si="103"/>
        <v>-9.9999999999994316E-2</v>
      </c>
      <c r="M2121" s="69">
        <f t="shared" si="104"/>
        <v>0</v>
      </c>
    </row>
    <row r="2122" spans="1:14" x14ac:dyDescent="0.2">
      <c r="A2122" s="12" t="s">
        <v>174</v>
      </c>
      <c r="B2122" s="23" t="s">
        <v>175</v>
      </c>
      <c r="C2122" s="12" t="s">
        <v>100</v>
      </c>
      <c r="D2122" s="13" t="s">
        <v>27</v>
      </c>
      <c r="E2122" s="14" t="s">
        <v>28</v>
      </c>
      <c r="F2122" s="15">
        <v>3307</v>
      </c>
      <c r="G2122" s="86">
        <v>90.7</v>
      </c>
      <c r="H2122" s="87">
        <v>90.8</v>
      </c>
      <c r="I2122" s="87">
        <v>0</v>
      </c>
      <c r="J2122" s="92">
        <v>0</v>
      </c>
      <c r="K2122" s="69">
        <f t="shared" si="102"/>
        <v>90.7</v>
      </c>
      <c r="L2122" s="69">
        <f t="shared" si="103"/>
        <v>-9.9999999999994316E-2</v>
      </c>
      <c r="M2122" s="69">
        <f t="shared" si="104"/>
        <v>0</v>
      </c>
    </row>
    <row r="2123" spans="1:14" x14ac:dyDescent="0.2">
      <c r="A2123" s="12" t="s">
        <v>174</v>
      </c>
      <c r="B2123" s="23" t="s">
        <v>175</v>
      </c>
      <c r="C2123" s="12" t="s">
        <v>100</v>
      </c>
      <c r="D2123" s="13" t="s">
        <v>29</v>
      </c>
      <c r="E2123" s="14" t="s">
        <v>30</v>
      </c>
      <c r="F2123" s="15">
        <v>3309</v>
      </c>
      <c r="G2123" s="86">
        <v>56.44</v>
      </c>
      <c r="H2123" s="87">
        <v>56.54</v>
      </c>
      <c r="I2123" s="87">
        <v>0</v>
      </c>
      <c r="J2123" s="92">
        <v>1250</v>
      </c>
      <c r="K2123" s="69">
        <f t="shared" si="102"/>
        <v>56.44</v>
      </c>
      <c r="L2123" s="69">
        <f t="shared" si="103"/>
        <v>-0.10000000000000142</v>
      </c>
      <c r="M2123" s="69">
        <f t="shared" si="104"/>
        <v>-125.00000000000178</v>
      </c>
    </row>
    <row r="2124" spans="1:14" x14ac:dyDescent="0.2">
      <c r="A2124" s="12" t="s">
        <v>174</v>
      </c>
      <c r="B2124" s="23" t="s">
        <v>175</v>
      </c>
      <c r="C2124" s="12" t="s">
        <v>100</v>
      </c>
      <c r="D2124" s="13" t="s">
        <v>31</v>
      </c>
      <c r="E2124" s="14" t="s">
        <v>32</v>
      </c>
      <c r="F2124" s="15">
        <v>3311</v>
      </c>
      <c r="G2124" s="86">
        <v>71.83</v>
      </c>
      <c r="H2124" s="87">
        <v>71.929999999999993</v>
      </c>
      <c r="I2124" s="87">
        <v>0</v>
      </c>
      <c r="J2124" s="92">
        <v>281</v>
      </c>
      <c r="K2124" s="69">
        <f t="shared" si="102"/>
        <v>71.83</v>
      </c>
      <c r="L2124" s="69">
        <f t="shared" si="103"/>
        <v>-9.9999999999994316E-2</v>
      </c>
      <c r="M2124" s="69">
        <f t="shared" si="104"/>
        <v>-28.099999999998403</v>
      </c>
    </row>
    <row r="2125" spans="1:14" x14ac:dyDescent="0.2">
      <c r="A2125" s="12" t="s">
        <v>174</v>
      </c>
      <c r="B2125" s="23" t="s">
        <v>175</v>
      </c>
      <c r="C2125" s="12" t="s">
        <v>100</v>
      </c>
      <c r="D2125" s="13" t="s">
        <v>33</v>
      </c>
      <c r="E2125" s="14" t="s">
        <v>34</v>
      </c>
      <c r="F2125" s="15">
        <v>3313</v>
      </c>
      <c r="G2125" s="86">
        <v>76.38</v>
      </c>
      <c r="H2125" s="87">
        <v>76.47999999999999</v>
      </c>
      <c r="I2125" s="87">
        <v>0</v>
      </c>
      <c r="J2125" s="92">
        <v>0</v>
      </c>
      <c r="K2125" s="69">
        <f t="shared" si="102"/>
        <v>76.38</v>
      </c>
      <c r="L2125" s="69">
        <f t="shared" si="103"/>
        <v>-9.9999999999994316E-2</v>
      </c>
      <c r="M2125" s="69">
        <f t="shared" si="104"/>
        <v>0</v>
      </c>
    </row>
    <row r="2126" spans="1:14" x14ac:dyDescent="0.2">
      <c r="A2126" s="12" t="s">
        <v>174</v>
      </c>
      <c r="B2126" s="23" t="s">
        <v>175</v>
      </c>
      <c r="C2126" s="12" t="s">
        <v>100</v>
      </c>
      <c r="D2126" s="13" t="s">
        <v>35</v>
      </c>
      <c r="E2126" s="14" t="s">
        <v>36</v>
      </c>
      <c r="F2126" s="15">
        <v>3315</v>
      </c>
      <c r="G2126" s="86">
        <v>86.88</v>
      </c>
      <c r="H2126" s="87">
        <v>86.97999999999999</v>
      </c>
      <c r="I2126" s="87">
        <v>0</v>
      </c>
      <c r="J2126" s="92">
        <v>0</v>
      </c>
      <c r="K2126" s="69">
        <f t="shared" si="102"/>
        <v>86.88</v>
      </c>
      <c r="L2126" s="69">
        <f t="shared" si="103"/>
        <v>-9.9999999999994316E-2</v>
      </c>
      <c r="M2126" s="69">
        <f t="shared" si="104"/>
        <v>0</v>
      </c>
    </row>
    <row r="2127" spans="1:14" x14ac:dyDescent="0.2">
      <c r="A2127" s="12" t="s">
        <v>174</v>
      </c>
      <c r="B2127" s="23" t="s">
        <v>175</v>
      </c>
      <c r="C2127" s="12" t="s">
        <v>100</v>
      </c>
      <c r="D2127" s="13" t="s">
        <v>37</v>
      </c>
      <c r="E2127" s="14" t="s">
        <v>38</v>
      </c>
      <c r="F2127" s="15">
        <v>3317</v>
      </c>
      <c r="G2127" s="86">
        <v>56.01</v>
      </c>
      <c r="H2127" s="87">
        <v>56.11</v>
      </c>
      <c r="I2127" s="87">
        <v>0</v>
      </c>
      <c r="J2127" s="92">
        <v>0</v>
      </c>
      <c r="K2127" s="69">
        <f t="shared" si="102"/>
        <v>56.01</v>
      </c>
      <c r="L2127" s="69">
        <f t="shared" si="103"/>
        <v>-0.10000000000000142</v>
      </c>
      <c r="M2127" s="69">
        <f t="shared" si="104"/>
        <v>0</v>
      </c>
    </row>
    <row r="2128" spans="1:14" x14ac:dyDescent="0.2">
      <c r="A2128" s="12" t="s">
        <v>174</v>
      </c>
      <c r="B2128" s="23" t="s">
        <v>175</v>
      </c>
      <c r="C2128" s="12" t="s">
        <v>100</v>
      </c>
      <c r="D2128" s="13" t="s">
        <v>39</v>
      </c>
      <c r="E2128" s="14" t="s">
        <v>40</v>
      </c>
      <c r="F2128" s="15">
        <v>3319</v>
      </c>
      <c r="G2128" s="86">
        <v>66.87</v>
      </c>
      <c r="H2128" s="87">
        <v>66.97</v>
      </c>
      <c r="I2128" s="87">
        <v>0</v>
      </c>
      <c r="J2128" s="92">
        <v>0</v>
      </c>
      <c r="K2128" s="69">
        <f t="shared" si="102"/>
        <v>66.87</v>
      </c>
      <c r="L2128" s="69">
        <f t="shared" si="103"/>
        <v>-9.9999999999994316E-2</v>
      </c>
      <c r="M2128" s="69">
        <f t="shared" si="104"/>
        <v>0</v>
      </c>
    </row>
    <row r="2129" spans="1:14" x14ac:dyDescent="0.2">
      <c r="A2129" s="12" t="s">
        <v>174</v>
      </c>
      <c r="B2129" s="23" t="s">
        <v>175</v>
      </c>
      <c r="C2129" s="12" t="s">
        <v>100</v>
      </c>
      <c r="D2129" s="13" t="s">
        <v>41</v>
      </c>
      <c r="E2129" s="14" t="s">
        <v>42</v>
      </c>
      <c r="F2129" s="15">
        <v>3321</v>
      </c>
      <c r="G2129" s="86">
        <v>73.989999999999995</v>
      </c>
      <c r="H2129" s="87">
        <v>74.089999999999989</v>
      </c>
      <c r="I2129" s="87">
        <v>0</v>
      </c>
      <c r="J2129" s="92">
        <v>0</v>
      </c>
      <c r="K2129" s="69">
        <f t="shared" si="102"/>
        <v>73.989999999999995</v>
      </c>
      <c r="L2129" s="69">
        <f t="shared" si="103"/>
        <v>-9.9999999999994316E-2</v>
      </c>
      <c r="M2129" s="69">
        <f t="shared" si="104"/>
        <v>0</v>
      </c>
    </row>
    <row r="2130" spans="1:14" x14ac:dyDescent="0.2">
      <c r="A2130" s="12" t="s">
        <v>174</v>
      </c>
      <c r="B2130" s="23" t="s">
        <v>175</v>
      </c>
      <c r="C2130" s="12" t="s">
        <v>100</v>
      </c>
      <c r="D2130" s="13" t="s">
        <v>43</v>
      </c>
      <c r="E2130" s="14" t="s">
        <v>44</v>
      </c>
      <c r="F2130" s="15">
        <v>3323</v>
      </c>
      <c r="G2130" s="86">
        <v>47.89</v>
      </c>
      <c r="H2130" s="87">
        <v>47.99</v>
      </c>
      <c r="I2130" s="87">
        <v>0</v>
      </c>
      <c r="J2130" s="92">
        <v>352</v>
      </c>
      <c r="K2130" s="69">
        <f t="shared" si="102"/>
        <v>47.89</v>
      </c>
      <c r="L2130" s="69">
        <f t="shared" si="103"/>
        <v>-0.10000000000000142</v>
      </c>
      <c r="M2130" s="69">
        <f t="shared" si="104"/>
        <v>-35.2000000000005</v>
      </c>
    </row>
    <row r="2131" spans="1:14" x14ac:dyDescent="0.2">
      <c r="A2131" s="12" t="s">
        <v>174</v>
      </c>
      <c r="B2131" s="23" t="s">
        <v>175</v>
      </c>
      <c r="C2131" s="12" t="s">
        <v>100</v>
      </c>
      <c r="D2131" s="13" t="s">
        <v>45</v>
      </c>
      <c r="E2131" s="14" t="s">
        <v>46</v>
      </c>
      <c r="F2131" s="15">
        <v>3325</v>
      </c>
      <c r="G2131" s="86">
        <v>60.47</v>
      </c>
      <c r="H2131" s="87">
        <v>60.57</v>
      </c>
      <c r="I2131" s="87">
        <v>0</v>
      </c>
      <c r="J2131" s="92">
        <v>8754</v>
      </c>
      <c r="K2131" s="69">
        <f t="shared" si="102"/>
        <v>60.47</v>
      </c>
      <c r="L2131" s="69">
        <f t="shared" si="103"/>
        <v>-0.10000000000000142</v>
      </c>
      <c r="M2131" s="69">
        <f t="shared" si="104"/>
        <v>-875.40000000001248</v>
      </c>
    </row>
    <row r="2132" spans="1:14" x14ac:dyDescent="0.2">
      <c r="A2132" s="12" t="s">
        <v>174</v>
      </c>
      <c r="B2132" s="23" t="s">
        <v>175</v>
      </c>
      <c r="C2132" s="12" t="s">
        <v>100</v>
      </c>
      <c r="D2132" s="13" t="s">
        <v>47</v>
      </c>
      <c r="E2132" s="14" t="s">
        <v>48</v>
      </c>
      <c r="F2132" s="15">
        <v>3327</v>
      </c>
      <c r="G2132" s="86">
        <v>66.87</v>
      </c>
      <c r="H2132" s="87">
        <v>66.97</v>
      </c>
      <c r="I2132" s="87">
        <v>0</v>
      </c>
      <c r="J2132" s="92">
        <v>398</v>
      </c>
      <c r="K2132" s="69">
        <f t="shared" si="102"/>
        <v>66.87</v>
      </c>
      <c r="L2132" s="69">
        <f t="shared" si="103"/>
        <v>-9.9999999999994316E-2</v>
      </c>
      <c r="M2132" s="69">
        <f t="shared" si="104"/>
        <v>-39.799999999997738</v>
      </c>
    </row>
    <row r="2133" spans="1:14" x14ac:dyDescent="0.2">
      <c r="A2133" s="12" t="s">
        <v>174</v>
      </c>
      <c r="B2133" s="23" t="s">
        <v>175</v>
      </c>
      <c r="C2133" s="12" t="s">
        <v>100</v>
      </c>
      <c r="D2133" s="13" t="s">
        <v>49</v>
      </c>
      <c r="E2133" s="14" t="s">
        <v>50</v>
      </c>
      <c r="F2133" s="15">
        <v>3329</v>
      </c>
      <c r="G2133" s="86">
        <v>71.41</v>
      </c>
      <c r="H2133" s="87">
        <v>71.509999999999991</v>
      </c>
      <c r="I2133" s="87">
        <v>0</v>
      </c>
      <c r="J2133" s="92">
        <v>0</v>
      </c>
      <c r="K2133" s="69">
        <f t="shared" si="102"/>
        <v>71.41</v>
      </c>
      <c r="L2133" s="69">
        <f t="shared" si="103"/>
        <v>-9.9999999999994316E-2</v>
      </c>
      <c r="M2133" s="69">
        <f t="shared" si="104"/>
        <v>0</v>
      </c>
    </row>
    <row r="2134" spans="1:14" x14ac:dyDescent="0.2">
      <c r="A2134" s="12" t="s">
        <v>174</v>
      </c>
      <c r="B2134" s="23" t="s">
        <v>175</v>
      </c>
      <c r="C2134" s="12" t="s">
        <v>100</v>
      </c>
      <c r="D2134" s="16" t="s">
        <v>51</v>
      </c>
      <c r="E2134" s="17" t="s">
        <v>52</v>
      </c>
      <c r="F2134" s="15">
        <v>3331</v>
      </c>
      <c r="G2134" s="86">
        <v>79.09</v>
      </c>
      <c r="H2134" s="87">
        <v>79.19</v>
      </c>
      <c r="I2134" s="87">
        <v>0</v>
      </c>
      <c r="J2134" s="92">
        <v>0</v>
      </c>
      <c r="K2134" s="69">
        <f t="shared" si="102"/>
        <v>79.09</v>
      </c>
      <c r="L2134" s="69">
        <f t="shared" si="103"/>
        <v>-9.9999999999994316E-2</v>
      </c>
      <c r="M2134" s="69">
        <f t="shared" si="104"/>
        <v>0</v>
      </c>
    </row>
    <row r="2135" spans="1:14" x14ac:dyDescent="0.2">
      <c r="A2135" s="20" t="s">
        <v>101</v>
      </c>
      <c r="B2135" s="21" t="s">
        <v>102</v>
      </c>
      <c r="C2135" s="12" t="s">
        <v>100</v>
      </c>
      <c r="D2135" s="13" t="s">
        <v>21</v>
      </c>
      <c r="E2135" s="14" t="s">
        <v>22</v>
      </c>
      <c r="F2135" s="15">
        <v>3301</v>
      </c>
      <c r="G2135" s="86">
        <v>84.69</v>
      </c>
      <c r="H2135" s="87">
        <v>84.789999999999992</v>
      </c>
      <c r="I2135" s="87">
        <v>0.32379284013916809</v>
      </c>
      <c r="J2135" s="92">
        <v>383</v>
      </c>
      <c r="K2135" s="69">
        <f t="shared" ref="K2135:K2198" si="105">+G2135+I2135</f>
        <v>85.01379284013916</v>
      </c>
      <c r="L2135" s="69">
        <f t="shared" ref="L2135:L2198" si="106">+K2135-H2135</f>
        <v>0.22379284013916845</v>
      </c>
      <c r="M2135" s="69">
        <f t="shared" ref="M2135:M2198" si="107">+L2135*J2135</f>
        <v>85.712657773301515</v>
      </c>
      <c r="N2135" s="70">
        <f>SUM(M2135:M2150)</f>
        <v>2422.5574945064986</v>
      </c>
    </row>
    <row r="2136" spans="1:14" x14ac:dyDescent="0.2">
      <c r="A2136" s="20" t="s">
        <v>101</v>
      </c>
      <c r="B2136" s="21" t="s">
        <v>102</v>
      </c>
      <c r="C2136" s="12" t="s">
        <v>100</v>
      </c>
      <c r="D2136" s="13" t="s">
        <v>23</v>
      </c>
      <c r="E2136" s="14" t="s">
        <v>24</v>
      </c>
      <c r="F2136" s="15">
        <v>3303</v>
      </c>
      <c r="G2136" s="86">
        <v>91.77</v>
      </c>
      <c r="H2136" s="87">
        <v>91.86999999999999</v>
      </c>
      <c r="I2136" s="87">
        <v>0.32379284013916809</v>
      </c>
      <c r="J2136" s="92">
        <v>0</v>
      </c>
      <c r="K2136" s="69">
        <f t="shared" si="105"/>
        <v>92.093792840139159</v>
      </c>
      <c r="L2136" s="69">
        <f t="shared" si="106"/>
        <v>0.22379284013916845</v>
      </c>
      <c r="M2136" s="69">
        <f t="shared" si="107"/>
        <v>0</v>
      </c>
    </row>
    <row r="2137" spans="1:14" x14ac:dyDescent="0.2">
      <c r="A2137" s="20" t="s">
        <v>101</v>
      </c>
      <c r="B2137" s="21" t="s">
        <v>102</v>
      </c>
      <c r="C2137" s="12" t="s">
        <v>100</v>
      </c>
      <c r="D2137" s="13" t="s">
        <v>25</v>
      </c>
      <c r="E2137" s="14" t="s">
        <v>26</v>
      </c>
      <c r="F2137" s="15">
        <v>3305</v>
      </c>
      <c r="G2137" s="86">
        <v>82.76</v>
      </c>
      <c r="H2137" s="87">
        <v>82.86</v>
      </c>
      <c r="I2137" s="87">
        <v>0.32379284013916809</v>
      </c>
      <c r="J2137" s="92">
        <v>0</v>
      </c>
      <c r="K2137" s="69">
        <f t="shared" si="105"/>
        <v>83.083792840139168</v>
      </c>
      <c r="L2137" s="69">
        <f t="shared" si="106"/>
        <v>0.22379284013916845</v>
      </c>
      <c r="M2137" s="69">
        <f t="shared" si="107"/>
        <v>0</v>
      </c>
    </row>
    <row r="2138" spans="1:14" x14ac:dyDescent="0.2">
      <c r="A2138" s="20" t="s">
        <v>101</v>
      </c>
      <c r="B2138" s="21" t="s">
        <v>102</v>
      </c>
      <c r="C2138" s="12" t="s">
        <v>100</v>
      </c>
      <c r="D2138" s="13" t="s">
        <v>27</v>
      </c>
      <c r="E2138" s="14" t="s">
        <v>28</v>
      </c>
      <c r="F2138" s="15">
        <v>3307</v>
      </c>
      <c r="G2138" s="86">
        <v>90.7</v>
      </c>
      <c r="H2138" s="87">
        <v>90.8</v>
      </c>
      <c r="I2138" s="87">
        <v>0.32379284013916809</v>
      </c>
      <c r="J2138" s="92">
        <v>0</v>
      </c>
      <c r="K2138" s="69">
        <f t="shared" si="105"/>
        <v>91.023792840139166</v>
      </c>
      <c r="L2138" s="69">
        <f t="shared" si="106"/>
        <v>0.22379284013916845</v>
      </c>
      <c r="M2138" s="69">
        <f t="shared" si="107"/>
        <v>0</v>
      </c>
    </row>
    <row r="2139" spans="1:14" x14ac:dyDescent="0.2">
      <c r="A2139" s="20" t="s">
        <v>101</v>
      </c>
      <c r="B2139" s="21" t="s">
        <v>102</v>
      </c>
      <c r="C2139" s="12" t="s">
        <v>100</v>
      </c>
      <c r="D2139" s="13" t="s">
        <v>29</v>
      </c>
      <c r="E2139" s="14" t="s">
        <v>30</v>
      </c>
      <c r="F2139" s="15">
        <v>3309</v>
      </c>
      <c r="G2139" s="86">
        <v>56.44</v>
      </c>
      <c r="H2139" s="87">
        <v>56.54</v>
      </c>
      <c r="I2139" s="87">
        <v>0.32379284013916809</v>
      </c>
      <c r="J2139" s="92">
        <v>2783</v>
      </c>
      <c r="K2139" s="69">
        <f t="shared" si="105"/>
        <v>56.763792840139168</v>
      </c>
      <c r="L2139" s="69">
        <f t="shared" si="106"/>
        <v>0.22379284013916845</v>
      </c>
      <c r="M2139" s="69">
        <f t="shared" si="107"/>
        <v>622.81547410730582</v>
      </c>
    </row>
    <row r="2140" spans="1:14" x14ac:dyDescent="0.2">
      <c r="A2140" s="20" t="s">
        <v>101</v>
      </c>
      <c r="B2140" s="21" t="s">
        <v>102</v>
      </c>
      <c r="C2140" s="12" t="s">
        <v>100</v>
      </c>
      <c r="D2140" s="13" t="s">
        <v>31</v>
      </c>
      <c r="E2140" s="14" t="s">
        <v>32</v>
      </c>
      <c r="F2140" s="15">
        <v>3311</v>
      </c>
      <c r="G2140" s="86">
        <v>71.83</v>
      </c>
      <c r="H2140" s="87">
        <v>71.929999999999993</v>
      </c>
      <c r="I2140" s="87">
        <v>0.32379284013916809</v>
      </c>
      <c r="J2140" s="92">
        <v>15</v>
      </c>
      <c r="K2140" s="69">
        <f t="shared" si="105"/>
        <v>72.153792840139161</v>
      </c>
      <c r="L2140" s="69">
        <f t="shared" si="106"/>
        <v>0.22379284013916845</v>
      </c>
      <c r="M2140" s="69">
        <f t="shared" si="107"/>
        <v>3.3568926020875267</v>
      </c>
    </row>
    <row r="2141" spans="1:14" x14ac:dyDescent="0.2">
      <c r="A2141" s="20" t="s">
        <v>101</v>
      </c>
      <c r="B2141" s="21" t="s">
        <v>102</v>
      </c>
      <c r="C2141" s="12" t="s">
        <v>100</v>
      </c>
      <c r="D2141" s="13" t="s">
        <v>33</v>
      </c>
      <c r="E2141" s="14" t="s">
        <v>34</v>
      </c>
      <c r="F2141" s="15">
        <v>3313</v>
      </c>
      <c r="G2141" s="86">
        <v>76.38</v>
      </c>
      <c r="H2141" s="87">
        <v>76.47999999999999</v>
      </c>
      <c r="I2141" s="87">
        <v>0.32379284013916809</v>
      </c>
      <c r="J2141" s="92">
        <v>0</v>
      </c>
      <c r="K2141" s="69">
        <f t="shared" si="105"/>
        <v>76.703792840139158</v>
      </c>
      <c r="L2141" s="69">
        <f t="shared" si="106"/>
        <v>0.22379284013916845</v>
      </c>
      <c r="M2141" s="69">
        <f t="shared" si="107"/>
        <v>0</v>
      </c>
    </row>
    <row r="2142" spans="1:14" x14ac:dyDescent="0.2">
      <c r="A2142" s="20" t="s">
        <v>101</v>
      </c>
      <c r="B2142" s="21" t="s">
        <v>102</v>
      </c>
      <c r="C2142" s="12" t="s">
        <v>100</v>
      </c>
      <c r="D2142" s="13" t="s">
        <v>35</v>
      </c>
      <c r="E2142" s="14" t="s">
        <v>36</v>
      </c>
      <c r="F2142" s="15">
        <v>3315</v>
      </c>
      <c r="G2142" s="86">
        <v>86.88</v>
      </c>
      <c r="H2142" s="87">
        <v>86.97999999999999</v>
      </c>
      <c r="I2142" s="87">
        <v>0.32379284013916809</v>
      </c>
      <c r="J2142" s="92">
        <v>0</v>
      </c>
      <c r="K2142" s="69">
        <f t="shared" si="105"/>
        <v>87.203792840139158</v>
      </c>
      <c r="L2142" s="69">
        <f t="shared" si="106"/>
        <v>0.22379284013916845</v>
      </c>
      <c r="M2142" s="69">
        <f t="shared" si="107"/>
        <v>0</v>
      </c>
    </row>
    <row r="2143" spans="1:14" x14ac:dyDescent="0.2">
      <c r="A2143" s="20" t="s">
        <v>101</v>
      </c>
      <c r="B2143" s="21" t="s">
        <v>102</v>
      </c>
      <c r="C2143" s="12" t="s">
        <v>100</v>
      </c>
      <c r="D2143" s="13" t="s">
        <v>37</v>
      </c>
      <c r="E2143" s="14" t="s">
        <v>38</v>
      </c>
      <c r="F2143" s="15">
        <v>3317</v>
      </c>
      <c r="G2143" s="86">
        <v>56.01</v>
      </c>
      <c r="H2143" s="87">
        <v>56.11</v>
      </c>
      <c r="I2143" s="87">
        <v>0.32379284013916809</v>
      </c>
      <c r="J2143" s="92">
        <v>561</v>
      </c>
      <c r="K2143" s="69">
        <f t="shared" si="105"/>
        <v>56.333792840139168</v>
      </c>
      <c r="L2143" s="69">
        <f t="shared" si="106"/>
        <v>0.22379284013916845</v>
      </c>
      <c r="M2143" s="69">
        <f t="shared" si="107"/>
        <v>125.5477833180735</v>
      </c>
    </row>
    <row r="2144" spans="1:14" x14ac:dyDescent="0.2">
      <c r="A2144" s="20" t="s">
        <v>101</v>
      </c>
      <c r="B2144" s="21" t="s">
        <v>102</v>
      </c>
      <c r="C2144" s="12" t="s">
        <v>100</v>
      </c>
      <c r="D2144" s="13" t="s">
        <v>39</v>
      </c>
      <c r="E2144" s="14" t="s">
        <v>40</v>
      </c>
      <c r="F2144" s="15">
        <v>3319</v>
      </c>
      <c r="G2144" s="86">
        <v>66.87</v>
      </c>
      <c r="H2144" s="87">
        <v>66.97</v>
      </c>
      <c r="I2144" s="87">
        <v>0.32379284013916809</v>
      </c>
      <c r="J2144" s="92">
        <v>51</v>
      </c>
      <c r="K2144" s="69">
        <f t="shared" si="105"/>
        <v>67.193792840139167</v>
      </c>
      <c r="L2144" s="69">
        <f t="shared" si="106"/>
        <v>0.22379284013916845</v>
      </c>
      <c r="M2144" s="69">
        <f t="shared" si="107"/>
        <v>11.413434847097591</v>
      </c>
    </row>
    <row r="2145" spans="1:14" x14ac:dyDescent="0.2">
      <c r="A2145" s="20" t="s">
        <v>101</v>
      </c>
      <c r="B2145" s="21" t="s">
        <v>102</v>
      </c>
      <c r="C2145" s="12" t="s">
        <v>100</v>
      </c>
      <c r="D2145" s="13" t="s">
        <v>41</v>
      </c>
      <c r="E2145" s="14" t="s">
        <v>42</v>
      </c>
      <c r="F2145" s="15">
        <v>3321</v>
      </c>
      <c r="G2145" s="86">
        <v>73.989999999999995</v>
      </c>
      <c r="H2145" s="87">
        <v>74.089999999999989</v>
      </c>
      <c r="I2145" s="87">
        <v>0.32379284013916809</v>
      </c>
      <c r="J2145" s="92">
        <v>0</v>
      </c>
      <c r="K2145" s="69">
        <f t="shared" si="105"/>
        <v>74.313792840139158</v>
      </c>
      <c r="L2145" s="69">
        <f t="shared" si="106"/>
        <v>0.22379284013916845</v>
      </c>
      <c r="M2145" s="69">
        <f t="shared" si="107"/>
        <v>0</v>
      </c>
    </row>
    <row r="2146" spans="1:14" x14ac:dyDescent="0.2">
      <c r="A2146" s="20" t="s">
        <v>101</v>
      </c>
      <c r="B2146" s="21" t="s">
        <v>102</v>
      </c>
      <c r="C2146" s="12" t="s">
        <v>100</v>
      </c>
      <c r="D2146" s="13" t="s">
        <v>43</v>
      </c>
      <c r="E2146" s="14" t="s">
        <v>44</v>
      </c>
      <c r="F2146" s="15">
        <v>3323</v>
      </c>
      <c r="G2146" s="86">
        <v>47.89</v>
      </c>
      <c r="H2146" s="87">
        <v>47.99</v>
      </c>
      <c r="I2146" s="87">
        <v>0.32379284013916809</v>
      </c>
      <c r="J2146" s="92">
        <v>6952</v>
      </c>
      <c r="K2146" s="69">
        <f t="shared" si="105"/>
        <v>48.21379284013917</v>
      </c>
      <c r="L2146" s="69">
        <f t="shared" si="106"/>
        <v>0.22379284013916845</v>
      </c>
      <c r="M2146" s="69">
        <f t="shared" si="107"/>
        <v>1555.807824647499</v>
      </c>
    </row>
    <row r="2147" spans="1:14" x14ac:dyDescent="0.2">
      <c r="A2147" s="20" t="s">
        <v>101</v>
      </c>
      <c r="B2147" s="21" t="s">
        <v>102</v>
      </c>
      <c r="C2147" s="12" t="s">
        <v>100</v>
      </c>
      <c r="D2147" s="13" t="s">
        <v>45</v>
      </c>
      <c r="E2147" s="14" t="s">
        <v>46</v>
      </c>
      <c r="F2147" s="15">
        <v>3325</v>
      </c>
      <c r="G2147" s="86">
        <v>60.47</v>
      </c>
      <c r="H2147" s="87">
        <v>60.57</v>
      </c>
      <c r="I2147" s="87">
        <v>0.32379284013916809</v>
      </c>
      <c r="J2147" s="92">
        <v>80</v>
      </c>
      <c r="K2147" s="69">
        <f t="shared" si="105"/>
        <v>60.793792840139169</v>
      </c>
      <c r="L2147" s="69">
        <f t="shared" si="106"/>
        <v>0.22379284013916845</v>
      </c>
      <c r="M2147" s="69">
        <f t="shared" si="107"/>
        <v>17.903427211133476</v>
      </c>
    </row>
    <row r="2148" spans="1:14" x14ac:dyDescent="0.2">
      <c r="A2148" s="20" t="s">
        <v>101</v>
      </c>
      <c r="B2148" s="21" t="s">
        <v>102</v>
      </c>
      <c r="C2148" s="12" t="s">
        <v>100</v>
      </c>
      <c r="D2148" s="13" t="s">
        <v>47</v>
      </c>
      <c r="E2148" s="14" t="s">
        <v>48</v>
      </c>
      <c r="F2148" s="15">
        <v>3327</v>
      </c>
      <c r="G2148" s="86">
        <v>66.87</v>
      </c>
      <c r="H2148" s="87">
        <v>66.97</v>
      </c>
      <c r="I2148" s="87">
        <v>0.32379284013916809</v>
      </c>
      <c r="J2148" s="92">
        <v>0</v>
      </c>
      <c r="K2148" s="69">
        <f t="shared" si="105"/>
        <v>67.193792840139167</v>
      </c>
      <c r="L2148" s="69">
        <f t="shared" si="106"/>
        <v>0.22379284013916845</v>
      </c>
      <c r="M2148" s="69">
        <f t="shared" si="107"/>
        <v>0</v>
      </c>
    </row>
    <row r="2149" spans="1:14" x14ac:dyDescent="0.2">
      <c r="A2149" s="20" t="s">
        <v>101</v>
      </c>
      <c r="B2149" s="21" t="s">
        <v>102</v>
      </c>
      <c r="C2149" s="12" t="s">
        <v>100</v>
      </c>
      <c r="D2149" s="13" t="s">
        <v>49</v>
      </c>
      <c r="E2149" s="14" t="s">
        <v>50</v>
      </c>
      <c r="F2149" s="15">
        <v>3329</v>
      </c>
      <c r="G2149" s="86">
        <v>71.41</v>
      </c>
      <c r="H2149" s="87">
        <v>71.509999999999991</v>
      </c>
      <c r="I2149" s="87">
        <v>0.32379284013916809</v>
      </c>
      <c r="J2149" s="92">
        <v>0</v>
      </c>
      <c r="K2149" s="69">
        <f t="shared" si="105"/>
        <v>71.733792840139159</v>
      </c>
      <c r="L2149" s="69">
        <f t="shared" si="106"/>
        <v>0.22379284013916845</v>
      </c>
      <c r="M2149" s="69">
        <f t="shared" si="107"/>
        <v>0</v>
      </c>
    </row>
    <row r="2150" spans="1:14" x14ac:dyDescent="0.2">
      <c r="A2150" s="20" t="s">
        <v>101</v>
      </c>
      <c r="B2150" s="21" t="s">
        <v>102</v>
      </c>
      <c r="C2150" s="12" t="s">
        <v>100</v>
      </c>
      <c r="D2150" s="16" t="s">
        <v>51</v>
      </c>
      <c r="E2150" s="17" t="s">
        <v>52</v>
      </c>
      <c r="F2150" s="15">
        <v>3331</v>
      </c>
      <c r="G2150" s="86">
        <v>79.09</v>
      </c>
      <c r="H2150" s="87">
        <v>79.19</v>
      </c>
      <c r="I2150" s="87">
        <v>0.32379284013916809</v>
      </c>
      <c r="J2150" s="92">
        <v>0</v>
      </c>
      <c r="K2150" s="69">
        <f t="shared" si="105"/>
        <v>79.413792840139166</v>
      </c>
      <c r="L2150" s="69">
        <f t="shared" si="106"/>
        <v>0.22379284013916845</v>
      </c>
      <c r="M2150" s="69">
        <f t="shared" si="107"/>
        <v>0</v>
      </c>
    </row>
    <row r="2151" spans="1:14" x14ac:dyDescent="0.2">
      <c r="A2151" s="20" t="s">
        <v>304</v>
      </c>
      <c r="B2151" s="21" t="s">
        <v>305</v>
      </c>
      <c r="C2151" s="12" t="s">
        <v>20</v>
      </c>
      <c r="D2151" s="13" t="s">
        <v>21</v>
      </c>
      <c r="E2151" s="14" t="s">
        <v>22</v>
      </c>
      <c r="F2151" s="15">
        <v>3301</v>
      </c>
      <c r="G2151" s="86">
        <v>84.25</v>
      </c>
      <c r="H2151" s="87">
        <v>84.46</v>
      </c>
      <c r="I2151" s="87">
        <v>0</v>
      </c>
      <c r="J2151" s="92">
        <v>8355</v>
      </c>
      <c r="K2151" s="69">
        <f t="shared" si="105"/>
        <v>84.25</v>
      </c>
      <c r="L2151" s="69">
        <f t="shared" si="106"/>
        <v>-0.20999999999999375</v>
      </c>
      <c r="M2151" s="69">
        <f t="shared" si="107"/>
        <v>-1754.5499999999477</v>
      </c>
      <c r="N2151" s="70">
        <f>SUM(M2151:M2166)</f>
        <v>-3983.6999999999534</v>
      </c>
    </row>
    <row r="2152" spans="1:14" x14ac:dyDescent="0.2">
      <c r="A2152" s="20" t="s">
        <v>304</v>
      </c>
      <c r="B2152" s="21" t="s">
        <v>305</v>
      </c>
      <c r="C2152" s="12" t="s">
        <v>20</v>
      </c>
      <c r="D2152" s="13" t="s">
        <v>23</v>
      </c>
      <c r="E2152" s="14" t="s">
        <v>24</v>
      </c>
      <c r="F2152" s="15">
        <v>3303</v>
      </c>
      <c r="G2152" s="86">
        <v>91.21</v>
      </c>
      <c r="H2152" s="87">
        <v>91.419999999999987</v>
      </c>
      <c r="I2152" s="87">
        <v>0</v>
      </c>
      <c r="J2152" s="92">
        <v>0</v>
      </c>
      <c r="K2152" s="69">
        <f t="shared" si="105"/>
        <v>91.21</v>
      </c>
      <c r="L2152" s="69">
        <f t="shared" si="106"/>
        <v>-0.20999999999999375</v>
      </c>
      <c r="M2152" s="69">
        <f t="shared" si="107"/>
        <v>0</v>
      </c>
    </row>
    <row r="2153" spans="1:14" x14ac:dyDescent="0.2">
      <c r="A2153" s="20" t="s">
        <v>304</v>
      </c>
      <c r="B2153" s="21" t="s">
        <v>305</v>
      </c>
      <c r="C2153" s="12" t="s">
        <v>20</v>
      </c>
      <c r="D2153" s="13" t="s">
        <v>25</v>
      </c>
      <c r="E2153" s="14" t="s">
        <v>26</v>
      </c>
      <c r="F2153" s="15">
        <v>3305</v>
      </c>
      <c r="G2153" s="86">
        <v>82.3</v>
      </c>
      <c r="H2153" s="87">
        <v>82.509999999999991</v>
      </c>
      <c r="I2153" s="87">
        <v>0</v>
      </c>
      <c r="J2153" s="92">
        <v>355</v>
      </c>
      <c r="K2153" s="69">
        <f t="shared" si="105"/>
        <v>82.3</v>
      </c>
      <c r="L2153" s="69">
        <f t="shared" si="106"/>
        <v>-0.20999999999999375</v>
      </c>
      <c r="M2153" s="69">
        <f t="shared" si="107"/>
        <v>-74.54999999999778</v>
      </c>
    </row>
    <row r="2154" spans="1:14" x14ac:dyDescent="0.2">
      <c r="A2154" s="20" t="s">
        <v>304</v>
      </c>
      <c r="B2154" s="21" t="s">
        <v>305</v>
      </c>
      <c r="C2154" s="12" t="s">
        <v>20</v>
      </c>
      <c r="D2154" s="13" t="s">
        <v>27</v>
      </c>
      <c r="E2154" s="14" t="s">
        <v>28</v>
      </c>
      <c r="F2154" s="15">
        <v>3307</v>
      </c>
      <c r="G2154" s="86">
        <v>89.97</v>
      </c>
      <c r="H2154" s="87">
        <v>90.179999999999993</v>
      </c>
      <c r="I2154" s="87">
        <v>0</v>
      </c>
      <c r="J2154" s="92">
        <v>0</v>
      </c>
      <c r="K2154" s="69">
        <f t="shared" si="105"/>
        <v>89.97</v>
      </c>
      <c r="L2154" s="69">
        <f t="shared" si="106"/>
        <v>-0.20999999999999375</v>
      </c>
      <c r="M2154" s="69">
        <f t="shared" si="107"/>
        <v>0</v>
      </c>
    </row>
    <row r="2155" spans="1:14" x14ac:dyDescent="0.2">
      <c r="A2155" s="20" t="s">
        <v>304</v>
      </c>
      <c r="B2155" s="21" t="s">
        <v>305</v>
      </c>
      <c r="C2155" s="12" t="s">
        <v>20</v>
      </c>
      <c r="D2155" s="13" t="s">
        <v>29</v>
      </c>
      <c r="E2155" s="14" t="s">
        <v>30</v>
      </c>
      <c r="F2155" s="15">
        <v>3309</v>
      </c>
      <c r="G2155" s="86">
        <v>56.41</v>
      </c>
      <c r="H2155" s="87">
        <v>56.62</v>
      </c>
      <c r="I2155" s="87">
        <v>0</v>
      </c>
      <c r="J2155" s="92">
        <v>1439</v>
      </c>
      <c r="K2155" s="69">
        <f t="shared" si="105"/>
        <v>56.41</v>
      </c>
      <c r="L2155" s="69">
        <f t="shared" si="106"/>
        <v>-0.21000000000000085</v>
      </c>
      <c r="M2155" s="69">
        <f t="shared" si="107"/>
        <v>-302.19000000000125</v>
      </c>
    </row>
    <row r="2156" spans="1:14" x14ac:dyDescent="0.2">
      <c r="A2156" s="20" t="s">
        <v>304</v>
      </c>
      <c r="B2156" s="21" t="s">
        <v>305</v>
      </c>
      <c r="C2156" s="12" t="s">
        <v>20</v>
      </c>
      <c r="D2156" s="13" t="s">
        <v>31</v>
      </c>
      <c r="E2156" s="14" t="s">
        <v>32</v>
      </c>
      <c r="F2156" s="15">
        <v>3311</v>
      </c>
      <c r="G2156" s="86">
        <v>71.62</v>
      </c>
      <c r="H2156" s="87">
        <v>71.83</v>
      </c>
      <c r="I2156" s="87">
        <v>0</v>
      </c>
      <c r="J2156" s="92">
        <v>0</v>
      </c>
      <c r="K2156" s="69">
        <f t="shared" si="105"/>
        <v>71.62</v>
      </c>
      <c r="L2156" s="69">
        <f t="shared" si="106"/>
        <v>-0.20999999999999375</v>
      </c>
      <c r="M2156" s="69">
        <f t="shared" si="107"/>
        <v>0</v>
      </c>
    </row>
    <row r="2157" spans="1:14" x14ac:dyDescent="0.2">
      <c r="A2157" s="20" t="s">
        <v>304</v>
      </c>
      <c r="B2157" s="21" t="s">
        <v>305</v>
      </c>
      <c r="C2157" s="12" t="s">
        <v>20</v>
      </c>
      <c r="D2157" s="13" t="s">
        <v>33</v>
      </c>
      <c r="E2157" s="14" t="s">
        <v>34</v>
      </c>
      <c r="F2157" s="15">
        <v>3313</v>
      </c>
      <c r="G2157" s="86">
        <v>76.11</v>
      </c>
      <c r="H2157" s="87">
        <v>76.319999999999993</v>
      </c>
      <c r="I2157" s="87">
        <v>0</v>
      </c>
      <c r="J2157" s="92">
        <v>0</v>
      </c>
      <c r="K2157" s="69">
        <f t="shared" si="105"/>
        <v>76.11</v>
      </c>
      <c r="L2157" s="69">
        <f t="shared" si="106"/>
        <v>-0.20999999999999375</v>
      </c>
      <c r="M2157" s="69">
        <f t="shared" si="107"/>
        <v>0</v>
      </c>
    </row>
    <row r="2158" spans="1:14" x14ac:dyDescent="0.2">
      <c r="A2158" s="20" t="s">
        <v>304</v>
      </c>
      <c r="B2158" s="21" t="s">
        <v>305</v>
      </c>
      <c r="C2158" s="12" t="s">
        <v>20</v>
      </c>
      <c r="D2158" s="13" t="s">
        <v>35</v>
      </c>
      <c r="E2158" s="14" t="s">
        <v>36</v>
      </c>
      <c r="F2158" s="15">
        <v>3315</v>
      </c>
      <c r="G2158" s="86">
        <v>86.41</v>
      </c>
      <c r="H2158" s="87">
        <v>86.61999999999999</v>
      </c>
      <c r="I2158" s="87">
        <v>0</v>
      </c>
      <c r="J2158" s="92">
        <v>0</v>
      </c>
      <c r="K2158" s="69">
        <f t="shared" si="105"/>
        <v>86.41</v>
      </c>
      <c r="L2158" s="69">
        <f t="shared" si="106"/>
        <v>-0.20999999999999375</v>
      </c>
      <c r="M2158" s="69">
        <f t="shared" si="107"/>
        <v>0</v>
      </c>
    </row>
    <row r="2159" spans="1:14" x14ac:dyDescent="0.2">
      <c r="A2159" s="20" t="s">
        <v>304</v>
      </c>
      <c r="B2159" s="21" t="s">
        <v>305</v>
      </c>
      <c r="C2159" s="12" t="s">
        <v>20</v>
      </c>
      <c r="D2159" s="13" t="s">
        <v>37</v>
      </c>
      <c r="E2159" s="14" t="s">
        <v>38</v>
      </c>
      <c r="F2159" s="15">
        <v>3317</v>
      </c>
      <c r="G2159" s="86">
        <v>56.04</v>
      </c>
      <c r="H2159" s="87">
        <v>56.25</v>
      </c>
      <c r="I2159" s="87">
        <v>0</v>
      </c>
      <c r="J2159" s="92">
        <v>456</v>
      </c>
      <c r="K2159" s="69">
        <f t="shared" si="105"/>
        <v>56.04</v>
      </c>
      <c r="L2159" s="69">
        <f t="shared" si="106"/>
        <v>-0.21000000000000085</v>
      </c>
      <c r="M2159" s="69">
        <f t="shared" si="107"/>
        <v>-95.760000000000389</v>
      </c>
    </row>
    <row r="2160" spans="1:14" x14ac:dyDescent="0.2">
      <c r="A2160" s="20" t="s">
        <v>304</v>
      </c>
      <c r="B2160" s="21" t="s">
        <v>305</v>
      </c>
      <c r="C2160" s="12" t="s">
        <v>20</v>
      </c>
      <c r="D2160" s="13" t="s">
        <v>39</v>
      </c>
      <c r="E2160" s="14" t="s">
        <v>40</v>
      </c>
      <c r="F2160" s="15">
        <v>3319</v>
      </c>
      <c r="G2160" s="86">
        <v>66.78</v>
      </c>
      <c r="H2160" s="87">
        <v>66.989999999999995</v>
      </c>
      <c r="I2160" s="87">
        <v>0</v>
      </c>
      <c r="J2160" s="92">
        <v>59</v>
      </c>
      <c r="K2160" s="69">
        <f t="shared" si="105"/>
        <v>66.78</v>
      </c>
      <c r="L2160" s="69">
        <f t="shared" si="106"/>
        <v>-0.20999999999999375</v>
      </c>
      <c r="M2160" s="69">
        <f t="shared" si="107"/>
        <v>-12.389999999999631</v>
      </c>
    </row>
    <row r="2161" spans="1:14" x14ac:dyDescent="0.2">
      <c r="A2161" s="20" t="s">
        <v>304</v>
      </c>
      <c r="B2161" s="21" t="s">
        <v>305</v>
      </c>
      <c r="C2161" s="12" t="s">
        <v>20</v>
      </c>
      <c r="D2161" s="13" t="s">
        <v>41</v>
      </c>
      <c r="E2161" s="14" t="s">
        <v>42</v>
      </c>
      <c r="F2161" s="15">
        <v>3321</v>
      </c>
      <c r="G2161" s="86">
        <v>73.78</v>
      </c>
      <c r="H2161" s="87">
        <v>73.989999999999995</v>
      </c>
      <c r="I2161" s="87">
        <v>0</v>
      </c>
      <c r="J2161" s="92">
        <v>0</v>
      </c>
      <c r="K2161" s="69">
        <f t="shared" si="105"/>
        <v>73.78</v>
      </c>
      <c r="L2161" s="69">
        <f t="shared" si="106"/>
        <v>-0.20999999999999375</v>
      </c>
      <c r="M2161" s="69">
        <f t="shared" si="107"/>
        <v>0</v>
      </c>
    </row>
    <row r="2162" spans="1:14" x14ac:dyDescent="0.2">
      <c r="A2162" s="20" t="s">
        <v>304</v>
      </c>
      <c r="B2162" s="21" t="s">
        <v>305</v>
      </c>
      <c r="C2162" s="12" t="s">
        <v>20</v>
      </c>
      <c r="D2162" s="13" t="s">
        <v>43</v>
      </c>
      <c r="E2162" s="14" t="s">
        <v>44</v>
      </c>
      <c r="F2162" s="15">
        <v>3323</v>
      </c>
      <c r="G2162" s="86">
        <v>48.03</v>
      </c>
      <c r="H2162" s="87">
        <v>48.24</v>
      </c>
      <c r="I2162" s="87">
        <v>0</v>
      </c>
      <c r="J2162" s="92">
        <v>7498</v>
      </c>
      <c r="K2162" s="69">
        <f t="shared" si="105"/>
        <v>48.03</v>
      </c>
      <c r="L2162" s="69">
        <f t="shared" si="106"/>
        <v>-0.21000000000000085</v>
      </c>
      <c r="M2162" s="69">
        <f t="shared" si="107"/>
        <v>-1574.5800000000063</v>
      </c>
    </row>
    <row r="2163" spans="1:14" x14ac:dyDescent="0.2">
      <c r="A2163" s="20" t="s">
        <v>304</v>
      </c>
      <c r="B2163" s="21" t="s">
        <v>305</v>
      </c>
      <c r="C2163" s="12" t="s">
        <v>20</v>
      </c>
      <c r="D2163" s="13" t="s">
        <v>45</v>
      </c>
      <c r="E2163" s="14" t="s">
        <v>46</v>
      </c>
      <c r="F2163" s="15">
        <v>3325</v>
      </c>
      <c r="G2163" s="86">
        <v>60.44</v>
      </c>
      <c r="H2163" s="87">
        <v>60.65</v>
      </c>
      <c r="I2163" s="87">
        <v>0</v>
      </c>
      <c r="J2163" s="92">
        <v>808</v>
      </c>
      <c r="K2163" s="69">
        <f t="shared" si="105"/>
        <v>60.44</v>
      </c>
      <c r="L2163" s="69">
        <f t="shared" si="106"/>
        <v>-0.21000000000000085</v>
      </c>
      <c r="M2163" s="69">
        <f t="shared" si="107"/>
        <v>-169.68000000000069</v>
      </c>
    </row>
    <row r="2164" spans="1:14" x14ac:dyDescent="0.2">
      <c r="A2164" s="20" t="s">
        <v>304</v>
      </c>
      <c r="B2164" s="21" t="s">
        <v>305</v>
      </c>
      <c r="C2164" s="12" t="s">
        <v>20</v>
      </c>
      <c r="D2164" s="13" t="s">
        <v>47</v>
      </c>
      <c r="E2164" s="14" t="s">
        <v>48</v>
      </c>
      <c r="F2164" s="15">
        <v>3327</v>
      </c>
      <c r="G2164" s="86">
        <v>66.78</v>
      </c>
      <c r="H2164" s="87">
        <v>66.989999999999995</v>
      </c>
      <c r="I2164" s="87">
        <v>0</v>
      </c>
      <c r="J2164" s="92">
        <v>0</v>
      </c>
      <c r="K2164" s="69">
        <f t="shared" si="105"/>
        <v>66.78</v>
      </c>
      <c r="L2164" s="69">
        <f t="shared" si="106"/>
        <v>-0.20999999999999375</v>
      </c>
      <c r="M2164" s="69">
        <f t="shared" si="107"/>
        <v>0</v>
      </c>
    </row>
    <row r="2165" spans="1:14" x14ac:dyDescent="0.2">
      <c r="A2165" s="20" t="s">
        <v>304</v>
      </c>
      <c r="B2165" s="21" t="s">
        <v>305</v>
      </c>
      <c r="C2165" s="12" t="s">
        <v>20</v>
      </c>
      <c r="D2165" s="13" t="s">
        <v>49</v>
      </c>
      <c r="E2165" s="14" t="s">
        <v>50</v>
      </c>
      <c r="F2165" s="15">
        <v>3329</v>
      </c>
      <c r="G2165" s="86">
        <v>71.25</v>
      </c>
      <c r="H2165" s="87">
        <v>71.459999999999994</v>
      </c>
      <c r="I2165" s="87">
        <v>0</v>
      </c>
      <c r="J2165" s="92">
        <v>0</v>
      </c>
      <c r="K2165" s="69">
        <f t="shared" si="105"/>
        <v>71.25</v>
      </c>
      <c r="L2165" s="69">
        <f t="shared" si="106"/>
        <v>-0.20999999999999375</v>
      </c>
      <c r="M2165" s="69">
        <f t="shared" si="107"/>
        <v>0</v>
      </c>
    </row>
    <row r="2166" spans="1:14" x14ac:dyDescent="0.2">
      <c r="A2166" s="20" t="s">
        <v>304</v>
      </c>
      <c r="B2166" s="21" t="s">
        <v>305</v>
      </c>
      <c r="C2166" s="12" t="s">
        <v>20</v>
      </c>
      <c r="D2166" s="16" t="s">
        <v>51</v>
      </c>
      <c r="E2166" s="17" t="s">
        <v>52</v>
      </c>
      <c r="F2166" s="15">
        <v>3331</v>
      </c>
      <c r="G2166" s="86">
        <v>78.81</v>
      </c>
      <c r="H2166" s="87">
        <v>79.02</v>
      </c>
      <c r="I2166" s="87">
        <v>0</v>
      </c>
      <c r="J2166" s="92">
        <v>0</v>
      </c>
      <c r="K2166" s="69">
        <f t="shared" si="105"/>
        <v>78.81</v>
      </c>
      <c r="L2166" s="69">
        <f t="shared" si="106"/>
        <v>-0.20999999999999375</v>
      </c>
      <c r="M2166" s="69">
        <f t="shared" si="107"/>
        <v>0</v>
      </c>
    </row>
    <row r="2167" spans="1:14" x14ac:dyDescent="0.2">
      <c r="A2167" s="12" t="s">
        <v>261</v>
      </c>
      <c r="B2167" s="21" t="s">
        <v>262</v>
      </c>
      <c r="C2167" s="12" t="s">
        <v>121</v>
      </c>
      <c r="D2167" s="13" t="s">
        <v>21</v>
      </c>
      <c r="E2167" s="14" t="s">
        <v>22</v>
      </c>
      <c r="F2167" s="15">
        <v>3301</v>
      </c>
      <c r="G2167" s="86">
        <v>100.31</v>
      </c>
      <c r="H2167" s="87">
        <v>100.68</v>
      </c>
      <c r="I2167" s="87">
        <v>0</v>
      </c>
      <c r="J2167" s="92">
        <v>305</v>
      </c>
      <c r="K2167" s="69">
        <f t="shared" si="105"/>
        <v>100.31</v>
      </c>
      <c r="L2167" s="69">
        <f t="shared" si="106"/>
        <v>-0.37000000000000455</v>
      </c>
      <c r="M2167" s="69">
        <f t="shared" si="107"/>
        <v>-112.85000000000139</v>
      </c>
      <c r="N2167" s="70">
        <f>SUM(M2167:M2182)</f>
        <v>-6981.5300000000861</v>
      </c>
    </row>
    <row r="2168" spans="1:14" x14ac:dyDescent="0.2">
      <c r="A2168" s="12" t="s">
        <v>261</v>
      </c>
      <c r="B2168" s="21" t="s">
        <v>262</v>
      </c>
      <c r="C2168" s="12" t="s">
        <v>121</v>
      </c>
      <c r="D2168" s="13" t="s">
        <v>23</v>
      </c>
      <c r="E2168" s="14" t="s">
        <v>24</v>
      </c>
      <c r="F2168" s="15">
        <v>3303</v>
      </c>
      <c r="G2168" s="86">
        <v>108.92</v>
      </c>
      <c r="H2168" s="87">
        <v>109.29</v>
      </c>
      <c r="I2168" s="87">
        <v>0</v>
      </c>
      <c r="J2168" s="92">
        <v>0</v>
      </c>
      <c r="K2168" s="69">
        <f t="shared" si="105"/>
        <v>108.92</v>
      </c>
      <c r="L2168" s="69">
        <f t="shared" si="106"/>
        <v>-0.37000000000000455</v>
      </c>
      <c r="M2168" s="69">
        <f t="shared" si="107"/>
        <v>0</v>
      </c>
    </row>
    <row r="2169" spans="1:14" x14ac:dyDescent="0.2">
      <c r="A2169" s="12" t="s">
        <v>261</v>
      </c>
      <c r="B2169" s="21" t="s">
        <v>262</v>
      </c>
      <c r="C2169" s="12" t="s">
        <v>121</v>
      </c>
      <c r="D2169" s="13" t="s">
        <v>25</v>
      </c>
      <c r="E2169" s="14" t="s">
        <v>26</v>
      </c>
      <c r="F2169" s="15">
        <v>3305</v>
      </c>
      <c r="G2169" s="86">
        <v>97.93</v>
      </c>
      <c r="H2169" s="87">
        <v>98.300000000000011</v>
      </c>
      <c r="I2169" s="87">
        <v>0</v>
      </c>
      <c r="J2169" s="92">
        <v>0</v>
      </c>
      <c r="K2169" s="69">
        <f t="shared" si="105"/>
        <v>97.93</v>
      </c>
      <c r="L2169" s="69">
        <f t="shared" si="106"/>
        <v>-0.37000000000000455</v>
      </c>
      <c r="M2169" s="69">
        <f t="shared" si="107"/>
        <v>0</v>
      </c>
    </row>
    <row r="2170" spans="1:14" x14ac:dyDescent="0.2">
      <c r="A2170" s="12" t="s">
        <v>261</v>
      </c>
      <c r="B2170" s="21" t="s">
        <v>262</v>
      </c>
      <c r="C2170" s="12" t="s">
        <v>121</v>
      </c>
      <c r="D2170" s="13" t="s">
        <v>27</v>
      </c>
      <c r="E2170" s="14" t="s">
        <v>28</v>
      </c>
      <c r="F2170" s="15">
        <v>3307</v>
      </c>
      <c r="G2170" s="86">
        <v>107.55</v>
      </c>
      <c r="H2170" s="87">
        <v>107.92</v>
      </c>
      <c r="I2170" s="87">
        <v>0</v>
      </c>
      <c r="J2170" s="92">
        <v>0</v>
      </c>
      <c r="K2170" s="69">
        <f t="shared" si="105"/>
        <v>107.55</v>
      </c>
      <c r="L2170" s="69">
        <f t="shared" si="106"/>
        <v>-0.37000000000000455</v>
      </c>
      <c r="M2170" s="69">
        <f t="shared" si="107"/>
        <v>0</v>
      </c>
    </row>
    <row r="2171" spans="1:14" x14ac:dyDescent="0.2">
      <c r="A2171" s="12" t="s">
        <v>261</v>
      </c>
      <c r="B2171" s="21" t="s">
        <v>262</v>
      </c>
      <c r="C2171" s="12" t="s">
        <v>121</v>
      </c>
      <c r="D2171" s="13" t="s">
        <v>29</v>
      </c>
      <c r="E2171" s="14" t="s">
        <v>30</v>
      </c>
      <c r="F2171" s="15">
        <v>3309</v>
      </c>
      <c r="G2171" s="86">
        <v>65.83</v>
      </c>
      <c r="H2171" s="87">
        <v>66.2</v>
      </c>
      <c r="I2171" s="87">
        <v>0</v>
      </c>
      <c r="J2171" s="92">
        <v>2045</v>
      </c>
      <c r="K2171" s="69">
        <f t="shared" si="105"/>
        <v>65.83</v>
      </c>
      <c r="L2171" s="69">
        <f t="shared" si="106"/>
        <v>-0.37000000000000455</v>
      </c>
      <c r="M2171" s="69">
        <f t="shared" si="107"/>
        <v>-756.6500000000093</v>
      </c>
    </row>
    <row r="2172" spans="1:14" x14ac:dyDescent="0.2">
      <c r="A2172" s="12" t="s">
        <v>261</v>
      </c>
      <c r="B2172" s="21" t="s">
        <v>262</v>
      </c>
      <c r="C2172" s="12" t="s">
        <v>121</v>
      </c>
      <c r="D2172" s="13" t="s">
        <v>31</v>
      </c>
      <c r="E2172" s="14" t="s">
        <v>32</v>
      </c>
      <c r="F2172" s="15">
        <v>3311</v>
      </c>
      <c r="G2172" s="86">
        <v>84.63</v>
      </c>
      <c r="H2172" s="87">
        <v>85</v>
      </c>
      <c r="I2172" s="87">
        <v>0</v>
      </c>
      <c r="J2172" s="92">
        <v>10</v>
      </c>
      <c r="K2172" s="69">
        <f t="shared" si="105"/>
        <v>84.63</v>
      </c>
      <c r="L2172" s="69">
        <f t="shared" si="106"/>
        <v>-0.37000000000000455</v>
      </c>
      <c r="M2172" s="69">
        <f t="shared" si="107"/>
        <v>-3.7000000000000455</v>
      </c>
    </row>
    <row r="2173" spans="1:14" x14ac:dyDescent="0.2">
      <c r="A2173" s="12" t="s">
        <v>261</v>
      </c>
      <c r="B2173" s="21" t="s">
        <v>262</v>
      </c>
      <c r="C2173" s="12" t="s">
        <v>121</v>
      </c>
      <c r="D2173" s="13" t="s">
        <v>33</v>
      </c>
      <c r="E2173" s="14" t="s">
        <v>34</v>
      </c>
      <c r="F2173" s="15">
        <v>3313</v>
      </c>
      <c r="G2173" s="86">
        <v>90.16</v>
      </c>
      <c r="H2173" s="87">
        <v>90.53</v>
      </c>
      <c r="I2173" s="87">
        <v>0</v>
      </c>
      <c r="J2173" s="92">
        <v>0</v>
      </c>
      <c r="K2173" s="69">
        <f t="shared" si="105"/>
        <v>90.16</v>
      </c>
      <c r="L2173" s="69">
        <f t="shared" si="106"/>
        <v>-0.37000000000000455</v>
      </c>
      <c r="M2173" s="69">
        <f t="shared" si="107"/>
        <v>0</v>
      </c>
    </row>
    <row r="2174" spans="1:14" x14ac:dyDescent="0.2">
      <c r="A2174" s="12" t="s">
        <v>261</v>
      </c>
      <c r="B2174" s="21" t="s">
        <v>262</v>
      </c>
      <c r="C2174" s="12" t="s">
        <v>121</v>
      </c>
      <c r="D2174" s="13" t="s">
        <v>35</v>
      </c>
      <c r="E2174" s="14" t="s">
        <v>36</v>
      </c>
      <c r="F2174" s="15">
        <v>3315</v>
      </c>
      <c r="G2174" s="86">
        <v>102.98</v>
      </c>
      <c r="H2174" s="87">
        <v>103.35000000000001</v>
      </c>
      <c r="I2174" s="87">
        <v>0</v>
      </c>
      <c r="J2174" s="92">
        <v>0</v>
      </c>
      <c r="K2174" s="69">
        <f t="shared" si="105"/>
        <v>102.98</v>
      </c>
      <c r="L2174" s="69">
        <f t="shared" si="106"/>
        <v>-0.37000000000000455</v>
      </c>
      <c r="M2174" s="69">
        <f t="shared" si="107"/>
        <v>0</v>
      </c>
    </row>
    <row r="2175" spans="1:14" x14ac:dyDescent="0.2">
      <c r="A2175" s="12" t="s">
        <v>261</v>
      </c>
      <c r="B2175" s="21" t="s">
        <v>262</v>
      </c>
      <c r="C2175" s="12" t="s">
        <v>121</v>
      </c>
      <c r="D2175" s="13" t="s">
        <v>37</v>
      </c>
      <c r="E2175" s="14" t="s">
        <v>38</v>
      </c>
      <c r="F2175" s="15">
        <v>3317</v>
      </c>
      <c r="G2175" s="86">
        <v>65.34</v>
      </c>
      <c r="H2175" s="87">
        <v>65.710000000000008</v>
      </c>
      <c r="I2175" s="87">
        <v>0</v>
      </c>
      <c r="J2175" s="92">
        <v>0</v>
      </c>
      <c r="K2175" s="69">
        <f t="shared" si="105"/>
        <v>65.34</v>
      </c>
      <c r="L2175" s="69">
        <f t="shared" si="106"/>
        <v>-0.37000000000000455</v>
      </c>
      <c r="M2175" s="69">
        <f t="shared" si="107"/>
        <v>0</v>
      </c>
    </row>
    <row r="2176" spans="1:14" x14ac:dyDescent="0.2">
      <c r="A2176" s="12" t="s">
        <v>261</v>
      </c>
      <c r="B2176" s="21" t="s">
        <v>262</v>
      </c>
      <c r="C2176" s="12" t="s">
        <v>121</v>
      </c>
      <c r="D2176" s="13" t="s">
        <v>39</v>
      </c>
      <c r="E2176" s="14" t="s">
        <v>40</v>
      </c>
      <c r="F2176" s="15">
        <v>3319</v>
      </c>
      <c r="G2176" s="86">
        <v>78.59</v>
      </c>
      <c r="H2176" s="87">
        <v>78.960000000000008</v>
      </c>
      <c r="I2176" s="87">
        <v>0</v>
      </c>
      <c r="J2176" s="92">
        <v>1933</v>
      </c>
      <c r="K2176" s="69">
        <f t="shared" si="105"/>
        <v>78.59</v>
      </c>
      <c r="L2176" s="69">
        <f t="shared" si="106"/>
        <v>-0.37000000000000455</v>
      </c>
      <c r="M2176" s="69">
        <f t="shared" si="107"/>
        <v>-715.21000000000879</v>
      </c>
    </row>
    <row r="2177" spans="1:14" x14ac:dyDescent="0.2">
      <c r="A2177" s="12" t="s">
        <v>261</v>
      </c>
      <c r="B2177" s="21" t="s">
        <v>262</v>
      </c>
      <c r="C2177" s="12" t="s">
        <v>121</v>
      </c>
      <c r="D2177" s="13" t="s">
        <v>41</v>
      </c>
      <c r="E2177" s="14" t="s">
        <v>42</v>
      </c>
      <c r="F2177" s="15">
        <v>3321</v>
      </c>
      <c r="G2177" s="86">
        <v>87.28</v>
      </c>
      <c r="H2177" s="87">
        <v>87.65</v>
      </c>
      <c r="I2177" s="87">
        <v>0</v>
      </c>
      <c r="J2177" s="92">
        <v>340</v>
      </c>
      <c r="K2177" s="69">
        <f t="shared" si="105"/>
        <v>87.28</v>
      </c>
      <c r="L2177" s="69">
        <f t="shared" si="106"/>
        <v>-0.37000000000000455</v>
      </c>
      <c r="M2177" s="69">
        <f t="shared" si="107"/>
        <v>-125.80000000000155</v>
      </c>
    </row>
    <row r="2178" spans="1:14" x14ac:dyDescent="0.2">
      <c r="A2178" s="12" t="s">
        <v>261</v>
      </c>
      <c r="B2178" s="21" t="s">
        <v>262</v>
      </c>
      <c r="C2178" s="12" t="s">
        <v>121</v>
      </c>
      <c r="D2178" s="13" t="s">
        <v>43</v>
      </c>
      <c r="E2178" s="14" t="s">
        <v>44</v>
      </c>
      <c r="F2178" s="15">
        <v>3323</v>
      </c>
      <c r="G2178" s="86">
        <v>55.43</v>
      </c>
      <c r="H2178" s="87">
        <v>55.8</v>
      </c>
      <c r="I2178" s="87">
        <v>0</v>
      </c>
      <c r="J2178" s="92">
        <v>0</v>
      </c>
      <c r="K2178" s="69">
        <f t="shared" si="105"/>
        <v>55.43</v>
      </c>
      <c r="L2178" s="69">
        <f t="shared" si="106"/>
        <v>-0.36999999999999744</v>
      </c>
      <c r="M2178" s="69">
        <f t="shared" si="107"/>
        <v>0</v>
      </c>
    </row>
    <row r="2179" spans="1:14" x14ac:dyDescent="0.2">
      <c r="A2179" s="12" t="s">
        <v>261</v>
      </c>
      <c r="B2179" s="21" t="s">
        <v>262</v>
      </c>
      <c r="C2179" s="12" t="s">
        <v>121</v>
      </c>
      <c r="D2179" s="13" t="s">
        <v>45</v>
      </c>
      <c r="E2179" s="14" t="s">
        <v>46</v>
      </c>
      <c r="F2179" s="15">
        <v>3325</v>
      </c>
      <c r="G2179" s="86">
        <v>70.78</v>
      </c>
      <c r="H2179" s="87">
        <v>71.150000000000006</v>
      </c>
      <c r="I2179" s="87">
        <v>0</v>
      </c>
      <c r="J2179" s="92">
        <v>13545</v>
      </c>
      <c r="K2179" s="69">
        <f t="shared" si="105"/>
        <v>70.78</v>
      </c>
      <c r="L2179" s="69">
        <f t="shared" si="106"/>
        <v>-0.37000000000000455</v>
      </c>
      <c r="M2179" s="69">
        <f t="shared" si="107"/>
        <v>-5011.6500000000615</v>
      </c>
    </row>
    <row r="2180" spans="1:14" x14ac:dyDescent="0.2">
      <c r="A2180" s="12" t="s">
        <v>261</v>
      </c>
      <c r="B2180" s="21" t="s">
        <v>262</v>
      </c>
      <c r="C2180" s="12" t="s">
        <v>121</v>
      </c>
      <c r="D2180" s="13" t="s">
        <v>47</v>
      </c>
      <c r="E2180" s="14" t="s">
        <v>48</v>
      </c>
      <c r="F2180" s="15">
        <v>3327</v>
      </c>
      <c r="G2180" s="86">
        <v>78.59</v>
      </c>
      <c r="H2180" s="87">
        <v>78.960000000000008</v>
      </c>
      <c r="I2180" s="87">
        <v>0</v>
      </c>
      <c r="J2180" s="92">
        <v>630</v>
      </c>
      <c r="K2180" s="69">
        <f t="shared" si="105"/>
        <v>78.59</v>
      </c>
      <c r="L2180" s="69">
        <f t="shared" si="106"/>
        <v>-0.37000000000000455</v>
      </c>
      <c r="M2180" s="69">
        <f t="shared" si="107"/>
        <v>-233.10000000000286</v>
      </c>
    </row>
    <row r="2181" spans="1:14" x14ac:dyDescent="0.2">
      <c r="A2181" s="12" t="s">
        <v>261</v>
      </c>
      <c r="B2181" s="21" t="s">
        <v>262</v>
      </c>
      <c r="C2181" s="12" t="s">
        <v>121</v>
      </c>
      <c r="D2181" s="13" t="s">
        <v>49</v>
      </c>
      <c r="E2181" s="14" t="s">
        <v>50</v>
      </c>
      <c r="F2181" s="15">
        <v>3329</v>
      </c>
      <c r="G2181" s="86">
        <v>84.13</v>
      </c>
      <c r="H2181" s="87">
        <v>84.5</v>
      </c>
      <c r="I2181" s="87">
        <v>0</v>
      </c>
      <c r="J2181" s="92">
        <v>61</v>
      </c>
      <c r="K2181" s="69">
        <f t="shared" si="105"/>
        <v>84.13</v>
      </c>
      <c r="L2181" s="69">
        <f t="shared" si="106"/>
        <v>-0.37000000000000455</v>
      </c>
      <c r="M2181" s="69">
        <f t="shared" si="107"/>
        <v>-22.570000000000277</v>
      </c>
    </row>
    <row r="2182" spans="1:14" x14ac:dyDescent="0.2">
      <c r="A2182" s="12" t="s">
        <v>261</v>
      </c>
      <c r="B2182" s="21" t="s">
        <v>262</v>
      </c>
      <c r="C2182" s="12" t="s">
        <v>121</v>
      </c>
      <c r="D2182" s="16" t="s">
        <v>51</v>
      </c>
      <c r="E2182" s="17" t="s">
        <v>52</v>
      </c>
      <c r="F2182" s="15">
        <v>3331</v>
      </c>
      <c r="G2182" s="86">
        <v>93.5</v>
      </c>
      <c r="H2182" s="87">
        <v>93.87</v>
      </c>
      <c r="I2182" s="87">
        <v>0</v>
      </c>
      <c r="J2182" s="92">
        <v>0</v>
      </c>
      <c r="K2182" s="69">
        <f t="shared" si="105"/>
        <v>93.5</v>
      </c>
      <c r="L2182" s="69">
        <f t="shared" si="106"/>
        <v>-0.37000000000000455</v>
      </c>
      <c r="M2182" s="69">
        <f t="shared" si="107"/>
        <v>0</v>
      </c>
    </row>
    <row r="2183" spans="1:14" x14ac:dyDescent="0.2">
      <c r="A2183" s="12" t="s">
        <v>271</v>
      </c>
      <c r="B2183" s="21" t="s">
        <v>272</v>
      </c>
      <c r="C2183" s="12" t="s">
        <v>114</v>
      </c>
      <c r="D2183" s="13" t="s">
        <v>21</v>
      </c>
      <c r="E2183" s="14" t="s">
        <v>22</v>
      </c>
      <c r="F2183" s="15">
        <v>3301</v>
      </c>
      <c r="G2183" s="86">
        <v>92.86</v>
      </c>
      <c r="H2183" s="87">
        <v>93.04</v>
      </c>
      <c r="I2183" s="87">
        <v>0</v>
      </c>
      <c r="J2183" s="92">
        <v>141</v>
      </c>
      <c r="K2183" s="69">
        <f t="shared" si="105"/>
        <v>92.86</v>
      </c>
      <c r="L2183" s="69">
        <f t="shared" si="106"/>
        <v>-0.18000000000000682</v>
      </c>
      <c r="M2183" s="69">
        <f t="shared" si="107"/>
        <v>-25.380000000000962</v>
      </c>
      <c r="N2183" s="70">
        <f>SUM(M2183:M2198)</f>
        <v>-292.50000000001108</v>
      </c>
    </row>
    <row r="2184" spans="1:14" x14ac:dyDescent="0.2">
      <c r="A2184" s="12" t="s">
        <v>271</v>
      </c>
      <c r="B2184" s="21" t="s">
        <v>272</v>
      </c>
      <c r="C2184" s="12" t="s">
        <v>114</v>
      </c>
      <c r="D2184" s="13" t="s">
        <v>23</v>
      </c>
      <c r="E2184" s="14" t="s">
        <v>24</v>
      </c>
      <c r="F2184" s="15">
        <v>3303</v>
      </c>
      <c r="G2184" s="86">
        <v>100.85</v>
      </c>
      <c r="H2184" s="87">
        <v>101.03</v>
      </c>
      <c r="I2184" s="87">
        <v>0</v>
      </c>
      <c r="J2184" s="92">
        <v>106</v>
      </c>
      <c r="K2184" s="69">
        <f t="shared" si="105"/>
        <v>100.85</v>
      </c>
      <c r="L2184" s="69">
        <f t="shared" si="106"/>
        <v>-0.18000000000000682</v>
      </c>
      <c r="M2184" s="69">
        <f t="shared" si="107"/>
        <v>-19.080000000000723</v>
      </c>
    </row>
    <row r="2185" spans="1:14" x14ac:dyDescent="0.2">
      <c r="A2185" s="12" t="s">
        <v>271</v>
      </c>
      <c r="B2185" s="21" t="s">
        <v>272</v>
      </c>
      <c r="C2185" s="12" t="s">
        <v>114</v>
      </c>
      <c r="D2185" s="13" t="s">
        <v>25</v>
      </c>
      <c r="E2185" s="14" t="s">
        <v>26</v>
      </c>
      <c r="F2185" s="15">
        <v>3305</v>
      </c>
      <c r="G2185" s="86">
        <v>90.85</v>
      </c>
      <c r="H2185" s="87">
        <v>91.03</v>
      </c>
      <c r="I2185" s="87">
        <v>0</v>
      </c>
      <c r="J2185" s="92">
        <v>0</v>
      </c>
      <c r="K2185" s="69">
        <f t="shared" si="105"/>
        <v>90.85</v>
      </c>
      <c r="L2185" s="69">
        <f t="shared" si="106"/>
        <v>-0.18000000000000682</v>
      </c>
      <c r="M2185" s="69">
        <f t="shared" si="107"/>
        <v>0</v>
      </c>
    </row>
    <row r="2186" spans="1:14" x14ac:dyDescent="0.2">
      <c r="A2186" s="12" t="s">
        <v>271</v>
      </c>
      <c r="B2186" s="21" t="s">
        <v>272</v>
      </c>
      <c r="C2186" s="12" t="s">
        <v>114</v>
      </c>
      <c r="D2186" s="13" t="s">
        <v>27</v>
      </c>
      <c r="E2186" s="14" t="s">
        <v>28</v>
      </c>
      <c r="F2186" s="15">
        <v>3307</v>
      </c>
      <c r="G2186" s="86">
        <v>99.54</v>
      </c>
      <c r="H2186" s="87">
        <v>99.720000000000013</v>
      </c>
      <c r="I2186" s="87">
        <v>0</v>
      </c>
      <c r="J2186" s="92">
        <v>0</v>
      </c>
      <c r="K2186" s="69">
        <f t="shared" si="105"/>
        <v>99.54</v>
      </c>
      <c r="L2186" s="69">
        <f t="shared" si="106"/>
        <v>-0.18000000000000682</v>
      </c>
      <c r="M2186" s="69">
        <f t="shared" si="107"/>
        <v>0</v>
      </c>
    </row>
    <row r="2187" spans="1:14" x14ac:dyDescent="0.2">
      <c r="A2187" s="12" t="s">
        <v>271</v>
      </c>
      <c r="B2187" s="21" t="s">
        <v>272</v>
      </c>
      <c r="C2187" s="12" t="s">
        <v>114</v>
      </c>
      <c r="D2187" s="13" t="s">
        <v>29</v>
      </c>
      <c r="E2187" s="14" t="s">
        <v>30</v>
      </c>
      <c r="F2187" s="15">
        <v>3309</v>
      </c>
      <c r="G2187" s="86">
        <v>61.53</v>
      </c>
      <c r="H2187" s="87">
        <v>61.71</v>
      </c>
      <c r="I2187" s="87">
        <v>0</v>
      </c>
      <c r="J2187" s="92">
        <v>0</v>
      </c>
      <c r="K2187" s="69">
        <f t="shared" si="105"/>
        <v>61.53</v>
      </c>
      <c r="L2187" s="69">
        <f t="shared" si="106"/>
        <v>-0.17999999999999972</v>
      </c>
      <c r="M2187" s="69">
        <f t="shared" si="107"/>
        <v>0</v>
      </c>
    </row>
    <row r="2188" spans="1:14" x14ac:dyDescent="0.2">
      <c r="A2188" s="12" t="s">
        <v>271</v>
      </c>
      <c r="B2188" s="21" t="s">
        <v>272</v>
      </c>
      <c r="C2188" s="12" t="s">
        <v>114</v>
      </c>
      <c r="D2188" s="13" t="s">
        <v>31</v>
      </c>
      <c r="E2188" s="14" t="s">
        <v>32</v>
      </c>
      <c r="F2188" s="15">
        <v>3311</v>
      </c>
      <c r="G2188" s="86">
        <v>78.73</v>
      </c>
      <c r="H2188" s="87">
        <v>78.910000000000011</v>
      </c>
      <c r="I2188" s="87">
        <v>0</v>
      </c>
      <c r="J2188" s="92">
        <v>0</v>
      </c>
      <c r="K2188" s="69">
        <f t="shared" si="105"/>
        <v>78.73</v>
      </c>
      <c r="L2188" s="69">
        <f t="shared" si="106"/>
        <v>-0.18000000000000682</v>
      </c>
      <c r="M2188" s="69">
        <f t="shared" si="107"/>
        <v>0</v>
      </c>
    </row>
    <row r="2189" spans="1:14" x14ac:dyDescent="0.2">
      <c r="A2189" s="12" t="s">
        <v>271</v>
      </c>
      <c r="B2189" s="21" t="s">
        <v>272</v>
      </c>
      <c r="C2189" s="12" t="s">
        <v>114</v>
      </c>
      <c r="D2189" s="13" t="s">
        <v>33</v>
      </c>
      <c r="E2189" s="14" t="s">
        <v>34</v>
      </c>
      <c r="F2189" s="15">
        <v>3313</v>
      </c>
      <c r="G2189" s="86">
        <v>83.71</v>
      </c>
      <c r="H2189" s="87">
        <v>83.89</v>
      </c>
      <c r="I2189" s="87">
        <v>0</v>
      </c>
      <c r="J2189" s="92">
        <v>0</v>
      </c>
      <c r="K2189" s="69">
        <f t="shared" si="105"/>
        <v>83.71</v>
      </c>
      <c r="L2189" s="69">
        <f t="shared" si="106"/>
        <v>-0.18000000000000682</v>
      </c>
      <c r="M2189" s="69">
        <f t="shared" si="107"/>
        <v>0</v>
      </c>
    </row>
    <row r="2190" spans="1:14" x14ac:dyDescent="0.2">
      <c r="A2190" s="12" t="s">
        <v>271</v>
      </c>
      <c r="B2190" s="21" t="s">
        <v>272</v>
      </c>
      <c r="C2190" s="12" t="s">
        <v>114</v>
      </c>
      <c r="D2190" s="13" t="s">
        <v>35</v>
      </c>
      <c r="E2190" s="14" t="s">
        <v>36</v>
      </c>
      <c r="F2190" s="15">
        <v>3315</v>
      </c>
      <c r="G2190" s="86">
        <v>95.44</v>
      </c>
      <c r="H2190" s="87">
        <v>95.62</v>
      </c>
      <c r="I2190" s="87">
        <v>0</v>
      </c>
      <c r="J2190" s="92">
        <v>0</v>
      </c>
      <c r="K2190" s="69">
        <f t="shared" si="105"/>
        <v>95.44</v>
      </c>
      <c r="L2190" s="69">
        <f t="shared" si="106"/>
        <v>-0.18000000000000682</v>
      </c>
      <c r="M2190" s="69">
        <f t="shared" si="107"/>
        <v>0</v>
      </c>
    </row>
    <row r="2191" spans="1:14" x14ac:dyDescent="0.2">
      <c r="A2191" s="12" t="s">
        <v>271</v>
      </c>
      <c r="B2191" s="21" t="s">
        <v>272</v>
      </c>
      <c r="C2191" s="12" t="s">
        <v>114</v>
      </c>
      <c r="D2191" s="13" t="s">
        <v>37</v>
      </c>
      <c r="E2191" s="14" t="s">
        <v>38</v>
      </c>
      <c r="F2191" s="15">
        <v>3317</v>
      </c>
      <c r="G2191" s="86">
        <v>61.04</v>
      </c>
      <c r="H2191" s="87">
        <v>61.22</v>
      </c>
      <c r="I2191" s="87">
        <v>0</v>
      </c>
      <c r="J2191" s="92">
        <v>0</v>
      </c>
      <c r="K2191" s="69">
        <f t="shared" si="105"/>
        <v>61.04</v>
      </c>
      <c r="L2191" s="69">
        <f t="shared" si="106"/>
        <v>-0.17999999999999972</v>
      </c>
      <c r="M2191" s="69">
        <f t="shared" si="107"/>
        <v>0</v>
      </c>
    </row>
    <row r="2192" spans="1:14" x14ac:dyDescent="0.2">
      <c r="A2192" s="12" t="s">
        <v>271</v>
      </c>
      <c r="B2192" s="21" t="s">
        <v>272</v>
      </c>
      <c r="C2192" s="12" t="s">
        <v>114</v>
      </c>
      <c r="D2192" s="13" t="s">
        <v>39</v>
      </c>
      <c r="E2192" s="14" t="s">
        <v>40</v>
      </c>
      <c r="F2192" s="15">
        <v>3319</v>
      </c>
      <c r="G2192" s="86">
        <v>73.17</v>
      </c>
      <c r="H2192" s="87">
        <v>73.350000000000009</v>
      </c>
      <c r="I2192" s="87">
        <v>0</v>
      </c>
      <c r="J2192" s="92">
        <v>607</v>
      </c>
      <c r="K2192" s="69">
        <f t="shared" si="105"/>
        <v>73.17</v>
      </c>
      <c r="L2192" s="69">
        <f t="shared" si="106"/>
        <v>-0.18000000000000682</v>
      </c>
      <c r="M2192" s="69">
        <f t="shared" si="107"/>
        <v>-109.26000000000414</v>
      </c>
    </row>
    <row r="2193" spans="1:14" x14ac:dyDescent="0.2">
      <c r="A2193" s="12" t="s">
        <v>271</v>
      </c>
      <c r="B2193" s="21" t="s">
        <v>272</v>
      </c>
      <c r="C2193" s="12" t="s">
        <v>114</v>
      </c>
      <c r="D2193" s="13" t="s">
        <v>41</v>
      </c>
      <c r="E2193" s="14" t="s">
        <v>42</v>
      </c>
      <c r="F2193" s="15">
        <v>3321</v>
      </c>
      <c r="G2193" s="86">
        <v>81.180000000000007</v>
      </c>
      <c r="H2193" s="87">
        <v>81.360000000000014</v>
      </c>
      <c r="I2193" s="87">
        <v>0</v>
      </c>
      <c r="J2193" s="92">
        <v>151</v>
      </c>
      <c r="K2193" s="69">
        <f t="shared" si="105"/>
        <v>81.180000000000007</v>
      </c>
      <c r="L2193" s="69">
        <f t="shared" si="106"/>
        <v>-0.18000000000000682</v>
      </c>
      <c r="M2193" s="69">
        <f t="shared" si="107"/>
        <v>-27.18000000000103</v>
      </c>
    </row>
    <row r="2194" spans="1:14" x14ac:dyDescent="0.2">
      <c r="A2194" s="12" t="s">
        <v>271</v>
      </c>
      <c r="B2194" s="21" t="s">
        <v>272</v>
      </c>
      <c r="C2194" s="12" t="s">
        <v>114</v>
      </c>
      <c r="D2194" s="13" t="s">
        <v>43</v>
      </c>
      <c r="E2194" s="14" t="s">
        <v>44</v>
      </c>
      <c r="F2194" s="15">
        <v>3323</v>
      </c>
      <c r="G2194" s="86">
        <v>52.19</v>
      </c>
      <c r="H2194" s="87">
        <v>52.37</v>
      </c>
      <c r="I2194" s="87">
        <v>0</v>
      </c>
      <c r="J2194" s="92">
        <v>0</v>
      </c>
      <c r="K2194" s="69">
        <f t="shared" si="105"/>
        <v>52.19</v>
      </c>
      <c r="L2194" s="69">
        <f t="shared" si="106"/>
        <v>-0.17999999999999972</v>
      </c>
      <c r="M2194" s="69">
        <f t="shared" si="107"/>
        <v>0</v>
      </c>
    </row>
    <row r="2195" spans="1:14" x14ac:dyDescent="0.2">
      <c r="A2195" s="12" t="s">
        <v>271</v>
      </c>
      <c r="B2195" s="21" t="s">
        <v>272</v>
      </c>
      <c r="C2195" s="12" t="s">
        <v>114</v>
      </c>
      <c r="D2195" s="13" t="s">
        <v>45</v>
      </c>
      <c r="E2195" s="14" t="s">
        <v>46</v>
      </c>
      <c r="F2195" s="15">
        <v>3325</v>
      </c>
      <c r="G2195" s="86">
        <v>66.06</v>
      </c>
      <c r="H2195" s="87">
        <v>66.240000000000009</v>
      </c>
      <c r="I2195" s="87">
        <v>0</v>
      </c>
      <c r="J2195" s="92">
        <v>620</v>
      </c>
      <c r="K2195" s="69">
        <f t="shared" si="105"/>
        <v>66.06</v>
      </c>
      <c r="L2195" s="69">
        <f t="shared" si="106"/>
        <v>-0.18000000000000682</v>
      </c>
      <c r="M2195" s="69">
        <f t="shared" si="107"/>
        <v>-111.60000000000423</v>
      </c>
    </row>
    <row r="2196" spans="1:14" x14ac:dyDescent="0.2">
      <c r="A2196" s="12" t="s">
        <v>271</v>
      </c>
      <c r="B2196" s="21" t="s">
        <v>272</v>
      </c>
      <c r="C2196" s="12" t="s">
        <v>114</v>
      </c>
      <c r="D2196" s="13" t="s">
        <v>47</v>
      </c>
      <c r="E2196" s="14" t="s">
        <v>48</v>
      </c>
      <c r="F2196" s="15">
        <v>3327</v>
      </c>
      <c r="G2196" s="86">
        <v>73.17</v>
      </c>
      <c r="H2196" s="87">
        <v>73.350000000000009</v>
      </c>
      <c r="I2196" s="87">
        <v>0</v>
      </c>
      <c r="J2196" s="92">
        <v>0</v>
      </c>
      <c r="K2196" s="69">
        <f t="shared" si="105"/>
        <v>73.17</v>
      </c>
      <c r="L2196" s="69">
        <f t="shared" si="106"/>
        <v>-0.18000000000000682</v>
      </c>
      <c r="M2196" s="69">
        <f t="shared" si="107"/>
        <v>0</v>
      </c>
    </row>
    <row r="2197" spans="1:14" x14ac:dyDescent="0.2">
      <c r="A2197" s="12" t="s">
        <v>271</v>
      </c>
      <c r="B2197" s="21" t="s">
        <v>272</v>
      </c>
      <c r="C2197" s="12" t="s">
        <v>114</v>
      </c>
      <c r="D2197" s="13" t="s">
        <v>49</v>
      </c>
      <c r="E2197" s="14" t="s">
        <v>50</v>
      </c>
      <c r="F2197" s="15">
        <v>3329</v>
      </c>
      <c r="G2197" s="86">
        <v>78.25</v>
      </c>
      <c r="H2197" s="87">
        <v>78.430000000000007</v>
      </c>
      <c r="I2197" s="87">
        <v>0</v>
      </c>
      <c r="J2197" s="92">
        <v>0</v>
      </c>
      <c r="K2197" s="69">
        <f t="shared" si="105"/>
        <v>78.25</v>
      </c>
      <c r="L2197" s="69">
        <f t="shared" si="106"/>
        <v>-0.18000000000000682</v>
      </c>
      <c r="M2197" s="69">
        <f t="shared" si="107"/>
        <v>0</v>
      </c>
    </row>
    <row r="2198" spans="1:14" x14ac:dyDescent="0.2">
      <c r="A2198" s="12" t="s">
        <v>271</v>
      </c>
      <c r="B2198" s="21" t="s">
        <v>272</v>
      </c>
      <c r="C2198" s="12" t="s">
        <v>114</v>
      </c>
      <c r="D2198" s="16" t="s">
        <v>51</v>
      </c>
      <c r="E2198" s="17" t="s">
        <v>52</v>
      </c>
      <c r="F2198" s="15">
        <v>3331</v>
      </c>
      <c r="G2198" s="86">
        <v>86.96</v>
      </c>
      <c r="H2198" s="87">
        <v>87.14</v>
      </c>
      <c r="I2198" s="87">
        <v>0</v>
      </c>
      <c r="J2198" s="92">
        <v>0</v>
      </c>
      <c r="K2198" s="69">
        <f t="shared" si="105"/>
        <v>86.96</v>
      </c>
      <c r="L2198" s="69">
        <f t="shared" si="106"/>
        <v>-0.18000000000000682</v>
      </c>
      <c r="M2198" s="69">
        <f t="shared" si="107"/>
        <v>0</v>
      </c>
    </row>
    <row r="2199" spans="1:14" x14ac:dyDescent="0.2">
      <c r="A2199" s="20" t="s">
        <v>108</v>
      </c>
      <c r="B2199" s="21" t="s">
        <v>109</v>
      </c>
      <c r="C2199" s="12" t="s">
        <v>88</v>
      </c>
      <c r="D2199" s="13" t="s">
        <v>21</v>
      </c>
      <c r="E2199" s="14" t="s">
        <v>22</v>
      </c>
      <c r="F2199" s="15">
        <v>3301</v>
      </c>
      <c r="G2199" s="86">
        <v>116.14</v>
      </c>
      <c r="H2199" s="87">
        <v>116.38</v>
      </c>
      <c r="I2199" s="87">
        <v>1.4613279300802928E-2</v>
      </c>
      <c r="J2199" s="92">
        <v>3360</v>
      </c>
      <c r="K2199" s="69">
        <f t="shared" ref="K2199:K2262" si="108">+G2199+I2199</f>
        <v>116.1546132793008</v>
      </c>
      <c r="L2199" s="69">
        <f t="shared" ref="L2199:L2262" si="109">+K2199-H2199</f>
        <v>-0.2253867206991913</v>
      </c>
      <c r="M2199" s="69">
        <f t="shared" ref="M2199:M2262" si="110">+L2199*J2199</f>
        <v>-757.29938154928277</v>
      </c>
      <c r="N2199" s="70">
        <f>SUM(M2199:M2214)</f>
        <v>-14107.405622003786</v>
      </c>
    </row>
    <row r="2200" spans="1:14" x14ac:dyDescent="0.2">
      <c r="A2200" s="20" t="s">
        <v>108</v>
      </c>
      <c r="B2200" s="21" t="s">
        <v>109</v>
      </c>
      <c r="C2200" s="12" t="s">
        <v>88</v>
      </c>
      <c r="D2200" s="13" t="s">
        <v>23</v>
      </c>
      <c r="E2200" s="14" t="s">
        <v>24</v>
      </c>
      <c r="F2200" s="15">
        <v>3303</v>
      </c>
      <c r="G2200" s="86">
        <v>126.51</v>
      </c>
      <c r="H2200" s="87">
        <v>126.75</v>
      </c>
      <c r="I2200" s="87">
        <v>1.4613279300802928E-2</v>
      </c>
      <c r="J2200" s="92">
        <v>238</v>
      </c>
      <c r="K2200" s="69">
        <f t="shared" si="108"/>
        <v>126.52461327930081</v>
      </c>
      <c r="L2200" s="69">
        <f t="shared" si="109"/>
        <v>-0.2253867206991913</v>
      </c>
      <c r="M2200" s="69">
        <f t="shared" si="110"/>
        <v>-53.64203952640753</v>
      </c>
    </row>
    <row r="2201" spans="1:14" x14ac:dyDescent="0.2">
      <c r="A2201" s="20" t="s">
        <v>108</v>
      </c>
      <c r="B2201" s="21" t="s">
        <v>109</v>
      </c>
      <c r="C2201" s="12" t="s">
        <v>88</v>
      </c>
      <c r="D2201" s="13" t="s">
        <v>25</v>
      </c>
      <c r="E2201" s="14" t="s">
        <v>26</v>
      </c>
      <c r="F2201" s="15">
        <v>3305</v>
      </c>
      <c r="G2201" s="86">
        <v>113.51</v>
      </c>
      <c r="H2201" s="87">
        <v>113.75</v>
      </c>
      <c r="I2201" s="87">
        <v>1.4613279300802928E-2</v>
      </c>
      <c r="J2201" s="92">
        <v>0</v>
      </c>
      <c r="K2201" s="69">
        <f t="shared" si="108"/>
        <v>113.52461327930081</v>
      </c>
      <c r="L2201" s="69">
        <f t="shared" si="109"/>
        <v>-0.2253867206991913</v>
      </c>
      <c r="M2201" s="69">
        <f t="shared" si="110"/>
        <v>0</v>
      </c>
    </row>
    <row r="2202" spans="1:14" x14ac:dyDescent="0.2">
      <c r="A2202" s="20" t="s">
        <v>108</v>
      </c>
      <c r="B2202" s="21" t="s">
        <v>109</v>
      </c>
      <c r="C2202" s="12" t="s">
        <v>88</v>
      </c>
      <c r="D2202" s="13" t="s">
        <v>27</v>
      </c>
      <c r="E2202" s="14" t="s">
        <v>28</v>
      </c>
      <c r="F2202" s="15">
        <v>3307</v>
      </c>
      <c r="G2202" s="86">
        <v>124.52</v>
      </c>
      <c r="H2202" s="87">
        <v>124.75999999999999</v>
      </c>
      <c r="I2202" s="87">
        <v>1.4613279300802928E-2</v>
      </c>
      <c r="J2202" s="92">
        <v>0</v>
      </c>
      <c r="K2202" s="69">
        <f t="shared" si="108"/>
        <v>124.5346132793008</v>
      </c>
      <c r="L2202" s="69">
        <f t="shared" si="109"/>
        <v>-0.2253867206991913</v>
      </c>
      <c r="M2202" s="69">
        <f t="shared" si="110"/>
        <v>0</v>
      </c>
    </row>
    <row r="2203" spans="1:14" x14ac:dyDescent="0.2">
      <c r="A2203" s="20" t="s">
        <v>108</v>
      </c>
      <c r="B2203" s="21" t="s">
        <v>109</v>
      </c>
      <c r="C2203" s="12" t="s">
        <v>88</v>
      </c>
      <c r="D2203" s="13" t="s">
        <v>29</v>
      </c>
      <c r="E2203" s="14" t="s">
        <v>30</v>
      </c>
      <c r="F2203" s="15">
        <v>3309</v>
      </c>
      <c r="G2203" s="86">
        <v>75.55</v>
      </c>
      <c r="H2203" s="87">
        <v>75.789999999999992</v>
      </c>
      <c r="I2203" s="87">
        <v>1.4613279300802928E-2</v>
      </c>
      <c r="J2203" s="92">
        <v>5084</v>
      </c>
      <c r="K2203" s="69">
        <f t="shared" si="108"/>
        <v>75.564613279300801</v>
      </c>
      <c r="L2203" s="69">
        <f t="shared" si="109"/>
        <v>-0.2253867206991913</v>
      </c>
      <c r="M2203" s="69">
        <f t="shared" si="110"/>
        <v>-1145.8660880346886</v>
      </c>
    </row>
    <row r="2204" spans="1:14" x14ac:dyDescent="0.2">
      <c r="A2204" s="20" t="s">
        <v>108</v>
      </c>
      <c r="B2204" s="21" t="s">
        <v>109</v>
      </c>
      <c r="C2204" s="12" t="s">
        <v>88</v>
      </c>
      <c r="D2204" s="13" t="s">
        <v>31</v>
      </c>
      <c r="E2204" s="14" t="s">
        <v>32</v>
      </c>
      <c r="F2204" s="15">
        <v>3311</v>
      </c>
      <c r="G2204" s="86">
        <v>97.93</v>
      </c>
      <c r="H2204" s="87">
        <v>98.17</v>
      </c>
      <c r="I2204" s="87">
        <v>1.4613279300802928E-2</v>
      </c>
      <c r="J2204" s="92">
        <v>193</v>
      </c>
      <c r="K2204" s="69">
        <f t="shared" si="108"/>
        <v>97.94461327930081</v>
      </c>
      <c r="L2204" s="69">
        <f t="shared" si="109"/>
        <v>-0.2253867206991913</v>
      </c>
      <c r="M2204" s="69">
        <f t="shared" si="110"/>
        <v>-43.499637094943921</v>
      </c>
    </row>
    <row r="2205" spans="1:14" x14ac:dyDescent="0.2">
      <c r="A2205" s="20" t="s">
        <v>108</v>
      </c>
      <c r="B2205" s="21" t="s">
        <v>109</v>
      </c>
      <c r="C2205" s="12" t="s">
        <v>88</v>
      </c>
      <c r="D2205" s="13" t="s">
        <v>33</v>
      </c>
      <c r="E2205" s="14" t="s">
        <v>34</v>
      </c>
      <c r="F2205" s="15">
        <v>3313</v>
      </c>
      <c r="G2205" s="86">
        <v>104.39</v>
      </c>
      <c r="H2205" s="87">
        <v>104.63</v>
      </c>
      <c r="I2205" s="87">
        <v>1.4613279300802928E-2</v>
      </c>
      <c r="J2205" s="92">
        <v>1142</v>
      </c>
      <c r="K2205" s="69">
        <f t="shared" si="108"/>
        <v>104.4046132793008</v>
      </c>
      <c r="L2205" s="69">
        <f t="shared" si="109"/>
        <v>-0.2253867206991913</v>
      </c>
      <c r="M2205" s="69">
        <f t="shared" si="110"/>
        <v>-257.39163503847647</v>
      </c>
    </row>
    <row r="2206" spans="1:14" x14ac:dyDescent="0.2">
      <c r="A2206" s="20" t="s">
        <v>108</v>
      </c>
      <c r="B2206" s="21" t="s">
        <v>109</v>
      </c>
      <c r="C2206" s="12" t="s">
        <v>88</v>
      </c>
      <c r="D2206" s="13" t="s">
        <v>35</v>
      </c>
      <c r="E2206" s="14" t="s">
        <v>36</v>
      </c>
      <c r="F2206" s="15">
        <v>3315</v>
      </c>
      <c r="G2206" s="86">
        <v>119.51</v>
      </c>
      <c r="H2206" s="87">
        <v>119.75</v>
      </c>
      <c r="I2206" s="87">
        <v>1.4613279300802928E-2</v>
      </c>
      <c r="J2206" s="92">
        <v>94</v>
      </c>
      <c r="K2206" s="69">
        <f t="shared" si="108"/>
        <v>119.52461327930081</v>
      </c>
      <c r="L2206" s="69">
        <f t="shared" si="109"/>
        <v>-0.2253867206991913</v>
      </c>
      <c r="M2206" s="69">
        <f t="shared" si="110"/>
        <v>-21.186351745723982</v>
      </c>
    </row>
    <row r="2207" spans="1:14" x14ac:dyDescent="0.2">
      <c r="A2207" s="20" t="s">
        <v>108</v>
      </c>
      <c r="B2207" s="21" t="s">
        <v>109</v>
      </c>
      <c r="C2207" s="12" t="s">
        <v>88</v>
      </c>
      <c r="D2207" s="13" t="s">
        <v>37</v>
      </c>
      <c r="E2207" s="14" t="s">
        <v>38</v>
      </c>
      <c r="F2207" s="15">
        <v>3317</v>
      </c>
      <c r="G2207" s="86">
        <v>74.959999999999994</v>
      </c>
      <c r="H2207" s="87">
        <v>75.199999999999989</v>
      </c>
      <c r="I2207" s="87">
        <v>1.4613279300802928E-2</v>
      </c>
      <c r="J2207" s="92">
        <v>0</v>
      </c>
      <c r="K2207" s="69">
        <f t="shared" si="108"/>
        <v>74.974613279300797</v>
      </c>
      <c r="L2207" s="69">
        <f t="shared" si="109"/>
        <v>-0.2253867206991913</v>
      </c>
      <c r="M2207" s="69">
        <f t="shared" si="110"/>
        <v>0</v>
      </c>
    </row>
    <row r="2208" spans="1:14" x14ac:dyDescent="0.2">
      <c r="A2208" s="20" t="s">
        <v>108</v>
      </c>
      <c r="B2208" s="21" t="s">
        <v>109</v>
      </c>
      <c r="C2208" s="12" t="s">
        <v>88</v>
      </c>
      <c r="D2208" s="13" t="s">
        <v>39</v>
      </c>
      <c r="E2208" s="14" t="s">
        <v>40</v>
      </c>
      <c r="F2208" s="15">
        <v>3319</v>
      </c>
      <c r="G2208" s="86">
        <v>90.77</v>
      </c>
      <c r="H2208" s="87">
        <v>91.009999999999991</v>
      </c>
      <c r="I2208" s="87">
        <v>1.4613279300802928E-2</v>
      </c>
      <c r="J2208" s="92">
        <v>757</v>
      </c>
      <c r="K2208" s="69">
        <f t="shared" si="108"/>
        <v>90.7846132793008</v>
      </c>
      <c r="L2208" s="69">
        <f t="shared" si="109"/>
        <v>-0.2253867206991913</v>
      </c>
      <c r="M2208" s="69">
        <f t="shared" si="110"/>
        <v>-170.61774756928781</v>
      </c>
    </row>
    <row r="2209" spans="1:14" x14ac:dyDescent="0.2">
      <c r="A2209" s="20" t="s">
        <v>108</v>
      </c>
      <c r="B2209" s="21" t="s">
        <v>109</v>
      </c>
      <c r="C2209" s="12" t="s">
        <v>88</v>
      </c>
      <c r="D2209" s="13" t="s">
        <v>41</v>
      </c>
      <c r="E2209" s="14" t="s">
        <v>42</v>
      </c>
      <c r="F2209" s="15">
        <v>3321</v>
      </c>
      <c r="G2209" s="86">
        <v>101.15</v>
      </c>
      <c r="H2209" s="87">
        <v>101.39</v>
      </c>
      <c r="I2209" s="87">
        <v>1.4613279300802928E-2</v>
      </c>
      <c r="J2209" s="92">
        <v>62</v>
      </c>
      <c r="K2209" s="69">
        <f t="shared" si="108"/>
        <v>101.16461327930081</v>
      </c>
      <c r="L2209" s="69">
        <f t="shared" si="109"/>
        <v>-0.2253867206991913</v>
      </c>
      <c r="M2209" s="69">
        <f t="shared" si="110"/>
        <v>-13.973976683349861</v>
      </c>
    </row>
    <row r="2210" spans="1:14" x14ac:dyDescent="0.2">
      <c r="A2210" s="20" t="s">
        <v>108</v>
      </c>
      <c r="B2210" s="21" t="s">
        <v>109</v>
      </c>
      <c r="C2210" s="12" t="s">
        <v>88</v>
      </c>
      <c r="D2210" s="13" t="s">
        <v>43</v>
      </c>
      <c r="E2210" s="14" t="s">
        <v>44</v>
      </c>
      <c r="F2210" s="15">
        <v>3323</v>
      </c>
      <c r="G2210" s="86">
        <v>63.48</v>
      </c>
      <c r="H2210" s="87">
        <v>63.72</v>
      </c>
      <c r="I2210" s="87">
        <v>1.4613279300802928E-2</v>
      </c>
      <c r="J2210" s="92">
        <v>207</v>
      </c>
      <c r="K2210" s="69">
        <f t="shared" si="108"/>
        <v>63.4946132793008</v>
      </c>
      <c r="L2210" s="69">
        <f t="shared" si="109"/>
        <v>-0.22538672069919841</v>
      </c>
      <c r="M2210" s="69">
        <f t="shared" si="110"/>
        <v>-46.65505118473407</v>
      </c>
    </row>
    <row r="2211" spans="1:14" x14ac:dyDescent="0.2">
      <c r="A2211" s="20" t="s">
        <v>108</v>
      </c>
      <c r="B2211" s="21" t="s">
        <v>109</v>
      </c>
      <c r="C2211" s="12" t="s">
        <v>88</v>
      </c>
      <c r="D2211" s="13" t="s">
        <v>45</v>
      </c>
      <c r="E2211" s="14" t="s">
        <v>46</v>
      </c>
      <c r="F2211" s="15">
        <v>3325</v>
      </c>
      <c r="G2211" s="86">
        <v>81.5</v>
      </c>
      <c r="H2211" s="87">
        <v>81.739999999999995</v>
      </c>
      <c r="I2211" s="87">
        <v>1.4613279300802928E-2</v>
      </c>
      <c r="J2211" s="92">
        <v>48161</v>
      </c>
      <c r="K2211" s="69">
        <f t="shared" si="108"/>
        <v>81.514613279300804</v>
      </c>
      <c r="L2211" s="69">
        <f t="shared" si="109"/>
        <v>-0.2253867206991913</v>
      </c>
      <c r="M2211" s="69">
        <f t="shared" si="110"/>
        <v>-10854.849855593753</v>
      </c>
    </row>
    <row r="2212" spans="1:14" x14ac:dyDescent="0.2">
      <c r="A2212" s="20" t="s">
        <v>108</v>
      </c>
      <c r="B2212" s="21" t="s">
        <v>109</v>
      </c>
      <c r="C2212" s="12" t="s">
        <v>88</v>
      </c>
      <c r="D2212" s="13" t="s">
        <v>47</v>
      </c>
      <c r="E2212" s="14" t="s">
        <v>48</v>
      </c>
      <c r="F2212" s="15">
        <v>3327</v>
      </c>
      <c r="G2212" s="86">
        <v>90.77</v>
      </c>
      <c r="H2212" s="87">
        <v>91.009999999999991</v>
      </c>
      <c r="I2212" s="87">
        <v>1.4613279300802928E-2</v>
      </c>
      <c r="J2212" s="92">
        <v>2799</v>
      </c>
      <c r="K2212" s="69">
        <f t="shared" si="108"/>
        <v>90.7846132793008</v>
      </c>
      <c r="L2212" s="69">
        <f t="shared" si="109"/>
        <v>-0.2253867206991913</v>
      </c>
      <c r="M2212" s="69">
        <f t="shared" si="110"/>
        <v>-630.85743123703651</v>
      </c>
    </row>
    <row r="2213" spans="1:14" x14ac:dyDescent="0.2">
      <c r="A2213" s="20" t="s">
        <v>108</v>
      </c>
      <c r="B2213" s="21" t="s">
        <v>109</v>
      </c>
      <c r="C2213" s="12" t="s">
        <v>88</v>
      </c>
      <c r="D2213" s="13" t="s">
        <v>49</v>
      </c>
      <c r="E2213" s="14" t="s">
        <v>50</v>
      </c>
      <c r="F2213" s="15">
        <v>3329</v>
      </c>
      <c r="G2213" s="86">
        <v>97.35</v>
      </c>
      <c r="H2213" s="87">
        <v>97.589999999999989</v>
      </c>
      <c r="I2213" s="87">
        <v>1.4613279300802928E-2</v>
      </c>
      <c r="J2213" s="92">
        <v>325</v>
      </c>
      <c r="K2213" s="69">
        <f t="shared" si="108"/>
        <v>97.364613279300798</v>
      </c>
      <c r="L2213" s="69">
        <f t="shared" si="109"/>
        <v>-0.2253867206991913</v>
      </c>
      <c r="M2213" s="69">
        <f t="shared" si="110"/>
        <v>-73.250684227237173</v>
      </c>
    </row>
    <row r="2214" spans="1:14" x14ac:dyDescent="0.2">
      <c r="A2214" s="20" t="s">
        <v>108</v>
      </c>
      <c r="B2214" s="21" t="s">
        <v>109</v>
      </c>
      <c r="C2214" s="12" t="s">
        <v>88</v>
      </c>
      <c r="D2214" s="16" t="s">
        <v>51</v>
      </c>
      <c r="E2214" s="17" t="s">
        <v>52</v>
      </c>
      <c r="F2214" s="15">
        <v>3331</v>
      </c>
      <c r="G2214" s="86">
        <v>108.66</v>
      </c>
      <c r="H2214" s="87">
        <v>108.89999999999999</v>
      </c>
      <c r="I2214" s="87">
        <v>1.4613279300802928E-2</v>
      </c>
      <c r="J2214" s="92">
        <v>170</v>
      </c>
      <c r="K2214" s="69">
        <f t="shared" si="108"/>
        <v>108.6746132793008</v>
      </c>
      <c r="L2214" s="69">
        <f t="shared" si="109"/>
        <v>-0.2253867206991913</v>
      </c>
      <c r="M2214" s="69">
        <f t="shared" si="110"/>
        <v>-38.315742518862521</v>
      </c>
    </row>
    <row r="2215" spans="1:14" x14ac:dyDescent="0.2">
      <c r="A2215" s="21" t="s">
        <v>135</v>
      </c>
      <c r="B2215" s="21" t="s">
        <v>136</v>
      </c>
      <c r="C2215" s="12" t="s">
        <v>124</v>
      </c>
      <c r="D2215" s="13" t="s">
        <v>21</v>
      </c>
      <c r="E2215" s="14" t="s">
        <v>22</v>
      </c>
      <c r="F2215" s="15">
        <v>3301</v>
      </c>
      <c r="G2215" s="86">
        <v>91.45</v>
      </c>
      <c r="H2215" s="87">
        <v>91.64</v>
      </c>
      <c r="I2215" s="87">
        <v>0</v>
      </c>
      <c r="J2215" s="92">
        <v>142</v>
      </c>
      <c r="K2215" s="69">
        <f t="shared" si="108"/>
        <v>91.45</v>
      </c>
      <c r="L2215" s="69">
        <f t="shared" si="109"/>
        <v>-0.18999999999999773</v>
      </c>
      <c r="M2215" s="69">
        <f t="shared" si="110"/>
        <v>-26.979999999999677</v>
      </c>
      <c r="N2215" s="70">
        <f>SUM(M2215:M2230)</f>
        <v>-1858.3899999999778</v>
      </c>
    </row>
    <row r="2216" spans="1:14" x14ac:dyDescent="0.2">
      <c r="A2216" s="21" t="s">
        <v>135</v>
      </c>
      <c r="B2216" s="21" t="s">
        <v>136</v>
      </c>
      <c r="C2216" s="12" t="s">
        <v>124</v>
      </c>
      <c r="D2216" s="13" t="s">
        <v>23</v>
      </c>
      <c r="E2216" s="14" t="s">
        <v>24</v>
      </c>
      <c r="F2216" s="15">
        <v>3303</v>
      </c>
      <c r="G2216" s="86">
        <v>99.26</v>
      </c>
      <c r="H2216" s="87">
        <v>99.45</v>
      </c>
      <c r="I2216" s="87">
        <v>0</v>
      </c>
      <c r="J2216" s="92">
        <v>0</v>
      </c>
      <c r="K2216" s="69">
        <f t="shared" si="108"/>
        <v>99.26</v>
      </c>
      <c r="L2216" s="69">
        <f t="shared" si="109"/>
        <v>-0.18999999999999773</v>
      </c>
      <c r="M2216" s="69">
        <f t="shared" si="110"/>
        <v>0</v>
      </c>
    </row>
    <row r="2217" spans="1:14" x14ac:dyDescent="0.2">
      <c r="A2217" s="21" t="s">
        <v>135</v>
      </c>
      <c r="B2217" s="21" t="s">
        <v>136</v>
      </c>
      <c r="C2217" s="12" t="s">
        <v>124</v>
      </c>
      <c r="D2217" s="13" t="s">
        <v>25</v>
      </c>
      <c r="E2217" s="14" t="s">
        <v>26</v>
      </c>
      <c r="F2217" s="15">
        <v>3305</v>
      </c>
      <c r="G2217" s="86">
        <v>89.35</v>
      </c>
      <c r="H2217" s="87">
        <v>89.539999999999992</v>
      </c>
      <c r="I2217" s="87">
        <v>0</v>
      </c>
      <c r="J2217" s="92">
        <v>0</v>
      </c>
      <c r="K2217" s="69">
        <f t="shared" si="108"/>
        <v>89.35</v>
      </c>
      <c r="L2217" s="69">
        <f t="shared" si="109"/>
        <v>-0.18999999999999773</v>
      </c>
      <c r="M2217" s="69">
        <f t="shared" si="110"/>
        <v>0</v>
      </c>
    </row>
    <row r="2218" spans="1:14" x14ac:dyDescent="0.2">
      <c r="A2218" s="21" t="s">
        <v>135</v>
      </c>
      <c r="B2218" s="21" t="s">
        <v>136</v>
      </c>
      <c r="C2218" s="12" t="s">
        <v>124</v>
      </c>
      <c r="D2218" s="13" t="s">
        <v>27</v>
      </c>
      <c r="E2218" s="14" t="s">
        <v>28</v>
      </c>
      <c r="F2218" s="15">
        <v>3307</v>
      </c>
      <c r="G2218" s="86">
        <v>97.95</v>
      </c>
      <c r="H2218" s="87">
        <v>98.14</v>
      </c>
      <c r="I2218" s="87">
        <v>0</v>
      </c>
      <c r="J2218" s="92">
        <v>0</v>
      </c>
      <c r="K2218" s="69">
        <f t="shared" si="108"/>
        <v>97.95</v>
      </c>
      <c r="L2218" s="69">
        <f t="shared" si="109"/>
        <v>-0.18999999999999773</v>
      </c>
      <c r="M2218" s="69">
        <f t="shared" si="110"/>
        <v>0</v>
      </c>
    </row>
    <row r="2219" spans="1:14" x14ac:dyDescent="0.2">
      <c r="A2219" s="21" t="s">
        <v>135</v>
      </c>
      <c r="B2219" s="21" t="s">
        <v>136</v>
      </c>
      <c r="C2219" s="12" t="s">
        <v>124</v>
      </c>
      <c r="D2219" s="13" t="s">
        <v>29</v>
      </c>
      <c r="E2219" s="14" t="s">
        <v>30</v>
      </c>
      <c r="F2219" s="15">
        <v>3309</v>
      </c>
      <c r="G2219" s="86">
        <v>60.43</v>
      </c>
      <c r="H2219" s="87">
        <v>60.62</v>
      </c>
      <c r="I2219" s="87">
        <v>0</v>
      </c>
      <c r="J2219" s="92">
        <v>1381</v>
      </c>
      <c r="K2219" s="69">
        <f t="shared" si="108"/>
        <v>60.43</v>
      </c>
      <c r="L2219" s="69">
        <f t="shared" si="109"/>
        <v>-0.18999999999999773</v>
      </c>
      <c r="M2219" s="69">
        <f t="shared" si="110"/>
        <v>-262.38999999999686</v>
      </c>
    </row>
    <row r="2220" spans="1:14" x14ac:dyDescent="0.2">
      <c r="A2220" s="21" t="s">
        <v>135</v>
      </c>
      <c r="B2220" s="21" t="s">
        <v>136</v>
      </c>
      <c r="C2220" s="12" t="s">
        <v>124</v>
      </c>
      <c r="D2220" s="13" t="s">
        <v>31</v>
      </c>
      <c r="E2220" s="14" t="s">
        <v>32</v>
      </c>
      <c r="F2220" s="15">
        <v>3311</v>
      </c>
      <c r="G2220" s="86">
        <v>77.400000000000006</v>
      </c>
      <c r="H2220" s="87">
        <v>77.59</v>
      </c>
      <c r="I2220" s="87">
        <v>0</v>
      </c>
      <c r="J2220" s="92">
        <v>158</v>
      </c>
      <c r="K2220" s="69">
        <f t="shared" si="108"/>
        <v>77.400000000000006</v>
      </c>
      <c r="L2220" s="69">
        <f t="shared" si="109"/>
        <v>-0.18999999999999773</v>
      </c>
      <c r="M2220" s="69">
        <f t="shared" si="110"/>
        <v>-30.019999999999641</v>
      </c>
    </row>
    <row r="2221" spans="1:14" x14ac:dyDescent="0.2">
      <c r="A2221" s="21" t="s">
        <v>135</v>
      </c>
      <c r="B2221" s="21" t="s">
        <v>136</v>
      </c>
      <c r="C2221" s="12" t="s">
        <v>124</v>
      </c>
      <c r="D2221" s="13" t="s">
        <v>33</v>
      </c>
      <c r="E2221" s="14" t="s">
        <v>34</v>
      </c>
      <c r="F2221" s="15">
        <v>3313</v>
      </c>
      <c r="G2221" s="86">
        <v>82.36</v>
      </c>
      <c r="H2221" s="87">
        <v>82.55</v>
      </c>
      <c r="I2221" s="87">
        <v>0</v>
      </c>
      <c r="J2221" s="92">
        <v>175</v>
      </c>
      <c r="K2221" s="69">
        <f t="shared" si="108"/>
        <v>82.36</v>
      </c>
      <c r="L2221" s="69">
        <f t="shared" si="109"/>
        <v>-0.18999999999999773</v>
      </c>
      <c r="M2221" s="69">
        <f t="shared" si="110"/>
        <v>-33.249999999999602</v>
      </c>
    </row>
    <row r="2222" spans="1:14" x14ac:dyDescent="0.2">
      <c r="A2222" s="21" t="s">
        <v>135</v>
      </c>
      <c r="B2222" s="21" t="s">
        <v>136</v>
      </c>
      <c r="C2222" s="12" t="s">
        <v>124</v>
      </c>
      <c r="D2222" s="13" t="s">
        <v>35</v>
      </c>
      <c r="E2222" s="14" t="s">
        <v>36</v>
      </c>
      <c r="F2222" s="15">
        <v>3315</v>
      </c>
      <c r="G2222" s="86">
        <v>93.9</v>
      </c>
      <c r="H2222" s="87">
        <v>94.09</v>
      </c>
      <c r="I2222" s="87">
        <v>0</v>
      </c>
      <c r="J2222" s="92">
        <v>0</v>
      </c>
      <c r="K2222" s="69">
        <f t="shared" si="108"/>
        <v>93.9</v>
      </c>
      <c r="L2222" s="69">
        <f t="shared" si="109"/>
        <v>-0.18999999999999773</v>
      </c>
      <c r="M2222" s="69">
        <f t="shared" si="110"/>
        <v>0</v>
      </c>
    </row>
    <row r="2223" spans="1:14" x14ac:dyDescent="0.2">
      <c r="A2223" s="21" t="s">
        <v>135</v>
      </c>
      <c r="B2223" s="21" t="s">
        <v>136</v>
      </c>
      <c r="C2223" s="12" t="s">
        <v>124</v>
      </c>
      <c r="D2223" s="13" t="s">
        <v>37</v>
      </c>
      <c r="E2223" s="14" t="s">
        <v>38</v>
      </c>
      <c r="F2223" s="15">
        <v>3317</v>
      </c>
      <c r="G2223" s="86">
        <v>59.98</v>
      </c>
      <c r="H2223" s="87">
        <v>60.169999999999995</v>
      </c>
      <c r="I2223" s="87">
        <v>0</v>
      </c>
      <c r="J2223" s="92">
        <v>0</v>
      </c>
      <c r="K2223" s="69">
        <f t="shared" si="108"/>
        <v>59.98</v>
      </c>
      <c r="L2223" s="69">
        <f t="shared" si="109"/>
        <v>-0.18999999999999773</v>
      </c>
      <c r="M2223" s="69">
        <f t="shared" si="110"/>
        <v>0</v>
      </c>
    </row>
    <row r="2224" spans="1:14" x14ac:dyDescent="0.2">
      <c r="A2224" s="21" t="s">
        <v>135</v>
      </c>
      <c r="B2224" s="21" t="s">
        <v>136</v>
      </c>
      <c r="C2224" s="12" t="s">
        <v>124</v>
      </c>
      <c r="D2224" s="13" t="s">
        <v>39</v>
      </c>
      <c r="E2224" s="14" t="s">
        <v>40</v>
      </c>
      <c r="F2224" s="15">
        <v>3319</v>
      </c>
      <c r="G2224" s="86">
        <v>71.959999999999994</v>
      </c>
      <c r="H2224" s="87">
        <v>72.149999999999991</v>
      </c>
      <c r="I2224" s="87">
        <v>0</v>
      </c>
      <c r="J2224" s="92">
        <v>1020</v>
      </c>
      <c r="K2224" s="69">
        <f t="shared" si="108"/>
        <v>71.959999999999994</v>
      </c>
      <c r="L2224" s="69">
        <f t="shared" si="109"/>
        <v>-0.18999999999999773</v>
      </c>
      <c r="M2224" s="69">
        <f t="shared" si="110"/>
        <v>-193.79999999999768</v>
      </c>
    </row>
    <row r="2225" spans="1:14" x14ac:dyDescent="0.2">
      <c r="A2225" s="21" t="s">
        <v>135</v>
      </c>
      <c r="B2225" s="21" t="s">
        <v>136</v>
      </c>
      <c r="C2225" s="12" t="s">
        <v>124</v>
      </c>
      <c r="D2225" s="13" t="s">
        <v>41</v>
      </c>
      <c r="E2225" s="14" t="s">
        <v>42</v>
      </c>
      <c r="F2225" s="15">
        <v>3321</v>
      </c>
      <c r="G2225" s="86">
        <v>79.81</v>
      </c>
      <c r="H2225" s="87">
        <v>80</v>
      </c>
      <c r="I2225" s="87">
        <v>0</v>
      </c>
      <c r="J2225" s="92">
        <v>436</v>
      </c>
      <c r="K2225" s="69">
        <f t="shared" si="108"/>
        <v>79.81</v>
      </c>
      <c r="L2225" s="69">
        <f t="shared" si="109"/>
        <v>-0.18999999999999773</v>
      </c>
      <c r="M2225" s="69">
        <f t="shared" si="110"/>
        <v>-82.839999999999009</v>
      </c>
    </row>
    <row r="2226" spans="1:14" x14ac:dyDescent="0.2">
      <c r="A2226" s="21" t="s">
        <v>135</v>
      </c>
      <c r="B2226" s="21" t="s">
        <v>136</v>
      </c>
      <c r="C2226" s="12" t="s">
        <v>124</v>
      </c>
      <c r="D2226" s="13" t="s">
        <v>43</v>
      </c>
      <c r="E2226" s="14" t="s">
        <v>44</v>
      </c>
      <c r="F2226" s="15">
        <v>3323</v>
      </c>
      <c r="G2226" s="86">
        <v>51.12</v>
      </c>
      <c r="H2226" s="87">
        <v>51.309999999999995</v>
      </c>
      <c r="I2226" s="87">
        <v>0</v>
      </c>
      <c r="J2226" s="92">
        <v>0</v>
      </c>
      <c r="K2226" s="69">
        <f t="shared" si="108"/>
        <v>51.12</v>
      </c>
      <c r="L2226" s="69">
        <f t="shared" si="109"/>
        <v>-0.18999999999999773</v>
      </c>
      <c r="M2226" s="69">
        <f t="shared" si="110"/>
        <v>0</v>
      </c>
    </row>
    <row r="2227" spans="1:14" x14ac:dyDescent="0.2">
      <c r="A2227" s="21" t="s">
        <v>135</v>
      </c>
      <c r="B2227" s="21" t="s">
        <v>136</v>
      </c>
      <c r="C2227" s="12" t="s">
        <v>124</v>
      </c>
      <c r="D2227" s="13" t="s">
        <v>45</v>
      </c>
      <c r="E2227" s="14" t="s">
        <v>46</v>
      </c>
      <c r="F2227" s="15">
        <v>3325</v>
      </c>
      <c r="G2227" s="86">
        <v>64.91</v>
      </c>
      <c r="H2227" s="87">
        <v>65.099999999999994</v>
      </c>
      <c r="I2227" s="87">
        <v>0</v>
      </c>
      <c r="J2227" s="92">
        <v>3481</v>
      </c>
      <c r="K2227" s="69">
        <f t="shared" si="108"/>
        <v>64.91</v>
      </c>
      <c r="L2227" s="69">
        <f t="shared" si="109"/>
        <v>-0.18999999999999773</v>
      </c>
      <c r="M2227" s="69">
        <f t="shared" si="110"/>
        <v>-661.38999999999214</v>
      </c>
    </row>
    <row r="2228" spans="1:14" x14ac:dyDescent="0.2">
      <c r="A2228" s="21" t="s">
        <v>135</v>
      </c>
      <c r="B2228" s="21" t="s">
        <v>136</v>
      </c>
      <c r="C2228" s="12" t="s">
        <v>124</v>
      </c>
      <c r="D2228" s="13" t="s">
        <v>47</v>
      </c>
      <c r="E2228" s="14" t="s">
        <v>48</v>
      </c>
      <c r="F2228" s="15">
        <v>3327</v>
      </c>
      <c r="G2228" s="86">
        <v>71.959999999999994</v>
      </c>
      <c r="H2228" s="87">
        <v>72.149999999999991</v>
      </c>
      <c r="I2228" s="87">
        <v>0</v>
      </c>
      <c r="J2228" s="92">
        <v>2667</v>
      </c>
      <c r="K2228" s="69">
        <f t="shared" si="108"/>
        <v>71.959999999999994</v>
      </c>
      <c r="L2228" s="69">
        <f t="shared" si="109"/>
        <v>-0.18999999999999773</v>
      </c>
      <c r="M2228" s="69">
        <f t="shared" si="110"/>
        <v>-506.72999999999394</v>
      </c>
    </row>
    <row r="2229" spans="1:14" x14ac:dyDescent="0.2">
      <c r="A2229" s="21" t="s">
        <v>135</v>
      </c>
      <c r="B2229" s="21" t="s">
        <v>136</v>
      </c>
      <c r="C2229" s="12" t="s">
        <v>124</v>
      </c>
      <c r="D2229" s="13" t="s">
        <v>49</v>
      </c>
      <c r="E2229" s="14" t="s">
        <v>50</v>
      </c>
      <c r="F2229" s="15">
        <v>3329</v>
      </c>
      <c r="G2229" s="86">
        <v>76.95</v>
      </c>
      <c r="H2229" s="87">
        <v>77.14</v>
      </c>
      <c r="I2229" s="87">
        <v>0</v>
      </c>
      <c r="J2229" s="92">
        <v>321</v>
      </c>
      <c r="K2229" s="69">
        <f t="shared" si="108"/>
        <v>76.95</v>
      </c>
      <c r="L2229" s="69">
        <f t="shared" si="109"/>
        <v>-0.18999999999999773</v>
      </c>
      <c r="M2229" s="69">
        <f t="shared" si="110"/>
        <v>-60.98999999999927</v>
      </c>
    </row>
    <row r="2230" spans="1:14" x14ac:dyDescent="0.2">
      <c r="A2230" s="21" t="s">
        <v>135</v>
      </c>
      <c r="B2230" s="21" t="s">
        <v>136</v>
      </c>
      <c r="C2230" s="12" t="s">
        <v>124</v>
      </c>
      <c r="D2230" s="16" t="s">
        <v>51</v>
      </c>
      <c r="E2230" s="17" t="s">
        <v>52</v>
      </c>
      <c r="F2230" s="15">
        <v>3331</v>
      </c>
      <c r="G2230" s="86">
        <v>85.46</v>
      </c>
      <c r="H2230" s="87">
        <v>85.649999999999991</v>
      </c>
      <c r="I2230" s="87">
        <v>0</v>
      </c>
      <c r="J2230" s="92">
        <v>0</v>
      </c>
      <c r="K2230" s="69">
        <f t="shared" si="108"/>
        <v>85.46</v>
      </c>
      <c r="L2230" s="69">
        <f t="shared" si="109"/>
        <v>-0.18999999999999773</v>
      </c>
      <c r="M2230" s="69">
        <f t="shared" si="110"/>
        <v>0</v>
      </c>
    </row>
    <row r="2231" spans="1:14" x14ac:dyDescent="0.2">
      <c r="A2231" s="12" t="s">
        <v>306</v>
      </c>
      <c r="B2231" s="21" t="s">
        <v>307</v>
      </c>
      <c r="C2231" s="12" t="s">
        <v>20</v>
      </c>
      <c r="D2231" s="13" t="s">
        <v>21</v>
      </c>
      <c r="E2231" s="14" t="s">
        <v>22</v>
      </c>
      <c r="F2231" s="15">
        <v>3301</v>
      </c>
      <c r="G2231" s="86">
        <v>84.25</v>
      </c>
      <c r="H2231" s="87">
        <v>84.46</v>
      </c>
      <c r="I2231" s="87">
        <v>0</v>
      </c>
      <c r="J2231" s="92">
        <v>0</v>
      </c>
      <c r="K2231" s="69">
        <f t="shared" si="108"/>
        <v>84.25</v>
      </c>
      <c r="L2231" s="69">
        <f t="shared" si="109"/>
        <v>-0.20999999999999375</v>
      </c>
      <c r="M2231" s="69">
        <f t="shared" si="110"/>
        <v>0</v>
      </c>
      <c r="N2231" s="70">
        <f>SUM(M2231:M2246)</f>
        <v>-2824.7099999999728</v>
      </c>
    </row>
    <row r="2232" spans="1:14" x14ac:dyDescent="0.2">
      <c r="A2232" s="12" t="s">
        <v>306</v>
      </c>
      <c r="B2232" s="21" t="s">
        <v>307</v>
      </c>
      <c r="C2232" s="12" t="s">
        <v>20</v>
      </c>
      <c r="D2232" s="13" t="s">
        <v>23</v>
      </c>
      <c r="E2232" s="14" t="s">
        <v>24</v>
      </c>
      <c r="F2232" s="15">
        <v>3303</v>
      </c>
      <c r="G2232" s="86">
        <v>91.21</v>
      </c>
      <c r="H2232" s="87">
        <v>91.419999999999987</v>
      </c>
      <c r="I2232" s="87">
        <v>0</v>
      </c>
      <c r="J2232" s="92">
        <v>0</v>
      </c>
      <c r="K2232" s="69">
        <f t="shared" si="108"/>
        <v>91.21</v>
      </c>
      <c r="L2232" s="69">
        <f t="shared" si="109"/>
        <v>-0.20999999999999375</v>
      </c>
      <c r="M2232" s="69">
        <f t="shared" si="110"/>
        <v>0</v>
      </c>
    </row>
    <row r="2233" spans="1:14" x14ac:dyDescent="0.2">
      <c r="A2233" s="12" t="s">
        <v>306</v>
      </c>
      <c r="B2233" s="21" t="s">
        <v>307</v>
      </c>
      <c r="C2233" s="12" t="s">
        <v>20</v>
      </c>
      <c r="D2233" s="13" t="s">
        <v>25</v>
      </c>
      <c r="E2233" s="14" t="s">
        <v>26</v>
      </c>
      <c r="F2233" s="15">
        <v>3305</v>
      </c>
      <c r="G2233" s="86">
        <v>82.3</v>
      </c>
      <c r="H2233" s="87">
        <v>82.509999999999991</v>
      </c>
      <c r="I2233" s="87">
        <v>0</v>
      </c>
      <c r="J2233" s="92">
        <v>0</v>
      </c>
      <c r="K2233" s="69">
        <f t="shared" si="108"/>
        <v>82.3</v>
      </c>
      <c r="L2233" s="69">
        <f t="shared" si="109"/>
        <v>-0.20999999999999375</v>
      </c>
      <c r="M2233" s="69">
        <f t="shared" si="110"/>
        <v>0</v>
      </c>
    </row>
    <row r="2234" spans="1:14" x14ac:dyDescent="0.2">
      <c r="A2234" s="12" t="s">
        <v>306</v>
      </c>
      <c r="B2234" s="21" t="s">
        <v>307</v>
      </c>
      <c r="C2234" s="12" t="s">
        <v>20</v>
      </c>
      <c r="D2234" s="13" t="s">
        <v>27</v>
      </c>
      <c r="E2234" s="14" t="s">
        <v>28</v>
      </c>
      <c r="F2234" s="15">
        <v>3307</v>
      </c>
      <c r="G2234" s="86">
        <v>89.97</v>
      </c>
      <c r="H2234" s="87">
        <v>90.179999999999993</v>
      </c>
      <c r="I2234" s="87">
        <v>0</v>
      </c>
      <c r="J2234" s="92">
        <v>0</v>
      </c>
      <c r="K2234" s="69">
        <f t="shared" si="108"/>
        <v>89.97</v>
      </c>
      <c r="L2234" s="69">
        <f t="shared" si="109"/>
        <v>-0.20999999999999375</v>
      </c>
      <c r="M2234" s="69">
        <f t="shared" si="110"/>
        <v>0</v>
      </c>
    </row>
    <row r="2235" spans="1:14" x14ac:dyDescent="0.2">
      <c r="A2235" s="12" t="s">
        <v>306</v>
      </c>
      <c r="B2235" s="21" t="s">
        <v>307</v>
      </c>
      <c r="C2235" s="12" t="s">
        <v>20</v>
      </c>
      <c r="D2235" s="13" t="s">
        <v>29</v>
      </c>
      <c r="E2235" s="14" t="s">
        <v>30</v>
      </c>
      <c r="F2235" s="15">
        <v>3309</v>
      </c>
      <c r="G2235" s="86">
        <v>56.41</v>
      </c>
      <c r="H2235" s="87">
        <v>56.62</v>
      </c>
      <c r="I2235" s="87">
        <v>0</v>
      </c>
      <c r="J2235" s="92">
        <v>869</v>
      </c>
      <c r="K2235" s="69">
        <f t="shared" si="108"/>
        <v>56.41</v>
      </c>
      <c r="L2235" s="69">
        <f t="shared" si="109"/>
        <v>-0.21000000000000085</v>
      </c>
      <c r="M2235" s="69">
        <f t="shared" si="110"/>
        <v>-182.49000000000075</v>
      </c>
    </row>
    <row r="2236" spans="1:14" x14ac:dyDescent="0.2">
      <c r="A2236" s="12" t="s">
        <v>306</v>
      </c>
      <c r="B2236" s="21" t="s">
        <v>307</v>
      </c>
      <c r="C2236" s="12" t="s">
        <v>20</v>
      </c>
      <c r="D2236" s="13" t="s">
        <v>31</v>
      </c>
      <c r="E2236" s="14" t="s">
        <v>32</v>
      </c>
      <c r="F2236" s="15">
        <v>3311</v>
      </c>
      <c r="G2236" s="86">
        <v>71.62</v>
      </c>
      <c r="H2236" s="87">
        <v>71.83</v>
      </c>
      <c r="I2236" s="87">
        <v>0</v>
      </c>
      <c r="J2236" s="92">
        <v>0</v>
      </c>
      <c r="K2236" s="69">
        <f t="shared" si="108"/>
        <v>71.62</v>
      </c>
      <c r="L2236" s="69">
        <f t="shared" si="109"/>
        <v>-0.20999999999999375</v>
      </c>
      <c r="M2236" s="69">
        <f t="shared" si="110"/>
        <v>0</v>
      </c>
    </row>
    <row r="2237" spans="1:14" x14ac:dyDescent="0.2">
      <c r="A2237" s="12" t="s">
        <v>306</v>
      </c>
      <c r="B2237" s="21" t="s">
        <v>307</v>
      </c>
      <c r="C2237" s="12" t="s">
        <v>20</v>
      </c>
      <c r="D2237" s="13" t="s">
        <v>33</v>
      </c>
      <c r="E2237" s="14" t="s">
        <v>34</v>
      </c>
      <c r="F2237" s="15">
        <v>3313</v>
      </c>
      <c r="G2237" s="86">
        <v>76.11</v>
      </c>
      <c r="H2237" s="87">
        <v>76.319999999999993</v>
      </c>
      <c r="I2237" s="87">
        <v>0</v>
      </c>
      <c r="J2237" s="92">
        <v>504</v>
      </c>
      <c r="K2237" s="69">
        <f t="shared" si="108"/>
        <v>76.11</v>
      </c>
      <c r="L2237" s="69">
        <f t="shared" si="109"/>
        <v>-0.20999999999999375</v>
      </c>
      <c r="M2237" s="69">
        <f t="shared" si="110"/>
        <v>-105.83999999999685</v>
      </c>
    </row>
    <row r="2238" spans="1:14" x14ac:dyDescent="0.2">
      <c r="A2238" s="12" t="s">
        <v>306</v>
      </c>
      <c r="B2238" s="21" t="s">
        <v>307</v>
      </c>
      <c r="C2238" s="12" t="s">
        <v>20</v>
      </c>
      <c r="D2238" s="13" t="s">
        <v>35</v>
      </c>
      <c r="E2238" s="14" t="s">
        <v>36</v>
      </c>
      <c r="F2238" s="15">
        <v>3315</v>
      </c>
      <c r="G2238" s="86">
        <v>86.41</v>
      </c>
      <c r="H2238" s="87">
        <v>86.61999999999999</v>
      </c>
      <c r="I2238" s="87">
        <v>0</v>
      </c>
      <c r="J2238" s="92">
        <v>0</v>
      </c>
      <c r="K2238" s="69">
        <f t="shared" si="108"/>
        <v>86.41</v>
      </c>
      <c r="L2238" s="69">
        <f t="shared" si="109"/>
        <v>-0.20999999999999375</v>
      </c>
      <c r="M2238" s="69">
        <f t="shared" si="110"/>
        <v>0</v>
      </c>
    </row>
    <row r="2239" spans="1:14" x14ac:dyDescent="0.2">
      <c r="A2239" s="12" t="s">
        <v>306</v>
      </c>
      <c r="B2239" s="21" t="s">
        <v>307</v>
      </c>
      <c r="C2239" s="12" t="s">
        <v>20</v>
      </c>
      <c r="D2239" s="13" t="s">
        <v>37</v>
      </c>
      <c r="E2239" s="14" t="s">
        <v>38</v>
      </c>
      <c r="F2239" s="15">
        <v>3317</v>
      </c>
      <c r="G2239" s="86">
        <v>56.04</v>
      </c>
      <c r="H2239" s="87">
        <v>56.25</v>
      </c>
      <c r="I2239" s="87">
        <v>0</v>
      </c>
      <c r="J2239" s="92">
        <v>0</v>
      </c>
      <c r="K2239" s="69">
        <f t="shared" si="108"/>
        <v>56.04</v>
      </c>
      <c r="L2239" s="69">
        <f t="shared" si="109"/>
        <v>-0.21000000000000085</v>
      </c>
      <c r="M2239" s="69">
        <f t="shared" si="110"/>
        <v>0</v>
      </c>
    </row>
    <row r="2240" spans="1:14" x14ac:dyDescent="0.2">
      <c r="A2240" s="12" t="s">
        <v>306</v>
      </c>
      <c r="B2240" s="21" t="s">
        <v>307</v>
      </c>
      <c r="C2240" s="12" t="s">
        <v>20</v>
      </c>
      <c r="D2240" s="13" t="s">
        <v>39</v>
      </c>
      <c r="E2240" s="14" t="s">
        <v>40</v>
      </c>
      <c r="F2240" s="15">
        <v>3319</v>
      </c>
      <c r="G2240" s="86">
        <v>66.78</v>
      </c>
      <c r="H2240" s="87">
        <v>66.989999999999995</v>
      </c>
      <c r="I2240" s="87">
        <v>0</v>
      </c>
      <c r="J2240" s="92">
        <v>2727</v>
      </c>
      <c r="K2240" s="69">
        <f t="shared" si="108"/>
        <v>66.78</v>
      </c>
      <c r="L2240" s="69">
        <f t="shared" si="109"/>
        <v>-0.20999999999999375</v>
      </c>
      <c r="M2240" s="69">
        <f t="shared" si="110"/>
        <v>-572.66999999998291</v>
      </c>
    </row>
    <row r="2241" spans="1:14" x14ac:dyDescent="0.2">
      <c r="A2241" s="12" t="s">
        <v>306</v>
      </c>
      <c r="B2241" s="21" t="s">
        <v>307</v>
      </c>
      <c r="C2241" s="12" t="s">
        <v>20</v>
      </c>
      <c r="D2241" s="13" t="s">
        <v>41</v>
      </c>
      <c r="E2241" s="14" t="s">
        <v>42</v>
      </c>
      <c r="F2241" s="15">
        <v>3321</v>
      </c>
      <c r="G2241" s="86">
        <v>73.78</v>
      </c>
      <c r="H2241" s="87">
        <v>73.989999999999995</v>
      </c>
      <c r="I2241" s="87">
        <v>0</v>
      </c>
      <c r="J2241" s="92">
        <v>742</v>
      </c>
      <c r="K2241" s="69">
        <f t="shared" si="108"/>
        <v>73.78</v>
      </c>
      <c r="L2241" s="69">
        <f t="shared" si="109"/>
        <v>-0.20999999999999375</v>
      </c>
      <c r="M2241" s="69">
        <f t="shared" si="110"/>
        <v>-155.81999999999536</v>
      </c>
    </row>
    <row r="2242" spans="1:14" x14ac:dyDescent="0.2">
      <c r="A2242" s="12" t="s">
        <v>306</v>
      </c>
      <c r="B2242" s="21" t="s">
        <v>307</v>
      </c>
      <c r="C2242" s="12" t="s">
        <v>20</v>
      </c>
      <c r="D2242" s="13" t="s">
        <v>43</v>
      </c>
      <c r="E2242" s="14" t="s">
        <v>44</v>
      </c>
      <c r="F2242" s="15">
        <v>3323</v>
      </c>
      <c r="G2242" s="86">
        <v>48.03</v>
      </c>
      <c r="H2242" s="87">
        <v>48.24</v>
      </c>
      <c r="I2242" s="87">
        <v>0</v>
      </c>
      <c r="J2242" s="92">
        <v>765</v>
      </c>
      <c r="K2242" s="69">
        <f t="shared" si="108"/>
        <v>48.03</v>
      </c>
      <c r="L2242" s="69">
        <f t="shared" si="109"/>
        <v>-0.21000000000000085</v>
      </c>
      <c r="M2242" s="69">
        <f t="shared" si="110"/>
        <v>-160.65000000000066</v>
      </c>
    </row>
    <row r="2243" spans="1:14" x14ac:dyDescent="0.2">
      <c r="A2243" s="12" t="s">
        <v>306</v>
      </c>
      <c r="B2243" s="21" t="s">
        <v>307</v>
      </c>
      <c r="C2243" s="12" t="s">
        <v>20</v>
      </c>
      <c r="D2243" s="13" t="s">
        <v>45</v>
      </c>
      <c r="E2243" s="14" t="s">
        <v>46</v>
      </c>
      <c r="F2243" s="15">
        <v>3325</v>
      </c>
      <c r="G2243" s="86">
        <v>60.44</v>
      </c>
      <c r="H2243" s="87">
        <v>60.65</v>
      </c>
      <c r="I2243" s="87">
        <v>0</v>
      </c>
      <c r="J2243" s="92">
        <v>6397</v>
      </c>
      <c r="K2243" s="69">
        <f t="shared" si="108"/>
        <v>60.44</v>
      </c>
      <c r="L2243" s="69">
        <f t="shared" si="109"/>
        <v>-0.21000000000000085</v>
      </c>
      <c r="M2243" s="69">
        <f t="shared" si="110"/>
        <v>-1343.3700000000053</v>
      </c>
    </row>
    <row r="2244" spans="1:14" x14ac:dyDescent="0.2">
      <c r="A2244" s="12" t="s">
        <v>306</v>
      </c>
      <c r="B2244" s="21" t="s">
        <v>307</v>
      </c>
      <c r="C2244" s="12" t="s">
        <v>20</v>
      </c>
      <c r="D2244" s="13" t="s">
        <v>47</v>
      </c>
      <c r="E2244" s="14" t="s">
        <v>48</v>
      </c>
      <c r="F2244" s="15">
        <v>3327</v>
      </c>
      <c r="G2244" s="86">
        <v>66.78</v>
      </c>
      <c r="H2244" s="87">
        <v>66.989999999999995</v>
      </c>
      <c r="I2244" s="87">
        <v>0</v>
      </c>
      <c r="J2244" s="92">
        <v>1447</v>
      </c>
      <c r="K2244" s="69">
        <f t="shared" si="108"/>
        <v>66.78</v>
      </c>
      <c r="L2244" s="69">
        <f t="shared" si="109"/>
        <v>-0.20999999999999375</v>
      </c>
      <c r="M2244" s="69">
        <f t="shared" si="110"/>
        <v>-303.86999999999097</v>
      </c>
    </row>
    <row r="2245" spans="1:14" x14ac:dyDescent="0.2">
      <c r="A2245" s="12" t="s">
        <v>306</v>
      </c>
      <c r="B2245" s="21" t="s">
        <v>307</v>
      </c>
      <c r="C2245" s="12" t="s">
        <v>20</v>
      </c>
      <c r="D2245" s="13" t="s">
        <v>49</v>
      </c>
      <c r="E2245" s="14" t="s">
        <v>50</v>
      </c>
      <c r="F2245" s="15">
        <v>3329</v>
      </c>
      <c r="G2245" s="86">
        <v>71.25</v>
      </c>
      <c r="H2245" s="87">
        <v>71.459999999999994</v>
      </c>
      <c r="I2245" s="87">
        <v>0</v>
      </c>
      <c r="J2245" s="92">
        <v>0</v>
      </c>
      <c r="K2245" s="69">
        <f t="shared" si="108"/>
        <v>71.25</v>
      </c>
      <c r="L2245" s="69">
        <f t="shared" si="109"/>
        <v>-0.20999999999999375</v>
      </c>
      <c r="M2245" s="69">
        <f t="shared" si="110"/>
        <v>0</v>
      </c>
    </row>
    <row r="2246" spans="1:14" x14ac:dyDescent="0.2">
      <c r="A2246" s="12" t="s">
        <v>306</v>
      </c>
      <c r="B2246" s="21" t="s">
        <v>307</v>
      </c>
      <c r="C2246" s="12" t="s">
        <v>20</v>
      </c>
      <c r="D2246" s="16" t="s">
        <v>51</v>
      </c>
      <c r="E2246" s="17" t="s">
        <v>52</v>
      </c>
      <c r="F2246" s="15">
        <v>3331</v>
      </c>
      <c r="G2246" s="86">
        <v>78.81</v>
      </c>
      <c r="H2246" s="87">
        <v>79.02</v>
      </c>
      <c r="I2246" s="87">
        <v>0</v>
      </c>
      <c r="J2246" s="92">
        <v>0</v>
      </c>
      <c r="K2246" s="69">
        <f t="shared" si="108"/>
        <v>78.81</v>
      </c>
      <c r="L2246" s="69">
        <f t="shared" si="109"/>
        <v>-0.20999999999999375</v>
      </c>
      <c r="M2246" s="69">
        <f t="shared" si="110"/>
        <v>0</v>
      </c>
    </row>
    <row r="2247" spans="1:14" x14ac:dyDescent="0.2">
      <c r="A2247" s="20" t="s">
        <v>176</v>
      </c>
      <c r="B2247" s="21" t="s">
        <v>177</v>
      </c>
      <c r="C2247" s="12" t="s">
        <v>100</v>
      </c>
      <c r="D2247" s="13" t="s">
        <v>21</v>
      </c>
      <c r="E2247" s="14" t="s">
        <v>22</v>
      </c>
      <c r="F2247" s="15">
        <v>3301</v>
      </c>
      <c r="G2247" s="86">
        <v>84.69</v>
      </c>
      <c r="H2247" s="87">
        <v>84.789999999999992</v>
      </c>
      <c r="I2247" s="87">
        <v>0</v>
      </c>
      <c r="J2247" s="92">
        <v>314</v>
      </c>
      <c r="K2247" s="69">
        <f t="shared" si="108"/>
        <v>84.69</v>
      </c>
      <c r="L2247" s="69">
        <f t="shared" si="109"/>
        <v>-9.9999999999994316E-2</v>
      </c>
      <c r="M2247" s="69">
        <f t="shared" si="110"/>
        <v>-31.399999999998215</v>
      </c>
      <c r="N2247" s="70">
        <f>SUM(M2247:M2262)</f>
        <v>-633.69999999999425</v>
      </c>
    </row>
    <row r="2248" spans="1:14" x14ac:dyDescent="0.2">
      <c r="A2248" s="20" t="s">
        <v>176</v>
      </c>
      <c r="B2248" s="21" t="s">
        <v>177</v>
      </c>
      <c r="C2248" s="12" t="s">
        <v>100</v>
      </c>
      <c r="D2248" s="13" t="s">
        <v>23</v>
      </c>
      <c r="E2248" s="14" t="s">
        <v>24</v>
      </c>
      <c r="F2248" s="15">
        <v>3303</v>
      </c>
      <c r="G2248" s="86">
        <v>91.77</v>
      </c>
      <c r="H2248" s="87">
        <v>91.86999999999999</v>
      </c>
      <c r="I2248" s="87">
        <v>0</v>
      </c>
      <c r="J2248" s="92">
        <v>0</v>
      </c>
      <c r="K2248" s="69">
        <f t="shared" si="108"/>
        <v>91.77</v>
      </c>
      <c r="L2248" s="69">
        <f t="shared" si="109"/>
        <v>-9.9999999999994316E-2</v>
      </c>
      <c r="M2248" s="69">
        <f t="shared" si="110"/>
        <v>0</v>
      </c>
    </row>
    <row r="2249" spans="1:14" x14ac:dyDescent="0.2">
      <c r="A2249" s="20" t="s">
        <v>176</v>
      </c>
      <c r="B2249" s="21" t="s">
        <v>177</v>
      </c>
      <c r="C2249" s="12" t="s">
        <v>100</v>
      </c>
      <c r="D2249" s="13" t="s">
        <v>25</v>
      </c>
      <c r="E2249" s="14" t="s">
        <v>26</v>
      </c>
      <c r="F2249" s="15">
        <v>3305</v>
      </c>
      <c r="G2249" s="86">
        <v>82.76</v>
      </c>
      <c r="H2249" s="87">
        <v>82.86</v>
      </c>
      <c r="I2249" s="87">
        <v>0</v>
      </c>
      <c r="J2249" s="92">
        <v>0</v>
      </c>
      <c r="K2249" s="69">
        <f t="shared" si="108"/>
        <v>82.76</v>
      </c>
      <c r="L2249" s="69">
        <f t="shared" si="109"/>
        <v>-9.9999999999994316E-2</v>
      </c>
      <c r="M2249" s="69">
        <f t="shared" si="110"/>
        <v>0</v>
      </c>
    </row>
    <row r="2250" spans="1:14" x14ac:dyDescent="0.2">
      <c r="A2250" s="20" t="s">
        <v>176</v>
      </c>
      <c r="B2250" s="21" t="s">
        <v>177</v>
      </c>
      <c r="C2250" s="12" t="s">
        <v>100</v>
      </c>
      <c r="D2250" s="13" t="s">
        <v>27</v>
      </c>
      <c r="E2250" s="14" t="s">
        <v>28</v>
      </c>
      <c r="F2250" s="15">
        <v>3307</v>
      </c>
      <c r="G2250" s="86">
        <v>90.7</v>
      </c>
      <c r="H2250" s="87">
        <v>90.8</v>
      </c>
      <c r="I2250" s="87">
        <v>0</v>
      </c>
      <c r="J2250" s="92">
        <v>0</v>
      </c>
      <c r="K2250" s="69">
        <f t="shared" si="108"/>
        <v>90.7</v>
      </c>
      <c r="L2250" s="69">
        <f t="shared" si="109"/>
        <v>-9.9999999999994316E-2</v>
      </c>
      <c r="M2250" s="69">
        <f t="shared" si="110"/>
        <v>0</v>
      </c>
    </row>
    <row r="2251" spans="1:14" x14ac:dyDescent="0.2">
      <c r="A2251" s="20" t="s">
        <v>176</v>
      </c>
      <c r="B2251" s="21" t="s">
        <v>177</v>
      </c>
      <c r="C2251" s="12" t="s">
        <v>100</v>
      </c>
      <c r="D2251" s="13" t="s">
        <v>29</v>
      </c>
      <c r="E2251" s="14" t="s">
        <v>30</v>
      </c>
      <c r="F2251" s="15">
        <v>3309</v>
      </c>
      <c r="G2251" s="86">
        <v>56.44</v>
      </c>
      <c r="H2251" s="87">
        <v>56.54</v>
      </c>
      <c r="I2251" s="87">
        <v>0</v>
      </c>
      <c r="J2251" s="92">
        <v>889</v>
      </c>
      <c r="K2251" s="69">
        <f t="shared" si="108"/>
        <v>56.44</v>
      </c>
      <c r="L2251" s="69">
        <f t="shared" si="109"/>
        <v>-0.10000000000000142</v>
      </c>
      <c r="M2251" s="69">
        <f t="shared" si="110"/>
        <v>-88.900000000001256</v>
      </c>
    </row>
    <row r="2252" spans="1:14" x14ac:dyDescent="0.2">
      <c r="A2252" s="20" t="s">
        <v>176</v>
      </c>
      <c r="B2252" s="21" t="s">
        <v>177</v>
      </c>
      <c r="C2252" s="12" t="s">
        <v>100</v>
      </c>
      <c r="D2252" s="13" t="s">
        <v>31</v>
      </c>
      <c r="E2252" s="14" t="s">
        <v>32</v>
      </c>
      <c r="F2252" s="15">
        <v>3311</v>
      </c>
      <c r="G2252" s="86">
        <v>71.83</v>
      </c>
      <c r="H2252" s="87">
        <v>71.929999999999993</v>
      </c>
      <c r="I2252" s="87">
        <v>0</v>
      </c>
      <c r="J2252" s="92">
        <v>0</v>
      </c>
      <c r="K2252" s="69">
        <f t="shared" si="108"/>
        <v>71.83</v>
      </c>
      <c r="L2252" s="69">
        <f t="shared" si="109"/>
        <v>-9.9999999999994316E-2</v>
      </c>
      <c r="M2252" s="69">
        <f t="shared" si="110"/>
        <v>0</v>
      </c>
    </row>
    <row r="2253" spans="1:14" x14ac:dyDescent="0.2">
      <c r="A2253" s="20" t="s">
        <v>176</v>
      </c>
      <c r="B2253" s="21" t="s">
        <v>177</v>
      </c>
      <c r="C2253" s="12" t="s">
        <v>100</v>
      </c>
      <c r="D2253" s="13" t="s">
        <v>33</v>
      </c>
      <c r="E2253" s="14" t="s">
        <v>34</v>
      </c>
      <c r="F2253" s="15">
        <v>3313</v>
      </c>
      <c r="G2253" s="86">
        <v>76.38</v>
      </c>
      <c r="H2253" s="87">
        <v>76.47999999999999</v>
      </c>
      <c r="I2253" s="87">
        <v>0</v>
      </c>
      <c r="J2253" s="92">
        <v>0</v>
      </c>
      <c r="K2253" s="69">
        <f t="shared" si="108"/>
        <v>76.38</v>
      </c>
      <c r="L2253" s="69">
        <f t="shared" si="109"/>
        <v>-9.9999999999994316E-2</v>
      </c>
      <c r="M2253" s="69">
        <f t="shared" si="110"/>
        <v>0</v>
      </c>
    </row>
    <row r="2254" spans="1:14" x14ac:dyDescent="0.2">
      <c r="A2254" s="20" t="s">
        <v>176</v>
      </c>
      <c r="B2254" s="21" t="s">
        <v>177</v>
      </c>
      <c r="C2254" s="12" t="s">
        <v>100</v>
      </c>
      <c r="D2254" s="13" t="s">
        <v>35</v>
      </c>
      <c r="E2254" s="14" t="s">
        <v>36</v>
      </c>
      <c r="F2254" s="15">
        <v>3315</v>
      </c>
      <c r="G2254" s="86">
        <v>86.88</v>
      </c>
      <c r="H2254" s="87">
        <v>86.97999999999999</v>
      </c>
      <c r="I2254" s="87">
        <v>0</v>
      </c>
      <c r="J2254" s="92">
        <v>0</v>
      </c>
      <c r="K2254" s="69">
        <f t="shared" si="108"/>
        <v>86.88</v>
      </c>
      <c r="L2254" s="69">
        <f t="shared" si="109"/>
        <v>-9.9999999999994316E-2</v>
      </c>
      <c r="M2254" s="69">
        <f t="shared" si="110"/>
        <v>0</v>
      </c>
    </row>
    <row r="2255" spans="1:14" x14ac:dyDescent="0.2">
      <c r="A2255" s="20" t="s">
        <v>176</v>
      </c>
      <c r="B2255" s="21" t="s">
        <v>177</v>
      </c>
      <c r="C2255" s="12" t="s">
        <v>100</v>
      </c>
      <c r="D2255" s="13" t="s">
        <v>37</v>
      </c>
      <c r="E2255" s="14" t="s">
        <v>38</v>
      </c>
      <c r="F2255" s="15">
        <v>3317</v>
      </c>
      <c r="G2255" s="86">
        <v>56.01</v>
      </c>
      <c r="H2255" s="87">
        <v>56.11</v>
      </c>
      <c r="I2255" s="87">
        <v>0</v>
      </c>
      <c r="J2255" s="92">
        <v>0</v>
      </c>
      <c r="K2255" s="69">
        <f t="shared" si="108"/>
        <v>56.01</v>
      </c>
      <c r="L2255" s="69">
        <f t="shared" si="109"/>
        <v>-0.10000000000000142</v>
      </c>
      <c r="M2255" s="69">
        <f t="shared" si="110"/>
        <v>0</v>
      </c>
    </row>
    <row r="2256" spans="1:14" x14ac:dyDescent="0.2">
      <c r="A2256" s="20" t="s">
        <v>176</v>
      </c>
      <c r="B2256" s="21" t="s">
        <v>177</v>
      </c>
      <c r="C2256" s="12" t="s">
        <v>100</v>
      </c>
      <c r="D2256" s="13" t="s">
        <v>39</v>
      </c>
      <c r="E2256" s="14" t="s">
        <v>40</v>
      </c>
      <c r="F2256" s="15">
        <v>3319</v>
      </c>
      <c r="G2256" s="86">
        <v>66.87</v>
      </c>
      <c r="H2256" s="87">
        <v>66.97</v>
      </c>
      <c r="I2256" s="87">
        <v>0</v>
      </c>
      <c r="J2256" s="92">
        <v>1213</v>
      </c>
      <c r="K2256" s="69">
        <f t="shared" si="108"/>
        <v>66.87</v>
      </c>
      <c r="L2256" s="69">
        <f t="shared" si="109"/>
        <v>-9.9999999999994316E-2</v>
      </c>
      <c r="M2256" s="69">
        <f t="shared" si="110"/>
        <v>-121.2999999999931</v>
      </c>
    </row>
    <row r="2257" spans="1:14" x14ac:dyDescent="0.2">
      <c r="A2257" s="20" t="s">
        <v>176</v>
      </c>
      <c r="B2257" s="21" t="s">
        <v>177</v>
      </c>
      <c r="C2257" s="12" t="s">
        <v>100</v>
      </c>
      <c r="D2257" s="13" t="s">
        <v>41</v>
      </c>
      <c r="E2257" s="14" t="s">
        <v>42</v>
      </c>
      <c r="F2257" s="15">
        <v>3321</v>
      </c>
      <c r="G2257" s="86">
        <v>73.989999999999995</v>
      </c>
      <c r="H2257" s="87">
        <v>74.089999999999989</v>
      </c>
      <c r="I2257" s="87">
        <v>0</v>
      </c>
      <c r="J2257" s="92">
        <v>507</v>
      </c>
      <c r="K2257" s="69">
        <f t="shared" si="108"/>
        <v>73.989999999999995</v>
      </c>
      <c r="L2257" s="69">
        <f t="shared" si="109"/>
        <v>-9.9999999999994316E-2</v>
      </c>
      <c r="M2257" s="69">
        <f t="shared" si="110"/>
        <v>-50.699999999997118</v>
      </c>
    </row>
    <row r="2258" spans="1:14" x14ac:dyDescent="0.2">
      <c r="A2258" s="20" t="s">
        <v>176</v>
      </c>
      <c r="B2258" s="21" t="s">
        <v>177</v>
      </c>
      <c r="C2258" s="12" t="s">
        <v>100</v>
      </c>
      <c r="D2258" s="13" t="s">
        <v>43</v>
      </c>
      <c r="E2258" s="14" t="s">
        <v>44</v>
      </c>
      <c r="F2258" s="15">
        <v>3323</v>
      </c>
      <c r="G2258" s="86">
        <v>47.89</v>
      </c>
      <c r="H2258" s="87">
        <v>47.99</v>
      </c>
      <c r="I2258" s="87">
        <v>0</v>
      </c>
      <c r="J2258" s="92">
        <v>0</v>
      </c>
      <c r="K2258" s="69">
        <f t="shared" si="108"/>
        <v>47.89</v>
      </c>
      <c r="L2258" s="69">
        <f t="shared" si="109"/>
        <v>-0.10000000000000142</v>
      </c>
      <c r="M2258" s="69">
        <f t="shared" si="110"/>
        <v>0</v>
      </c>
    </row>
    <row r="2259" spans="1:14" x14ac:dyDescent="0.2">
      <c r="A2259" s="20" t="s">
        <v>176</v>
      </c>
      <c r="B2259" s="21" t="s">
        <v>177</v>
      </c>
      <c r="C2259" s="12" t="s">
        <v>100</v>
      </c>
      <c r="D2259" s="13" t="s">
        <v>45</v>
      </c>
      <c r="E2259" s="14" t="s">
        <v>46</v>
      </c>
      <c r="F2259" s="15">
        <v>3325</v>
      </c>
      <c r="G2259" s="86">
        <v>60.47</v>
      </c>
      <c r="H2259" s="87">
        <v>60.57</v>
      </c>
      <c r="I2259" s="87">
        <v>0</v>
      </c>
      <c r="J2259" s="92">
        <v>3371</v>
      </c>
      <c r="K2259" s="69">
        <f t="shared" si="108"/>
        <v>60.47</v>
      </c>
      <c r="L2259" s="69">
        <f t="shared" si="109"/>
        <v>-0.10000000000000142</v>
      </c>
      <c r="M2259" s="69">
        <f t="shared" si="110"/>
        <v>-337.1000000000048</v>
      </c>
    </row>
    <row r="2260" spans="1:14" x14ac:dyDescent="0.2">
      <c r="A2260" s="20" t="s">
        <v>176</v>
      </c>
      <c r="B2260" s="21" t="s">
        <v>177</v>
      </c>
      <c r="C2260" s="12" t="s">
        <v>100</v>
      </c>
      <c r="D2260" s="13" t="s">
        <v>47</v>
      </c>
      <c r="E2260" s="14" t="s">
        <v>48</v>
      </c>
      <c r="F2260" s="15">
        <v>3327</v>
      </c>
      <c r="G2260" s="86">
        <v>66.87</v>
      </c>
      <c r="H2260" s="87">
        <v>66.97</v>
      </c>
      <c r="I2260" s="87">
        <v>0</v>
      </c>
      <c r="J2260" s="92">
        <v>43</v>
      </c>
      <c r="K2260" s="69">
        <f t="shared" si="108"/>
        <v>66.87</v>
      </c>
      <c r="L2260" s="69">
        <f t="shared" si="109"/>
        <v>-9.9999999999994316E-2</v>
      </c>
      <c r="M2260" s="69">
        <f t="shared" si="110"/>
        <v>-4.2999999999997556</v>
      </c>
    </row>
    <row r="2261" spans="1:14" x14ac:dyDescent="0.2">
      <c r="A2261" s="20" t="s">
        <v>176</v>
      </c>
      <c r="B2261" s="21" t="s">
        <v>177</v>
      </c>
      <c r="C2261" s="12" t="s">
        <v>100</v>
      </c>
      <c r="D2261" s="13" t="s">
        <v>49</v>
      </c>
      <c r="E2261" s="14" t="s">
        <v>50</v>
      </c>
      <c r="F2261" s="15">
        <v>3329</v>
      </c>
      <c r="G2261" s="86">
        <v>71.41</v>
      </c>
      <c r="H2261" s="87">
        <v>71.509999999999991</v>
      </c>
      <c r="I2261" s="87">
        <v>0</v>
      </c>
      <c r="J2261" s="92">
        <v>0</v>
      </c>
      <c r="K2261" s="69">
        <f t="shared" si="108"/>
        <v>71.41</v>
      </c>
      <c r="L2261" s="69">
        <f t="shared" si="109"/>
        <v>-9.9999999999994316E-2</v>
      </c>
      <c r="M2261" s="69">
        <f t="shared" si="110"/>
        <v>0</v>
      </c>
    </row>
    <row r="2262" spans="1:14" x14ac:dyDescent="0.2">
      <c r="A2262" s="20" t="s">
        <v>176</v>
      </c>
      <c r="B2262" s="21" t="s">
        <v>177</v>
      </c>
      <c r="C2262" s="12" t="s">
        <v>100</v>
      </c>
      <c r="D2262" s="16" t="s">
        <v>51</v>
      </c>
      <c r="E2262" s="17" t="s">
        <v>52</v>
      </c>
      <c r="F2262" s="15">
        <v>3331</v>
      </c>
      <c r="G2262" s="86">
        <v>79.09</v>
      </c>
      <c r="H2262" s="87">
        <v>79.19</v>
      </c>
      <c r="I2262" s="87">
        <v>0</v>
      </c>
      <c r="J2262" s="92">
        <v>0</v>
      </c>
      <c r="K2262" s="69">
        <f t="shared" si="108"/>
        <v>79.09</v>
      </c>
      <c r="L2262" s="69">
        <f t="shared" si="109"/>
        <v>-9.9999999999994316E-2</v>
      </c>
      <c r="M2262" s="69">
        <f t="shared" si="110"/>
        <v>0</v>
      </c>
    </row>
    <row r="2263" spans="1:14" x14ac:dyDescent="0.2">
      <c r="A2263" s="12" t="s">
        <v>199</v>
      </c>
      <c r="B2263" s="12" t="s">
        <v>200</v>
      </c>
      <c r="C2263" s="12" t="s">
        <v>91</v>
      </c>
      <c r="D2263" s="13" t="s">
        <v>21</v>
      </c>
      <c r="E2263" s="14" t="s">
        <v>22</v>
      </c>
      <c r="F2263" s="15">
        <v>3301</v>
      </c>
      <c r="G2263" s="86">
        <v>126.2</v>
      </c>
      <c r="H2263" s="87">
        <v>126.42</v>
      </c>
      <c r="I2263" s="87">
        <v>0</v>
      </c>
      <c r="J2263" s="92">
        <v>0</v>
      </c>
      <c r="K2263" s="69">
        <f t="shared" ref="K2263:K2278" si="111">+G2263+I2263</f>
        <v>126.2</v>
      </c>
      <c r="L2263" s="69">
        <f t="shared" ref="L2263:L2278" si="112">+K2263-H2263</f>
        <v>-0.21999999999999886</v>
      </c>
      <c r="M2263" s="69">
        <f t="shared" ref="M2263:M2278" si="113">+L2263*J2263</f>
        <v>0</v>
      </c>
      <c r="N2263" s="70">
        <f>SUM(M2263:M2278)</f>
        <v>-10360.239999999947</v>
      </c>
    </row>
    <row r="2264" spans="1:14" x14ac:dyDescent="0.2">
      <c r="A2264" s="12" t="s">
        <v>199</v>
      </c>
      <c r="B2264" s="12" t="s">
        <v>200</v>
      </c>
      <c r="C2264" s="12" t="s">
        <v>91</v>
      </c>
      <c r="D2264" s="13" t="s">
        <v>23</v>
      </c>
      <c r="E2264" s="14" t="s">
        <v>24</v>
      </c>
      <c r="F2264" s="15">
        <v>3303</v>
      </c>
      <c r="G2264" s="86">
        <v>137.99</v>
      </c>
      <c r="H2264" s="87">
        <v>138.21</v>
      </c>
      <c r="I2264" s="87">
        <v>0</v>
      </c>
      <c r="J2264" s="92">
        <v>0</v>
      </c>
      <c r="K2264" s="69">
        <f t="shared" si="111"/>
        <v>137.99</v>
      </c>
      <c r="L2264" s="69">
        <f t="shared" si="112"/>
        <v>-0.21999999999999886</v>
      </c>
      <c r="M2264" s="69">
        <f t="shared" si="113"/>
        <v>0</v>
      </c>
    </row>
    <row r="2265" spans="1:14" x14ac:dyDescent="0.2">
      <c r="A2265" s="12" t="s">
        <v>199</v>
      </c>
      <c r="B2265" s="12" t="s">
        <v>200</v>
      </c>
      <c r="C2265" s="12" t="s">
        <v>91</v>
      </c>
      <c r="D2265" s="13" t="s">
        <v>25</v>
      </c>
      <c r="E2265" s="14" t="s">
        <v>26</v>
      </c>
      <c r="F2265" s="15">
        <v>3305</v>
      </c>
      <c r="G2265" s="86">
        <v>123.13</v>
      </c>
      <c r="H2265" s="87">
        <v>123.35</v>
      </c>
      <c r="I2265" s="87">
        <v>0</v>
      </c>
      <c r="J2265" s="92">
        <v>0</v>
      </c>
      <c r="K2265" s="69">
        <f t="shared" si="111"/>
        <v>123.13</v>
      </c>
      <c r="L2265" s="69">
        <f t="shared" si="112"/>
        <v>-0.21999999999999886</v>
      </c>
      <c r="M2265" s="69">
        <f t="shared" si="113"/>
        <v>0</v>
      </c>
    </row>
    <row r="2266" spans="1:14" x14ac:dyDescent="0.2">
      <c r="A2266" s="12" t="s">
        <v>199</v>
      </c>
      <c r="B2266" s="12" t="s">
        <v>200</v>
      </c>
      <c r="C2266" s="12" t="s">
        <v>91</v>
      </c>
      <c r="D2266" s="13" t="s">
        <v>27</v>
      </c>
      <c r="E2266" s="14" t="s">
        <v>28</v>
      </c>
      <c r="F2266" s="15">
        <v>3307</v>
      </c>
      <c r="G2266" s="86">
        <v>134.91999999999999</v>
      </c>
      <c r="H2266" s="87">
        <v>135.13999999999999</v>
      </c>
      <c r="I2266" s="87">
        <v>0</v>
      </c>
      <c r="J2266" s="92">
        <v>0</v>
      </c>
      <c r="K2266" s="69">
        <f t="shared" si="111"/>
        <v>134.91999999999999</v>
      </c>
      <c r="L2266" s="69">
        <f t="shared" si="112"/>
        <v>-0.21999999999999886</v>
      </c>
      <c r="M2266" s="69">
        <f t="shared" si="113"/>
        <v>0</v>
      </c>
    </row>
    <row r="2267" spans="1:14" x14ac:dyDescent="0.2">
      <c r="A2267" s="12" t="s">
        <v>199</v>
      </c>
      <c r="B2267" s="12" t="s">
        <v>200</v>
      </c>
      <c r="C2267" s="12" t="s">
        <v>91</v>
      </c>
      <c r="D2267" s="13" t="s">
        <v>29</v>
      </c>
      <c r="E2267" s="14" t="s">
        <v>30</v>
      </c>
      <c r="F2267" s="15">
        <v>3309</v>
      </c>
      <c r="G2267" s="86">
        <v>80.239999999999995</v>
      </c>
      <c r="H2267" s="87">
        <v>80.459999999999994</v>
      </c>
      <c r="I2267" s="87">
        <v>0</v>
      </c>
      <c r="J2267" s="92">
        <v>6348</v>
      </c>
      <c r="K2267" s="69">
        <f t="shared" si="111"/>
        <v>80.239999999999995</v>
      </c>
      <c r="L2267" s="69">
        <f t="shared" si="112"/>
        <v>-0.21999999999999886</v>
      </c>
      <c r="M2267" s="69">
        <f t="shared" si="113"/>
        <v>-1396.5599999999927</v>
      </c>
    </row>
    <row r="2268" spans="1:14" x14ac:dyDescent="0.2">
      <c r="A2268" s="12" t="s">
        <v>199</v>
      </c>
      <c r="B2268" s="12" t="s">
        <v>200</v>
      </c>
      <c r="C2268" s="12" t="s">
        <v>91</v>
      </c>
      <c r="D2268" s="13" t="s">
        <v>31</v>
      </c>
      <c r="E2268" s="14" t="s">
        <v>32</v>
      </c>
      <c r="F2268" s="15">
        <v>3311</v>
      </c>
      <c r="G2268" s="86">
        <v>105.81</v>
      </c>
      <c r="H2268" s="87">
        <v>106.03</v>
      </c>
      <c r="I2268" s="87">
        <v>0</v>
      </c>
      <c r="J2268" s="92">
        <v>2867</v>
      </c>
      <c r="K2268" s="69">
        <f t="shared" si="111"/>
        <v>105.81</v>
      </c>
      <c r="L2268" s="69">
        <f t="shared" si="112"/>
        <v>-0.21999999999999886</v>
      </c>
      <c r="M2268" s="69">
        <f t="shared" si="113"/>
        <v>-630.73999999999671</v>
      </c>
    </row>
    <row r="2269" spans="1:14" x14ac:dyDescent="0.2">
      <c r="A2269" s="12" t="s">
        <v>199</v>
      </c>
      <c r="B2269" s="12" t="s">
        <v>200</v>
      </c>
      <c r="C2269" s="12" t="s">
        <v>91</v>
      </c>
      <c r="D2269" s="13" t="s">
        <v>33</v>
      </c>
      <c r="E2269" s="14" t="s">
        <v>34</v>
      </c>
      <c r="F2269" s="15">
        <v>3313</v>
      </c>
      <c r="G2269" s="86">
        <v>113.18</v>
      </c>
      <c r="H2269" s="87">
        <v>113.4</v>
      </c>
      <c r="I2269" s="87">
        <v>0</v>
      </c>
      <c r="J2269" s="92">
        <v>235</v>
      </c>
      <c r="K2269" s="69">
        <f t="shared" si="111"/>
        <v>113.18</v>
      </c>
      <c r="L2269" s="69">
        <f t="shared" si="112"/>
        <v>-0.21999999999999886</v>
      </c>
      <c r="M2269" s="69">
        <f t="shared" si="113"/>
        <v>-51.699999999999733</v>
      </c>
    </row>
    <row r="2270" spans="1:14" x14ac:dyDescent="0.2">
      <c r="A2270" s="12" t="s">
        <v>199</v>
      </c>
      <c r="B2270" s="12" t="s">
        <v>200</v>
      </c>
      <c r="C2270" s="12" t="s">
        <v>91</v>
      </c>
      <c r="D2270" s="13" t="s">
        <v>35</v>
      </c>
      <c r="E2270" s="14" t="s">
        <v>36</v>
      </c>
      <c r="F2270" s="15">
        <v>3315</v>
      </c>
      <c r="G2270" s="86">
        <v>130.07</v>
      </c>
      <c r="H2270" s="87">
        <v>130.29</v>
      </c>
      <c r="I2270" s="87">
        <v>0</v>
      </c>
      <c r="J2270" s="92">
        <v>0</v>
      </c>
      <c r="K2270" s="69">
        <f t="shared" si="111"/>
        <v>130.07</v>
      </c>
      <c r="L2270" s="69">
        <f t="shared" si="112"/>
        <v>-0.21999999999999886</v>
      </c>
      <c r="M2270" s="69">
        <f t="shared" si="113"/>
        <v>0</v>
      </c>
    </row>
    <row r="2271" spans="1:14" x14ac:dyDescent="0.2">
      <c r="A2271" s="12" t="s">
        <v>199</v>
      </c>
      <c r="B2271" s="12" t="s">
        <v>200</v>
      </c>
      <c r="C2271" s="12" t="s">
        <v>91</v>
      </c>
      <c r="D2271" s="13" t="s">
        <v>37</v>
      </c>
      <c r="E2271" s="14" t="s">
        <v>38</v>
      </c>
      <c r="F2271" s="15">
        <v>3317</v>
      </c>
      <c r="G2271" s="86">
        <v>79.73</v>
      </c>
      <c r="H2271" s="87">
        <v>79.95</v>
      </c>
      <c r="I2271" s="87">
        <v>0</v>
      </c>
      <c r="J2271" s="92">
        <v>4</v>
      </c>
      <c r="K2271" s="69">
        <f t="shared" si="111"/>
        <v>79.73</v>
      </c>
      <c r="L2271" s="69">
        <f t="shared" si="112"/>
        <v>-0.21999999999999886</v>
      </c>
      <c r="M2271" s="69">
        <f t="shared" si="113"/>
        <v>-0.87999999999999545</v>
      </c>
    </row>
    <row r="2272" spans="1:14" x14ac:dyDescent="0.2">
      <c r="A2272" s="12" t="s">
        <v>199</v>
      </c>
      <c r="B2272" s="12" t="s">
        <v>200</v>
      </c>
      <c r="C2272" s="12" t="s">
        <v>91</v>
      </c>
      <c r="D2272" s="13" t="s">
        <v>39</v>
      </c>
      <c r="E2272" s="14" t="s">
        <v>40</v>
      </c>
      <c r="F2272" s="15">
        <v>3319</v>
      </c>
      <c r="G2272" s="86">
        <v>97.89</v>
      </c>
      <c r="H2272" s="87">
        <v>98.11</v>
      </c>
      <c r="I2272" s="87">
        <v>0</v>
      </c>
      <c r="J2272" s="92">
        <v>3415</v>
      </c>
      <c r="K2272" s="69">
        <f t="shared" si="111"/>
        <v>97.89</v>
      </c>
      <c r="L2272" s="69">
        <f t="shared" si="112"/>
        <v>-0.21999999999999886</v>
      </c>
      <c r="M2272" s="69">
        <f t="shared" si="113"/>
        <v>-751.29999999999609</v>
      </c>
    </row>
    <row r="2273" spans="1:13" x14ac:dyDescent="0.2">
      <c r="A2273" s="12" t="s">
        <v>199</v>
      </c>
      <c r="B2273" s="12" t="s">
        <v>200</v>
      </c>
      <c r="C2273" s="12" t="s">
        <v>91</v>
      </c>
      <c r="D2273" s="13" t="s">
        <v>41</v>
      </c>
      <c r="E2273" s="14" t="s">
        <v>42</v>
      </c>
      <c r="F2273" s="15">
        <v>3321</v>
      </c>
      <c r="G2273" s="86">
        <v>109.63</v>
      </c>
      <c r="H2273" s="87">
        <v>109.85</v>
      </c>
      <c r="I2273" s="87">
        <v>0</v>
      </c>
      <c r="J2273" s="92">
        <v>1660</v>
      </c>
      <c r="K2273" s="69">
        <f t="shared" si="111"/>
        <v>109.63</v>
      </c>
      <c r="L2273" s="69">
        <f t="shared" si="112"/>
        <v>-0.21999999999999886</v>
      </c>
      <c r="M2273" s="69">
        <f t="shared" si="113"/>
        <v>-365.19999999999811</v>
      </c>
    </row>
    <row r="2274" spans="1:13" x14ac:dyDescent="0.2">
      <c r="A2274" s="12" t="s">
        <v>199</v>
      </c>
      <c r="B2274" s="12" t="s">
        <v>200</v>
      </c>
      <c r="C2274" s="12" t="s">
        <v>91</v>
      </c>
      <c r="D2274" s="13" t="s">
        <v>43</v>
      </c>
      <c r="E2274" s="14" t="s">
        <v>44</v>
      </c>
      <c r="F2274" s="15">
        <v>3323</v>
      </c>
      <c r="G2274" s="86">
        <v>66.73</v>
      </c>
      <c r="H2274" s="87">
        <v>66.95</v>
      </c>
      <c r="I2274" s="87">
        <v>0</v>
      </c>
      <c r="J2274" s="92">
        <v>366</v>
      </c>
      <c r="K2274" s="69">
        <f t="shared" si="111"/>
        <v>66.73</v>
      </c>
      <c r="L2274" s="69">
        <f t="shared" si="112"/>
        <v>-0.21999999999999886</v>
      </c>
      <c r="M2274" s="69">
        <f t="shared" si="113"/>
        <v>-80.519999999999584</v>
      </c>
    </row>
    <row r="2275" spans="1:13" x14ac:dyDescent="0.2">
      <c r="A2275" s="12" t="s">
        <v>199</v>
      </c>
      <c r="B2275" s="12" t="s">
        <v>200</v>
      </c>
      <c r="C2275" s="12" t="s">
        <v>91</v>
      </c>
      <c r="D2275" s="13" t="s">
        <v>45</v>
      </c>
      <c r="E2275" s="14" t="s">
        <v>46</v>
      </c>
      <c r="F2275" s="15">
        <v>3325</v>
      </c>
      <c r="G2275" s="86">
        <v>87.25</v>
      </c>
      <c r="H2275" s="87">
        <v>87.47</v>
      </c>
      <c r="I2275" s="87">
        <v>0</v>
      </c>
      <c r="J2275" s="92">
        <v>24820</v>
      </c>
      <c r="K2275" s="69">
        <f t="shared" si="111"/>
        <v>87.25</v>
      </c>
      <c r="L2275" s="69">
        <f t="shared" si="112"/>
        <v>-0.21999999999999886</v>
      </c>
      <c r="M2275" s="69">
        <f t="shared" si="113"/>
        <v>-5460.3999999999714</v>
      </c>
    </row>
    <row r="2276" spans="1:13" x14ac:dyDescent="0.2">
      <c r="A2276" s="12" t="s">
        <v>199</v>
      </c>
      <c r="B2276" s="12" t="s">
        <v>200</v>
      </c>
      <c r="C2276" s="12" t="s">
        <v>91</v>
      </c>
      <c r="D2276" s="13" t="s">
        <v>47</v>
      </c>
      <c r="E2276" s="14" t="s">
        <v>48</v>
      </c>
      <c r="F2276" s="15">
        <v>3327</v>
      </c>
      <c r="G2276" s="86">
        <v>97.89</v>
      </c>
      <c r="H2276" s="87">
        <v>98.11</v>
      </c>
      <c r="I2276" s="87">
        <v>0</v>
      </c>
      <c r="J2276" s="92">
        <v>6525</v>
      </c>
      <c r="K2276" s="69">
        <f t="shared" si="111"/>
        <v>97.89</v>
      </c>
      <c r="L2276" s="69">
        <f t="shared" si="112"/>
        <v>-0.21999999999999886</v>
      </c>
      <c r="M2276" s="69">
        <f t="shared" si="113"/>
        <v>-1435.4999999999925</v>
      </c>
    </row>
    <row r="2277" spans="1:13" x14ac:dyDescent="0.2">
      <c r="A2277" s="12" t="s">
        <v>199</v>
      </c>
      <c r="B2277" s="12" t="s">
        <v>200</v>
      </c>
      <c r="C2277" s="12" t="s">
        <v>91</v>
      </c>
      <c r="D2277" s="13" t="s">
        <v>49</v>
      </c>
      <c r="E2277" s="14" t="s">
        <v>50</v>
      </c>
      <c r="F2277" s="15">
        <v>3329</v>
      </c>
      <c r="G2277" s="86">
        <v>105.33</v>
      </c>
      <c r="H2277" s="87">
        <v>105.55</v>
      </c>
      <c r="I2277" s="87">
        <v>0</v>
      </c>
      <c r="J2277" s="92">
        <v>736</v>
      </c>
      <c r="K2277" s="69">
        <f t="shared" si="111"/>
        <v>105.33</v>
      </c>
      <c r="L2277" s="69">
        <f t="shared" si="112"/>
        <v>-0.21999999999999886</v>
      </c>
      <c r="M2277" s="69">
        <f t="shared" si="113"/>
        <v>-161.91999999999916</v>
      </c>
    </row>
    <row r="2278" spans="1:13" x14ac:dyDescent="0.2">
      <c r="A2278" s="12" t="s">
        <v>199</v>
      </c>
      <c r="B2278" s="12" t="s">
        <v>200</v>
      </c>
      <c r="C2278" s="12" t="s">
        <v>91</v>
      </c>
      <c r="D2278" s="16" t="s">
        <v>51</v>
      </c>
      <c r="E2278" s="17" t="s">
        <v>52</v>
      </c>
      <c r="F2278" s="15">
        <v>3331</v>
      </c>
      <c r="G2278" s="86">
        <v>118.24</v>
      </c>
      <c r="H2278" s="87">
        <v>118.46</v>
      </c>
      <c r="I2278" s="87">
        <v>0</v>
      </c>
      <c r="J2278" s="92">
        <v>116</v>
      </c>
      <c r="K2278" s="69">
        <f t="shared" si="111"/>
        <v>118.24</v>
      </c>
      <c r="L2278" s="69">
        <f t="shared" si="112"/>
        <v>-0.21999999999999886</v>
      </c>
      <c r="M2278" s="69">
        <f t="shared" si="113"/>
        <v>-25.519999999999868</v>
      </c>
    </row>
  </sheetData>
  <autoFilter ref="B6:M2118" xr:uid="{4F86E6C6-D959-4081-AC16-FF164E6863ED}">
    <sortState xmlns:xlrd2="http://schemas.microsoft.com/office/spreadsheetml/2017/richdata2" ref="B7:M2118">
      <sortCondition descending="1" ref="I6:I2118"/>
    </sortState>
  </autoFilter>
  <sortState xmlns:xlrd2="http://schemas.microsoft.com/office/spreadsheetml/2017/richdata2" ref="A1319:M1350">
    <sortCondition ref="A1319:A1350"/>
    <sortCondition ref="F1319:F135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DA984-7017-4F42-9A82-198910494475}">
  <dimension ref="A2:H148"/>
  <sheetViews>
    <sheetView zoomScale="90" zoomScaleNormal="90" workbookViewId="0">
      <pane ySplit="6" topLeftCell="A7" activePane="bottomLeft" state="frozen"/>
      <selection activeCell="C1" sqref="C1"/>
      <selection pane="bottomLeft"/>
    </sheetView>
  </sheetViews>
  <sheetFormatPr defaultRowHeight="12" x14ac:dyDescent="0.2"/>
  <cols>
    <col min="1" max="1" width="10.85546875" customWidth="1"/>
    <col min="2" max="2" width="34.140625" customWidth="1"/>
    <col min="3" max="3" width="12.42578125" bestFit="1" customWidth="1"/>
    <col min="4" max="4" width="16.28515625" customWidth="1"/>
  </cols>
  <sheetData>
    <row r="2" spans="1:8" ht="15.75" x14ac:dyDescent="0.25">
      <c r="A2" s="1" t="s">
        <v>331</v>
      </c>
    </row>
    <row r="3" spans="1:8" ht="15.75" x14ac:dyDescent="0.25">
      <c r="H3" s="1"/>
    </row>
    <row r="4" spans="1:8" ht="12.75" thickBot="1" x14ac:dyDescent="0.25"/>
    <row r="5" spans="1:8" ht="14.25" thickBot="1" x14ac:dyDescent="0.3">
      <c r="A5" s="5" t="s">
        <v>1</v>
      </c>
      <c r="B5" s="5"/>
      <c r="C5" s="59" t="s">
        <v>330</v>
      </c>
      <c r="D5" s="24">
        <f>SUM(D7:D148)</f>
        <v>-1602732.4505571511</v>
      </c>
    </row>
    <row r="6" spans="1:8" ht="13.5" thickBot="1" x14ac:dyDescent="0.25">
      <c r="A6" s="8" t="s">
        <v>7</v>
      </c>
      <c r="B6" s="8" t="s">
        <v>8</v>
      </c>
      <c r="C6" s="8" t="s">
        <v>9</v>
      </c>
      <c r="D6" s="56" t="s">
        <v>465</v>
      </c>
    </row>
    <row r="7" spans="1:8" x14ac:dyDescent="0.2">
      <c r="A7" s="20" t="s">
        <v>192</v>
      </c>
      <c r="B7" s="21" t="s">
        <v>193</v>
      </c>
      <c r="C7" s="12" t="s">
        <v>194</v>
      </c>
      <c r="D7" s="40">
        <v>-881.09999999999991</v>
      </c>
    </row>
    <row r="8" spans="1:8" x14ac:dyDescent="0.2">
      <c r="A8" s="20" t="s">
        <v>211</v>
      </c>
      <c r="B8" s="21" t="s">
        <v>212</v>
      </c>
      <c r="C8" s="12" t="s">
        <v>213</v>
      </c>
      <c r="D8" s="40">
        <v>-178.18000000002547</v>
      </c>
    </row>
    <row r="9" spans="1:8" x14ac:dyDescent="0.2">
      <c r="A9" s="20" t="s">
        <v>214</v>
      </c>
      <c r="B9" s="21" t="s">
        <v>215</v>
      </c>
      <c r="C9" s="12" t="s">
        <v>213</v>
      </c>
      <c r="D9" s="40">
        <v>-165.24000000002385</v>
      </c>
    </row>
    <row r="10" spans="1:8" x14ac:dyDescent="0.2">
      <c r="A10" s="20" t="s">
        <v>218</v>
      </c>
      <c r="B10" s="21" t="s">
        <v>219</v>
      </c>
      <c r="C10" s="12" t="s">
        <v>213</v>
      </c>
      <c r="D10" s="40">
        <v>-198.42000000001963</v>
      </c>
    </row>
    <row r="11" spans="1:8" x14ac:dyDescent="0.2">
      <c r="A11" s="12" t="s">
        <v>89</v>
      </c>
      <c r="B11" s="21" t="s">
        <v>90</v>
      </c>
      <c r="C11" s="12" t="s">
        <v>91</v>
      </c>
      <c r="D11" s="40">
        <v>1965.659035098156</v>
      </c>
    </row>
    <row r="12" spans="1:8" x14ac:dyDescent="0.2">
      <c r="A12" s="12" t="s">
        <v>66</v>
      </c>
      <c r="B12" s="21" t="s">
        <v>67</v>
      </c>
      <c r="C12" s="12" t="s">
        <v>55</v>
      </c>
      <c r="D12" s="40">
        <v>11253.346927076565</v>
      </c>
    </row>
    <row r="13" spans="1:8" x14ac:dyDescent="0.2">
      <c r="A13" s="20" t="s">
        <v>58</v>
      </c>
      <c r="B13" s="21" t="s">
        <v>59</v>
      </c>
      <c r="C13" s="12" t="s">
        <v>55</v>
      </c>
      <c r="D13" s="40">
        <v>38541.119009805188</v>
      </c>
    </row>
    <row r="14" spans="1:8" x14ac:dyDescent="0.2">
      <c r="A14" s="12" t="s">
        <v>232</v>
      </c>
      <c r="B14" s="23" t="s">
        <v>233</v>
      </c>
      <c r="C14" s="12" t="s">
        <v>55</v>
      </c>
      <c r="D14" s="40">
        <v>-10641.120000000043</v>
      </c>
    </row>
    <row r="15" spans="1:8" x14ac:dyDescent="0.2">
      <c r="A15" s="12" t="s">
        <v>86</v>
      </c>
      <c r="B15" s="21" t="s">
        <v>87</v>
      </c>
      <c r="C15" s="12" t="s">
        <v>88</v>
      </c>
      <c r="D15" s="40">
        <v>15470.958489996739</v>
      </c>
    </row>
    <row r="16" spans="1:8" x14ac:dyDescent="0.2">
      <c r="A16" s="20" t="s">
        <v>332</v>
      </c>
      <c r="B16" s="21" t="s">
        <v>333</v>
      </c>
      <c r="C16" s="12" t="s">
        <v>161</v>
      </c>
      <c r="D16" s="40">
        <v>0</v>
      </c>
    </row>
    <row r="17" spans="1:4" x14ac:dyDescent="0.2">
      <c r="A17" s="12" t="s">
        <v>234</v>
      </c>
      <c r="B17" s="21" t="s">
        <v>235</v>
      </c>
      <c r="C17" s="12" t="s">
        <v>55</v>
      </c>
      <c r="D17" s="40">
        <v>-91375.477624474341</v>
      </c>
    </row>
    <row r="18" spans="1:4" x14ac:dyDescent="0.2">
      <c r="A18" s="20" t="s">
        <v>263</v>
      </c>
      <c r="B18" s="21" t="s">
        <v>264</v>
      </c>
      <c r="C18" s="12" t="s">
        <v>121</v>
      </c>
      <c r="D18" s="40">
        <v>-10228.650000000125</v>
      </c>
    </row>
    <row r="19" spans="1:4" x14ac:dyDescent="0.2">
      <c r="A19" s="12" t="s">
        <v>178</v>
      </c>
      <c r="B19" s="21" t="s">
        <v>179</v>
      </c>
      <c r="C19" s="12" t="s">
        <v>100</v>
      </c>
      <c r="D19" s="40">
        <v>-2944.1999999999844</v>
      </c>
    </row>
    <row r="20" spans="1:4" x14ac:dyDescent="0.2">
      <c r="A20" s="12" t="s">
        <v>236</v>
      </c>
      <c r="B20" s="21" t="s">
        <v>237</v>
      </c>
      <c r="C20" s="12" t="s">
        <v>55</v>
      </c>
      <c r="D20" s="40">
        <v>-84557.760000000359</v>
      </c>
    </row>
    <row r="21" spans="1:4" x14ac:dyDescent="0.2">
      <c r="A21" s="12" t="s">
        <v>238</v>
      </c>
      <c r="B21" s="21" t="s">
        <v>239</v>
      </c>
      <c r="C21" s="12" t="s">
        <v>55</v>
      </c>
      <c r="D21" s="40">
        <v>-19034.400000000078</v>
      </c>
    </row>
    <row r="22" spans="1:4" x14ac:dyDescent="0.2">
      <c r="A22" s="20" t="s">
        <v>68</v>
      </c>
      <c r="B22" s="21" t="s">
        <v>69</v>
      </c>
      <c r="C22" s="12" t="s">
        <v>55</v>
      </c>
      <c r="D22" s="40">
        <v>-7178.9166898354051</v>
      </c>
    </row>
    <row r="23" spans="1:4" x14ac:dyDescent="0.2">
      <c r="A23" s="20" t="s">
        <v>334</v>
      </c>
      <c r="B23" s="21" t="s">
        <v>335</v>
      </c>
      <c r="C23" s="12" t="s">
        <v>55</v>
      </c>
      <c r="D23" s="40">
        <v>-9757.4400000000296</v>
      </c>
    </row>
    <row r="24" spans="1:4" x14ac:dyDescent="0.2">
      <c r="A24" s="12" t="s">
        <v>290</v>
      </c>
      <c r="B24" s="21" t="s">
        <v>291</v>
      </c>
      <c r="C24" s="12" t="s">
        <v>94</v>
      </c>
      <c r="D24" s="40">
        <v>-739.32000000011556</v>
      </c>
    </row>
    <row r="25" spans="1:4" x14ac:dyDescent="0.2">
      <c r="A25" s="20" t="s">
        <v>137</v>
      </c>
      <c r="B25" s="21" t="s">
        <v>138</v>
      </c>
      <c r="C25" s="12" t="s">
        <v>124</v>
      </c>
      <c r="D25" s="40">
        <v>-1158.0499999999863</v>
      </c>
    </row>
    <row r="26" spans="1:4" x14ac:dyDescent="0.2">
      <c r="A26" s="12" t="s">
        <v>222</v>
      </c>
      <c r="B26" s="21" t="s">
        <v>223</v>
      </c>
      <c r="C26" s="12" t="s">
        <v>55</v>
      </c>
      <c r="D26" s="40">
        <v>-64543.920000000246</v>
      </c>
    </row>
    <row r="27" spans="1:4" x14ac:dyDescent="0.2">
      <c r="A27" s="12" t="s">
        <v>320</v>
      </c>
      <c r="B27" s="12" t="s">
        <v>321</v>
      </c>
      <c r="C27" s="12" t="s">
        <v>88</v>
      </c>
      <c r="D27" s="40">
        <v>-520.31999999999152</v>
      </c>
    </row>
    <row r="28" spans="1:4" x14ac:dyDescent="0.2">
      <c r="A28" s="12" t="s">
        <v>298</v>
      </c>
      <c r="B28" s="12" t="s">
        <v>299</v>
      </c>
      <c r="C28" s="12" t="s">
        <v>20</v>
      </c>
      <c r="D28" s="40">
        <v>-1147.8599999999972</v>
      </c>
    </row>
    <row r="29" spans="1:4" x14ac:dyDescent="0.2">
      <c r="A29" s="12" t="s">
        <v>64</v>
      </c>
      <c r="B29" s="12" t="s">
        <v>65</v>
      </c>
      <c r="C29" s="12" t="s">
        <v>55</v>
      </c>
      <c r="D29" s="40">
        <v>-45206.448919707378</v>
      </c>
    </row>
    <row r="30" spans="1:4" x14ac:dyDescent="0.2">
      <c r="A30" s="20" t="s">
        <v>336</v>
      </c>
      <c r="B30" s="21" t="s">
        <v>337</v>
      </c>
      <c r="C30" s="12" t="s">
        <v>279</v>
      </c>
      <c r="D30" s="40">
        <v>-372.88999999999618</v>
      </c>
    </row>
    <row r="31" spans="1:4" x14ac:dyDescent="0.2">
      <c r="A31" s="20" t="s">
        <v>322</v>
      </c>
      <c r="B31" s="21" t="s">
        <v>323</v>
      </c>
      <c r="C31" s="12" t="s">
        <v>88</v>
      </c>
      <c r="D31" s="40">
        <v>-1128.8183139467938</v>
      </c>
    </row>
    <row r="32" spans="1:4" x14ac:dyDescent="0.2">
      <c r="A32" s="12" t="s">
        <v>122</v>
      </c>
      <c r="B32" s="21" t="s">
        <v>123</v>
      </c>
      <c r="C32" s="12" t="s">
        <v>124</v>
      </c>
      <c r="D32" s="40">
        <v>-1606.8299999999808</v>
      </c>
    </row>
    <row r="33" spans="1:4" x14ac:dyDescent="0.2">
      <c r="A33" s="20" t="s">
        <v>80</v>
      </c>
      <c r="B33" s="21" t="s">
        <v>81</v>
      </c>
      <c r="C33" s="12" t="s">
        <v>55</v>
      </c>
      <c r="D33" s="40">
        <v>-12680.308442193649</v>
      </c>
    </row>
    <row r="34" spans="1:4" x14ac:dyDescent="0.2">
      <c r="A34" s="12" t="s">
        <v>240</v>
      </c>
      <c r="B34" s="12" t="s">
        <v>241</v>
      </c>
      <c r="C34" s="12" t="s">
        <v>55</v>
      </c>
      <c r="D34" s="40">
        <v>-41928.897012159185</v>
      </c>
    </row>
    <row r="35" spans="1:4" x14ac:dyDescent="0.2">
      <c r="A35" s="12" t="s">
        <v>162</v>
      </c>
      <c r="B35" s="12" t="s">
        <v>163</v>
      </c>
      <c r="C35" s="12" t="s">
        <v>100</v>
      </c>
      <c r="D35" s="40">
        <v>-93715.46</v>
      </c>
    </row>
    <row r="36" spans="1:4" x14ac:dyDescent="0.2">
      <c r="A36" s="12" t="s">
        <v>273</v>
      </c>
      <c r="B36" s="21" t="s">
        <v>274</v>
      </c>
      <c r="C36" s="12" t="s">
        <v>114</v>
      </c>
      <c r="D36" s="40">
        <v>-2210.6000787642374</v>
      </c>
    </row>
    <row r="37" spans="1:4" x14ac:dyDescent="0.2">
      <c r="A37" s="21" t="s">
        <v>242</v>
      </c>
      <c r="B37" s="21" t="s">
        <v>243</v>
      </c>
      <c r="C37" s="12" t="s">
        <v>55</v>
      </c>
      <c r="D37" s="40">
        <v>-43871.519999999997</v>
      </c>
    </row>
    <row r="38" spans="1:4" x14ac:dyDescent="0.2">
      <c r="A38" s="20" t="s">
        <v>164</v>
      </c>
      <c r="B38" s="21" t="s">
        <v>165</v>
      </c>
      <c r="C38" s="12" t="s">
        <v>100</v>
      </c>
      <c r="D38" s="40">
        <v>-773.50000000000921</v>
      </c>
    </row>
    <row r="39" spans="1:4" x14ac:dyDescent="0.2">
      <c r="A39" s="20" t="s">
        <v>182</v>
      </c>
      <c r="B39" s="21" t="s">
        <v>183</v>
      </c>
      <c r="C39" s="12" t="s">
        <v>100</v>
      </c>
      <c r="D39" s="40">
        <v>-1143.1999999999684</v>
      </c>
    </row>
    <row r="40" spans="1:4" x14ac:dyDescent="0.2">
      <c r="A40" s="20" t="s">
        <v>282</v>
      </c>
      <c r="B40" s="21" t="s">
        <v>283</v>
      </c>
      <c r="C40" s="12" t="s">
        <v>279</v>
      </c>
      <c r="D40" s="40">
        <v>-523.73999999995658</v>
      </c>
    </row>
    <row r="41" spans="1:4" x14ac:dyDescent="0.2">
      <c r="A41" s="12" t="s">
        <v>184</v>
      </c>
      <c r="B41" s="12" t="s">
        <v>185</v>
      </c>
      <c r="C41" s="12" t="s">
        <v>100</v>
      </c>
      <c r="D41" s="40">
        <v>-1167.0999999999981</v>
      </c>
    </row>
    <row r="42" spans="1:4" x14ac:dyDescent="0.2">
      <c r="A42" s="22" t="s">
        <v>166</v>
      </c>
      <c r="B42" s="21" t="s">
        <v>167</v>
      </c>
      <c r="C42" s="12" t="s">
        <v>100</v>
      </c>
      <c r="D42" s="40">
        <v>-388.60000000000548</v>
      </c>
    </row>
    <row r="43" spans="1:4" x14ac:dyDescent="0.2">
      <c r="A43" s="12" t="s">
        <v>151</v>
      </c>
      <c r="B43" s="12" t="s">
        <v>152</v>
      </c>
      <c r="C43" s="12" t="s">
        <v>97</v>
      </c>
      <c r="D43" s="40">
        <v>-1397.9399999999844</v>
      </c>
    </row>
    <row r="44" spans="1:4" x14ac:dyDescent="0.2">
      <c r="A44" s="22" t="s">
        <v>60</v>
      </c>
      <c r="B44" s="12" t="s">
        <v>61</v>
      </c>
      <c r="C44" s="12" t="s">
        <v>55</v>
      </c>
      <c r="D44" s="40">
        <v>-23806.090066703011</v>
      </c>
    </row>
    <row r="45" spans="1:4" x14ac:dyDescent="0.2">
      <c r="A45" s="20" t="s">
        <v>324</v>
      </c>
      <c r="B45" s="21" t="s">
        <v>325</v>
      </c>
      <c r="C45" s="12" t="s">
        <v>88</v>
      </c>
      <c r="D45" s="40">
        <v>-5439.8399999998846</v>
      </c>
    </row>
    <row r="46" spans="1:4" x14ac:dyDescent="0.2">
      <c r="A46" s="12" t="s">
        <v>284</v>
      </c>
      <c r="B46" s="23" t="s">
        <v>285</v>
      </c>
      <c r="C46" s="12" t="s">
        <v>279</v>
      </c>
      <c r="D46" s="40">
        <v>-23.870000000000097</v>
      </c>
    </row>
    <row r="47" spans="1:4" x14ac:dyDescent="0.2">
      <c r="A47" s="12" t="s">
        <v>277</v>
      </c>
      <c r="B47" s="21" t="s">
        <v>278</v>
      </c>
      <c r="C47" s="12" t="s">
        <v>279</v>
      </c>
      <c r="D47" s="40">
        <v>-339.84999999997842</v>
      </c>
    </row>
    <row r="48" spans="1:4" x14ac:dyDescent="0.2">
      <c r="A48" s="20" t="s">
        <v>125</v>
      </c>
      <c r="B48" s="21" t="s">
        <v>126</v>
      </c>
      <c r="C48" s="12" t="s">
        <v>124</v>
      </c>
      <c r="D48" s="40">
        <v>0</v>
      </c>
    </row>
    <row r="49" spans="1:4" x14ac:dyDescent="0.2">
      <c r="A49" s="12" t="s">
        <v>244</v>
      </c>
      <c r="B49" s="21" t="s">
        <v>245</v>
      </c>
      <c r="C49" s="12" t="s">
        <v>55</v>
      </c>
      <c r="D49" s="40">
        <v>-19207.440000000079</v>
      </c>
    </row>
    <row r="50" spans="1:4" x14ac:dyDescent="0.2">
      <c r="A50" s="20" t="s">
        <v>338</v>
      </c>
      <c r="B50" s="21" t="s">
        <v>339</v>
      </c>
      <c r="C50" s="12" t="s">
        <v>100</v>
      </c>
      <c r="D50" s="40">
        <v>-846.19999999998072</v>
      </c>
    </row>
    <row r="51" spans="1:4" x14ac:dyDescent="0.2">
      <c r="A51" s="20" t="s">
        <v>340</v>
      </c>
      <c r="B51" s="21" t="s">
        <v>341</v>
      </c>
      <c r="C51" s="12" t="s">
        <v>55</v>
      </c>
      <c r="D51" s="40">
        <v>-2273.0400000000072</v>
      </c>
    </row>
    <row r="52" spans="1:4" x14ac:dyDescent="0.2">
      <c r="A52" s="12" t="s">
        <v>155</v>
      </c>
      <c r="B52" s="12" t="s">
        <v>156</v>
      </c>
      <c r="C52" s="12" t="s">
        <v>97</v>
      </c>
      <c r="D52" s="40">
        <v>-1460.270000000002</v>
      </c>
    </row>
    <row r="53" spans="1:4" x14ac:dyDescent="0.2">
      <c r="A53" s="12" t="s">
        <v>246</v>
      </c>
      <c r="B53" s="21" t="s">
        <v>247</v>
      </c>
      <c r="C53" s="12" t="s">
        <v>55</v>
      </c>
      <c r="D53" s="40">
        <v>-59587.526617832671</v>
      </c>
    </row>
    <row r="54" spans="1:4" x14ac:dyDescent="0.2">
      <c r="A54" s="12" t="s">
        <v>139</v>
      </c>
      <c r="B54" s="21" t="s">
        <v>140</v>
      </c>
      <c r="C54" s="12" t="s">
        <v>124</v>
      </c>
      <c r="D54" s="40">
        <v>-4790.2799999999415</v>
      </c>
    </row>
    <row r="55" spans="1:4" x14ac:dyDescent="0.2">
      <c r="A55" s="12" t="s">
        <v>112</v>
      </c>
      <c r="B55" s="21" t="s">
        <v>113</v>
      </c>
      <c r="C55" s="12" t="s">
        <v>114</v>
      </c>
      <c r="D55" s="40">
        <v>-5904.6044142467454</v>
      </c>
    </row>
    <row r="56" spans="1:4" x14ac:dyDescent="0.2">
      <c r="A56" s="20" t="s">
        <v>168</v>
      </c>
      <c r="B56" s="21" t="s">
        <v>169</v>
      </c>
      <c r="C56" s="12" t="s">
        <v>100</v>
      </c>
      <c r="D56" s="40">
        <v>-2003.3999999999323</v>
      </c>
    </row>
    <row r="57" spans="1:4" x14ac:dyDescent="0.2">
      <c r="A57" s="12" t="s">
        <v>141</v>
      </c>
      <c r="B57" s="21" t="s">
        <v>142</v>
      </c>
      <c r="C57" s="12" t="s">
        <v>124</v>
      </c>
      <c r="D57" s="40">
        <v>-2535.9299999999694</v>
      </c>
    </row>
    <row r="58" spans="1:4" x14ac:dyDescent="0.2">
      <c r="A58" s="12" t="s">
        <v>110</v>
      </c>
      <c r="B58" s="21" t="s">
        <v>111</v>
      </c>
      <c r="C58" s="12" t="s">
        <v>97</v>
      </c>
      <c r="D58" s="40">
        <v>-604.25149102926764</v>
      </c>
    </row>
    <row r="59" spans="1:4" x14ac:dyDescent="0.2">
      <c r="A59" s="12" t="s">
        <v>286</v>
      </c>
      <c r="B59" s="12" t="s">
        <v>287</v>
      </c>
      <c r="C59" s="12" t="s">
        <v>279</v>
      </c>
      <c r="D59" s="40">
        <v>-1358.1399999998898</v>
      </c>
    </row>
    <row r="60" spans="1:4" x14ac:dyDescent="0.2">
      <c r="A60" s="22" t="s">
        <v>127</v>
      </c>
      <c r="B60" s="21" t="s">
        <v>128</v>
      </c>
      <c r="C60" s="12" t="s">
        <v>124</v>
      </c>
      <c r="D60" s="40">
        <v>-625.09999999999252</v>
      </c>
    </row>
    <row r="61" spans="1:4" x14ac:dyDescent="0.2">
      <c r="A61" s="12" t="s">
        <v>143</v>
      </c>
      <c r="B61" s="23" t="s">
        <v>144</v>
      </c>
      <c r="C61" s="12" t="s">
        <v>124</v>
      </c>
      <c r="D61" s="40">
        <v>-744.22999999999115</v>
      </c>
    </row>
    <row r="62" spans="1:4" x14ac:dyDescent="0.2">
      <c r="A62" s="20" t="s">
        <v>314</v>
      </c>
      <c r="B62" s="21" t="s">
        <v>315</v>
      </c>
      <c r="C62" s="12" t="s">
        <v>88</v>
      </c>
      <c r="D62" s="40">
        <v>-2801.99999999994</v>
      </c>
    </row>
    <row r="63" spans="1:4" x14ac:dyDescent="0.2">
      <c r="A63" s="12" t="s">
        <v>117</v>
      </c>
      <c r="B63" s="23" t="s">
        <v>118</v>
      </c>
      <c r="C63" s="12" t="s">
        <v>100</v>
      </c>
      <c r="D63" s="40">
        <v>-1476.3191472391047</v>
      </c>
    </row>
    <row r="64" spans="1:4" x14ac:dyDescent="0.2">
      <c r="A64" s="20" t="s">
        <v>342</v>
      </c>
      <c r="B64" s="21" t="s">
        <v>343</v>
      </c>
      <c r="C64" s="12" t="s">
        <v>114</v>
      </c>
      <c r="D64" s="40">
        <v>-1705.1400000000585</v>
      </c>
    </row>
    <row r="65" spans="1:4" x14ac:dyDescent="0.2">
      <c r="A65" s="12" t="s">
        <v>157</v>
      </c>
      <c r="B65" s="21" t="s">
        <v>158</v>
      </c>
      <c r="C65" s="12" t="s">
        <v>97</v>
      </c>
      <c r="D65" s="40">
        <v>-1738.5699999999947</v>
      </c>
    </row>
    <row r="66" spans="1:4" x14ac:dyDescent="0.2">
      <c r="A66" s="20" t="s">
        <v>201</v>
      </c>
      <c r="B66" s="21" t="s">
        <v>202</v>
      </c>
      <c r="C66" s="12" t="s">
        <v>91</v>
      </c>
      <c r="D66" s="40">
        <v>-6108.1168544244874</v>
      </c>
    </row>
    <row r="67" spans="1:4" x14ac:dyDescent="0.2">
      <c r="A67" s="20" t="s">
        <v>248</v>
      </c>
      <c r="B67" s="21" t="s">
        <v>249</v>
      </c>
      <c r="C67" s="12" t="s">
        <v>55</v>
      </c>
      <c r="D67" s="40">
        <v>-39839.520000000164</v>
      </c>
    </row>
    <row r="68" spans="1:4" x14ac:dyDescent="0.2">
      <c r="A68" s="20" t="s">
        <v>145</v>
      </c>
      <c r="B68" s="21" t="s">
        <v>146</v>
      </c>
      <c r="C68" s="12" t="s">
        <v>124</v>
      </c>
      <c r="D68" s="40">
        <v>-666.13999999999203</v>
      </c>
    </row>
    <row r="69" spans="1:4" x14ac:dyDescent="0.2">
      <c r="A69" s="20" t="s">
        <v>250</v>
      </c>
      <c r="B69" s="21" t="s">
        <v>251</v>
      </c>
      <c r="C69" s="12" t="s">
        <v>55</v>
      </c>
      <c r="D69" s="40">
        <v>-29016.960000000119</v>
      </c>
    </row>
    <row r="70" spans="1:4" x14ac:dyDescent="0.2">
      <c r="A70" s="20" t="s">
        <v>344</v>
      </c>
      <c r="B70" s="21" t="s">
        <v>345</v>
      </c>
      <c r="C70" s="12" t="s">
        <v>346</v>
      </c>
      <c r="D70" s="40">
        <v>0</v>
      </c>
    </row>
    <row r="71" spans="1:4" x14ac:dyDescent="0.2">
      <c r="A71" s="20" t="s">
        <v>203</v>
      </c>
      <c r="B71" s="21" t="s">
        <v>204</v>
      </c>
      <c r="C71" s="12" t="s">
        <v>91</v>
      </c>
      <c r="D71" s="40">
        <v>-13104.299999999932</v>
      </c>
    </row>
    <row r="72" spans="1:4" x14ac:dyDescent="0.2">
      <c r="A72" s="12" t="s">
        <v>74</v>
      </c>
      <c r="B72" s="21" t="s">
        <v>75</v>
      </c>
      <c r="C72" s="12" t="s">
        <v>55</v>
      </c>
      <c r="D72" s="40">
        <v>-41188.562453462939</v>
      </c>
    </row>
    <row r="73" spans="1:4" x14ac:dyDescent="0.2">
      <c r="A73" s="12" t="s">
        <v>292</v>
      </c>
      <c r="B73" s="21" t="s">
        <v>293</v>
      </c>
      <c r="C73" s="12" t="s">
        <v>94</v>
      </c>
      <c r="D73" s="40">
        <v>-1172.0000000001796</v>
      </c>
    </row>
    <row r="74" spans="1:4" x14ac:dyDescent="0.2">
      <c r="A74" s="12" t="s">
        <v>115</v>
      </c>
      <c r="B74" s="12" t="s">
        <v>116</v>
      </c>
      <c r="C74" s="12" t="s">
        <v>94</v>
      </c>
      <c r="D74" s="40">
        <v>-147.48400909787134</v>
      </c>
    </row>
    <row r="75" spans="1:4" x14ac:dyDescent="0.2">
      <c r="A75" s="12" t="s">
        <v>18</v>
      </c>
      <c r="B75" s="12" t="s">
        <v>19</v>
      </c>
      <c r="C75" s="12" t="s">
        <v>20</v>
      </c>
      <c r="D75" s="40">
        <v>815.70589189189946</v>
      </c>
    </row>
    <row r="76" spans="1:4" x14ac:dyDescent="0.2">
      <c r="A76" s="12" t="s">
        <v>72</v>
      </c>
      <c r="B76" s="21" t="s">
        <v>73</v>
      </c>
      <c r="C76" s="12" t="s">
        <v>55</v>
      </c>
      <c r="D76" s="40">
        <v>-50715.31696499417</v>
      </c>
    </row>
    <row r="77" spans="1:4" x14ac:dyDescent="0.2">
      <c r="A77" s="12" t="s">
        <v>62</v>
      </c>
      <c r="B77" s="12" t="s">
        <v>63</v>
      </c>
      <c r="C77" s="12" t="s">
        <v>55</v>
      </c>
      <c r="D77" s="40">
        <v>-25993.226138071812</v>
      </c>
    </row>
    <row r="78" spans="1:4" x14ac:dyDescent="0.2">
      <c r="A78" s="12" t="s">
        <v>294</v>
      </c>
      <c r="B78" s="23" t="s">
        <v>295</v>
      </c>
      <c r="C78" s="12" t="s">
        <v>94</v>
      </c>
      <c r="D78" s="40">
        <v>-260.36000000004009</v>
      </c>
    </row>
    <row r="79" spans="1:4" x14ac:dyDescent="0.2">
      <c r="A79" s="12" t="s">
        <v>220</v>
      </c>
      <c r="B79" s="23" t="s">
        <v>221</v>
      </c>
      <c r="C79" s="12" t="s">
        <v>213</v>
      </c>
      <c r="D79" s="40">
        <v>-183.98000000002708</v>
      </c>
    </row>
    <row r="80" spans="1:4" x14ac:dyDescent="0.2">
      <c r="A80" s="22" t="s">
        <v>147</v>
      </c>
      <c r="B80" s="12" t="s">
        <v>148</v>
      </c>
      <c r="C80" s="12" t="s">
        <v>124</v>
      </c>
      <c r="D80" s="40">
        <v>-1857.419999999925</v>
      </c>
    </row>
    <row r="81" spans="1:4" x14ac:dyDescent="0.2">
      <c r="A81" s="20" t="s">
        <v>106</v>
      </c>
      <c r="B81" s="21" t="s">
        <v>107</v>
      </c>
      <c r="C81" s="12" t="s">
        <v>100</v>
      </c>
      <c r="D81" s="40">
        <v>1154.6894211496888</v>
      </c>
    </row>
    <row r="82" spans="1:4" x14ac:dyDescent="0.2">
      <c r="A82" s="12" t="s">
        <v>149</v>
      </c>
      <c r="B82" s="21" t="s">
        <v>150</v>
      </c>
      <c r="C82" s="12" t="s">
        <v>124</v>
      </c>
      <c r="D82" s="40">
        <v>0</v>
      </c>
    </row>
    <row r="83" spans="1:4" x14ac:dyDescent="0.2">
      <c r="A83" s="20" t="s">
        <v>216</v>
      </c>
      <c r="B83" s="21" t="s">
        <v>217</v>
      </c>
      <c r="C83" s="12" t="s">
        <v>213</v>
      </c>
      <c r="D83" s="40">
        <v>-312.76000000004717</v>
      </c>
    </row>
    <row r="84" spans="1:4" x14ac:dyDescent="0.2">
      <c r="A84" s="12" t="s">
        <v>205</v>
      </c>
      <c r="B84" s="21" t="s">
        <v>206</v>
      </c>
      <c r="C84" s="12" t="s">
        <v>91</v>
      </c>
      <c r="D84" s="40">
        <v>-14344.879999999928</v>
      </c>
    </row>
    <row r="85" spans="1:4" x14ac:dyDescent="0.2">
      <c r="A85" s="20" t="s">
        <v>186</v>
      </c>
      <c r="B85" s="21" t="s">
        <v>187</v>
      </c>
      <c r="C85" s="12" t="s">
        <v>100</v>
      </c>
      <c r="D85" s="40">
        <v>-581.79999999997324</v>
      </c>
    </row>
    <row r="86" spans="1:4" x14ac:dyDescent="0.2">
      <c r="A86" s="12" t="s">
        <v>170</v>
      </c>
      <c r="B86" s="12" t="s">
        <v>171</v>
      </c>
      <c r="C86" s="12" t="s">
        <v>100</v>
      </c>
      <c r="D86" s="40">
        <v>-510.09999999998075</v>
      </c>
    </row>
    <row r="87" spans="1:4" x14ac:dyDescent="0.2">
      <c r="A87" s="21" t="s">
        <v>78</v>
      </c>
      <c r="B87" s="21" t="s">
        <v>79</v>
      </c>
      <c r="C87" s="12" t="s">
        <v>55</v>
      </c>
      <c r="D87" s="40">
        <v>-34675.915333668978</v>
      </c>
    </row>
    <row r="88" spans="1:4" x14ac:dyDescent="0.2">
      <c r="A88" s="20" t="s">
        <v>224</v>
      </c>
      <c r="B88" s="21" t="s">
        <v>225</v>
      </c>
      <c r="C88" s="12" t="s">
        <v>55</v>
      </c>
      <c r="D88" s="40">
        <v>-14426.16000000006</v>
      </c>
    </row>
    <row r="89" spans="1:4" x14ac:dyDescent="0.2">
      <c r="A89" s="20" t="s">
        <v>254</v>
      </c>
      <c r="B89" s="12" t="s">
        <v>253</v>
      </c>
      <c r="C89" s="12" t="s">
        <v>55</v>
      </c>
      <c r="D89" s="40">
        <v>-14343.840000000058</v>
      </c>
    </row>
    <row r="90" spans="1:4" x14ac:dyDescent="0.2">
      <c r="A90" s="12" t="s">
        <v>252</v>
      </c>
      <c r="B90" s="12" t="s">
        <v>253</v>
      </c>
      <c r="C90" s="12" t="s">
        <v>55</v>
      </c>
      <c r="D90" s="40">
        <v>0</v>
      </c>
    </row>
    <row r="91" spans="1:4" x14ac:dyDescent="0.2">
      <c r="A91" s="20" t="s">
        <v>188</v>
      </c>
      <c r="B91" s="21" t="s">
        <v>189</v>
      </c>
      <c r="C91" s="12" t="s">
        <v>100</v>
      </c>
      <c r="D91" s="40">
        <v>-3285.1000000000327</v>
      </c>
    </row>
    <row r="92" spans="1:4" x14ac:dyDescent="0.2">
      <c r="A92" s="12" t="s">
        <v>265</v>
      </c>
      <c r="B92" s="12" t="s">
        <v>266</v>
      </c>
      <c r="C92" s="12" t="s">
        <v>121</v>
      </c>
      <c r="D92" s="40">
        <v>-4077.3999999999796</v>
      </c>
    </row>
    <row r="93" spans="1:4" x14ac:dyDescent="0.2">
      <c r="A93" s="12" t="s">
        <v>82</v>
      </c>
      <c r="B93" s="21" t="s">
        <v>83</v>
      </c>
      <c r="C93" s="12" t="s">
        <v>55</v>
      </c>
      <c r="D93" s="40">
        <v>-23253.982244910905</v>
      </c>
    </row>
    <row r="94" spans="1:4" x14ac:dyDescent="0.2">
      <c r="A94" s="12" t="s">
        <v>103</v>
      </c>
      <c r="B94" s="21" t="s">
        <v>104</v>
      </c>
      <c r="C94" s="12" t="s">
        <v>105</v>
      </c>
      <c r="D94" s="40">
        <v>-1027.6340386808527</v>
      </c>
    </row>
    <row r="95" spans="1:4" x14ac:dyDescent="0.2">
      <c r="A95" s="12" t="s">
        <v>84</v>
      </c>
      <c r="B95" s="21" t="s">
        <v>85</v>
      </c>
      <c r="C95" s="12" t="s">
        <v>55</v>
      </c>
      <c r="D95" s="40">
        <v>-38299.316579686747</v>
      </c>
    </row>
    <row r="96" spans="1:4" x14ac:dyDescent="0.2">
      <c r="A96" s="20" t="s">
        <v>180</v>
      </c>
      <c r="B96" s="21" t="s">
        <v>181</v>
      </c>
      <c r="C96" s="12" t="s">
        <v>100</v>
      </c>
      <c r="D96" s="40">
        <v>-302.99999999999375</v>
      </c>
    </row>
    <row r="97" spans="1:4" x14ac:dyDescent="0.2">
      <c r="A97" s="20" t="s">
        <v>56</v>
      </c>
      <c r="B97" s="21" t="s">
        <v>57</v>
      </c>
      <c r="C97" s="12" t="s">
        <v>55</v>
      </c>
      <c r="D97" s="40">
        <v>14848.723797922072</v>
      </c>
    </row>
    <row r="98" spans="1:4" x14ac:dyDescent="0.2">
      <c r="A98" s="20" t="s">
        <v>98</v>
      </c>
      <c r="B98" s="21" t="s">
        <v>99</v>
      </c>
      <c r="C98" s="12" t="s">
        <v>100</v>
      </c>
      <c r="D98" s="40">
        <v>1647.3208305616927</v>
      </c>
    </row>
    <row r="99" spans="1:4" x14ac:dyDescent="0.2">
      <c r="A99" s="12" t="s">
        <v>296</v>
      </c>
      <c r="B99" s="21" t="s">
        <v>297</v>
      </c>
      <c r="C99" s="12" t="s">
        <v>94</v>
      </c>
      <c r="D99" s="40">
        <v>-149.6800000000234</v>
      </c>
    </row>
    <row r="100" spans="1:4" x14ac:dyDescent="0.2">
      <c r="A100" s="12" t="s">
        <v>129</v>
      </c>
      <c r="B100" s="21" t="s">
        <v>130</v>
      </c>
      <c r="C100" s="12" t="s">
        <v>124</v>
      </c>
      <c r="D100" s="40">
        <v>-3157.2299999999623</v>
      </c>
    </row>
    <row r="101" spans="1:4" x14ac:dyDescent="0.2">
      <c r="A101" s="12" t="s">
        <v>308</v>
      </c>
      <c r="B101" s="12" t="s">
        <v>309</v>
      </c>
      <c r="C101" s="12" t="s">
        <v>20</v>
      </c>
      <c r="D101" s="40">
        <v>-2038.6799999999996</v>
      </c>
    </row>
    <row r="102" spans="1:4" x14ac:dyDescent="0.2">
      <c r="A102" s="20" t="s">
        <v>257</v>
      </c>
      <c r="B102" s="21" t="s">
        <v>258</v>
      </c>
      <c r="C102" s="12" t="s">
        <v>121</v>
      </c>
      <c r="D102" s="40">
        <v>-12119.350000000146</v>
      </c>
    </row>
    <row r="103" spans="1:4" x14ac:dyDescent="0.2">
      <c r="A103" s="20" t="s">
        <v>347</v>
      </c>
      <c r="B103" s="21" t="s">
        <v>348</v>
      </c>
      <c r="C103" s="12" t="s">
        <v>121</v>
      </c>
      <c r="D103" s="40">
        <v>0</v>
      </c>
    </row>
    <row r="104" spans="1:4" x14ac:dyDescent="0.2">
      <c r="A104" s="20" t="s">
        <v>70</v>
      </c>
      <c r="B104" s="21" t="s">
        <v>71</v>
      </c>
      <c r="C104" s="12" t="s">
        <v>55</v>
      </c>
      <c r="D104" s="40">
        <v>-41171.475382062526</v>
      </c>
    </row>
    <row r="105" spans="1:4" x14ac:dyDescent="0.2">
      <c r="A105" s="20" t="s">
        <v>267</v>
      </c>
      <c r="B105" s="21" t="s">
        <v>268</v>
      </c>
      <c r="C105" s="12" t="s">
        <v>121</v>
      </c>
      <c r="D105" s="40">
        <v>-2550.410000000029</v>
      </c>
    </row>
    <row r="106" spans="1:4" x14ac:dyDescent="0.2">
      <c r="A106" s="12" t="s">
        <v>269</v>
      </c>
      <c r="B106" s="21" t="s">
        <v>270</v>
      </c>
      <c r="C106" s="12" t="s">
        <v>121</v>
      </c>
      <c r="D106" s="40">
        <v>-3497.9800000000419</v>
      </c>
    </row>
    <row r="107" spans="1:4" x14ac:dyDescent="0.2">
      <c r="A107" s="12" t="s">
        <v>172</v>
      </c>
      <c r="B107" s="21" t="s">
        <v>173</v>
      </c>
      <c r="C107" s="12" t="s">
        <v>100</v>
      </c>
      <c r="D107" s="40">
        <v>-973.80000000000405</v>
      </c>
    </row>
    <row r="108" spans="1:4" x14ac:dyDescent="0.2">
      <c r="A108" s="12" t="s">
        <v>207</v>
      </c>
      <c r="B108" s="23" t="s">
        <v>208</v>
      </c>
      <c r="C108" s="12" t="s">
        <v>91</v>
      </c>
      <c r="D108" s="40">
        <v>-836.87999999999579</v>
      </c>
    </row>
    <row r="109" spans="1:4" x14ac:dyDescent="0.2">
      <c r="A109" s="20" t="s">
        <v>310</v>
      </c>
      <c r="B109" s="21" t="s">
        <v>311</v>
      </c>
      <c r="C109" s="12" t="s">
        <v>20</v>
      </c>
      <c r="D109" s="40">
        <v>-4563.1668819660354</v>
      </c>
    </row>
    <row r="110" spans="1:4" x14ac:dyDescent="0.2">
      <c r="A110" s="12" t="s">
        <v>131</v>
      </c>
      <c r="B110" s="21" t="s">
        <v>132</v>
      </c>
      <c r="C110" s="12" t="s">
        <v>124</v>
      </c>
      <c r="D110" s="40">
        <v>-494.75999999999408</v>
      </c>
    </row>
    <row r="111" spans="1:4" x14ac:dyDescent="0.2">
      <c r="A111" s="12" t="s">
        <v>53</v>
      </c>
      <c r="B111" s="12" t="s">
        <v>54</v>
      </c>
      <c r="C111" s="12" t="s">
        <v>55</v>
      </c>
      <c r="D111" s="40">
        <v>-15441.400000000291</v>
      </c>
    </row>
    <row r="112" spans="1:4" x14ac:dyDescent="0.2">
      <c r="A112" s="12" t="s">
        <v>92</v>
      </c>
      <c r="B112" s="12" t="s">
        <v>93</v>
      </c>
      <c r="C112" s="12" t="s">
        <v>94</v>
      </c>
      <c r="D112" s="40">
        <v>803.66467535215463</v>
      </c>
    </row>
    <row r="113" spans="1:4" x14ac:dyDescent="0.2">
      <c r="A113" s="20" t="s">
        <v>326</v>
      </c>
      <c r="B113" s="21" t="s">
        <v>327</v>
      </c>
      <c r="C113" s="12" t="s">
        <v>279</v>
      </c>
      <c r="D113" s="40">
        <v>-286.43999999997442</v>
      </c>
    </row>
    <row r="114" spans="1:4" x14ac:dyDescent="0.2">
      <c r="A114" s="20" t="s">
        <v>288</v>
      </c>
      <c r="B114" s="21" t="s">
        <v>289</v>
      </c>
      <c r="C114" s="12" t="s">
        <v>279</v>
      </c>
      <c r="D114" s="40">
        <v>-945.55999999991377</v>
      </c>
    </row>
    <row r="115" spans="1:4" x14ac:dyDescent="0.2">
      <c r="A115" s="12" t="s">
        <v>209</v>
      </c>
      <c r="B115" s="23" t="s">
        <v>210</v>
      </c>
      <c r="C115" s="12" t="s">
        <v>91</v>
      </c>
      <c r="D115" s="40">
        <v>-1627.9999999999914</v>
      </c>
    </row>
    <row r="116" spans="1:4" x14ac:dyDescent="0.2">
      <c r="A116" s="20" t="s">
        <v>312</v>
      </c>
      <c r="B116" s="21" t="s">
        <v>313</v>
      </c>
      <c r="C116" s="12" t="s">
        <v>20</v>
      </c>
      <c r="D116" s="40">
        <v>-3237.5699999999947</v>
      </c>
    </row>
    <row r="117" spans="1:4" x14ac:dyDescent="0.2">
      <c r="A117" s="12" t="s">
        <v>95</v>
      </c>
      <c r="B117" s="12" t="s">
        <v>96</v>
      </c>
      <c r="C117" s="12" t="s">
        <v>97</v>
      </c>
      <c r="D117" s="40">
        <v>-890.18288946692951</v>
      </c>
    </row>
    <row r="118" spans="1:4" x14ac:dyDescent="0.2">
      <c r="A118" s="20" t="s">
        <v>255</v>
      </c>
      <c r="B118" s="21" t="s">
        <v>256</v>
      </c>
      <c r="C118" s="12" t="s">
        <v>55</v>
      </c>
      <c r="D118" s="40">
        <v>-33579.840000000135</v>
      </c>
    </row>
    <row r="119" spans="1:4" x14ac:dyDescent="0.2">
      <c r="A119" s="20" t="s">
        <v>76</v>
      </c>
      <c r="B119" s="21" t="s">
        <v>77</v>
      </c>
      <c r="C119" s="12" t="s">
        <v>55</v>
      </c>
      <c r="D119" s="40">
        <v>-33818.808306238207</v>
      </c>
    </row>
    <row r="120" spans="1:4" x14ac:dyDescent="0.2">
      <c r="A120" s="12" t="s">
        <v>190</v>
      </c>
      <c r="B120" s="21" t="s">
        <v>191</v>
      </c>
      <c r="C120" s="12" t="s">
        <v>100</v>
      </c>
      <c r="D120" s="40">
        <v>-3592.3999999998691</v>
      </c>
    </row>
    <row r="121" spans="1:4" x14ac:dyDescent="0.2">
      <c r="A121" s="12" t="s">
        <v>275</v>
      </c>
      <c r="B121" s="12" t="s">
        <v>276</v>
      </c>
      <c r="C121" s="12" t="s">
        <v>114</v>
      </c>
      <c r="D121" s="40">
        <v>-1807.9402574779845</v>
      </c>
    </row>
    <row r="122" spans="1:4" x14ac:dyDescent="0.2">
      <c r="A122" s="20" t="s">
        <v>119</v>
      </c>
      <c r="B122" s="21" t="s">
        <v>120</v>
      </c>
      <c r="C122" s="12" t="s">
        <v>121</v>
      </c>
      <c r="D122" s="40">
        <v>-6479.9033561643982</v>
      </c>
    </row>
    <row r="123" spans="1:4" x14ac:dyDescent="0.2">
      <c r="A123" s="20" t="s">
        <v>133</v>
      </c>
      <c r="B123" s="21" t="s">
        <v>134</v>
      </c>
      <c r="C123" s="12" t="s">
        <v>124</v>
      </c>
      <c r="D123" s="40">
        <v>-1374.0799999999836</v>
      </c>
    </row>
    <row r="124" spans="1:4" x14ac:dyDescent="0.2">
      <c r="A124" s="12" t="s">
        <v>159</v>
      </c>
      <c r="B124" s="12" t="s">
        <v>160</v>
      </c>
      <c r="C124" s="12" t="s">
        <v>161</v>
      </c>
      <c r="D124" s="40">
        <v>0</v>
      </c>
    </row>
    <row r="125" spans="1:4" x14ac:dyDescent="0.2">
      <c r="A125" s="20" t="s">
        <v>300</v>
      </c>
      <c r="B125" s="21" t="s">
        <v>301</v>
      </c>
      <c r="C125" s="12" t="s">
        <v>20</v>
      </c>
      <c r="D125" s="40">
        <v>-4667.8799999999837</v>
      </c>
    </row>
    <row r="126" spans="1:4" x14ac:dyDescent="0.2">
      <c r="A126" s="20" t="s">
        <v>197</v>
      </c>
      <c r="B126" s="21" t="s">
        <v>198</v>
      </c>
      <c r="C126" s="12" t="s">
        <v>91</v>
      </c>
      <c r="D126" s="40">
        <v>-213554.06000000003</v>
      </c>
    </row>
    <row r="127" spans="1:4" x14ac:dyDescent="0.2">
      <c r="A127" s="20" t="s">
        <v>195</v>
      </c>
      <c r="B127" s="21" t="s">
        <v>196</v>
      </c>
      <c r="C127" s="12" t="s">
        <v>194</v>
      </c>
      <c r="D127" s="40">
        <v>-921.29999999998802</v>
      </c>
    </row>
    <row r="128" spans="1:4" x14ac:dyDescent="0.2">
      <c r="A128" s="20" t="s">
        <v>316</v>
      </c>
      <c r="B128" s="21" t="s">
        <v>317</v>
      </c>
      <c r="C128" s="12" t="s">
        <v>88</v>
      </c>
      <c r="D128" s="40">
        <v>-5155.4399999998896</v>
      </c>
    </row>
    <row r="129" spans="1:4" x14ac:dyDescent="0.2">
      <c r="A129" s="20" t="s">
        <v>259</v>
      </c>
      <c r="B129" s="21" t="s">
        <v>260</v>
      </c>
      <c r="C129" s="12" t="s">
        <v>121</v>
      </c>
      <c r="D129" s="40">
        <v>-5298.4000000000651</v>
      </c>
    </row>
    <row r="130" spans="1:4" x14ac:dyDescent="0.2">
      <c r="A130" s="20" t="s">
        <v>349</v>
      </c>
      <c r="B130" s="21" t="s">
        <v>350</v>
      </c>
      <c r="C130" s="12" t="s">
        <v>88</v>
      </c>
      <c r="D130" s="40">
        <v>-102961.84999999999</v>
      </c>
    </row>
    <row r="131" spans="1:4" x14ac:dyDescent="0.2">
      <c r="A131" s="20" t="s">
        <v>153</v>
      </c>
      <c r="B131" s="21" t="s">
        <v>154</v>
      </c>
      <c r="C131" s="12" t="s">
        <v>97</v>
      </c>
      <c r="D131" s="40">
        <v>-2525.3999999999814</v>
      </c>
    </row>
    <row r="132" spans="1:4" x14ac:dyDescent="0.2">
      <c r="A132" s="20" t="s">
        <v>318</v>
      </c>
      <c r="B132" s="21" t="s">
        <v>319</v>
      </c>
      <c r="C132" s="12" t="s">
        <v>88</v>
      </c>
      <c r="D132" s="40">
        <v>-6536.1599999998643</v>
      </c>
    </row>
    <row r="133" spans="1:4" x14ac:dyDescent="0.2">
      <c r="A133" s="20" t="s">
        <v>351</v>
      </c>
      <c r="B133" s="21" t="s">
        <v>352</v>
      </c>
      <c r="C133" s="12" t="s">
        <v>124</v>
      </c>
      <c r="D133" s="40">
        <v>-29.639999999999645</v>
      </c>
    </row>
    <row r="134" spans="1:4" x14ac:dyDescent="0.2">
      <c r="A134" s="12" t="s">
        <v>280</v>
      </c>
      <c r="B134" s="23" t="s">
        <v>281</v>
      </c>
      <c r="C134" s="12" t="s">
        <v>279</v>
      </c>
      <c r="D134" s="40">
        <v>-447.85999999995636</v>
      </c>
    </row>
    <row r="135" spans="1:4" x14ac:dyDescent="0.2">
      <c r="A135" s="20" t="s">
        <v>226</v>
      </c>
      <c r="B135" s="21" t="s">
        <v>227</v>
      </c>
      <c r="C135" s="12" t="s">
        <v>55</v>
      </c>
      <c r="D135" s="40">
        <v>-15066.24000000006</v>
      </c>
    </row>
    <row r="136" spans="1:4" x14ac:dyDescent="0.2">
      <c r="A136" s="12" t="s">
        <v>302</v>
      </c>
      <c r="B136" s="23" t="s">
        <v>303</v>
      </c>
      <c r="C136" s="12" t="s">
        <v>20</v>
      </c>
      <c r="D136" s="40">
        <v>-856.37999999999909</v>
      </c>
    </row>
    <row r="137" spans="1:4" x14ac:dyDescent="0.2">
      <c r="A137" s="12" t="s">
        <v>228</v>
      </c>
      <c r="B137" s="21" t="s">
        <v>229</v>
      </c>
      <c r="C137" s="12" t="s">
        <v>55</v>
      </c>
      <c r="D137" s="40">
        <v>-44105.040000000183</v>
      </c>
    </row>
    <row r="138" spans="1:4" x14ac:dyDescent="0.2">
      <c r="A138" s="20" t="s">
        <v>230</v>
      </c>
      <c r="B138" s="21" t="s">
        <v>231</v>
      </c>
      <c r="C138" s="12" t="s">
        <v>55</v>
      </c>
      <c r="D138" s="40">
        <v>-20366.640000000069</v>
      </c>
    </row>
    <row r="139" spans="1:4" x14ac:dyDescent="0.2">
      <c r="A139" s="12" t="s">
        <v>174</v>
      </c>
      <c r="B139" s="23" t="s">
        <v>175</v>
      </c>
      <c r="C139" s="12" t="s">
        <v>100</v>
      </c>
      <c r="D139" s="40">
        <v>-1152.6000000000081</v>
      </c>
    </row>
    <row r="140" spans="1:4" x14ac:dyDescent="0.2">
      <c r="A140" s="20" t="s">
        <v>101</v>
      </c>
      <c r="B140" s="21" t="s">
        <v>102</v>
      </c>
      <c r="C140" s="12" t="s">
        <v>100</v>
      </c>
      <c r="D140" s="40">
        <v>2422.5574945064986</v>
      </c>
    </row>
    <row r="141" spans="1:4" x14ac:dyDescent="0.2">
      <c r="A141" s="20" t="s">
        <v>304</v>
      </c>
      <c r="B141" s="21" t="s">
        <v>305</v>
      </c>
      <c r="C141" s="12" t="s">
        <v>20</v>
      </c>
      <c r="D141" s="40">
        <v>-3983.6999999999534</v>
      </c>
    </row>
    <row r="142" spans="1:4" x14ac:dyDescent="0.2">
      <c r="A142" s="12" t="s">
        <v>261</v>
      </c>
      <c r="B142" s="21" t="s">
        <v>262</v>
      </c>
      <c r="C142" s="12" t="s">
        <v>121</v>
      </c>
      <c r="D142" s="40">
        <v>-6981.5300000000861</v>
      </c>
    </row>
    <row r="143" spans="1:4" x14ac:dyDescent="0.2">
      <c r="A143" s="12" t="s">
        <v>271</v>
      </c>
      <c r="B143" s="21" t="s">
        <v>272</v>
      </c>
      <c r="C143" s="12" t="s">
        <v>114</v>
      </c>
      <c r="D143" s="40">
        <v>-292.50000000001108</v>
      </c>
    </row>
    <row r="144" spans="1:4" x14ac:dyDescent="0.2">
      <c r="A144" s="20" t="s">
        <v>108</v>
      </c>
      <c r="B144" s="21" t="s">
        <v>109</v>
      </c>
      <c r="C144" s="12" t="s">
        <v>88</v>
      </c>
      <c r="D144" s="40">
        <v>-14107.405622003786</v>
      </c>
    </row>
    <row r="145" spans="1:4" x14ac:dyDescent="0.2">
      <c r="A145" s="21" t="s">
        <v>135</v>
      </c>
      <c r="B145" s="21" t="s">
        <v>136</v>
      </c>
      <c r="C145" s="12" t="s">
        <v>124</v>
      </c>
      <c r="D145" s="40">
        <v>-1858.3899999999778</v>
      </c>
    </row>
    <row r="146" spans="1:4" x14ac:dyDescent="0.2">
      <c r="A146" s="12" t="s">
        <v>306</v>
      </c>
      <c r="B146" s="21" t="s">
        <v>307</v>
      </c>
      <c r="C146" s="12" t="s">
        <v>20</v>
      </c>
      <c r="D146" s="40">
        <v>-2824.7099999999728</v>
      </c>
    </row>
    <row r="147" spans="1:4" x14ac:dyDescent="0.2">
      <c r="A147" s="20" t="s">
        <v>176</v>
      </c>
      <c r="B147" s="21" t="s">
        <v>177</v>
      </c>
      <c r="C147" s="12" t="s">
        <v>100</v>
      </c>
      <c r="D147" s="40">
        <v>-633.69999999999425</v>
      </c>
    </row>
    <row r="148" spans="1:4" x14ac:dyDescent="0.2">
      <c r="A148" s="12" t="s">
        <v>199</v>
      </c>
      <c r="B148" s="12" t="s">
        <v>200</v>
      </c>
      <c r="C148" s="12" t="s">
        <v>91</v>
      </c>
      <c r="D148" s="40">
        <v>-10360.239999999947</v>
      </c>
    </row>
  </sheetData>
  <autoFilter ref="A6:D6" xr:uid="{59EA654C-EF18-4B19-9AD0-74AFB243BC05}">
    <sortState xmlns:xlrd2="http://schemas.microsoft.com/office/spreadsheetml/2017/richdata2" ref="A7:D148">
      <sortCondition ref="B6"/>
    </sortState>
  </autoFilter>
  <sortState xmlns:xlrd2="http://schemas.microsoft.com/office/spreadsheetml/2017/richdata2" ref="A7:D148">
    <sortCondition descending="1" ref="D7:D148"/>
    <sortCondition ref="B7:B148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8DB58-B4B3-4C6E-9EB1-3B7054A10729}">
  <sheetPr>
    <pageSetUpPr fitToPage="1"/>
  </sheetPr>
  <dimension ref="A2:M2358"/>
  <sheetViews>
    <sheetView zoomScale="80" zoomScaleNormal="80" workbookViewId="0">
      <pane ySplit="6" topLeftCell="A7" activePane="bottomLeft" state="frozen"/>
      <selection pane="bottomLeft"/>
    </sheetView>
  </sheetViews>
  <sheetFormatPr defaultRowHeight="12" x14ac:dyDescent="0.2"/>
  <cols>
    <col min="1" max="1" width="10.85546875" customWidth="1"/>
    <col min="2" max="2" width="34.140625" customWidth="1"/>
    <col min="3" max="3" width="16.5703125" customWidth="1"/>
    <col min="4" max="4" width="26.28515625" customWidth="1"/>
    <col min="5" max="5" width="11.5703125" bestFit="1" customWidth="1"/>
    <col min="8" max="8" width="8.85546875" style="74"/>
    <col min="10" max="10" width="10" bestFit="1" customWidth="1"/>
    <col min="11" max="11" width="12" style="93" bestFit="1" customWidth="1"/>
    <col min="12" max="12" width="15" customWidth="1"/>
    <col min="13" max="13" width="15.42578125" bestFit="1" customWidth="1"/>
  </cols>
  <sheetData>
    <row r="2" spans="1:13" ht="15.75" x14ac:dyDescent="0.25">
      <c r="C2" s="1" t="s">
        <v>353</v>
      </c>
      <c r="E2" s="2"/>
    </row>
    <row r="3" spans="1:13" ht="12.75" thickBot="1" x14ac:dyDescent="0.25"/>
    <row r="4" spans="1:13" ht="13.5" thickBot="1" x14ac:dyDescent="0.3">
      <c r="K4" s="94" t="s">
        <v>329</v>
      </c>
      <c r="L4" s="24">
        <f>SUM(L7:L2358)</f>
        <v>-3453783.5717660305</v>
      </c>
      <c r="M4" s="24">
        <f>SUM(M7:M2358)</f>
        <v>-3453783.5717660361</v>
      </c>
    </row>
    <row r="5" spans="1:13" ht="12.75" x14ac:dyDescent="0.2">
      <c r="A5" s="5" t="s">
        <v>1</v>
      </c>
      <c r="B5" s="5"/>
      <c r="C5" s="6" t="s">
        <v>2</v>
      </c>
      <c r="D5" s="7"/>
      <c r="E5" s="7"/>
      <c r="F5" s="4">
        <v>2018</v>
      </c>
      <c r="G5" s="4"/>
    </row>
    <row r="6" spans="1:13" ht="39" thickBot="1" x14ac:dyDescent="0.25">
      <c r="A6" s="8" t="s">
        <v>7</v>
      </c>
      <c r="B6" s="8" t="s">
        <v>8</v>
      </c>
      <c r="C6" s="9" t="s">
        <v>10</v>
      </c>
      <c r="D6" s="10" t="s">
        <v>11</v>
      </c>
      <c r="E6" s="11" t="s">
        <v>12</v>
      </c>
      <c r="F6" s="25" t="s">
        <v>468</v>
      </c>
      <c r="G6" s="25" t="s">
        <v>355</v>
      </c>
      <c r="H6" s="97" t="s">
        <v>356</v>
      </c>
      <c r="I6" s="25" t="s">
        <v>15</v>
      </c>
      <c r="J6" s="25" t="s">
        <v>16</v>
      </c>
      <c r="K6" s="95" t="s">
        <v>357</v>
      </c>
      <c r="L6" s="25" t="s">
        <v>17</v>
      </c>
      <c r="M6" s="57" t="s">
        <v>466</v>
      </c>
    </row>
    <row r="7" spans="1:13" x14ac:dyDescent="0.2">
      <c r="A7" s="20" t="s">
        <v>192</v>
      </c>
      <c r="B7" s="21" t="s">
        <v>193</v>
      </c>
      <c r="C7" s="26" t="s">
        <v>21</v>
      </c>
      <c r="D7" s="27" t="s">
        <v>22</v>
      </c>
      <c r="E7" s="28">
        <v>3301</v>
      </c>
      <c r="F7" s="18">
        <v>86.46</v>
      </c>
      <c r="G7" s="18">
        <v>85.95</v>
      </c>
      <c r="H7" s="98">
        <v>0</v>
      </c>
      <c r="I7" s="18">
        <f t="shared" ref="I7:I70" si="0">+G7+H7</f>
        <v>85.95</v>
      </c>
      <c r="J7" s="18">
        <f t="shared" ref="J7:J70" si="1">+I7-F7</f>
        <v>-0.50999999999999091</v>
      </c>
      <c r="K7" s="96">
        <v>28</v>
      </c>
      <c r="L7" s="18">
        <f t="shared" ref="L7:L70" si="2">+J7*K7</f>
        <v>-14.279999999999745</v>
      </c>
      <c r="M7" s="40">
        <v>-5236.1699999999619</v>
      </c>
    </row>
    <row r="8" spans="1:13" x14ac:dyDescent="0.2">
      <c r="A8" s="20" t="s">
        <v>192</v>
      </c>
      <c r="B8" s="21" t="s">
        <v>193</v>
      </c>
      <c r="C8" s="26" t="s">
        <v>23</v>
      </c>
      <c r="D8" s="27" t="s">
        <v>24</v>
      </c>
      <c r="E8" s="28">
        <v>3303</v>
      </c>
      <c r="F8" s="18">
        <v>93.829999999999984</v>
      </c>
      <c r="G8" s="18">
        <v>93.32</v>
      </c>
      <c r="H8" s="98">
        <v>0</v>
      </c>
      <c r="I8" s="18">
        <f t="shared" si="0"/>
        <v>93.32</v>
      </c>
      <c r="J8" s="18">
        <f t="shared" si="1"/>
        <v>-0.50999999999999091</v>
      </c>
      <c r="K8" s="96">
        <v>0</v>
      </c>
      <c r="L8" s="18">
        <f t="shared" si="2"/>
        <v>0</v>
      </c>
    </row>
    <row r="9" spans="1:13" x14ac:dyDescent="0.2">
      <c r="A9" s="20" t="s">
        <v>192</v>
      </c>
      <c r="B9" s="21" t="s">
        <v>193</v>
      </c>
      <c r="C9" s="26" t="s">
        <v>25</v>
      </c>
      <c r="D9" s="27" t="s">
        <v>26</v>
      </c>
      <c r="E9" s="28">
        <v>3305</v>
      </c>
      <c r="F9" s="18">
        <v>84.52</v>
      </c>
      <c r="G9" s="18">
        <v>84.01</v>
      </c>
      <c r="H9" s="98">
        <v>0</v>
      </c>
      <c r="I9" s="18">
        <f t="shared" si="0"/>
        <v>84.01</v>
      </c>
      <c r="J9" s="18">
        <f t="shared" si="1"/>
        <v>-0.50999999999999091</v>
      </c>
      <c r="K9" s="96">
        <v>0</v>
      </c>
      <c r="L9" s="18">
        <f t="shared" si="2"/>
        <v>0</v>
      </c>
    </row>
    <row r="10" spans="1:13" x14ac:dyDescent="0.2">
      <c r="A10" s="20" t="s">
        <v>192</v>
      </c>
      <c r="B10" s="21" t="s">
        <v>193</v>
      </c>
      <c r="C10" s="26" t="s">
        <v>27</v>
      </c>
      <c r="D10" s="27" t="s">
        <v>28</v>
      </c>
      <c r="E10" s="28">
        <v>3307</v>
      </c>
      <c r="F10" s="18">
        <v>92.289999999999992</v>
      </c>
      <c r="G10" s="18">
        <v>91.78</v>
      </c>
      <c r="H10" s="98">
        <v>0</v>
      </c>
      <c r="I10" s="18">
        <f t="shared" si="0"/>
        <v>91.78</v>
      </c>
      <c r="J10" s="18">
        <f t="shared" si="1"/>
        <v>-0.50999999999999091</v>
      </c>
      <c r="K10" s="96">
        <v>0</v>
      </c>
      <c r="L10" s="18">
        <f t="shared" si="2"/>
        <v>0</v>
      </c>
    </row>
    <row r="11" spans="1:13" x14ac:dyDescent="0.2">
      <c r="A11" s="20" t="s">
        <v>192</v>
      </c>
      <c r="B11" s="21" t="s">
        <v>193</v>
      </c>
      <c r="C11" s="26" t="s">
        <v>29</v>
      </c>
      <c r="D11" s="27" t="s">
        <v>30</v>
      </c>
      <c r="E11" s="28">
        <v>3309</v>
      </c>
      <c r="F11" s="18">
        <v>57.47</v>
      </c>
      <c r="G11" s="18">
        <v>56.96</v>
      </c>
      <c r="H11" s="98">
        <v>0</v>
      </c>
      <c r="I11" s="18">
        <f t="shared" si="0"/>
        <v>56.96</v>
      </c>
      <c r="J11" s="18">
        <f t="shared" si="1"/>
        <v>-0.50999999999999801</v>
      </c>
      <c r="K11" s="96">
        <v>1186</v>
      </c>
      <c r="L11" s="18">
        <f t="shared" si="2"/>
        <v>-604.85999999999763</v>
      </c>
    </row>
    <row r="12" spans="1:13" x14ac:dyDescent="0.2">
      <c r="A12" s="20" t="s">
        <v>192</v>
      </c>
      <c r="B12" s="21" t="s">
        <v>193</v>
      </c>
      <c r="C12" s="26" t="s">
        <v>31</v>
      </c>
      <c r="D12" s="27" t="s">
        <v>32</v>
      </c>
      <c r="E12" s="28">
        <v>3311</v>
      </c>
      <c r="F12" s="18">
        <v>73.459999999999994</v>
      </c>
      <c r="G12" s="18">
        <v>72.95</v>
      </c>
      <c r="H12" s="98">
        <v>0</v>
      </c>
      <c r="I12" s="18">
        <f t="shared" si="0"/>
        <v>72.95</v>
      </c>
      <c r="J12" s="18">
        <f t="shared" si="1"/>
        <v>-0.50999999999999091</v>
      </c>
      <c r="K12" s="96">
        <v>26</v>
      </c>
      <c r="L12" s="18">
        <f t="shared" si="2"/>
        <v>-13.259999999999764</v>
      </c>
    </row>
    <row r="13" spans="1:13" x14ac:dyDescent="0.2">
      <c r="A13" s="20" t="s">
        <v>192</v>
      </c>
      <c r="B13" s="21" t="s">
        <v>193</v>
      </c>
      <c r="C13" s="26" t="s">
        <v>33</v>
      </c>
      <c r="D13" s="27" t="s">
        <v>34</v>
      </c>
      <c r="E13" s="28">
        <v>3313</v>
      </c>
      <c r="F13" s="18">
        <v>78.099999999999994</v>
      </c>
      <c r="G13" s="18">
        <v>77.59</v>
      </c>
      <c r="H13" s="98">
        <v>0</v>
      </c>
      <c r="I13" s="18">
        <f t="shared" si="0"/>
        <v>77.59</v>
      </c>
      <c r="J13" s="18">
        <f t="shared" si="1"/>
        <v>-0.50999999999999091</v>
      </c>
      <c r="K13" s="96">
        <v>0</v>
      </c>
      <c r="L13" s="18">
        <f t="shared" si="2"/>
        <v>0</v>
      </c>
    </row>
    <row r="14" spans="1:13" x14ac:dyDescent="0.2">
      <c r="A14" s="20" t="s">
        <v>192</v>
      </c>
      <c r="B14" s="21" t="s">
        <v>193</v>
      </c>
      <c r="C14" s="26" t="s">
        <v>35</v>
      </c>
      <c r="D14" s="27" t="s">
        <v>36</v>
      </c>
      <c r="E14" s="28">
        <v>3315</v>
      </c>
      <c r="F14" s="18">
        <v>88.82</v>
      </c>
      <c r="G14" s="18">
        <v>88.31</v>
      </c>
      <c r="H14" s="98">
        <v>0</v>
      </c>
      <c r="I14" s="18">
        <f t="shared" si="0"/>
        <v>88.31</v>
      </c>
      <c r="J14" s="18">
        <f t="shared" si="1"/>
        <v>-0.50999999999999091</v>
      </c>
      <c r="K14" s="96">
        <v>0</v>
      </c>
      <c r="L14" s="18">
        <f t="shared" si="2"/>
        <v>0</v>
      </c>
    </row>
    <row r="15" spans="1:13" x14ac:dyDescent="0.2">
      <c r="A15" s="20" t="s">
        <v>192</v>
      </c>
      <c r="B15" s="21" t="s">
        <v>193</v>
      </c>
      <c r="C15" s="26" t="s">
        <v>37</v>
      </c>
      <c r="D15" s="27" t="s">
        <v>38</v>
      </c>
      <c r="E15" s="28">
        <v>3317</v>
      </c>
      <c r="F15" s="18">
        <v>57.1</v>
      </c>
      <c r="G15" s="18">
        <v>56.59</v>
      </c>
      <c r="H15" s="98">
        <v>0</v>
      </c>
      <c r="I15" s="18">
        <f t="shared" si="0"/>
        <v>56.59</v>
      </c>
      <c r="J15" s="18">
        <f t="shared" si="1"/>
        <v>-0.50999999999999801</v>
      </c>
      <c r="K15" s="96">
        <v>0</v>
      </c>
      <c r="L15" s="18">
        <f t="shared" si="2"/>
        <v>0</v>
      </c>
    </row>
    <row r="16" spans="1:13" x14ac:dyDescent="0.2">
      <c r="A16" s="20" t="s">
        <v>192</v>
      </c>
      <c r="B16" s="21" t="s">
        <v>193</v>
      </c>
      <c r="C16" s="26" t="s">
        <v>39</v>
      </c>
      <c r="D16" s="27" t="s">
        <v>40</v>
      </c>
      <c r="E16" s="28">
        <v>3319</v>
      </c>
      <c r="F16" s="18">
        <v>68.399999999999991</v>
      </c>
      <c r="G16" s="18">
        <v>67.89</v>
      </c>
      <c r="H16" s="98">
        <v>0</v>
      </c>
      <c r="I16" s="18">
        <f t="shared" si="0"/>
        <v>67.89</v>
      </c>
      <c r="J16" s="18">
        <f t="shared" si="1"/>
        <v>-0.50999999999999091</v>
      </c>
      <c r="K16" s="96">
        <v>2346</v>
      </c>
      <c r="L16" s="18">
        <f t="shared" si="2"/>
        <v>-1196.4599999999787</v>
      </c>
    </row>
    <row r="17" spans="1:13" x14ac:dyDescent="0.2">
      <c r="A17" s="20" t="s">
        <v>192</v>
      </c>
      <c r="B17" s="21" t="s">
        <v>193</v>
      </c>
      <c r="C17" s="26" t="s">
        <v>41</v>
      </c>
      <c r="D17" s="27" t="s">
        <v>42</v>
      </c>
      <c r="E17" s="28">
        <v>3321</v>
      </c>
      <c r="F17" s="18">
        <v>75.759999999999991</v>
      </c>
      <c r="G17" s="18">
        <v>75.25</v>
      </c>
      <c r="H17" s="98">
        <v>0</v>
      </c>
      <c r="I17" s="18">
        <f t="shared" si="0"/>
        <v>75.25</v>
      </c>
      <c r="J17" s="18">
        <f t="shared" si="1"/>
        <v>-0.50999999999999091</v>
      </c>
      <c r="K17" s="96">
        <v>19</v>
      </c>
      <c r="L17" s="18">
        <f t="shared" si="2"/>
        <v>-9.6899999999998272</v>
      </c>
    </row>
    <row r="18" spans="1:13" x14ac:dyDescent="0.2">
      <c r="A18" s="20" t="s">
        <v>192</v>
      </c>
      <c r="B18" s="21" t="s">
        <v>193</v>
      </c>
      <c r="C18" s="26" t="s">
        <v>43</v>
      </c>
      <c r="D18" s="27" t="s">
        <v>44</v>
      </c>
      <c r="E18" s="28">
        <v>3323</v>
      </c>
      <c r="F18" s="18">
        <v>48.86</v>
      </c>
      <c r="G18" s="18">
        <v>48.35</v>
      </c>
      <c r="H18" s="98">
        <v>0</v>
      </c>
      <c r="I18" s="18">
        <f t="shared" si="0"/>
        <v>48.35</v>
      </c>
      <c r="J18" s="18">
        <f t="shared" si="1"/>
        <v>-0.50999999999999801</v>
      </c>
      <c r="K18" s="96">
        <v>0</v>
      </c>
      <c r="L18" s="18">
        <f t="shared" si="2"/>
        <v>0</v>
      </c>
    </row>
    <row r="19" spans="1:13" x14ac:dyDescent="0.2">
      <c r="A19" s="20" t="s">
        <v>192</v>
      </c>
      <c r="B19" s="21" t="s">
        <v>193</v>
      </c>
      <c r="C19" s="26" t="s">
        <v>45</v>
      </c>
      <c r="D19" s="27" t="s">
        <v>46</v>
      </c>
      <c r="E19" s="28">
        <v>3325</v>
      </c>
      <c r="F19" s="18">
        <v>61.76</v>
      </c>
      <c r="G19" s="18">
        <v>61.25</v>
      </c>
      <c r="H19" s="98">
        <v>0</v>
      </c>
      <c r="I19" s="18">
        <f t="shared" si="0"/>
        <v>61.25</v>
      </c>
      <c r="J19" s="18">
        <f t="shared" si="1"/>
        <v>-0.50999999999999801</v>
      </c>
      <c r="K19" s="96">
        <v>6629</v>
      </c>
      <c r="L19" s="18">
        <f t="shared" si="2"/>
        <v>-3380.7899999999868</v>
      </c>
    </row>
    <row r="20" spans="1:13" x14ac:dyDescent="0.2">
      <c r="A20" s="20" t="s">
        <v>192</v>
      </c>
      <c r="B20" s="21" t="s">
        <v>193</v>
      </c>
      <c r="C20" s="26" t="s">
        <v>47</v>
      </c>
      <c r="D20" s="27" t="s">
        <v>48</v>
      </c>
      <c r="E20" s="28">
        <v>3327</v>
      </c>
      <c r="F20" s="18">
        <v>68.399999999999991</v>
      </c>
      <c r="G20" s="18">
        <v>67.89</v>
      </c>
      <c r="H20" s="98">
        <v>0</v>
      </c>
      <c r="I20" s="18">
        <f t="shared" si="0"/>
        <v>67.89</v>
      </c>
      <c r="J20" s="18">
        <f t="shared" si="1"/>
        <v>-0.50999999999999091</v>
      </c>
      <c r="K20" s="96">
        <v>33</v>
      </c>
      <c r="L20" s="18">
        <f t="shared" si="2"/>
        <v>-16.8299999999997</v>
      </c>
    </row>
    <row r="21" spans="1:13" x14ac:dyDescent="0.2">
      <c r="A21" s="20" t="s">
        <v>192</v>
      </c>
      <c r="B21" s="21" t="s">
        <v>193</v>
      </c>
      <c r="C21" s="26" t="s">
        <v>49</v>
      </c>
      <c r="D21" s="27" t="s">
        <v>50</v>
      </c>
      <c r="E21" s="28">
        <v>3329</v>
      </c>
      <c r="F21" s="18">
        <v>73.089999999999989</v>
      </c>
      <c r="G21" s="18">
        <v>72.58</v>
      </c>
      <c r="H21" s="98">
        <v>0</v>
      </c>
      <c r="I21" s="18">
        <f t="shared" si="0"/>
        <v>72.58</v>
      </c>
      <c r="J21" s="18">
        <f t="shared" si="1"/>
        <v>-0.50999999999999091</v>
      </c>
      <c r="K21" s="96">
        <v>0</v>
      </c>
      <c r="L21" s="18">
        <f t="shared" si="2"/>
        <v>0</v>
      </c>
    </row>
    <row r="22" spans="1:13" x14ac:dyDescent="0.2">
      <c r="A22" s="20" t="s">
        <v>192</v>
      </c>
      <c r="B22" s="21" t="s">
        <v>193</v>
      </c>
      <c r="C22" s="29" t="s">
        <v>51</v>
      </c>
      <c r="D22" s="30" t="s">
        <v>52</v>
      </c>
      <c r="E22" s="28">
        <v>3331</v>
      </c>
      <c r="F22" s="18">
        <v>81.109999999999985</v>
      </c>
      <c r="G22" s="18">
        <v>80.599999999999994</v>
      </c>
      <c r="H22" s="98">
        <v>0</v>
      </c>
      <c r="I22" s="18">
        <f t="shared" si="0"/>
        <v>80.599999999999994</v>
      </c>
      <c r="J22" s="18">
        <f t="shared" si="1"/>
        <v>-0.50999999999999091</v>
      </c>
      <c r="K22" s="96">
        <v>0</v>
      </c>
      <c r="L22" s="18">
        <f t="shared" si="2"/>
        <v>0</v>
      </c>
    </row>
    <row r="23" spans="1:13" x14ac:dyDescent="0.2">
      <c r="A23" s="20" t="s">
        <v>211</v>
      </c>
      <c r="B23" s="21" t="s">
        <v>212</v>
      </c>
      <c r="C23" s="26" t="s">
        <v>21</v>
      </c>
      <c r="D23" s="27" t="s">
        <v>22</v>
      </c>
      <c r="E23" s="28">
        <v>3301</v>
      </c>
      <c r="F23" s="18">
        <v>79.099999999999994</v>
      </c>
      <c r="G23" s="18">
        <v>78.739999999999995</v>
      </c>
      <c r="H23" s="98">
        <v>0</v>
      </c>
      <c r="I23" s="18">
        <f t="shared" si="0"/>
        <v>78.739999999999995</v>
      </c>
      <c r="J23" s="18">
        <f t="shared" si="1"/>
        <v>-0.35999999999999943</v>
      </c>
      <c r="K23" s="96">
        <v>223</v>
      </c>
      <c r="L23" s="18">
        <f t="shared" si="2"/>
        <v>-80.279999999999873</v>
      </c>
      <c r="M23" s="40">
        <v>-3747.6000000000645</v>
      </c>
    </row>
    <row r="24" spans="1:13" x14ac:dyDescent="0.2">
      <c r="A24" s="20" t="s">
        <v>211</v>
      </c>
      <c r="B24" s="21" t="s">
        <v>212</v>
      </c>
      <c r="C24" s="26" t="s">
        <v>23</v>
      </c>
      <c r="D24" s="27" t="s">
        <v>24</v>
      </c>
      <c r="E24" s="28">
        <v>3303</v>
      </c>
      <c r="F24" s="18">
        <v>85.76</v>
      </c>
      <c r="G24" s="18">
        <v>85.4</v>
      </c>
      <c r="H24" s="98">
        <v>0</v>
      </c>
      <c r="I24" s="18">
        <f t="shared" si="0"/>
        <v>85.4</v>
      </c>
      <c r="J24" s="18">
        <f t="shared" si="1"/>
        <v>-0.35999999999999943</v>
      </c>
      <c r="K24" s="96">
        <v>0</v>
      </c>
      <c r="L24" s="18">
        <f t="shared" si="2"/>
        <v>0</v>
      </c>
    </row>
    <row r="25" spans="1:13" x14ac:dyDescent="0.2">
      <c r="A25" s="20" t="s">
        <v>211</v>
      </c>
      <c r="B25" s="21" t="s">
        <v>212</v>
      </c>
      <c r="C25" s="26" t="s">
        <v>25</v>
      </c>
      <c r="D25" s="27" t="s">
        <v>26</v>
      </c>
      <c r="E25" s="28">
        <v>3305</v>
      </c>
      <c r="F25" s="18">
        <v>77.179999999999993</v>
      </c>
      <c r="G25" s="18">
        <v>76.819999999999993</v>
      </c>
      <c r="H25" s="98">
        <v>0</v>
      </c>
      <c r="I25" s="18">
        <f t="shared" si="0"/>
        <v>76.819999999999993</v>
      </c>
      <c r="J25" s="18">
        <f t="shared" si="1"/>
        <v>-0.35999999999999943</v>
      </c>
      <c r="K25" s="96">
        <v>0</v>
      </c>
      <c r="L25" s="18">
        <f t="shared" si="2"/>
        <v>0</v>
      </c>
    </row>
    <row r="26" spans="1:13" x14ac:dyDescent="0.2">
      <c r="A26" s="20" t="s">
        <v>211</v>
      </c>
      <c r="B26" s="21" t="s">
        <v>212</v>
      </c>
      <c r="C26" s="26" t="s">
        <v>27</v>
      </c>
      <c r="D26" s="27" t="s">
        <v>28</v>
      </c>
      <c r="E26" s="28">
        <v>3307</v>
      </c>
      <c r="F26" s="18">
        <v>84.42</v>
      </c>
      <c r="G26" s="18">
        <v>84.06</v>
      </c>
      <c r="H26" s="98">
        <v>0</v>
      </c>
      <c r="I26" s="18">
        <f t="shared" si="0"/>
        <v>84.06</v>
      </c>
      <c r="J26" s="18">
        <f t="shared" si="1"/>
        <v>-0.35999999999999943</v>
      </c>
      <c r="K26" s="96">
        <v>0</v>
      </c>
      <c r="L26" s="18">
        <f t="shared" si="2"/>
        <v>0</v>
      </c>
    </row>
    <row r="27" spans="1:13" x14ac:dyDescent="0.2">
      <c r="A27" s="20" t="s">
        <v>211</v>
      </c>
      <c r="B27" s="21" t="s">
        <v>212</v>
      </c>
      <c r="C27" s="26" t="s">
        <v>29</v>
      </c>
      <c r="D27" s="27" t="s">
        <v>30</v>
      </c>
      <c r="E27" s="28">
        <v>3309</v>
      </c>
      <c r="F27" s="18">
        <v>52.370000000000005</v>
      </c>
      <c r="G27" s="18">
        <v>52.01</v>
      </c>
      <c r="H27" s="98">
        <v>0</v>
      </c>
      <c r="I27" s="18">
        <f t="shared" si="0"/>
        <v>52.01</v>
      </c>
      <c r="J27" s="18">
        <f t="shared" si="1"/>
        <v>-0.36000000000000654</v>
      </c>
      <c r="K27" s="96">
        <v>1538</v>
      </c>
      <c r="L27" s="18">
        <f t="shared" si="2"/>
        <v>-553.68000000001007</v>
      </c>
    </row>
    <row r="28" spans="1:13" x14ac:dyDescent="0.2">
      <c r="A28" s="20" t="s">
        <v>211</v>
      </c>
      <c r="B28" s="21" t="s">
        <v>212</v>
      </c>
      <c r="C28" s="26" t="s">
        <v>31</v>
      </c>
      <c r="D28" s="27" t="s">
        <v>32</v>
      </c>
      <c r="E28" s="28">
        <v>3311</v>
      </c>
      <c r="F28" s="18">
        <v>67</v>
      </c>
      <c r="G28" s="18">
        <v>66.64</v>
      </c>
      <c r="H28" s="98">
        <v>0</v>
      </c>
      <c r="I28" s="18">
        <f t="shared" si="0"/>
        <v>66.64</v>
      </c>
      <c r="J28" s="18">
        <f t="shared" si="1"/>
        <v>-0.35999999999999943</v>
      </c>
      <c r="K28" s="96">
        <v>0</v>
      </c>
      <c r="L28" s="18">
        <f t="shared" si="2"/>
        <v>0</v>
      </c>
    </row>
    <row r="29" spans="1:13" x14ac:dyDescent="0.2">
      <c r="A29" s="20" t="s">
        <v>211</v>
      </c>
      <c r="B29" s="21" t="s">
        <v>212</v>
      </c>
      <c r="C29" s="26" t="s">
        <v>33</v>
      </c>
      <c r="D29" s="27" t="s">
        <v>34</v>
      </c>
      <c r="E29" s="28">
        <v>3313</v>
      </c>
      <c r="F29" s="18">
        <v>71.34</v>
      </c>
      <c r="G29" s="18">
        <v>70.98</v>
      </c>
      <c r="H29" s="98">
        <v>0</v>
      </c>
      <c r="I29" s="18">
        <f t="shared" si="0"/>
        <v>70.98</v>
      </c>
      <c r="J29" s="18">
        <f t="shared" si="1"/>
        <v>-0.35999999999999943</v>
      </c>
      <c r="K29" s="96">
        <v>16</v>
      </c>
      <c r="L29" s="18">
        <f t="shared" si="2"/>
        <v>-5.7599999999999909</v>
      </c>
    </row>
    <row r="30" spans="1:13" x14ac:dyDescent="0.2">
      <c r="A30" s="20" t="s">
        <v>211</v>
      </c>
      <c r="B30" s="21" t="s">
        <v>212</v>
      </c>
      <c r="C30" s="26" t="s">
        <v>35</v>
      </c>
      <c r="D30" s="27" t="s">
        <v>36</v>
      </c>
      <c r="E30" s="28">
        <v>3315</v>
      </c>
      <c r="F30" s="18">
        <v>81.16</v>
      </c>
      <c r="G30" s="18">
        <v>80.8</v>
      </c>
      <c r="H30" s="98">
        <v>0</v>
      </c>
      <c r="I30" s="18">
        <f t="shared" si="0"/>
        <v>80.8</v>
      </c>
      <c r="J30" s="18">
        <f t="shared" si="1"/>
        <v>-0.35999999999999943</v>
      </c>
      <c r="K30" s="96">
        <v>0</v>
      </c>
      <c r="L30" s="18">
        <f t="shared" si="2"/>
        <v>0</v>
      </c>
    </row>
    <row r="31" spans="1:13" x14ac:dyDescent="0.2">
      <c r="A31" s="20" t="s">
        <v>211</v>
      </c>
      <c r="B31" s="21" t="s">
        <v>212</v>
      </c>
      <c r="C31" s="26" t="s">
        <v>37</v>
      </c>
      <c r="D31" s="27" t="s">
        <v>38</v>
      </c>
      <c r="E31" s="28">
        <v>3317</v>
      </c>
      <c r="F31" s="18">
        <v>52.060000000000009</v>
      </c>
      <c r="G31" s="18">
        <v>51.7</v>
      </c>
      <c r="H31" s="98">
        <v>0</v>
      </c>
      <c r="I31" s="18">
        <f t="shared" si="0"/>
        <v>51.7</v>
      </c>
      <c r="J31" s="18">
        <f t="shared" si="1"/>
        <v>-0.36000000000000654</v>
      </c>
      <c r="K31" s="96">
        <v>0</v>
      </c>
      <c r="L31" s="18">
        <f t="shared" si="2"/>
        <v>0</v>
      </c>
    </row>
    <row r="32" spans="1:13" x14ac:dyDescent="0.2">
      <c r="A32" s="20" t="s">
        <v>211</v>
      </c>
      <c r="B32" s="21" t="s">
        <v>212</v>
      </c>
      <c r="C32" s="26" t="s">
        <v>39</v>
      </c>
      <c r="D32" s="27" t="s">
        <v>40</v>
      </c>
      <c r="E32" s="28">
        <v>3319</v>
      </c>
      <c r="F32" s="18">
        <v>62.410000000000004</v>
      </c>
      <c r="G32" s="18">
        <v>62.05</v>
      </c>
      <c r="H32" s="98">
        <v>0</v>
      </c>
      <c r="I32" s="18">
        <f t="shared" si="0"/>
        <v>62.05</v>
      </c>
      <c r="J32" s="18">
        <f t="shared" si="1"/>
        <v>-0.36000000000000654</v>
      </c>
      <c r="K32" s="96">
        <v>4351</v>
      </c>
      <c r="L32" s="18">
        <f t="shared" si="2"/>
        <v>-1566.3600000000285</v>
      </c>
    </row>
    <row r="33" spans="1:13" x14ac:dyDescent="0.2">
      <c r="A33" s="20" t="s">
        <v>211</v>
      </c>
      <c r="B33" s="21" t="s">
        <v>212</v>
      </c>
      <c r="C33" s="26" t="s">
        <v>41</v>
      </c>
      <c r="D33" s="27" t="s">
        <v>42</v>
      </c>
      <c r="E33" s="28">
        <v>3321</v>
      </c>
      <c r="F33" s="18">
        <v>69.099999999999994</v>
      </c>
      <c r="G33" s="18">
        <v>68.739999999999995</v>
      </c>
      <c r="H33" s="98">
        <v>0</v>
      </c>
      <c r="I33" s="18">
        <f t="shared" si="0"/>
        <v>68.739999999999995</v>
      </c>
      <c r="J33" s="18">
        <f t="shared" si="1"/>
        <v>-0.35999999999999943</v>
      </c>
      <c r="K33" s="96">
        <v>291</v>
      </c>
      <c r="L33" s="18">
        <f t="shared" si="2"/>
        <v>-104.75999999999983</v>
      </c>
    </row>
    <row r="34" spans="1:13" x14ac:dyDescent="0.2">
      <c r="A34" s="20" t="s">
        <v>211</v>
      </c>
      <c r="B34" s="21" t="s">
        <v>212</v>
      </c>
      <c r="C34" s="26" t="s">
        <v>43</v>
      </c>
      <c r="D34" s="27" t="s">
        <v>44</v>
      </c>
      <c r="E34" s="28">
        <v>3323</v>
      </c>
      <c r="F34" s="18">
        <v>44.330000000000005</v>
      </c>
      <c r="G34" s="18">
        <v>43.97</v>
      </c>
      <c r="H34" s="98">
        <v>0</v>
      </c>
      <c r="I34" s="18">
        <f t="shared" si="0"/>
        <v>43.97</v>
      </c>
      <c r="J34" s="18">
        <f t="shared" si="1"/>
        <v>-0.36000000000000654</v>
      </c>
      <c r="K34" s="96">
        <v>0</v>
      </c>
      <c r="L34" s="18">
        <f t="shared" si="2"/>
        <v>0</v>
      </c>
    </row>
    <row r="35" spans="1:13" x14ac:dyDescent="0.2">
      <c r="A35" s="20" t="s">
        <v>211</v>
      </c>
      <c r="B35" s="21" t="s">
        <v>212</v>
      </c>
      <c r="C35" s="26" t="s">
        <v>45</v>
      </c>
      <c r="D35" s="27" t="s">
        <v>46</v>
      </c>
      <c r="E35" s="28">
        <v>3325</v>
      </c>
      <c r="F35" s="18">
        <v>56.290000000000006</v>
      </c>
      <c r="G35" s="18">
        <v>55.93</v>
      </c>
      <c r="H35" s="98">
        <v>0</v>
      </c>
      <c r="I35" s="18">
        <f t="shared" si="0"/>
        <v>55.93</v>
      </c>
      <c r="J35" s="18">
        <f t="shared" si="1"/>
        <v>-0.36000000000000654</v>
      </c>
      <c r="K35" s="96">
        <v>3896</v>
      </c>
      <c r="L35" s="18">
        <f t="shared" si="2"/>
        <v>-1402.5600000000254</v>
      </c>
    </row>
    <row r="36" spans="1:13" x14ac:dyDescent="0.2">
      <c r="A36" s="20" t="s">
        <v>211</v>
      </c>
      <c r="B36" s="21" t="s">
        <v>212</v>
      </c>
      <c r="C36" s="26" t="s">
        <v>47</v>
      </c>
      <c r="D36" s="27" t="s">
        <v>48</v>
      </c>
      <c r="E36" s="28">
        <v>3327</v>
      </c>
      <c r="F36" s="18">
        <v>62.410000000000004</v>
      </c>
      <c r="G36" s="18">
        <v>62.05</v>
      </c>
      <c r="H36" s="98">
        <v>0</v>
      </c>
      <c r="I36" s="18">
        <f t="shared" si="0"/>
        <v>62.05</v>
      </c>
      <c r="J36" s="18">
        <f t="shared" si="1"/>
        <v>-0.36000000000000654</v>
      </c>
      <c r="K36" s="96">
        <v>95</v>
      </c>
      <c r="L36" s="18">
        <f t="shared" si="2"/>
        <v>-34.200000000000621</v>
      </c>
    </row>
    <row r="37" spans="1:13" x14ac:dyDescent="0.2">
      <c r="A37" s="20" t="s">
        <v>211</v>
      </c>
      <c r="B37" s="21" t="s">
        <v>212</v>
      </c>
      <c r="C37" s="26" t="s">
        <v>49</v>
      </c>
      <c r="D37" s="27" t="s">
        <v>50</v>
      </c>
      <c r="E37" s="28">
        <v>3329</v>
      </c>
      <c r="F37" s="18">
        <v>66.69</v>
      </c>
      <c r="G37" s="18">
        <v>66.33</v>
      </c>
      <c r="H37" s="98">
        <v>0</v>
      </c>
      <c r="I37" s="18">
        <f t="shared" si="0"/>
        <v>66.33</v>
      </c>
      <c r="J37" s="18">
        <f t="shared" si="1"/>
        <v>-0.35999999999999943</v>
      </c>
      <c r="K37" s="96">
        <v>0</v>
      </c>
      <c r="L37" s="18">
        <f t="shared" si="2"/>
        <v>0</v>
      </c>
    </row>
    <row r="38" spans="1:13" x14ac:dyDescent="0.2">
      <c r="A38" s="20" t="s">
        <v>211</v>
      </c>
      <c r="B38" s="21" t="s">
        <v>212</v>
      </c>
      <c r="C38" s="29" t="s">
        <v>51</v>
      </c>
      <c r="D38" s="30" t="s">
        <v>52</v>
      </c>
      <c r="E38" s="28">
        <v>3331</v>
      </c>
      <c r="F38" s="18">
        <v>73.92</v>
      </c>
      <c r="G38" s="18">
        <v>73.56</v>
      </c>
      <c r="H38" s="98">
        <v>0</v>
      </c>
      <c r="I38" s="18">
        <f t="shared" si="0"/>
        <v>73.56</v>
      </c>
      <c r="J38" s="18">
        <f t="shared" si="1"/>
        <v>-0.35999999999999943</v>
      </c>
      <c r="K38" s="96">
        <v>0</v>
      </c>
      <c r="L38" s="18">
        <f t="shared" si="2"/>
        <v>0</v>
      </c>
    </row>
    <row r="39" spans="1:13" x14ac:dyDescent="0.2">
      <c r="A39" s="20" t="s">
        <v>214</v>
      </c>
      <c r="B39" s="21" t="s">
        <v>215</v>
      </c>
      <c r="C39" s="26" t="s">
        <v>21</v>
      </c>
      <c r="D39" s="27" t="s">
        <v>22</v>
      </c>
      <c r="E39" s="28">
        <v>3301</v>
      </c>
      <c r="F39" s="18">
        <v>79.099999999999994</v>
      </c>
      <c r="G39" s="18">
        <v>78.739999999999995</v>
      </c>
      <c r="H39" s="98">
        <v>0</v>
      </c>
      <c r="I39" s="18">
        <f t="shared" si="0"/>
        <v>78.739999999999995</v>
      </c>
      <c r="J39" s="18">
        <f t="shared" si="1"/>
        <v>-0.35999999999999943</v>
      </c>
      <c r="K39" s="96">
        <v>214</v>
      </c>
      <c r="L39" s="18">
        <f t="shared" si="2"/>
        <v>-77.039999999999878</v>
      </c>
      <c r="M39" s="40">
        <v>-3328.5600000000559</v>
      </c>
    </row>
    <row r="40" spans="1:13" x14ac:dyDescent="0.2">
      <c r="A40" s="20" t="s">
        <v>214</v>
      </c>
      <c r="B40" s="21" t="s">
        <v>215</v>
      </c>
      <c r="C40" s="26" t="s">
        <v>23</v>
      </c>
      <c r="D40" s="27" t="s">
        <v>24</v>
      </c>
      <c r="E40" s="28">
        <v>3303</v>
      </c>
      <c r="F40" s="18">
        <v>85.76</v>
      </c>
      <c r="G40" s="18">
        <v>85.4</v>
      </c>
      <c r="H40" s="98">
        <v>0</v>
      </c>
      <c r="I40" s="18">
        <f t="shared" si="0"/>
        <v>85.4</v>
      </c>
      <c r="J40" s="18">
        <f t="shared" si="1"/>
        <v>-0.35999999999999943</v>
      </c>
      <c r="K40" s="96">
        <v>0</v>
      </c>
      <c r="L40" s="18">
        <f t="shared" si="2"/>
        <v>0</v>
      </c>
    </row>
    <row r="41" spans="1:13" x14ac:dyDescent="0.2">
      <c r="A41" s="20" t="s">
        <v>214</v>
      </c>
      <c r="B41" s="21" t="s">
        <v>215</v>
      </c>
      <c r="C41" s="26" t="s">
        <v>25</v>
      </c>
      <c r="D41" s="27" t="s">
        <v>26</v>
      </c>
      <c r="E41" s="28">
        <v>3305</v>
      </c>
      <c r="F41" s="18">
        <v>77.179999999999993</v>
      </c>
      <c r="G41" s="18">
        <v>76.819999999999993</v>
      </c>
      <c r="H41" s="98">
        <v>0</v>
      </c>
      <c r="I41" s="18">
        <f t="shared" si="0"/>
        <v>76.819999999999993</v>
      </c>
      <c r="J41" s="18">
        <f t="shared" si="1"/>
        <v>-0.35999999999999943</v>
      </c>
      <c r="K41" s="96">
        <v>0</v>
      </c>
      <c r="L41" s="18">
        <f t="shared" si="2"/>
        <v>0</v>
      </c>
    </row>
    <row r="42" spans="1:13" x14ac:dyDescent="0.2">
      <c r="A42" s="20" t="s">
        <v>214</v>
      </c>
      <c r="B42" s="21" t="s">
        <v>215</v>
      </c>
      <c r="C42" s="26" t="s">
        <v>27</v>
      </c>
      <c r="D42" s="27" t="s">
        <v>28</v>
      </c>
      <c r="E42" s="28">
        <v>3307</v>
      </c>
      <c r="F42" s="18">
        <v>84.42</v>
      </c>
      <c r="G42" s="18">
        <v>84.06</v>
      </c>
      <c r="H42" s="98">
        <v>0</v>
      </c>
      <c r="I42" s="18">
        <f t="shared" si="0"/>
        <v>84.06</v>
      </c>
      <c r="J42" s="18">
        <f t="shared" si="1"/>
        <v>-0.35999999999999943</v>
      </c>
      <c r="K42" s="96">
        <v>0</v>
      </c>
      <c r="L42" s="18">
        <f t="shared" si="2"/>
        <v>0</v>
      </c>
    </row>
    <row r="43" spans="1:13" x14ac:dyDescent="0.2">
      <c r="A43" s="20" t="s">
        <v>214</v>
      </c>
      <c r="B43" s="21" t="s">
        <v>215</v>
      </c>
      <c r="C43" s="26" t="s">
        <v>29</v>
      </c>
      <c r="D43" s="27" t="s">
        <v>30</v>
      </c>
      <c r="E43" s="28">
        <v>3309</v>
      </c>
      <c r="F43" s="18">
        <v>52.370000000000005</v>
      </c>
      <c r="G43" s="18">
        <v>52.01</v>
      </c>
      <c r="H43" s="98">
        <v>0</v>
      </c>
      <c r="I43" s="18">
        <f t="shared" si="0"/>
        <v>52.01</v>
      </c>
      <c r="J43" s="18">
        <f t="shared" si="1"/>
        <v>-0.36000000000000654</v>
      </c>
      <c r="K43" s="96">
        <v>1998</v>
      </c>
      <c r="L43" s="18">
        <f t="shared" si="2"/>
        <v>-719.28000000001305</v>
      </c>
    </row>
    <row r="44" spans="1:13" x14ac:dyDescent="0.2">
      <c r="A44" s="20" t="s">
        <v>214</v>
      </c>
      <c r="B44" s="21" t="s">
        <v>215</v>
      </c>
      <c r="C44" s="26" t="s">
        <v>31</v>
      </c>
      <c r="D44" s="27" t="s">
        <v>32</v>
      </c>
      <c r="E44" s="28">
        <v>3311</v>
      </c>
      <c r="F44" s="18">
        <v>67</v>
      </c>
      <c r="G44" s="18">
        <v>66.64</v>
      </c>
      <c r="H44" s="98">
        <v>0</v>
      </c>
      <c r="I44" s="18">
        <f t="shared" si="0"/>
        <v>66.64</v>
      </c>
      <c r="J44" s="18">
        <f t="shared" si="1"/>
        <v>-0.35999999999999943</v>
      </c>
      <c r="K44" s="96">
        <v>191</v>
      </c>
      <c r="L44" s="18">
        <f t="shared" si="2"/>
        <v>-68.759999999999891</v>
      </c>
    </row>
    <row r="45" spans="1:13" x14ac:dyDescent="0.2">
      <c r="A45" s="20" t="s">
        <v>214</v>
      </c>
      <c r="B45" s="21" t="s">
        <v>215</v>
      </c>
      <c r="C45" s="26" t="s">
        <v>33</v>
      </c>
      <c r="D45" s="27" t="s">
        <v>34</v>
      </c>
      <c r="E45" s="28">
        <v>3313</v>
      </c>
      <c r="F45" s="18">
        <v>71.34</v>
      </c>
      <c r="G45" s="18">
        <v>70.98</v>
      </c>
      <c r="H45" s="98">
        <v>0</v>
      </c>
      <c r="I45" s="18">
        <f t="shared" si="0"/>
        <v>70.98</v>
      </c>
      <c r="J45" s="18">
        <f t="shared" si="1"/>
        <v>-0.35999999999999943</v>
      </c>
      <c r="K45" s="96">
        <v>0</v>
      </c>
      <c r="L45" s="18">
        <f t="shared" si="2"/>
        <v>0</v>
      </c>
    </row>
    <row r="46" spans="1:13" x14ac:dyDescent="0.2">
      <c r="A46" s="20" t="s">
        <v>214</v>
      </c>
      <c r="B46" s="21" t="s">
        <v>215</v>
      </c>
      <c r="C46" s="26" t="s">
        <v>35</v>
      </c>
      <c r="D46" s="27" t="s">
        <v>36</v>
      </c>
      <c r="E46" s="28">
        <v>3315</v>
      </c>
      <c r="F46" s="18">
        <v>81.16</v>
      </c>
      <c r="G46" s="18">
        <v>80.8</v>
      </c>
      <c r="H46" s="98">
        <v>0</v>
      </c>
      <c r="I46" s="18">
        <f t="shared" si="0"/>
        <v>80.8</v>
      </c>
      <c r="J46" s="18">
        <f t="shared" si="1"/>
        <v>-0.35999999999999943</v>
      </c>
      <c r="K46" s="96">
        <v>0</v>
      </c>
      <c r="L46" s="18">
        <f t="shared" si="2"/>
        <v>0</v>
      </c>
    </row>
    <row r="47" spans="1:13" x14ac:dyDescent="0.2">
      <c r="A47" s="20" t="s">
        <v>214</v>
      </c>
      <c r="B47" s="21" t="s">
        <v>215</v>
      </c>
      <c r="C47" s="26" t="s">
        <v>37</v>
      </c>
      <c r="D47" s="27" t="s">
        <v>38</v>
      </c>
      <c r="E47" s="28">
        <v>3317</v>
      </c>
      <c r="F47" s="18">
        <v>52.060000000000009</v>
      </c>
      <c r="G47" s="18">
        <v>51.7</v>
      </c>
      <c r="H47" s="98">
        <v>0</v>
      </c>
      <c r="I47" s="18">
        <f t="shared" si="0"/>
        <v>51.7</v>
      </c>
      <c r="J47" s="18">
        <f t="shared" si="1"/>
        <v>-0.36000000000000654</v>
      </c>
      <c r="K47" s="96">
        <v>0</v>
      </c>
      <c r="L47" s="18">
        <f t="shared" si="2"/>
        <v>0</v>
      </c>
    </row>
    <row r="48" spans="1:13" x14ac:dyDescent="0.2">
      <c r="A48" s="20" t="s">
        <v>214</v>
      </c>
      <c r="B48" s="21" t="s">
        <v>215</v>
      </c>
      <c r="C48" s="26" t="s">
        <v>39</v>
      </c>
      <c r="D48" s="27" t="s">
        <v>40</v>
      </c>
      <c r="E48" s="28">
        <v>3319</v>
      </c>
      <c r="F48" s="18">
        <v>62.410000000000004</v>
      </c>
      <c r="G48" s="18">
        <v>62.05</v>
      </c>
      <c r="H48" s="98">
        <v>0</v>
      </c>
      <c r="I48" s="18">
        <f t="shared" si="0"/>
        <v>62.05</v>
      </c>
      <c r="J48" s="18">
        <f t="shared" si="1"/>
        <v>-0.36000000000000654</v>
      </c>
      <c r="K48" s="96">
        <v>1761</v>
      </c>
      <c r="L48" s="18">
        <f t="shared" si="2"/>
        <v>-633.96000000001152</v>
      </c>
    </row>
    <row r="49" spans="1:13" x14ac:dyDescent="0.2">
      <c r="A49" s="20" t="s">
        <v>214</v>
      </c>
      <c r="B49" s="21" t="s">
        <v>215</v>
      </c>
      <c r="C49" s="26" t="s">
        <v>41</v>
      </c>
      <c r="D49" s="27" t="s">
        <v>42</v>
      </c>
      <c r="E49" s="28">
        <v>3321</v>
      </c>
      <c r="F49" s="18">
        <v>69.099999999999994</v>
      </c>
      <c r="G49" s="18">
        <v>68.739999999999995</v>
      </c>
      <c r="H49" s="98">
        <v>0</v>
      </c>
      <c r="I49" s="18">
        <f t="shared" si="0"/>
        <v>68.739999999999995</v>
      </c>
      <c r="J49" s="18">
        <f t="shared" si="1"/>
        <v>-0.35999999999999943</v>
      </c>
      <c r="K49" s="96">
        <v>213</v>
      </c>
      <c r="L49" s="18">
        <f t="shared" si="2"/>
        <v>-76.679999999999879</v>
      </c>
    </row>
    <row r="50" spans="1:13" x14ac:dyDescent="0.2">
      <c r="A50" s="20" t="s">
        <v>214</v>
      </c>
      <c r="B50" s="21" t="s">
        <v>215</v>
      </c>
      <c r="C50" s="26" t="s">
        <v>43</v>
      </c>
      <c r="D50" s="27" t="s">
        <v>44</v>
      </c>
      <c r="E50" s="28">
        <v>3323</v>
      </c>
      <c r="F50" s="18">
        <v>44.330000000000005</v>
      </c>
      <c r="G50" s="18">
        <v>43.97</v>
      </c>
      <c r="H50" s="98">
        <v>0</v>
      </c>
      <c r="I50" s="18">
        <f t="shared" si="0"/>
        <v>43.97</v>
      </c>
      <c r="J50" s="18">
        <f t="shared" si="1"/>
        <v>-0.36000000000000654</v>
      </c>
      <c r="K50" s="96">
        <v>0</v>
      </c>
      <c r="L50" s="18">
        <f t="shared" si="2"/>
        <v>0</v>
      </c>
    </row>
    <row r="51" spans="1:13" x14ac:dyDescent="0.2">
      <c r="A51" s="20" t="s">
        <v>214</v>
      </c>
      <c r="B51" s="21" t="s">
        <v>215</v>
      </c>
      <c r="C51" s="26" t="s">
        <v>45</v>
      </c>
      <c r="D51" s="27" t="s">
        <v>46</v>
      </c>
      <c r="E51" s="28">
        <v>3325</v>
      </c>
      <c r="F51" s="18">
        <v>56.290000000000006</v>
      </c>
      <c r="G51" s="18">
        <v>55.93</v>
      </c>
      <c r="H51" s="98">
        <v>0</v>
      </c>
      <c r="I51" s="18">
        <f t="shared" si="0"/>
        <v>55.93</v>
      </c>
      <c r="J51" s="18">
        <f t="shared" si="1"/>
        <v>-0.36000000000000654</v>
      </c>
      <c r="K51" s="96">
        <v>4869</v>
      </c>
      <c r="L51" s="18">
        <f t="shared" si="2"/>
        <v>-1752.8400000000318</v>
      </c>
    </row>
    <row r="52" spans="1:13" x14ac:dyDescent="0.2">
      <c r="A52" s="20" t="s">
        <v>214</v>
      </c>
      <c r="B52" s="21" t="s">
        <v>215</v>
      </c>
      <c r="C52" s="26" t="s">
        <v>47</v>
      </c>
      <c r="D52" s="27" t="s">
        <v>48</v>
      </c>
      <c r="E52" s="28">
        <v>3327</v>
      </c>
      <c r="F52" s="18">
        <v>62.410000000000004</v>
      </c>
      <c r="G52" s="18">
        <v>62.05</v>
      </c>
      <c r="H52" s="98">
        <v>0</v>
      </c>
      <c r="I52" s="18">
        <f t="shared" si="0"/>
        <v>62.05</v>
      </c>
      <c r="J52" s="18">
        <f t="shared" si="1"/>
        <v>-0.36000000000000654</v>
      </c>
      <c r="K52" s="96">
        <v>0</v>
      </c>
      <c r="L52" s="18">
        <f t="shared" si="2"/>
        <v>0</v>
      </c>
    </row>
    <row r="53" spans="1:13" x14ac:dyDescent="0.2">
      <c r="A53" s="20" t="s">
        <v>214</v>
      </c>
      <c r="B53" s="21" t="s">
        <v>215</v>
      </c>
      <c r="C53" s="26" t="s">
        <v>49</v>
      </c>
      <c r="D53" s="27" t="s">
        <v>50</v>
      </c>
      <c r="E53" s="28">
        <v>3329</v>
      </c>
      <c r="F53" s="18">
        <v>66.69</v>
      </c>
      <c r="G53" s="18">
        <v>66.33</v>
      </c>
      <c r="H53" s="98">
        <v>0</v>
      </c>
      <c r="I53" s="18">
        <f t="shared" si="0"/>
        <v>66.33</v>
      </c>
      <c r="J53" s="18">
        <f t="shared" si="1"/>
        <v>-0.35999999999999943</v>
      </c>
      <c r="K53" s="96">
        <v>0</v>
      </c>
      <c r="L53" s="18">
        <f t="shared" si="2"/>
        <v>0</v>
      </c>
    </row>
    <row r="54" spans="1:13" x14ac:dyDescent="0.2">
      <c r="A54" s="20" t="s">
        <v>214</v>
      </c>
      <c r="B54" s="21" t="s">
        <v>215</v>
      </c>
      <c r="C54" s="29" t="s">
        <v>51</v>
      </c>
      <c r="D54" s="30" t="s">
        <v>52</v>
      </c>
      <c r="E54" s="28">
        <v>3331</v>
      </c>
      <c r="F54" s="18">
        <v>73.92</v>
      </c>
      <c r="G54" s="18">
        <v>73.56</v>
      </c>
      <c r="H54" s="98">
        <v>0</v>
      </c>
      <c r="I54" s="18">
        <f t="shared" si="0"/>
        <v>73.56</v>
      </c>
      <c r="J54" s="18">
        <f t="shared" si="1"/>
        <v>-0.35999999999999943</v>
      </c>
      <c r="K54" s="96">
        <v>0</v>
      </c>
      <c r="L54" s="18">
        <f t="shared" si="2"/>
        <v>0</v>
      </c>
    </row>
    <row r="55" spans="1:13" x14ac:dyDescent="0.2">
      <c r="A55" s="20" t="s">
        <v>218</v>
      </c>
      <c r="B55" s="21" t="s">
        <v>219</v>
      </c>
      <c r="C55" s="26" t="s">
        <v>21</v>
      </c>
      <c r="D55" s="27" t="s">
        <v>22</v>
      </c>
      <c r="E55" s="28">
        <v>3301</v>
      </c>
      <c r="F55" s="18">
        <v>79.099999999999994</v>
      </c>
      <c r="G55" s="18">
        <v>78.739999999999995</v>
      </c>
      <c r="H55" s="98">
        <v>0</v>
      </c>
      <c r="I55" s="18">
        <f t="shared" si="0"/>
        <v>78.739999999999995</v>
      </c>
      <c r="J55" s="18">
        <f t="shared" si="1"/>
        <v>-0.35999999999999943</v>
      </c>
      <c r="K55" s="96">
        <v>411</v>
      </c>
      <c r="L55" s="18">
        <f t="shared" si="2"/>
        <v>-147.95999999999975</v>
      </c>
      <c r="M55" s="40">
        <v>-3148.9200000000492</v>
      </c>
    </row>
    <row r="56" spans="1:13" x14ac:dyDescent="0.2">
      <c r="A56" s="20" t="s">
        <v>218</v>
      </c>
      <c r="B56" s="21" t="s">
        <v>219</v>
      </c>
      <c r="C56" s="26" t="s">
        <v>23</v>
      </c>
      <c r="D56" s="27" t="s">
        <v>24</v>
      </c>
      <c r="E56" s="28">
        <v>3303</v>
      </c>
      <c r="F56" s="18">
        <v>85.76</v>
      </c>
      <c r="G56" s="18">
        <v>85.4</v>
      </c>
      <c r="H56" s="98">
        <v>0</v>
      </c>
      <c r="I56" s="18">
        <f t="shared" si="0"/>
        <v>85.4</v>
      </c>
      <c r="J56" s="18">
        <f t="shared" si="1"/>
        <v>-0.35999999999999943</v>
      </c>
      <c r="K56" s="96">
        <v>0</v>
      </c>
      <c r="L56" s="18">
        <f t="shared" si="2"/>
        <v>0</v>
      </c>
    </row>
    <row r="57" spans="1:13" x14ac:dyDescent="0.2">
      <c r="A57" s="20" t="s">
        <v>218</v>
      </c>
      <c r="B57" s="21" t="s">
        <v>219</v>
      </c>
      <c r="C57" s="26" t="s">
        <v>25</v>
      </c>
      <c r="D57" s="27" t="s">
        <v>26</v>
      </c>
      <c r="E57" s="28">
        <v>3305</v>
      </c>
      <c r="F57" s="18">
        <v>77.179999999999993</v>
      </c>
      <c r="G57" s="18">
        <v>76.819999999999993</v>
      </c>
      <c r="H57" s="98">
        <v>0</v>
      </c>
      <c r="I57" s="18">
        <f t="shared" si="0"/>
        <v>76.819999999999993</v>
      </c>
      <c r="J57" s="18">
        <f t="shared" si="1"/>
        <v>-0.35999999999999943</v>
      </c>
      <c r="K57" s="96">
        <v>0</v>
      </c>
      <c r="L57" s="18">
        <f t="shared" si="2"/>
        <v>0</v>
      </c>
    </row>
    <row r="58" spans="1:13" x14ac:dyDescent="0.2">
      <c r="A58" s="20" t="s">
        <v>218</v>
      </c>
      <c r="B58" s="21" t="s">
        <v>219</v>
      </c>
      <c r="C58" s="26" t="s">
        <v>27</v>
      </c>
      <c r="D58" s="27" t="s">
        <v>28</v>
      </c>
      <c r="E58" s="28">
        <v>3307</v>
      </c>
      <c r="F58" s="18">
        <v>84.42</v>
      </c>
      <c r="G58" s="18">
        <v>84.06</v>
      </c>
      <c r="H58" s="98">
        <v>0</v>
      </c>
      <c r="I58" s="18">
        <f t="shared" si="0"/>
        <v>84.06</v>
      </c>
      <c r="J58" s="18">
        <f t="shared" si="1"/>
        <v>-0.35999999999999943</v>
      </c>
      <c r="K58" s="96">
        <v>0</v>
      </c>
      <c r="L58" s="18">
        <f t="shared" si="2"/>
        <v>0</v>
      </c>
    </row>
    <row r="59" spans="1:13" x14ac:dyDescent="0.2">
      <c r="A59" s="20" t="s">
        <v>218</v>
      </c>
      <c r="B59" s="21" t="s">
        <v>219</v>
      </c>
      <c r="C59" s="26" t="s">
        <v>29</v>
      </c>
      <c r="D59" s="27" t="s">
        <v>30</v>
      </c>
      <c r="E59" s="28">
        <v>3309</v>
      </c>
      <c r="F59" s="18">
        <v>52.370000000000005</v>
      </c>
      <c r="G59" s="18">
        <v>52.01</v>
      </c>
      <c r="H59" s="98">
        <v>0</v>
      </c>
      <c r="I59" s="18">
        <f t="shared" si="0"/>
        <v>52.01</v>
      </c>
      <c r="J59" s="18">
        <f t="shared" si="1"/>
        <v>-0.36000000000000654</v>
      </c>
      <c r="K59" s="96">
        <v>2447</v>
      </c>
      <c r="L59" s="18">
        <f t="shared" si="2"/>
        <v>-880.92000000001599</v>
      </c>
    </row>
    <row r="60" spans="1:13" x14ac:dyDescent="0.2">
      <c r="A60" s="20" t="s">
        <v>218</v>
      </c>
      <c r="B60" s="21" t="s">
        <v>219</v>
      </c>
      <c r="C60" s="26" t="s">
        <v>31</v>
      </c>
      <c r="D60" s="27" t="s">
        <v>32</v>
      </c>
      <c r="E60" s="28">
        <v>3311</v>
      </c>
      <c r="F60" s="18">
        <v>67</v>
      </c>
      <c r="G60" s="18">
        <v>66.64</v>
      </c>
      <c r="H60" s="98">
        <v>0</v>
      </c>
      <c r="I60" s="18">
        <f t="shared" si="0"/>
        <v>66.64</v>
      </c>
      <c r="J60" s="18">
        <f t="shared" si="1"/>
        <v>-0.35999999999999943</v>
      </c>
      <c r="K60" s="96">
        <v>27</v>
      </c>
      <c r="L60" s="18">
        <f t="shared" si="2"/>
        <v>-9.7199999999999847</v>
      </c>
    </row>
    <row r="61" spans="1:13" x14ac:dyDescent="0.2">
      <c r="A61" s="20" t="s">
        <v>218</v>
      </c>
      <c r="B61" s="21" t="s">
        <v>219</v>
      </c>
      <c r="C61" s="26" t="s">
        <v>33</v>
      </c>
      <c r="D61" s="27" t="s">
        <v>34</v>
      </c>
      <c r="E61" s="28">
        <v>3313</v>
      </c>
      <c r="F61" s="18">
        <v>71.34</v>
      </c>
      <c r="G61" s="18">
        <v>70.98</v>
      </c>
      <c r="H61" s="98">
        <v>0</v>
      </c>
      <c r="I61" s="18">
        <f t="shared" si="0"/>
        <v>70.98</v>
      </c>
      <c r="J61" s="18">
        <f t="shared" si="1"/>
        <v>-0.35999999999999943</v>
      </c>
      <c r="K61" s="96">
        <v>0</v>
      </c>
      <c r="L61" s="18">
        <f t="shared" si="2"/>
        <v>0</v>
      </c>
    </row>
    <row r="62" spans="1:13" x14ac:dyDescent="0.2">
      <c r="A62" s="20" t="s">
        <v>218</v>
      </c>
      <c r="B62" s="21" t="s">
        <v>219</v>
      </c>
      <c r="C62" s="26" t="s">
        <v>35</v>
      </c>
      <c r="D62" s="27" t="s">
        <v>36</v>
      </c>
      <c r="E62" s="28">
        <v>3315</v>
      </c>
      <c r="F62" s="18">
        <v>81.16</v>
      </c>
      <c r="G62" s="18">
        <v>80.8</v>
      </c>
      <c r="H62" s="98">
        <v>0</v>
      </c>
      <c r="I62" s="18">
        <f t="shared" si="0"/>
        <v>80.8</v>
      </c>
      <c r="J62" s="18">
        <f t="shared" si="1"/>
        <v>-0.35999999999999943</v>
      </c>
      <c r="K62" s="96">
        <v>0</v>
      </c>
      <c r="L62" s="18">
        <f t="shared" si="2"/>
        <v>0</v>
      </c>
    </row>
    <row r="63" spans="1:13" x14ac:dyDescent="0.2">
      <c r="A63" s="20" t="s">
        <v>218</v>
      </c>
      <c r="B63" s="21" t="s">
        <v>219</v>
      </c>
      <c r="C63" s="26" t="s">
        <v>37</v>
      </c>
      <c r="D63" s="27" t="s">
        <v>38</v>
      </c>
      <c r="E63" s="28">
        <v>3317</v>
      </c>
      <c r="F63" s="18">
        <v>52.060000000000009</v>
      </c>
      <c r="G63" s="18">
        <v>51.7</v>
      </c>
      <c r="H63" s="98">
        <v>0</v>
      </c>
      <c r="I63" s="18">
        <f t="shared" si="0"/>
        <v>51.7</v>
      </c>
      <c r="J63" s="18">
        <f t="shared" si="1"/>
        <v>-0.36000000000000654</v>
      </c>
      <c r="K63" s="96">
        <v>0</v>
      </c>
      <c r="L63" s="18">
        <f t="shared" si="2"/>
        <v>0</v>
      </c>
    </row>
    <row r="64" spans="1:13" x14ac:dyDescent="0.2">
      <c r="A64" s="20" t="s">
        <v>218</v>
      </c>
      <c r="B64" s="21" t="s">
        <v>219</v>
      </c>
      <c r="C64" s="26" t="s">
        <v>39</v>
      </c>
      <c r="D64" s="27" t="s">
        <v>40</v>
      </c>
      <c r="E64" s="28">
        <v>3319</v>
      </c>
      <c r="F64" s="18">
        <v>62.410000000000004</v>
      </c>
      <c r="G64" s="18">
        <v>62.05</v>
      </c>
      <c r="H64" s="98">
        <v>0</v>
      </c>
      <c r="I64" s="18">
        <f t="shared" si="0"/>
        <v>62.05</v>
      </c>
      <c r="J64" s="18">
        <f t="shared" si="1"/>
        <v>-0.36000000000000654</v>
      </c>
      <c r="K64" s="96">
        <v>1425</v>
      </c>
      <c r="L64" s="18">
        <f t="shared" si="2"/>
        <v>-513.00000000000932</v>
      </c>
    </row>
    <row r="65" spans="1:13" x14ac:dyDescent="0.2">
      <c r="A65" s="20" t="s">
        <v>218</v>
      </c>
      <c r="B65" s="21" t="s">
        <v>219</v>
      </c>
      <c r="C65" s="26" t="s">
        <v>41</v>
      </c>
      <c r="D65" s="27" t="s">
        <v>42</v>
      </c>
      <c r="E65" s="28">
        <v>3321</v>
      </c>
      <c r="F65" s="18">
        <v>69.099999999999994</v>
      </c>
      <c r="G65" s="18">
        <v>68.739999999999995</v>
      </c>
      <c r="H65" s="98">
        <v>0</v>
      </c>
      <c r="I65" s="18">
        <f t="shared" si="0"/>
        <v>68.739999999999995</v>
      </c>
      <c r="J65" s="18">
        <f t="shared" si="1"/>
        <v>-0.35999999999999943</v>
      </c>
      <c r="K65" s="96">
        <v>703</v>
      </c>
      <c r="L65" s="18">
        <f t="shared" si="2"/>
        <v>-253.07999999999959</v>
      </c>
    </row>
    <row r="66" spans="1:13" x14ac:dyDescent="0.2">
      <c r="A66" s="20" t="s">
        <v>218</v>
      </c>
      <c r="B66" s="21" t="s">
        <v>219</v>
      </c>
      <c r="C66" s="26" t="s">
        <v>43</v>
      </c>
      <c r="D66" s="27" t="s">
        <v>44</v>
      </c>
      <c r="E66" s="28">
        <v>3323</v>
      </c>
      <c r="F66" s="18">
        <v>44.330000000000005</v>
      </c>
      <c r="G66" s="18">
        <v>43.97</v>
      </c>
      <c r="H66" s="98">
        <v>0</v>
      </c>
      <c r="I66" s="18">
        <f t="shared" si="0"/>
        <v>43.97</v>
      </c>
      <c r="J66" s="18">
        <f t="shared" si="1"/>
        <v>-0.36000000000000654</v>
      </c>
      <c r="K66" s="96">
        <v>0</v>
      </c>
      <c r="L66" s="18">
        <f t="shared" si="2"/>
        <v>0</v>
      </c>
    </row>
    <row r="67" spans="1:13" x14ac:dyDescent="0.2">
      <c r="A67" s="20" t="s">
        <v>218</v>
      </c>
      <c r="B67" s="21" t="s">
        <v>219</v>
      </c>
      <c r="C67" s="26" t="s">
        <v>45</v>
      </c>
      <c r="D67" s="27" t="s">
        <v>46</v>
      </c>
      <c r="E67" s="28">
        <v>3325</v>
      </c>
      <c r="F67" s="18">
        <v>56.290000000000006</v>
      </c>
      <c r="G67" s="18">
        <v>55.93</v>
      </c>
      <c r="H67" s="98">
        <v>0</v>
      </c>
      <c r="I67" s="18">
        <f t="shared" si="0"/>
        <v>55.93</v>
      </c>
      <c r="J67" s="18">
        <f t="shared" si="1"/>
        <v>-0.36000000000000654</v>
      </c>
      <c r="K67" s="96">
        <v>3148</v>
      </c>
      <c r="L67" s="18">
        <f t="shared" si="2"/>
        <v>-1133.2800000000207</v>
      </c>
    </row>
    <row r="68" spans="1:13" x14ac:dyDescent="0.2">
      <c r="A68" s="20" t="s">
        <v>218</v>
      </c>
      <c r="B68" s="21" t="s">
        <v>219</v>
      </c>
      <c r="C68" s="26" t="s">
        <v>47</v>
      </c>
      <c r="D68" s="27" t="s">
        <v>48</v>
      </c>
      <c r="E68" s="28">
        <v>3327</v>
      </c>
      <c r="F68" s="18">
        <v>62.410000000000004</v>
      </c>
      <c r="G68" s="18">
        <v>62.05</v>
      </c>
      <c r="H68" s="98">
        <v>0</v>
      </c>
      <c r="I68" s="18">
        <f t="shared" si="0"/>
        <v>62.05</v>
      </c>
      <c r="J68" s="18">
        <f t="shared" si="1"/>
        <v>-0.36000000000000654</v>
      </c>
      <c r="K68" s="96">
        <v>586</v>
      </c>
      <c r="L68" s="18">
        <f t="shared" si="2"/>
        <v>-210.96000000000384</v>
      </c>
    </row>
    <row r="69" spans="1:13" x14ac:dyDescent="0.2">
      <c r="A69" s="20" t="s">
        <v>218</v>
      </c>
      <c r="B69" s="21" t="s">
        <v>219</v>
      </c>
      <c r="C69" s="26" t="s">
        <v>49</v>
      </c>
      <c r="D69" s="27" t="s">
        <v>50</v>
      </c>
      <c r="E69" s="28">
        <v>3329</v>
      </c>
      <c r="F69" s="18">
        <v>66.69</v>
      </c>
      <c r="G69" s="18">
        <v>66.33</v>
      </c>
      <c r="H69" s="98">
        <v>0</v>
      </c>
      <c r="I69" s="18">
        <f t="shared" si="0"/>
        <v>66.33</v>
      </c>
      <c r="J69" s="18">
        <f t="shared" si="1"/>
        <v>-0.35999999999999943</v>
      </c>
      <c r="K69" s="96">
        <v>0</v>
      </c>
      <c r="L69" s="18">
        <f t="shared" si="2"/>
        <v>0</v>
      </c>
    </row>
    <row r="70" spans="1:13" x14ac:dyDescent="0.2">
      <c r="A70" s="20" t="s">
        <v>218</v>
      </c>
      <c r="B70" s="21" t="s">
        <v>219</v>
      </c>
      <c r="C70" s="29" t="s">
        <v>51</v>
      </c>
      <c r="D70" s="30" t="s">
        <v>52</v>
      </c>
      <c r="E70" s="28">
        <v>3331</v>
      </c>
      <c r="F70" s="18">
        <v>73.92</v>
      </c>
      <c r="G70" s="18">
        <v>73.56</v>
      </c>
      <c r="H70" s="98">
        <v>0</v>
      </c>
      <c r="I70" s="18">
        <f t="shared" si="0"/>
        <v>73.56</v>
      </c>
      <c r="J70" s="18">
        <f t="shared" si="1"/>
        <v>-0.35999999999999943</v>
      </c>
      <c r="K70" s="96">
        <v>0</v>
      </c>
      <c r="L70" s="18">
        <f t="shared" si="2"/>
        <v>0</v>
      </c>
    </row>
    <row r="71" spans="1:13" x14ac:dyDescent="0.2">
      <c r="A71" s="12" t="s">
        <v>89</v>
      </c>
      <c r="B71" s="21" t="s">
        <v>90</v>
      </c>
      <c r="C71" s="26" t="s">
        <v>21</v>
      </c>
      <c r="D71" s="27" t="s">
        <v>22</v>
      </c>
      <c r="E71" s="28">
        <v>3301</v>
      </c>
      <c r="F71" s="18">
        <v>127.29</v>
      </c>
      <c r="G71" s="18">
        <v>126.45444355140441</v>
      </c>
      <c r="H71" s="98">
        <v>0.67621019002008353</v>
      </c>
      <c r="I71" s="18">
        <f t="shared" ref="I71:I134" si="3">+G71+H71</f>
        <v>127.1306537414245</v>
      </c>
      <c r="J71" s="18">
        <f t="shared" ref="J71:J134" si="4">+I71-F71</f>
        <v>-0.15934625857551055</v>
      </c>
      <c r="K71" s="96">
        <v>0</v>
      </c>
      <c r="L71" s="18">
        <f t="shared" ref="L71:L134" si="5">+J71*K71</f>
        <v>0</v>
      </c>
      <c r="M71" s="40">
        <v>-8394.8389405336202</v>
      </c>
    </row>
    <row r="72" spans="1:13" x14ac:dyDescent="0.2">
      <c r="A72" s="12" t="s">
        <v>89</v>
      </c>
      <c r="B72" s="21" t="s">
        <v>90</v>
      </c>
      <c r="C72" s="26" t="s">
        <v>23</v>
      </c>
      <c r="D72" s="27" t="s">
        <v>24</v>
      </c>
      <c r="E72" s="28">
        <v>3303</v>
      </c>
      <c r="F72" s="18">
        <v>139.08000000000001</v>
      </c>
      <c r="G72" s="18">
        <v>138.24444355140443</v>
      </c>
      <c r="H72" s="98">
        <v>0.67621019002008353</v>
      </c>
      <c r="I72" s="18">
        <f t="shared" si="3"/>
        <v>138.9206537414245</v>
      </c>
      <c r="J72" s="18">
        <f t="shared" si="4"/>
        <v>-0.15934625857551055</v>
      </c>
      <c r="K72" s="96">
        <v>0</v>
      </c>
      <c r="L72" s="18">
        <f t="shared" si="5"/>
        <v>0</v>
      </c>
    </row>
    <row r="73" spans="1:13" x14ac:dyDescent="0.2">
      <c r="A73" s="12" t="s">
        <v>89</v>
      </c>
      <c r="B73" s="21" t="s">
        <v>90</v>
      </c>
      <c r="C73" s="26" t="s">
        <v>25</v>
      </c>
      <c r="D73" s="27" t="s">
        <v>26</v>
      </c>
      <c r="E73" s="28">
        <v>3305</v>
      </c>
      <c r="F73" s="18">
        <v>124.22</v>
      </c>
      <c r="G73" s="18">
        <v>123.3844435514044</v>
      </c>
      <c r="H73" s="98">
        <v>0.67621019002008353</v>
      </c>
      <c r="I73" s="18">
        <f t="shared" si="3"/>
        <v>124.06065374142449</v>
      </c>
      <c r="J73" s="18">
        <f t="shared" si="4"/>
        <v>-0.15934625857551055</v>
      </c>
      <c r="K73" s="96">
        <v>0</v>
      </c>
      <c r="L73" s="18">
        <f t="shared" si="5"/>
        <v>0</v>
      </c>
    </row>
    <row r="74" spans="1:13" x14ac:dyDescent="0.2">
      <c r="A74" s="12" t="s">
        <v>89</v>
      </c>
      <c r="B74" s="21" t="s">
        <v>90</v>
      </c>
      <c r="C74" s="26" t="s">
        <v>27</v>
      </c>
      <c r="D74" s="27" t="s">
        <v>28</v>
      </c>
      <c r="E74" s="28">
        <v>3307</v>
      </c>
      <c r="F74" s="18">
        <v>136.01</v>
      </c>
      <c r="G74" s="18">
        <v>135.17444355140441</v>
      </c>
      <c r="H74" s="98">
        <v>0.67621019002008353</v>
      </c>
      <c r="I74" s="18">
        <f t="shared" si="3"/>
        <v>135.85065374142448</v>
      </c>
      <c r="J74" s="18">
        <f t="shared" si="4"/>
        <v>-0.15934625857551055</v>
      </c>
      <c r="K74" s="96">
        <v>0</v>
      </c>
      <c r="L74" s="18">
        <f t="shared" si="5"/>
        <v>0</v>
      </c>
    </row>
    <row r="75" spans="1:13" x14ac:dyDescent="0.2">
      <c r="A75" s="12" t="s">
        <v>89</v>
      </c>
      <c r="B75" s="21" t="s">
        <v>90</v>
      </c>
      <c r="C75" s="26" t="s">
        <v>29</v>
      </c>
      <c r="D75" s="27" t="s">
        <v>30</v>
      </c>
      <c r="E75" s="28">
        <v>3309</v>
      </c>
      <c r="F75" s="18">
        <v>81.33</v>
      </c>
      <c r="G75" s="18">
        <v>80.494443551404402</v>
      </c>
      <c r="H75" s="98">
        <v>0.67621019002008353</v>
      </c>
      <c r="I75" s="18">
        <f t="shared" si="3"/>
        <v>81.170653741424488</v>
      </c>
      <c r="J75" s="18">
        <f t="shared" si="4"/>
        <v>-0.15934625857551055</v>
      </c>
      <c r="K75" s="96">
        <v>413</v>
      </c>
      <c r="L75" s="18">
        <f t="shared" si="5"/>
        <v>-65.810004791685856</v>
      </c>
    </row>
    <row r="76" spans="1:13" x14ac:dyDescent="0.2">
      <c r="A76" s="12" t="s">
        <v>89</v>
      </c>
      <c r="B76" s="21" t="s">
        <v>90</v>
      </c>
      <c r="C76" s="26" t="s">
        <v>31</v>
      </c>
      <c r="D76" s="27" t="s">
        <v>32</v>
      </c>
      <c r="E76" s="28">
        <v>3311</v>
      </c>
      <c r="F76" s="18">
        <v>106.9</v>
      </c>
      <c r="G76" s="18">
        <v>106.06444355140441</v>
      </c>
      <c r="H76" s="98">
        <v>0.67621019002008353</v>
      </c>
      <c r="I76" s="18">
        <f t="shared" si="3"/>
        <v>106.7406537414245</v>
      </c>
      <c r="J76" s="18">
        <f t="shared" si="4"/>
        <v>-0.15934625857551055</v>
      </c>
      <c r="K76" s="96">
        <v>937</v>
      </c>
      <c r="L76" s="18">
        <f t="shared" si="5"/>
        <v>-149.30744428525338</v>
      </c>
    </row>
    <row r="77" spans="1:13" x14ac:dyDescent="0.2">
      <c r="A77" s="12" t="s">
        <v>89</v>
      </c>
      <c r="B77" s="21" t="s">
        <v>90</v>
      </c>
      <c r="C77" s="26" t="s">
        <v>33</v>
      </c>
      <c r="D77" s="27" t="s">
        <v>34</v>
      </c>
      <c r="E77" s="28">
        <v>3313</v>
      </c>
      <c r="F77" s="18">
        <v>114.27000000000001</v>
      </c>
      <c r="G77" s="18">
        <v>113.43444355140441</v>
      </c>
      <c r="H77" s="98">
        <v>0.67621019002008353</v>
      </c>
      <c r="I77" s="18">
        <f t="shared" si="3"/>
        <v>114.1106537414245</v>
      </c>
      <c r="J77" s="18">
        <f t="shared" si="4"/>
        <v>-0.15934625857551055</v>
      </c>
      <c r="K77" s="96">
        <v>0</v>
      </c>
      <c r="L77" s="18">
        <f t="shared" si="5"/>
        <v>0</v>
      </c>
    </row>
    <row r="78" spans="1:13" x14ac:dyDescent="0.2">
      <c r="A78" s="12" t="s">
        <v>89</v>
      </c>
      <c r="B78" s="21" t="s">
        <v>90</v>
      </c>
      <c r="C78" s="26" t="s">
        <v>35</v>
      </c>
      <c r="D78" s="27" t="s">
        <v>36</v>
      </c>
      <c r="E78" s="28">
        <v>3315</v>
      </c>
      <c r="F78" s="18">
        <v>131.16</v>
      </c>
      <c r="G78" s="18">
        <v>130.32444355140441</v>
      </c>
      <c r="H78" s="98">
        <v>0.67621019002008353</v>
      </c>
      <c r="I78" s="18">
        <f t="shared" si="3"/>
        <v>131.00065374142449</v>
      </c>
      <c r="J78" s="18">
        <f t="shared" si="4"/>
        <v>-0.15934625857551055</v>
      </c>
      <c r="K78" s="96">
        <v>0</v>
      </c>
      <c r="L78" s="18">
        <f t="shared" si="5"/>
        <v>0</v>
      </c>
    </row>
    <row r="79" spans="1:13" x14ac:dyDescent="0.2">
      <c r="A79" s="12" t="s">
        <v>89</v>
      </c>
      <c r="B79" s="21" t="s">
        <v>90</v>
      </c>
      <c r="C79" s="26" t="s">
        <v>37</v>
      </c>
      <c r="D79" s="27" t="s">
        <v>38</v>
      </c>
      <c r="E79" s="28">
        <v>3317</v>
      </c>
      <c r="F79" s="18">
        <v>80.820000000000007</v>
      </c>
      <c r="G79" s="18">
        <v>79.984443551404411</v>
      </c>
      <c r="H79" s="98">
        <v>0.67621019002008353</v>
      </c>
      <c r="I79" s="18">
        <f t="shared" si="3"/>
        <v>80.660653741424497</v>
      </c>
      <c r="J79" s="18">
        <f t="shared" si="4"/>
        <v>-0.15934625857551055</v>
      </c>
      <c r="K79" s="96">
        <v>0</v>
      </c>
      <c r="L79" s="18">
        <f t="shared" si="5"/>
        <v>0</v>
      </c>
    </row>
    <row r="80" spans="1:13" x14ac:dyDescent="0.2">
      <c r="A80" s="12" t="s">
        <v>89</v>
      </c>
      <c r="B80" s="21" t="s">
        <v>90</v>
      </c>
      <c r="C80" s="26" t="s">
        <v>39</v>
      </c>
      <c r="D80" s="27" t="s">
        <v>40</v>
      </c>
      <c r="E80" s="28">
        <v>3319</v>
      </c>
      <c r="F80" s="18">
        <v>98.98</v>
      </c>
      <c r="G80" s="18">
        <v>98.144443551404407</v>
      </c>
      <c r="H80" s="98">
        <v>0.67621019002008353</v>
      </c>
      <c r="I80" s="18">
        <f t="shared" si="3"/>
        <v>98.820653741424493</v>
      </c>
      <c r="J80" s="18">
        <f t="shared" si="4"/>
        <v>-0.15934625857551055</v>
      </c>
      <c r="K80" s="96">
        <v>129</v>
      </c>
      <c r="L80" s="18">
        <f t="shared" si="5"/>
        <v>-20.55566735624086</v>
      </c>
    </row>
    <row r="81" spans="1:13" x14ac:dyDescent="0.2">
      <c r="A81" s="12" t="s">
        <v>89</v>
      </c>
      <c r="B81" s="21" t="s">
        <v>90</v>
      </c>
      <c r="C81" s="26" t="s">
        <v>41</v>
      </c>
      <c r="D81" s="27" t="s">
        <v>42</v>
      </c>
      <c r="E81" s="28">
        <v>3321</v>
      </c>
      <c r="F81" s="18">
        <v>110.72</v>
      </c>
      <c r="G81" s="18">
        <v>109.8844435514044</v>
      </c>
      <c r="H81" s="98">
        <v>0.67621019002008353</v>
      </c>
      <c r="I81" s="18">
        <f t="shared" si="3"/>
        <v>110.56065374142449</v>
      </c>
      <c r="J81" s="18">
        <f t="shared" si="4"/>
        <v>-0.15934625857551055</v>
      </c>
      <c r="K81" s="96">
        <v>818</v>
      </c>
      <c r="L81" s="18">
        <f t="shared" si="5"/>
        <v>-130.34523951476763</v>
      </c>
    </row>
    <row r="82" spans="1:13" x14ac:dyDescent="0.2">
      <c r="A82" s="12" t="s">
        <v>89</v>
      </c>
      <c r="B82" s="21" t="s">
        <v>90</v>
      </c>
      <c r="C82" s="26" t="s">
        <v>43</v>
      </c>
      <c r="D82" s="27" t="s">
        <v>44</v>
      </c>
      <c r="E82" s="28">
        <v>3323</v>
      </c>
      <c r="F82" s="18">
        <v>67.820000000000007</v>
      </c>
      <c r="G82" s="18">
        <v>66.984443551404411</v>
      </c>
      <c r="H82" s="98">
        <v>0.67621019002008353</v>
      </c>
      <c r="I82" s="18">
        <f t="shared" si="3"/>
        <v>67.660653741424497</v>
      </c>
      <c r="J82" s="18">
        <f t="shared" si="4"/>
        <v>-0.15934625857551055</v>
      </c>
      <c r="K82" s="96">
        <v>0</v>
      </c>
      <c r="L82" s="18">
        <f t="shared" si="5"/>
        <v>0</v>
      </c>
    </row>
    <row r="83" spans="1:13" x14ac:dyDescent="0.2">
      <c r="A83" s="12" t="s">
        <v>89</v>
      </c>
      <c r="B83" s="21" t="s">
        <v>90</v>
      </c>
      <c r="C83" s="26" t="s">
        <v>45</v>
      </c>
      <c r="D83" s="27" t="s">
        <v>46</v>
      </c>
      <c r="E83" s="28">
        <v>3325</v>
      </c>
      <c r="F83" s="18">
        <v>88.34</v>
      </c>
      <c r="G83" s="18">
        <v>87.504443551404407</v>
      </c>
      <c r="H83" s="98">
        <v>0.67621019002008353</v>
      </c>
      <c r="I83" s="18">
        <f t="shared" si="3"/>
        <v>88.180653741424493</v>
      </c>
      <c r="J83" s="18">
        <f t="shared" si="4"/>
        <v>-0.15934625857551055</v>
      </c>
      <c r="K83" s="96">
        <v>19294</v>
      </c>
      <c r="L83" s="18">
        <f t="shared" si="5"/>
        <v>-3074.4267129559003</v>
      </c>
    </row>
    <row r="84" spans="1:13" x14ac:dyDescent="0.2">
      <c r="A84" s="12" t="s">
        <v>89</v>
      </c>
      <c r="B84" s="21" t="s">
        <v>90</v>
      </c>
      <c r="C84" s="26" t="s">
        <v>47</v>
      </c>
      <c r="D84" s="27" t="s">
        <v>48</v>
      </c>
      <c r="E84" s="28">
        <v>3327</v>
      </c>
      <c r="F84" s="18">
        <v>98.98</v>
      </c>
      <c r="G84" s="18">
        <v>98.144443551404407</v>
      </c>
      <c r="H84" s="98">
        <v>0.67621019002008353</v>
      </c>
      <c r="I84" s="18">
        <f t="shared" si="3"/>
        <v>98.820653741424493</v>
      </c>
      <c r="J84" s="18">
        <f t="shared" si="4"/>
        <v>-0.15934625857551055</v>
      </c>
      <c r="K84" s="96">
        <v>28816</v>
      </c>
      <c r="L84" s="18">
        <f t="shared" si="5"/>
        <v>-4591.7217871119119</v>
      </c>
    </row>
    <row r="85" spans="1:13" x14ac:dyDescent="0.2">
      <c r="A85" s="12" t="s">
        <v>89</v>
      </c>
      <c r="B85" s="21" t="s">
        <v>90</v>
      </c>
      <c r="C85" s="26" t="s">
        <v>49</v>
      </c>
      <c r="D85" s="27" t="s">
        <v>50</v>
      </c>
      <c r="E85" s="28">
        <v>3329</v>
      </c>
      <c r="F85" s="18">
        <v>106.42</v>
      </c>
      <c r="G85" s="18">
        <v>105.58444355140441</v>
      </c>
      <c r="H85" s="98">
        <v>0.67621019002008353</v>
      </c>
      <c r="I85" s="18">
        <f t="shared" si="3"/>
        <v>106.26065374142449</v>
      </c>
      <c r="J85" s="18">
        <f t="shared" si="4"/>
        <v>-0.15934625857551055</v>
      </c>
      <c r="K85" s="96">
        <v>2200</v>
      </c>
      <c r="L85" s="18">
        <f t="shared" si="5"/>
        <v>-350.5617688661232</v>
      </c>
    </row>
    <row r="86" spans="1:13" x14ac:dyDescent="0.2">
      <c r="A86" s="12" t="s">
        <v>89</v>
      </c>
      <c r="B86" s="21" t="s">
        <v>90</v>
      </c>
      <c r="C86" s="29" t="s">
        <v>51</v>
      </c>
      <c r="D86" s="30" t="s">
        <v>52</v>
      </c>
      <c r="E86" s="28">
        <v>3331</v>
      </c>
      <c r="F86" s="18">
        <v>119.33</v>
      </c>
      <c r="G86" s="18">
        <v>118.4944435514044</v>
      </c>
      <c r="H86" s="98">
        <v>0.67621019002008353</v>
      </c>
      <c r="I86" s="18">
        <f t="shared" si="3"/>
        <v>119.17065374142449</v>
      </c>
      <c r="J86" s="18">
        <f t="shared" si="4"/>
        <v>-0.15934625857551055</v>
      </c>
      <c r="K86" s="96">
        <v>76</v>
      </c>
      <c r="L86" s="18">
        <f t="shared" si="5"/>
        <v>-12.110315651738802</v>
      </c>
    </row>
    <row r="87" spans="1:13" x14ac:dyDescent="0.2">
      <c r="A87" s="12" t="s">
        <v>66</v>
      </c>
      <c r="B87" s="21" t="s">
        <v>67</v>
      </c>
      <c r="C87" s="26" t="s">
        <v>21</v>
      </c>
      <c r="D87" s="27" t="s">
        <v>22</v>
      </c>
      <c r="E87" s="28">
        <v>3301</v>
      </c>
      <c r="F87" s="18">
        <v>139.29</v>
      </c>
      <c r="G87" s="18">
        <v>137.47390299528422</v>
      </c>
      <c r="H87" s="98">
        <v>2.5476778153834267</v>
      </c>
      <c r="I87" s="18">
        <f t="shared" si="3"/>
        <v>140.02158081066764</v>
      </c>
      <c r="J87" s="18">
        <f t="shared" si="4"/>
        <v>0.73158081066765135</v>
      </c>
      <c r="K87" s="96">
        <v>794</v>
      </c>
      <c r="L87" s="18">
        <f t="shared" si="5"/>
        <v>580.87516367011517</v>
      </c>
      <c r="M87" s="40">
        <v>28623.830798183044</v>
      </c>
    </row>
    <row r="88" spans="1:13" x14ac:dyDescent="0.2">
      <c r="A88" s="12" t="s">
        <v>66</v>
      </c>
      <c r="B88" s="21" t="s">
        <v>67</v>
      </c>
      <c r="C88" s="26" t="s">
        <v>23</v>
      </c>
      <c r="D88" s="27" t="s">
        <v>24</v>
      </c>
      <c r="E88" s="28">
        <v>3303</v>
      </c>
      <c r="F88" s="18">
        <v>151.87</v>
      </c>
      <c r="G88" s="18">
        <v>150.05390299528423</v>
      </c>
      <c r="H88" s="98">
        <v>2.5476778153834267</v>
      </c>
      <c r="I88" s="18">
        <f t="shared" si="3"/>
        <v>152.60158081066766</v>
      </c>
      <c r="J88" s="18">
        <f t="shared" si="4"/>
        <v>0.73158081066765135</v>
      </c>
      <c r="K88" s="96">
        <v>360</v>
      </c>
      <c r="L88" s="18">
        <f t="shared" si="5"/>
        <v>263.36909184035449</v>
      </c>
    </row>
    <row r="89" spans="1:13" x14ac:dyDescent="0.2">
      <c r="A89" s="12" t="s">
        <v>66</v>
      </c>
      <c r="B89" s="21" t="s">
        <v>67</v>
      </c>
      <c r="C89" s="26" t="s">
        <v>25</v>
      </c>
      <c r="D89" s="27" t="s">
        <v>26</v>
      </c>
      <c r="E89" s="28">
        <v>3305</v>
      </c>
      <c r="F89" s="18">
        <v>136.03</v>
      </c>
      <c r="G89" s="18">
        <v>134.21390299528423</v>
      </c>
      <c r="H89" s="98">
        <v>2.5476778153834267</v>
      </c>
      <c r="I89" s="18">
        <f t="shared" si="3"/>
        <v>136.76158081066765</v>
      </c>
      <c r="J89" s="18">
        <f t="shared" si="4"/>
        <v>0.73158081066765135</v>
      </c>
      <c r="K89" s="96">
        <v>292</v>
      </c>
      <c r="L89" s="18">
        <f t="shared" si="5"/>
        <v>213.62159671495419</v>
      </c>
    </row>
    <row r="90" spans="1:13" x14ac:dyDescent="0.2">
      <c r="A90" s="12" t="s">
        <v>66</v>
      </c>
      <c r="B90" s="21" t="s">
        <v>67</v>
      </c>
      <c r="C90" s="26" t="s">
        <v>27</v>
      </c>
      <c r="D90" s="27" t="s">
        <v>28</v>
      </c>
      <c r="E90" s="28">
        <v>3307</v>
      </c>
      <c r="F90" s="18">
        <v>148.6</v>
      </c>
      <c r="G90" s="18">
        <v>146.78390299528422</v>
      </c>
      <c r="H90" s="98">
        <v>2.5476778153834267</v>
      </c>
      <c r="I90" s="18">
        <f t="shared" si="3"/>
        <v>149.33158081066765</v>
      </c>
      <c r="J90" s="18">
        <f t="shared" si="4"/>
        <v>0.73158081066765135</v>
      </c>
      <c r="K90" s="96">
        <v>0</v>
      </c>
      <c r="L90" s="18">
        <f t="shared" si="5"/>
        <v>0</v>
      </c>
    </row>
    <row r="91" spans="1:13" x14ac:dyDescent="0.2">
      <c r="A91" s="12" t="s">
        <v>66</v>
      </c>
      <c r="B91" s="21" t="s">
        <v>67</v>
      </c>
      <c r="C91" s="26" t="s">
        <v>29</v>
      </c>
      <c r="D91" s="27" t="s">
        <v>30</v>
      </c>
      <c r="E91" s="28">
        <v>3309</v>
      </c>
      <c r="F91" s="18">
        <v>90.26</v>
      </c>
      <c r="G91" s="18">
        <v>88.443902995284247</v>
      </c>
      <c r="H91" s="98">
        <v>2.5476778153834267</v>
      </c>
      <c r="I91" s="18">
        <f t="shared" si="3"/>
        <v>90.991580810667671</v>
      </c>
      <c r="J91" s="18">
        <f t="shared" si="4"/>
        <v>0.73158081066766556</v>
      </c>
      <c r="K91" s="96">
        <v>5554</v>
      </c>
      <c r="L91" s="18">
        <f t="shared" si="5"/>
        <v>4063.1998224482145</v>
      </c>
    </row>
    <row r="92" spans="1:13" x14ac:dyDescent="0.2">
      <c r="A92" s="12" t="s">
        <v>66</v>
      </c>
      <c r="B92" s="21" t="s">
        <v>67</v>
      </c>
      <c r="C92" s="26" t="s">
        <v>31</v>
      </c>
      <c r="D92" s="27" t="s">
        <v>32</v>
      </c>
      <c r="E92" s="28">
        <v>3311</v>
      </c>
      <c r="F92" s="18">
        <v>117.54</v>
      </c>
      <c r="G92" s="18">
        <v>115.72390299528425</v>
      </c>
      <c r="H92" s="98">
        <v>2.5476778153834267</v>
      </c>
      <c r="I92" s="18">
        <f t="shared" si="3"/>
        <v>118.27158081066767</v>
      </c>
      <c r="J92" s="18">
        <f t="shared" si="4"/>
        <v>0.73158081066766556</v>
      </c>
      <c r="K92" s="96">
        <v>13302</v>
      </c>
      <c r="L92" s="18">
        <f t="shared" si="5"/>
        <v>9731.4879435012881</v>
      </c>
    </row>
    <row r="93" spans="1:13" x14ac:dyDescent="0.2">
      <c r="A93" s="12" t="s">
        <v>66</v>
      </c>
      <c r="B93" s="21" t="s">
        <v>67</v>
      </c>
      <c r="C93" s="26" t="s">
        <v>33</v>
      </c>
      <c r="D93" s="27" t="s">
        <v>34</v>
      </c>
      <c r="E93" s="28">
        <v>3313</v>
      </c>
      <c r="F93" s="18">
        <v>125.39</v>
      </c>
      <c r="G93" s="18">
        <v>123.57390299528424</v>
      </c>
      <c r="H93" s="98">
        <v>2.5476778153834267</v>
      </c>
      <c r="I93" s="18">
        <f t="shared" si="3"/>
        <v>126.12158081066767</v>
      </c>
      <c r="J93" s="18">
        <f t="shared" si="4"/>
        <v>0.73158081066766556</v>
      </c>
      <c r="K93" s="96">
        <v>418</v>
      </c>
      <c r="L93" s="18">
        <f t="shared" si="5"/>
        <v>305.80077885908418</v>
      </c>
    </row>
    <row r="94" spans="1:13" x14ac:dyDescent="0.2">
      <c r="A94" s="12" t="s">
        <v>66</v>
      </c>
      <c r="B94" s="21" t="s">
        <v>67</v>
      </c>
      <c r="C94" s="26" t="s">
        <v>35</v>
      </c>
      <c r="D94" s="27" t="s">
        <v>36</v>
      </c>
      <c r="E94" s="28">
        <v>3315</v>
      </c>
      <c r="F94" s="18">
        <v>143.41</v>
      </c>
      <c r="G94" s="18">
        <v>141.59390299528422</v>
      </c>
      <c r="H94" s="98">
        <v>2.5476778153834267</v>
      </c>
      <c r="I94" s="18">
        <f t="shared" si="3"/>
        <v>144.14158081066765</v>
      </c>
      <c r="J94" s="18">
        <f t="shared" si="4"/>
        <v>0.73158081066765135</v>
      </c>
      <c r="K94" s="96">
        <v>2053</v>
      </c>
      <c r="L94" s="18">
        <f t="shared" si="5"/>
        <v>1501.9354043006883</v>
      </c>
    </row>
    <row r="95" spans="1:13" x14ac:dyDescent="0.2">
      <c r="A95" s="12" t="s">
        <v>66</v>
      </c>
      <c r="B95" s="21" t="s">
        <v>67</v>
      </c>
      <c r="C95" s="26" t="s">
        <v>37</v>
      </c>
      <c r="D95" s="27" t="s">
        <v>38</v>
      </c>
      <c r="E95" s="28">
        <v>3317</v>
      </c>
      <c r="F95" s="18">
        <v>89.72</v>
      </c>
      <c r="G95" s="18">
        <v>87.903902995284241</v>
      </c>
      <c r="H95" s="98">
        <v>2.5476778153834267</v>
      </c>
      <c r="I95" s="18">
        <f t="shared" si="3"/>
        <v>90.451580810667664</v>
      </c>
      <c r="J95" s="18">
        <f t="shared" si="4"/>
        <v>0.73158081066766556</v>
      </c>
      <c r="K95" s="96">
        <v>0</v>
      </c>
      <c r="L95" s="18">
        <f t="shared" si="5"/>
        <v>0</v>
      </c>
    </row>
    <row r="96" spans="1:13" x14ac:dyDescent="0.2">
      <c r="A96" s="12" t="s">
        <v>66</v>
      </c>
      <c r="B96" s="21" t="s">
        <v>67</v>
      </c>
      <c r="C96" s="26" t="s">
        <v>39</v>
      </c>
      <c r="D96" s="27" t="s">
        <v>40</v>
      </c>
      <c r="E96" s="28">
        <v>3319</v>
      </c>
      <c r="F96" s="18">
        <v>109.08</v>
      </c>
      <c r="G96" s="18">
        <v>107.26390299528424</v>
      </c>
      <c r="H96" s="98">
        <v>2.5476778153834267</v>
      </c>
      <c r="I96" s="18">
        <f t="shared" si="3"/>
        <v>109.81158081066766</v>
      </c>
      <c r="J96" s="18">
        <f t="shared" si="4"/>
        <v>0.73158081066766556</v>
      </c>
      <c r="K96" s="96">
        <v>3570</v>
      </c>
      <c r="L96" s="18">
        <f t="shared" si="5"/>
        <v>2611.743494083566</v>
      </c>
    </row>
    <row r="97" spans="1:13" x14ac:dyDescent="0.2">
      <c r="A97" s="12" t="s">
        <v>66</v>
      </c>
      <c r="B97" s="21" t="s">
        <v>67</v>
      </c>
      <c r="C97" s="26" t="s">
        <v>41</v>
      </c>
      <c r="D97" s="27" t="s">
        <v>42</v>
      </c>
      <c r="E97" s="28">
        <v>3321</v>
      </c>
      <c r="F97" s="18">
        <v>121.6</v>
      </c>
      <c r="G97" s="18">
        <v>119.78390299528424</v>
      </c>
      <c r="H97" s="98">
        <v>2.5476778153834267</v>
      </c>
      <c r="I97" s="18">
        <f t="shared" si="3"/>
        <v>122.33158081066766</v>
      </c>
      <c r="J97" s="18">
        <f t="shared" si="4"/>
        <v>0.73158081066766556</v>
      </c>
      <c r="K97" s="96">
        <v>3781</v>
      </c>
      <c r="L97" s="18">
        <f t="shared" si="5"/>
        <v>2766.1070451344435</v>
      </c>
    </row>
    <row r="98" spans="1:13" x14ac:dyDescent="0.2">
      <c r="A98" s="12" t="s">
        <v>66</v>
      </c>
      <c r="B98" s="21" t="s">
        <v>67</v>
      </c>
      <c r="C98" s="26" t="s">
        <v>43</v>
      </c>
      <c r="D98" s="27" t="s">
        <v>44</v>
      </c>
      <c r="E98" s="28">
        <v>3323</v>
      </c>
      <c r="F98" s="18">
        <v>75.849999999999994</v>
      </c>
      <c r="G98" s="18">
        <v>74.033902995284237</v>
      </c>
      <c r="H98" s="98">
        <v>2.5476778153834267</v>
      </c>
      <c r="I98" s="18">
        <f t="shared" si="3"/>
        <v>76.58158081066766</v>
      </c>
      <c r="J98" s="18">
        <f t="shared" si="4"/>
        <v>0.73158081066766556</v>
      </c>
      <c r="K98" s="96">
        <v>7</v>
      </c>
      <c r="L98" s="18">
        <f t="shared" si="5"/>
        <v>5.1210656746736589</v>
      </c>
    </row>
    <row r="99" spans="1:13" x14ac:dyDescent="0.2">
      <c r="A99" s="12" t="s">
        <v>66</v>
      </c>
      <c r="B99" s="21" t="s">
        <v>67</v>
      </c>
      <c r="C99" s="26" t="s">
        <v>45</v>
      </c>
      <c r="D99" s="27" t="s">
        <v>46</v>
      </c>
      <c r="E99" s="28">
        <v>3325</v>
      </c>
      <c r="F99" s="18">
        <v>97.74</v>
      </c>
      <c r="G99" s="18">
        <v>95.923902995284237</v>
      </c>
      <c r="H99" s="98">
        <v>2.5476778153834267</v>
      </c>
      <c r="I99" s="18">
        <f t="shared" si="3"/>
        <v>98.47158081066766</v>
      </c>
      <c r="J99" s="18">
        <f t="shared" si="4"/>
        <v>0.73158081066766556</v>
      </c>
      <c r="K99" s="96">
        <v>4386</v>
      </c>
      <c r="L99" s="18">
        <f t="shared" si="5"/>
        <v>3208.7134355883813</v>
      </c>
    </row>
    <row r="100" spans="1:13" x14ac:dyDescent="0.2">
      <c r="A100" s="12" t="s">
        <v>66</v>
      </c>
      <c r="B100" s="21" t="s">
        <v>67</v>
      </c>
      <c r="C100" s="26" t="s">
        <v>47</v>
      </c>
      <c r="D100" s="27" t="s">
        <v>48</v>
      </c>
      <c r="E100" s="28">
        <v>3327</v>
      </c>
      <c r="F100" s="18">
        <v>109.08</v>
      </c>
      <c r="G100" s="18">
        <v>107.26390299528424</v>
      </c>
      <c r="H100" s="98">
        <v>2.5476778153834267</v>
      </c>
      <c r="I100" s="18">
        <f t="shared" si="3"/>
        <v>109.81158081066766</v>
      </c>
      <c r="J100" s="18">
        <f t="shared" si="4"/>
        <v>0.73158081066766556</v>
      </c>
      <c r="K100" s="96">
        <v>3062</v>
      </c>
      <c r="L100" s="18">
        <f t="shared" si="5"/>
        <v>2240.1004422643919</v>
      </c>
    </row>
    <row r="101" spans="1:13" x14ac:dyDescent="0.2">
      <c r="A101" s="12" t="s">
        <v>66</v>
      </c>
      <c r="B101" s="21" t="s">
        <v>67</v>
      </c>
      <c r="C101" s="26" t="s">
        <v>49</v>
      </c>
      <c r="D101" s="27" t="s">
        <v>50</v>
      </c>
      <c r="E101" s="28">
        <v>3329</v>
      </c>
      <c r="F101" s="18">
        <v>117.02</v>
      </c>
      <c r="G101" s="18">
        <v>115.20390299528424</v>
      </c>
      <c r="H101" s="98">
        <v>2.5476778153834267</v>
      </c>
      <c r="I101" s="18">
        <f t="shared" si="3"/>
        <v>117.75158081066766</v>
      </c>
      <c r="J101" s="18">
        <f t="shared" si="4"/>
        <v>0.73158081066766556</v>
      </c>
      <c r="K101" s="96">
        <v>842</v>
      </c>
      <c r="L101" s="18">
        <f t="shared" si="5"/>
        <v>615.99104258217437</v>
      </c>
    </row>
    <row r="102" spans="1:13" x14ac:dyDescent="0.2">
      <c r="A102" s="12" t="s">
        <v>66</v>
      </c>
      <c r="B102" s="21" t="s">
        <v>67</v>
      </c>
      <c r="C102" s="29" t="s">
        <v>51</v>
      </c>
      <c r="D102" s="30" t="s">
        <v>52</v>
      </c>
      <c r="E102" s="28">
        <v>3331</v>
      </c>
      <c r="F102" s="18">
        <v>130.79</v>
      </c>
      <c r="G102" s="18">
        <v>128.97390299528425</v>
      </c>
      <c r="H102" s="98">
        <v>2.5476778153834267</v>
      </c>
      <c r="I102" s="18">
        <f t="shared" si="3"/>
        <v>131.52158081066767</v>
      </c>
      <c r="J102" s="18">
        <f t="shared" si="4"/>
        <v>0.73158081066767977</v>
      </c>
      <c r="K102" s="96">
        <v>705</v>
      </c>
      <c r="L102" s="18">
        <f t="shared" si="5"/>
        <v>515.76447152071421</v>
      </c>
    </row>
    <row r="103" spans="1:13" x14ac:dyDescent="0.2">
      <c r="A103" s="20" t="s">
        <v>58</v>
      </c>
      <c r="B103" s="21" t="s">
        <v>59</v>
      </c>
      <c r="C103" s="26" t="s">
        <v>21</v>
      </c>
      <c r="D103" s="27" t="s">
        <v>22</v>
      </c>
      <c r="E103" s="28">
        <v>3301</v>
      </c>
      <c r="F103" s="18">
        <v>139.29</v>
      </c>
      <c r="G103" s="18">
        <v>137.88624103999214</v>
      </c>
      <c r="H103" s="98">
        <v>2.5434549780020519</v>
      </c>
      <c r="I103" s="18">
        <f t="shared" si="3"/>
        <v>140.42969601799419</v>
      </c>
      <c r="J103" s="18">
        <f t="shared" si="4"/>
        <v>1.1396960179941971</v>
      </c>
      <c r="K103" s="96">
        <v>496</v>
      </c>
      <c r="L103" s="18">
        <f t="shared" si="5"/>
        <v>565.28922492512174</v>
      </c>
      <c r="M103" s="40">
        <v>62492.951754675822</v>
      </c>
    </row>
    <row r="104" spans="1:13" x14ac:dyDescent="0.2">
      <c r="A104" s="20" t="s">
        <v>58</v>
      </c>
      <c r="B104" s="21" t="s">
        <v>59</v>
      </c>
      <c r="C104" s="26" t="s">
        <v>23</v>
      </c>
      <c r="D104" s="27" t="s">
        <v>24</v>
      </c>
      <c r="E104" s="28">
        <v>3303</v>
      </c>
      <c r="F104" s="18">
        <v>151.87</v>
      </c>
      <c r="G104" s="18">
        <v>150.46624103999216</v>
      </c>
      <c r="H104" s="98">
        <v>2.5434549780020519</v>
      </c>
      <c r="I104" s="18">
        <f t="shared" si="3"/>
        <v>153.0096960179942</v>
      </c>
      <c r="J104" s="18">
        <f t="shared" si="4"/>
        <v>1.1396960179941971</v>
      </c>
      <c r="K104" s="96">
        <v>0</v>
      </c>
      <c r="L104" s="18">
        <f t="shared" si="5"/>
        <v>0</v>
      </c>
    </row>
    <row r="105" spans="1:13" x14ac:dyDescent="0.2">
      <c r="A105" s="20" t="s">
        <v>58</v>
      </c>
      <c r="B105" s="21" t="s">
        <v>59</v>
      </c>
      <c r="C105" s="26" t="s">
        <v>25</v>
      </c>
      <c r="D105" s="27" t="s">
        <v>26</v>
      </c>
      <c r="E105" s="28">
        <v>3305</v>
      </c>
      <c r="F105" s="18">
        <v>136.03</v>
      </c>
      <c r="G105" s="18">
        <v>134.62624103999215</v>
      </c>
      <c r="H105" s="98">
        <v>2.5434549780020519</v>
      </c>
      <c r="I105" s="18">
        <f t="shared" si="3"/>
        <v>137.1696960179942</v>
      </c>
      <c r="J105" s="18">
        <f t="shared" si="4"/>
        <v>1.1396960179941971</v>
      </c>
      <c r="K105" s="96">
        <v>0</v>
      </c>
      <c r="L105" s="18">
        <f t="shared" si="5"/>
        <v>0</v>
      </c>
    </row>
    <row r="106" spans="1:13" x14ac:dyDescent="0.2">
      <c r="A106" s="20" t="s">
        <v>58</v>
      </c>
      <c r="B106" s="21" t="s">
        <v>59</v>
      </c>
      <c r="C106" s="26" t="s">
        <v>27</v>
      </c>
      <c r="D106" s="27" t="s">
        <v>28</v>
      </c>
      <c r="E106" s="28">
        <v>3307</v>
      </c>
      <c r="F106" s="18">
        <v>148.6</v>
      </c>
      <c r="G106" s="18">
        <v>147.19624103999215</v>
      </c>
      <c r="H106" s="98">
        <v>2.5434549780020519</v>
      </c>
      <c r="I106" s="18">
        <f t="shared" si="3"/>
        <v>149.73969601799419</v>
      </c>
      <c r="J106" s="18">
        <f t="shared" si="4"/>
        <v>1.1396960179941971</v>
      </c>
      <c r="K106" s="96">
        <v>0</v>
      </c>
      <c r="L106" s="18">
        <f t="shared" si="5"/>
        <v>0</v>
      </c>
    </row>
    <row r="107" spans="1:13" x14ac:dyDescent="0.2">
      <c r="A107" s="20" t="s">
        <v>58</v>
      </c>
      <c r="B107" s="21" t="s">
        <v>59</v>
      </c>
      <c r="C107" s="26" t="s">
        <v>29</v>
      </c>
      <c r="D107" s="27" t="s">
        <v>30</v>
      </c>
      <c r="E107" s="28">
        <v>3309</v>
      </c>
      <c r="F107" s="18">
        <v>90.26</v>
      </c>
      <c r="G107" s="18">
        <v>88.856241039992156</v>
      </c>
      <c r="H107" s="98">
        <v>2.5434549780020519</v>
      </c>
      <c r="I107" s="18">
        <f t="shared" si="3"/>
        <v>91.399696017994202</v>
      </c>
      <c r="J107" s="18">
        <f t="shared" si="4"/>
        <v>1.1396960179941971</v>
      </c>
      <c r="K107" s="96">
        <v>464</v>
      </c>
      <c r="L107" s="18">
        <f t="shared" si="5"/>
        <v>528.81895234930744</v>
      </c>
    </row>
    <row r="108" spans="1:13" x14ac:dyDescent="0.2">
      <c r="A108" s="20" t="s">
        <v>58</v>
      </c>
      <c r="B108" s="21" t="s">
        <v>59</v>
      </c>
      <c r="C108" s="26" t="s">
        <v>31</v>
      </c>
      <c r="D108" s="27" t="s">
        <v>32</v>
      </c>
      <c r="E108" s="28">
        <v>3311</v>
      </c>
      <c r="F108" s="18">
        <v>117.54</v>
      </c>
      <c r="G108" s="18">
        <v>116.13624103999216</v>
      </c>
      <c r="H108" s="98">
        <v>2.5434549780020519</v>
      </c>
      <c r="I108" s="18">
        <f t="shared" si="3"/>
        <v>118.6796960179942</v>
      </c>
      <c r="J108" s="18">
        <f t="shared" si="4"/>
        <v>1.1396960179941971</v>
      </c>
      <c r="K108" s="96">
        <v>620</v>
      </c>
      <c r="L108" s="18">
        <f t="shared" si="5"/>
        <v>706.61153115640218</v>
      </c>
    </row>
    <row r="109" spans="1:13" x14ac:dyDescent="0.2">
      <c r="A109" s="20" t="s">
        <v>58</v>
      </c>
      <c r="B109" s="21" t="s">
        <v>59</v>
      </c>
      <c r="C109" s="26" t="s">
        <v>33</v>
      </c>
      <c r="D109" s="27" t="s">
        <v>34</v>
      </c>
      <c r="E109" s="28">
        <v>3313</v>
      </c>
      <c r="F109" s="18">
        <v>125.39</v>
      </c>
      <c r="G109" s="18">
        <v>123.98624103999215</v>
      </c>
      <c r="H109" s="98">
        <v>2.5434549780020519</v>
      </c>
      <c r="I109" s="18">
        <f t="shared" si="3"/>
        <v>126.5296960179942</v>
      </c>
      <c r="J109" s="18">
        <f t="shared" si="4"/>
        <v>1.1396960179941971</v>
      </c>
      <c r="K109" s="96">
        <v>380</v>
      </c>
      <c r="L109" s="18">
        <f t="shared" si="5"/>
        <v>433.08448683779488</v>
      </c>
    </row>
    <row r="110" spans="1:13" x14ac:dyDescent="0.2">
      <c r="A110" s="20" t="s">
        <v>58</v>
      </c>
      <c r="B110" s="21" t="s">
        <v>59</v>
      </c>
      <c r="C110" s="26" t="s">
        <v>35</v>
      </c>
      <c r="D110" s="27" t="s">
        <v>36</v>
      </c>
      <c r="E110" s="28">
        <v>3315</v>
      </c>
      <c r="F110" s="18">
        <v>143.41</v>
      </c>
      <c r="G110" s="18">
        <v>142.00624103999215</v>
      </c>
      <c r="H110" s="98">
        <v>2.5434549780020519</v>
      </c>
      <c r="I110" s="18">
        <f t="shared" si="3"/>
        <v>144.54969601799419</v>
      </c>
      <c r="J110" s="18">
        <f t="shared" si="4"/>
        <v>1.1396960179941971</v>
      </c>
      <c r="K110" s="96">
        <v>0</v>
      </c>
      <c r="L110" s="18">
        <f t="shared" si="5"/>
        <v>0</v>
      </c>
    </row>
    <row r="111" spans="1:13" x14ac:dyDescent="0.2">
      <c r="A111" s="20" t="s">
        <v>58</v>
      </c>
      <c r="B111" s="21" t="s">
        <v>59</v>
      </c>
      <c r="C111" s="26" t="s">
        <v>37</v>
      </c>
      <c r="D111" s="27" t="s">
        <v>38</v>
      </c>
      <c r="E111" s="28">
        <v>3317</v>
      </c>
      <c r="F111" s="18">
        <v>89.72</v>
      </c>
      <c r="G111" s="18">
        <v>88.31624103999215</v>
      </c>
      <c r="H111" s="98">
        <v>2.5434549780020519</v>
      </c>
      <c r="I111" s="18">
        <f t="shared" si="3"/>
        <v>90.859696017994196</v>
      </c>
      <c r="J111" s="18">
        <f t="shared" si="4"/>
        <v>1.1396960179941971</v>
      </c>
      <c r="K111" s="96">
        <v>0</v>
      </c>
      <c r="L111" s="18">
        <f t="shared" si="5"/>
        <v>0</v>
      </c>
    </row>
    <row r="112" spans="1:13" x14ac:dyDescent="0.2">
      <c r="A112" s="20" t="s">
        <v>58</v>
      </c>
      <c r="B112" s="21" t="s">
        <v>59</v>
      </c>
      <c r="C112" s="26" t="s">
        <v>39</v>
      </c>
      <c r="D112" s="27" t="s">
        <v>40</v>
      </c>
      <c r="E112" s="28">
        <v>3319</v>
      </c>
      <c r="F112" s="18">
        <v>109.08</v>
      </c>
      <c r="G112" s="18">
        <v>107.67624103999215</v>
      </c>
      <c r="H112" s="98">
        <v>2.5434549780020519</v>
      </c>
      <c r="I112" s="18">
        <f t="shared" si="3"/>
        <v>110.2196960179942</v>
      </c>
      <c r="J112" s="18">
        <f t="shared" si="4"/>
        <v>1.1396960179941971</v>
      </c>
      <c r="K112" s="96">
        <v>11594</v>
      </c>
      <c r="L112" s="18">
        <f t="shared" si="5"/>
        <v>13213.635632624721</v>
      </c>
    </row>
    <row r="113" spans="1:13" x14ac:dyDescent="0.2">
      <c r="A113" s="20" t="s">
        <v>58</v>
      </c>
      <c r="B113" s="21" t="s">
        <v>59</v>
      </c>
      <c r="C113" s="26" t="s">
        <v>41</v>
      </c>
      <c r="D113" s="27" t="s">
        <v>42</v>
      </c>
      <c r="E113" s="28">
        <v>3321</v>
      </c>
      <c r="F113" s="18">
        <v>121.6</v>
      </c>
      <c r="G113" s="18">
        <v>120.19624103999215</v>
      </c>
      <c r="H113" s="98">
        <v>2.5434549780020519</v>
      </c>
      <c r="I113" s="18">
        <f t="shared" si="3"/>
        <v>122.73969601799419</v>
      </c>
      <c r="J113" s="18">
        <f t="shared" si="4"/>
        <v>1.1396960179941971</v>
      </c>
      <c r="K113" s="96">
        <v>8412</v>
      </c>
      <c r="L113" s="18">
        <f t="shared" si="5"/>
        <v>9587.1229033671862</v>
      </c>
    </row>
    <row r="114" spans="1:13" x14ac:dyDescent="0.2">
      <c r="A114" s="20" t="s">
        <v>58</v>
      </c>
      <c r="B114" s="21" t="s">
        <v>59</v>
      </c>
      <c r="C114" s="26" t="s">
        <v>43</v>
      </c>
      <c r="D114" s="27" t="s">
        <v>44</v>
      </c>
      <c r="E114" s="28">
        <v>3323</v>
      </c>
      <c r="F114" s="18">
        <v>75.849999999999994</v>
      </c>
      <c r="G114" s="18">
        <v>74.446241039992145</v>
      </c>
      <c r="H114" s="98">
        <v>2.5434549780020519</v>
      </c>
      <c r="I114" s="18">
        <f t="shared" si="3"/>
        <v>76.989696017994191</v>
      </c>
      <c r="J114" s="18">
        <f t="shared" si="4"/>
        <v>1.1396960179941971</v>
      </c>
      <c r="K114" s="96">
        <v>0</v>
      </c>
      <c r="L114" s="18">
        <f t="shared" si="5"/>
        <v>0</v>
      </c>
    </row>
    <row r="115" spans="1:13" x14ac:dyDescent="0.2">
      <c r="A115" s="20" t="s">
        <v>58</v>
      </c>
      <c r="B115" s="21" t="s">
        <v>59</v>
      </c>
      <c r="C115" s="26" t="s">
        <v>45</v>
      </c>
      <c r="D115" s="27" t="s">
        <v>46</v>
      </c>
      <c r="E115" s="28">
        <v>3325</v>
      </c>
      <c r="F115" s="18">
        <v>97.74</v>
      </c>
      <c r="G115" s="18">
        <v>96.336241039992146</v>
      </c>
      <c r="H115" s="98">
        <v>2.5434549780020519</v>
      </c>
      <c r="I115" s="18">
        <f t="shared" si="3"/>
        <v>98.879696017994192</v>
      </c>
      <c r="J115" s="18">
        <f t="shared" si="4"/>
        <v>1.1396960179941971</v>
      </c>
      <c r="K115" s="96">
        <v>25833</v>
      </c>
      <c r="L115" s="18">
        <f t="shared" si="5"/>
        <v>29441.767232844093</v>
      </c>
    </row>
    <row r="116" spans="1:13" x14ac:dyDescent="0.2">
      <c r="A116" s="20" t="s">
        <v>58</v>
      </c>
      <c r="B116" s="21" t="s">
        <v>59</v>
      </c>
      <c r="C116" s="26" t="s">
        <v>47</v>
      </c>
      <c r="D116" s="27" t="s">
        <v>48</v>
      </c>
      <c r="E116" s="28">
        <v>3327</v>
      </c>
      <c r="F116" s="18">
        <v>109.08</v>
      </c>
      <c r="G116" s="18">
        <v>107.67624103999215</v>
      </c>
      <c r="H116" s="98">
        <v>2.5434549780020519</v>
      </c>
      <c r="I116" s="18">
        <f t="shared" si="3"/>
        <v>110.2196960179942</v>
      </c>
      <c r="J116" s="18">
        <f t="shared" si="4"/>
        <v>1.1396960179941971</v>
      </c>
      <c r="K116" s="96">
        <v>6726</v>
      </c>
      <c r="L116" s="18">
        <f t="shared" si="5"/>
        <v>7665.5954170289697</v>
      </c>
    </row>
    <row r="117" spans="1:13" x14ac:dyDescent="0.2">
      <c r="A117" s="20" t="s">
        <v>58</v>
      </c>
      <c r="B117" s="21" t="s">
        <v>59</v>
      </c>
      <c r="C117" s="26" t="s">
        <v>49</v>
      </c>
      <c r="D117" s="27" t="s">
        <v>50</v>
      </c>
      <c r="E117" s="28">
        <v>3329</v>
      </c>
      <c r="F117" s="18">
        <v>117.02</v>
      </c>
      <c r="G117" s="18">
        <v>115.61624103999215</v>
      </c>
      <c r="H117" s="98">
        <v>2.5434549780020519</v>
      </c>
      <c r="I117" s="18">
        <f t="shared" si="3"/>
        <v>118.15969601799419</v>
      </c>
      <c r="J117" s="18">
        <f t="shared" si="4"/>
        <v>1.1396960179941971</v>
      </c>
      <c r="K117" s="96">
        <v>31</v>
      </c>
      <c r="L117" s="18">
        <f t="shared" si="5"/>
        <v>35.330576557820109</v>
      </c>
    </row>
    <row r="118" spans="1:13" x14ac:dyDescent="0.2">
      <c r="A118" s="20" t="s">
        <v>58</v>
      </c>
      <c r="B118" s="21" t="s">
        <v>59</v>
      </c>
      <c r="C118" s="29" t="s">
        <v>51</v>
      </c>
      <c r="D118" s="30" t="s">
        <v>52</v>
      </c>
      <c r="E118" s="28">
        <v>3331</v>
      </c>
      <c r="F118" s="18">
        <v>130.79</v>
      </c>
      <c r="G118" s="18">
        <v>129.38624103999217</v>
      </c>
      <c r="H118" s="98">
        <v>2.5434549780020519</v>
      </c>
      <c r="I118" s="18">
        <f t="shared" si="3"/>
        <v>131.92969601799422</v>
      </c>
      <c r="J118" s="18">
        <f t="shared" si="4"/>
        <v>1.1396960179942255</v>
      </c>
      <c r="K118" s="96">
        <v>277</v>
      </c>
      <c r="L118" s="18">
        <f t="shared" si="5"/>
        <v>315.69579698440043</v>
      </c>
    </row>
    <row r="119" spans="1:13" x14ac:dyDescent="0.2">
      <c r="A119" s="20" t="s">
        <v>360</v>
      </c>
      <c r="B119" s="21" t="s">
        <v>361</v>
      </c>
      <c r="C119" s="26" t="s">
        <v>21</v>
      </c>
      <c r="D119" s="27" t="s">
        <v>22</v>
      </c>
      <c r="E119" s="28">
        <v>3301</v>
      </c>
      <c r="F119" s="18">
        <v>127.29</v>
      </c>
      <c r="G119" s="18">
        <v>126.2</v>
      </c>
      <c r="H119" s="98">
        <v>0</v>
      </c>
      <c r="I119" s="18">
        <f t="shared" si="3"/>
        <v>126.2</v>
      </c>
      <c r="J119" s="18">
        <f t="shared" si="4"/>
        <v>-1.0900000000000034</v>
      </c>
      <c r="K119" s="96">
        <v>50</v>
      </c>
      <c r="L119" s="19">
        <f t="shared" si="5"/>
        <v>-54.500000000000171</v>
      </c>
      <c r="M119">
        <v>-32560.480000000101</v>
      </c>
    </row>
    <row r="120" spans="1:13" x14ac:dyDescent="0.2">
      <c r="A120" s="20" t="s">
        <v>360</v>
      </c>
      <c r="B120" s="21" t="s">
        <v>361</v>
      </c>
      <c r="C120" s="26" t="s">
        <v>23</v>
      </c>
      <c r="D120" s="27" t="s">
        <v>24</v>
      </c>
      <c r="E120" s="28">
        <v>3303</v>
      </c>
      <c r="F120" s="18">
        <v>139.08000000000001</v>
      </c>
      <c r="G120" s="18">
        <v>137.99</v>
      </c>
      <c r="H120" s="98">
        <v>0</v>
      </c>
      <c r="I120" s="18">
        <f t="shared" si="3"/>
        <v>137.99</v>
      </c>
      <c r="J120" s="18">
        <f t="shared" si="4"/>
        <v>-1.0900000000000034</v>
      </c>
      <c r="K120" s="96">
        <v>55</v>
      </c>
      <c r="L120" s="19">
        <f t="shared" si="5"/>
        <v>-59.950000000000188</v>
      </c>
    </row>
    <row r="121" spans="1:13" x14ac:dyDescent="0.2">
      <c r="A121" s="20" t="s">
        <v>360</v>
      </c>
      <c r="B121" s="21" t="s">
        <v>361</v>
      </c>
      <c r="C121" s="26" t="s">
        <v>25</v>
      </c>
      <c r="D121" s="27" t="s">
        <v>26</v>
      </c>
      <c r="E121" s="28">
        <v>3305</v>
      </c>
      <c r="F121" s="18">
        <v>124.22</v>
      </c>
      <c r="G121" s="18">
        <v>123.13</v>
      </c>
      <c r="H121" s="98">
        <v>0</v>
      </c>
      <c r="I121" s="18">
        <f t="shared" si="3"/>
        <v>123.13</v>
      </c>
      <c r="J121" s="18">
        <f t="shared" si="4"/>
        <v>-1.0900000000000034</v>
      </c>
      <c r="K121" s="96">
        <v>0</v>
      </c>
      <c r="L121" s="19">
        <f t="shared" si="5"/>
        <v>0</v>
      </c>
    </row>
    <row r="122" spans="1:13" x14ac:dyDescent="0.2">
      <c r="A122" s="20" t="s">
        <v>360</v>
      </c>
      <c r="B122" s="21" t="s">
        <v>361</v>
      </c>
      <c r="C122" s="26" t="s">
        <v>27</v>
      </c>
      <c r="D122" s="27" t="s">
        <v>28</v>
      </c>
      <c r="E122" s="28">
        <v>3307</v>
      </c>
      <c r="F122" s="18">
        <v>136.01</v>
      </c>
      <c r="G122" s="18">
        <v>134.91999999999999</v>
      </c>
      <c r="H122" s="98">
        <v>0</v>
      </c>
      <c r="I122" s="18">
        <f t="shared" si="3"/>
        <v>134.91999999999999</v>
      </c>
      <c r="J122" s="18">
        <f t="shared" si="4"/>
        <v>-1.0900000000000034</v>
      </c>
      <c r="K122" s="96">
        <v>0</v>
      </c>
      <c r="L122" s="19">
        <f t="shared" si="5"/>
        <v>0</v>
      </c>
    </row>
    <row r="123" spans="1:13" x14ac:dyDescent="0.2">
      <c r="A123" s="20" t="s">
        <v>360</v>
      </c>
      <c r="B123" s="21" t="s">
        <v>361</v>
      </c>
      <c r="C123" s="26" t="s">
        <v>29</v>
      </c>
      <c r="D123" s="27" t="s">
        <v>30</v>
      </c>
      <c r="E123" s="28">
        <v>3309</v>
      </c>
      <c r="F123" s="18">
        <v>81.33</v>
      </c>
      <c r="G123" s="18">
        <v>80.239999999999995</v>
      </c>
      <c r="H123" s="98">
        <v>0</v>
      </c>
      <c r="I123" s="18">
        <f t="shared" si="3"/>
        <v>80.239999999999995</v>
      </c>
      <c r="J123" s="18">
        <f t="shared" si="4"/>
        <v>-1.0900000000000034</v>
      </c>
      <c r="K123" s="96">
        <v>948</v>
      </c>
      <c r="L123" s="19">
        <f t="shared" si="5"/>
        <v>-1033.3200000000033</v>
      </c>
    </row>
    <row r="124" spans="1:13" x14ac:dyDescent="0.2">
      <c r="A124" s="20" t="s">
        <v>360</v>
      </c>
      <c r="B124" s="21" t="s">
        <v>361</v>
      </c>
      <c r="C124" s="26" t="s">
        <v>31</v>
      </c>
      <c r="D124" s="27" t="s">
        <v>32</v>
      </c>
      <c r="E124" s="28">
        <v>3311</v>
      </c>
      <c r="F124" s="18">
        <v>106.9</v>
      </c>
      <c r="G124" s="18">
        <v>105.81</v>
      </c>
      <c r="H124" s="98">
        <v>0</v>
      </c>
      <c r="I124" s="18">
        <f t="shared" si="3"/>
        <v>105.81</v>
      </c>
      <c r="J124" s="18">
        <f t="shared" si="4"/>
        <v>-1.0900000000000034</v>
      </c>
      <c r="K124" s="96">
        <v>424</v>
      </c>
      <c r="L124" s="19">
        <f t="shared" si="5"/>
        <v>-462.16000000000145</v>
      </c>
    </row>
    <row r="125" spans="1:13" x14ac:dyDescent="0.2">
      <c r="A125" s="20" t="s">
        <v>360</v>
      </c>
      <c r="B125" s="21" t="s">
        <v>361</v>
      </c>
      <c r="C125" s="26" t="s">
        <v>33</v>
      </c>
      <c r="D125" s="27" t="s">
        <v>34</v>
      </c>
      <c r="E125" s="28">
        <v>3313</v>
      </c>
      <c r="F125" s="18">
        <v>114.27000000000001</v>
      </c>
      <c r="G125" s="18">
        <v>113.18</v>
      </c>
      <c r="H125" s="98">
        <v>0</v>
      </c>
      <c r="I125" s="18">
        <f t="shared" si="3"/>
        <v>113.18</v>
      </c>
      <c r="J125" s="18">
        <f t="shared" si="4"/>
        <v>-1.0900000000000034</v>
      </c>
      <c r="K125" s="96">
        <v>0</v>
      </c>
      <c r="L125" s="19">
        <f t="shared" si="5"/>
        <v>0</v>
      </c>
    </row>
    <row r="126" spans="1:13" x14ac:dyDescent="0.2">
      <c r="A126" s="20" t="s">
        <v>360</v>
      </c>
      <c r="B126" s="21" t="s">
        <v>361</v>
      </c>
      <c r="C126" s="26" t="s">
        <v>35</v>
      </c>
      <c r="D126" s="27" t="s">
        <v>36</v>
      </c>
      <c r="E126" s="28">
        <v>3315</v>
      </c>
      <c r="F126" s="18">
        <v>131.16</v>
      </c>
      <c r="G126" s="18">
        <v>130.07</v>
      </c>
      <c r="H126" s="98">
        <v>0</v>
      </c>
      <c r="I126" s="18">
        <f t="shared" si="3"/>
        <v>130.07</v>
      </c>
      <c r="J126" s="18">
        <f t="shared" si="4"/>
        <v>-1.0900000000000034</v>
      </c>
      <c r="K126" s="96">
        <v>131</v>
      </c>
      <c r="L126" s="19">
        <f t="shared" si="5"/>
        <v>-142.79000000000045</v>
      </c>
    </row>
    <row r="127" spans="1:13" x14ac:dyDescent="0.2">
      <c r="A127" s="20" t="s">
        <v>360</v>
      </c>
      <c r="B127" s="21" t="s">
        <v>361</v>
      </c>
      <c r="C127" s="26" t="s">
        <v>37</v>
      </c>
      <c r="D127" s="27" t="s">
        <v>38</v>
      </c>
      <c r="E127" s="28">
        <v>3317</v>
      </c>
      <c r="F127" s="18">
        <v>80.820000000000007</v>
      </c>
      <c r="G127" s="18">
        <v>79.73</v>
      </c>
      <c r="H127" s="98">
        <v>0</v>
      </c>
      <c r="I127" s="18">
        <f t="shared" si="3"/>
        <v>79.73</v>
      </c>
      <c r="J127" s="18">
        <f t="shared" si="4"/>
        <v>-1.0900000000000034</v>
      </c>
      <c r="K127" s="96">
        <v>162</v>
      </c>
      <c r="L127" s="19">
        <f t="shared" si="5"/>
        <v>-176.58000000000055</v>
      </c>
    </row>
    <row r="128" spans="1:13" x14ac:dyDescent="0.2">
      <c r="A128" s="20" t="s">
        <v>360</v>
      </c>
      <c r="B128" s="21" t="s">
        <v>361</v>
      </c>
      <c r="C128" s="26" t="s">
        <v>39</v>
      </c>
      <c r="D128" s="27" t="s">
        <v>40</v>
      </c>
      <c r="E128" s="28">
        <v>3319</v>
      </c>
      <c r="F128" s="18">
        <v>98.98</v>
      </c>
      <c r="G128" s="18">
        <v>97.89</v>
      </c>
      <c r="H128" s="98">
        <v>0</v>
      </c>
      <c r="I128" s="18">
        <f t="shared" si="3"/>
        <v>97.89</v>
      </c>
      <c r="J128" s="18">
        <f t="shared" si="4"/>
        <v>-1.0900000000000034</v>
      </c>
      <c r="K128" s="96">
        <v>635</v>
      </c>
      <c r="L128" s="19">
        <f t="shared" si="5"/>
        <v>-692.15000000000214</v>
      </c>
    </row>
    <row r="129" spans="1:13" x14ac:dyDescent="0.2">
      <c r="A129" s="20" t="s">
        <v>360</v>
      </c>
      <c r="B129" s="21" t="s">
        <v>361</v>
      </c>
      <c r="C129" s="26" t="s">
        <v>41</v>
      </c>
      <c r="D129" s="27" t="s">
        <v>42</v>
      </c>
      <c r="E129" s="28">
        <v>3321</v>
      </c>
      <c r="F129" s="18">
        <v>110.72</v>
      </c>
      <c r="G129" s="18">
        <v>109.63</v>
      </c>
      <c r="H129" s="98">
        <v>0</v>
      </c>
      <c r="I129" s="18">
        <f t="shared" si="3"/>
        <v>109.63</v>
      </c>
      <c r="J129" s="18">
        <f t="shared" si="4"/>
        <v>-1.0900000000000034</v>
      </c>
      <c r="K129" s="96">
        <v>901</v>
      </c>
      <c r="L129" s="19">
        <f t="shared" si="5"/>
        <v>-982.0900000000031</v>
      </c>
    </row>
    <row r="130" spans="1:13" x14ac:dyDescent="0.2">
      <c r="A130" s="20" t="s">
        <v>360</v>
      </c>
      <c r="B130" s="21" t="s">
        <v>361</v>
      </c>
      <c r="C130" s="26" t="s">
        <v>43</v>
      </c>
      <c r="D130" s="27" t="s">
        <v>44</v>
      </c>
      <c r="E130" s="28">
        <v>3323</v>
      </c>
      <c r="F130" s="18">
        <v>67.820000000000007</v>
      </c>
      <c r="G130" s="18">
        <v>66.73</v>
      </c>
      <c r="H130" s="98">
        <v>0</v>
      </c>
      <c r="I130" s="18">
        <f t="shared" si="3"/>
        <v>66.73</v>
      </c>
      <c r="J130" s="18">
        <f t="shared" si="4"/>
        <v>-1.0900000000000034</v>
      </c>
      <c r="K130" s="96">
        <v>151</v>
      </c>
      <c r="L130" s="19">
        <f t="shared" si="5"/>
        <v>-164.59000000000052</v>
      </c>
    </row>
    <row r="131" spans="1:13" x14ac:dyDescent="0.2">
      <c r="A131" s="20" t="s">
        <v>360</v>
      </c>
      <c r="B131" s="21" t="s">
        <v>361</v>
      </c>
      <c r="C131" s="26" t="s">
        <v>45</v>
      </c>
      <c r="D131" s="27" t="s">
        <v>46</v>
      </c>
      <c r="E131" s="28">
        <v>3325</v>
      </c>
      <c r="F131" s="18">
        <v>88.34</v>
      </c>
      <c r="G131" s="18">
        <v>87.25</v>
      </c>
      <c r="H131" s="98">
        <v>0</v>
      </c>
      <c r="I131" s="18">
        <f t="shared" si="3"/>
        <v>87.25</v>
      </c>
      <c r="J131" s="18">
        <f t="shared" si="4"/>
        <v>-1.0900000000000034</v>
      </c>
      <c r="K131" s="96">
        <v>14985</v>
      </c>
      <c r="L131" s="19">
        <f t="shared" si="5"/>
        <v>-16333.650000000051</v>
      </c>
    </row>
    <row r="132" spans="1:13" x14ac:dyDescent="0.2">
      <c r="A132" s="20" t="s">
        <v>360</v>
      </c>
      <c r="B132" s="21" t="s">
        <v>361</v>
      </c>
      <c r="C132" s="26" t="s">
        <v>47</v>
      </c>
      <c r="D132" s="27" t="s">
        <v>48</v>
      </c>
      <c r="E132" s="28">
        <v>3327</v>
      </c>
      <c r="F132" s="18">
        <v>98.98</v>
      </c>
      <c r="G132" s="18">
        <v>97.89</v>
      </c>
      <c r="H132" s="98">
        <v>0</v>
      </c>
      <c r="I132" s="18">
        <f t="shared" si="3"/>
        <v>97.89</v>
      </c>
      <c r="J132" s="18">
        <f t="shared" si="4"/>
        <v>-1.0900000000000034</v>
      </c>
      <c r="K132" s="96">
        <v>7799</v>
      </c>
      <c r="L132" s="19">
        <f t="shared" si="5"/>
        <v>-8500.9100000000271</v>
      </c>
    </row>
    <row r="133" spans="1:13" x14ac:dyDescent="0.2">
      <c r="A133" s="20" t="s">
        <v>360</v>
      </c>
      <c r="B133" s="21" t="s">
        <v>361</v>
      </c>
      <c r="C133" s="26" t="s">
        <v>49</v>
      </c>
      <c r="D133" s="27" t="s">
        <v>50</v>
      </c>
      <c r="E133" s="28">
        <v>3329</v>
      </c>
      <c r="F133" s="18">
        <v>106.42</v>
      </c>
      <c r="G133" s="18">
        <v>105.33</v>
      </c>
      <c r="H133" s="98">
        <v>0</v>
      </c>
      <c r="I133" s="18">
        <f t="shared" si="3"/>
        <v>105.33</v>
      </c>
      <c r="J133" s="18">
        <f t="shared" si="4"/>
        <v>-1.0900000000000034</v>
      </c>
      <c r="K133" s="96">
        <v>1654</v>
      </c>
      <c r="L133" s="19">
        <f t="shared" si="5"/>
        <v>-1802.8600000000056</v>
      </c>
    </row>
    <row r="134" spans="1:13" x14ac:dyDescent="0.2">
      <c r="A134" s="20" t="s">
        <v>360</v>
      </c>
      <c r="B134" s="21" t="s">
        <v>361</v>
      </c>
      <c r="C134" s="29" t="s">
        <v>51</v>
      </c>
      <c r="D134" s="30" t="s">
        <v>52</v>
      </c>
      <c r="E134" s="28">
        <v>3331</v>
      </c>
      <c r="F134" s="18">
        <v>119.33</v>
      </c>
      <c r="G134" s="18">
        <v>118.24</v>
      </c>
      <c r="H134" s="98">
        <v>0</v>
      </c>
      <c r="I134" s="18">
        <f t="shared" si="3"/>
        <v>118.24</v>
      </c>
      <c r="J134" s="18">
        <f t="shared" si="4"/>
        <v>-1.0900000000000034</v>
      </c>
      <c r="K134" s="96">
        <v>1977</v>
      </c>
      <c r="L134" s="19">
        <f t="shared" si="5"/>
        <v>-2154.9300000000067</v>
      </c>
    </row>
    <row r="135" spans="1:13" x14ac:dyDescent="0.2">
      <c r="A135" s="20" t="s">
        <v>362</v>
      </c>
      <c r="B135" s="21" t="s">
        <v>363</v>
      </c>
      <c r="C135" s="26" t="s">
        <v>21</v>
      </c>
      <c r="D135" s="27" t="s">
        <v>22</v>
      </c>
      <c r="E135" s="28">
        <v>3301</v>
      </c>
      <c r="F135" s="18">
        <v>86.46</v>
      </c>
      <c r="G135" s="18">
        <v>85.95</v>
      </c>
      <c r="H135" s="98">
        <v>0</v>
      </c>
      <c r="I135" s="18">
        <f t="shared" ref="I135:I198" si="6">+G135+H135</f>
        <v>85.95</v>
      </c>
      <c r="J135" s="18">
        <f t="shared" ref="J135:J198" si="7">+I135-F135</f>
        <v>-0.50999999999999091</v>
      </c>
      <c r="K135" s="96">
        <v>0</v>
      </c>
      <c r="L135" s="19">
        <f t="shared" ref="L135:L198" si="8">+J135*K135</f>
        <v>0</v>
      </c>
      <c r="M135">
        <v>-285.59999999999889</v>
      </c>
    </row>
    <row r="136" spans="1:13" x14ac:dyDescent="0.2">
      <c r="A136" s="20" t="s">
        <v>362</v>
      </c>
      <c r="B136" s="21" t="s">
        <v>363</v>
      </c>
      <c r="C136" s="26" t="s">
        <v>23</v>
      </c>
      <c r="D136" s="27" t="s">
        <v>24</v>
      </c>
      <c r="E136" s="28">
        <v>3303</v>
      </c>
      <c r="F136" s="18">
        <v>93.829999999999984</v>
      </c>
      <c r="G136" s="18">
        <v>93.32</v>
      </c>
      <c r="H136" s="98">
        <v>0</v>
      </c>
      <c r="I136" s="18">
        <f t="shared" si="6"/>
        <v>93.32</v>
      </c>
      <c r="J136" s="18">
        <f t="shared" si="7"/>
        <v>-0.50999999999999091</v>
      </c>
      <c r="K136" s="96">
        <v>0</v>
      </c>
      <c r="L136" s="19">
        <f t="shared" si="8"/>
        <v>0</v>
      </c>
    </row>
    <row r="137" spans="1:13" x14ac:dyDescent="0.2">
      <c r="A137" s="20" t="s">
        <v>362</v>
      </c>
      <c r="B137" s="21" t="s">
        <v>363</v>
      </c>
      <c r="C137" s="26" t="s">
        <v>25</v>
      </c>
      <c r="D137" s="27" t="s">
        <v>26</v>
      </c>
      <c r="E137" s="28">
        <v>3305</v>
      </c>
      <c r="F137" s="18">
        <v>84.52</v>
      </c>
      <c r="G137" s="18">
        <v>84.01</v>
      </c>
      <c r="H137" s="98">
        <v>0</v>
      </c>
      <c r="I137" s="18">
        <f t="shared" si="6"/>
        <v>84.01</v>
      </c>
      <c r="J137" s="18">
        <f t="shared" si="7"/>
        <v>-0.50999999999999091</v>
      </c>
      <c r="K137" s="96">
        <v>0</v>
      </c>
      <c r="L137" s="19">
        <f t="shared" si="8"/>
        <v>0</v>
      </c>
    </row>
    <row r="138" spans="1:13" x14ac:dyDescent="0.2">
      <c r="A138" s="20" t="s">
        <v>362</v>
      </c>
      <c r="B138" s="21" t="s">
        <v>363</v>
      </c>
      <c r="C138" s="26" t="s">
        <v>27</v>
      </c>
      <c r="D138" s="27" t="s">
        <v>28</v>
      </c>
      <c r="E138" s="28">
        <v>3307</v>
      </c>
      <c r="F138" s="18">
        <v>92.289999999999992</v>
      </c>
      <c r="G138" s="18">
        <v>91.78</v>
      </c>
      <c r="H138" s="98">
        <v>0</v>
      </c>
      <c r="I138" s="18">
        <f t="shared" si="6"/>
        <v>91.78</v>
      </c>
      <c r="J138" s="18">
        <f t="shared" si="7"/>
        <v>-0.50999999999999091</v>
      </c>
      <c r="K138" s="96">
        <v>0</v>
      </c>
      <c r="L138" s="19">
        <f t="shared" si="8"/>
        <v>0</v>
      </c>
    </row>
    <row r="139" spans="1:13" x14ac:dyDescent="0.2">
      <c r="A139" s="20" t="s">
        <v>362</v>
      </c>
      <c r="B139" s="21" t="s">
        <v>363</v>
      </c>
      <c r="C139" s="26" t="s">
        <v>29</v>
      </c>
      <c r="D139" s="27" t="s">
        <v>30</v>
      </c>
      <c r="E139" s="28">
        <v>3309</v>
      </c>
      <c r="F139" s="18">
        <v>57.47</v>
      </c>
      <c r="G139" s="18">
        <v>56.96</v>
      </c>
      <c r="H139" s="98">
        <v>0</v>
      </c>
      <c r="I139" s="18">
        <f t="shared" si="6"/>
        <v>56.96</v>
      </c>
      <c r="J139" s="18">
        <f t="shared" si="7"/>
        <v>-0.50999999999999801</v>
      </c>
      <c r="K139" s="96">
        <v>285</v>
      </c>
      <c r="L139" s="19">
        <f t="shared" si="8"/>
        <v>-145.34999999999943</v>
      </c>
    </row>
    <row r="140" spans="1:13" x14ac:dyDescent="0.2">
      <c r="A140" s="20" t="s">
        <v>362</v>
      </c>
      <c r="B140" s="21" t="s">
        <v>363</v>
      </c>
      <c r="C140" s="26" t="s">
        <v>31</v>
      </c>
      <c r="D140" s="27" t="s">
        <v>32</v>
      </c>
      <c r="E140" s="28">
        <v>3311</v>
      </c>
      <c r="F140" s="18">
        <v>73.459999999999994</v>
      </c>
      <c r="G140" s="18">
        <v>72.95</v>
      </c>
      <c r="H140" s="98">
        <v>0</v>
      </c>
      <c r="I140" s="18">
        <f t="shared" si="6"/>
        <v>72.95</v>
      </c>
      <c r="J140" s="18">
        <f t="shared" si="7"/>
        <v>-0.50999999999999091</v>
      </c>
      <c r="K140" s="96">
        <v>0</v>
      </c>
      <c r="L140" s="19">
        <f t="shared" si="8"/>
        <v>0</v>
      </c>
    </row>
    <row r="141" spans="1:13" x14ac:dyDescent="0.2">
      <c r="A141" s="20" t="s">
        <v>362</v>
      </c>
      <c r="B141" s="21" t="s">
        <v>363</v>
      </c>
      <c r="C141" s="26" t="s">
        <v>33</v>
      </c>
      <c r="D141" s="27" t="s">
        <v>34</v>
      </c>
      <c r="E141" s="28">
        <v>3313</v>
      </c>
      <c r="F141" s="18">
        <v>78.099999999999994</v>
      </c>
      <c r="G141" s="18">
        <v>77.59</v>
      </c>
      <c r="H141" s="98">
        <v>0</v>
      </c>
      <c r="I141" s="18">
        <f t="shared" si="6"/>
        <v>77.59</v>
      </c>
      <c r="J141" s="18">
        <f t="shared" si="7"/>
        <v>-0.50999999999999091</v>
      </c>
      <c r="K141" s="96">
        <v>0</v>
      </c>
      <c r="L141" s="19">
        <f t="shared" si="8"/>
        <v>0</v>
      </c>
    </row>
    <row r="142" spans="1:13" x14ac:dyDescent="0.2">
      <c r="A142" s="20" t="s">
        <v>362</v>
      </c>
      <c r="B142" s="21" t="s">
        <v>363</v>
      </c>
      <c r="C142" s="26" t="s">
        <v>35</v>
      </c>
      <c r="D142" s="27" t="s">
        <v>36</v>
      </c>
      <c r="E142" s="28">
        <v>3315</v>
      </c>
      <c r="F142" s="18">
        <v>88.82</v>
      </c>
      <c r="G142" s="18">
        <v>88.31</v>
      </c>
      <c r="H142" s="98">
        <v>0</v>
      </c>
      <c r="I142" s="18">
        <f t="shared" si="6"/>
        <v>88.31</v>
      </c>
      <c r="J142" s="18">
        <f t="shared" si="7"/>
        <v>-0.50999999999999091</v>
      </c>
      <c r="K142" s="96">
        <v>0</v>
      </c>
      <c r="L142" s="19">
        <f t="shared" si="8"/>
        <v>0</v>
      </c>
    </row>
    <row r="143" spans="1:13" x14ac:dyDescent="0.2">
      <c r="A143" s="20" t="s">
        <v>362</v>
      </c>
      <c r="B143" s="21" t="s">
        <v>363</v>
      </c>
      <c r="C143" s="26" t="s">
        <v>37</v>
      </c>
      <c r="D143" s="27" t="s">
        <v>38</v>
      </c>
      <c r="E143" s="28">
        <v>3317</v>
      </c>
      <c r="F143" s="18">
        <v>57.1</v>
      </c>
      <c r="G143" s="18">
        <v>56.59</v>
      </c>
      <c r="H143" s="98">
        <v>0</v>
      </c>
      <c r="I143" s="18">
        <f t="shared" si="6"/>
        <v>56.59</v>
      </c>
      <c r="J143" s="18">
        <f t="shared" si="7"/>
        <v>-0.50999999999999801</v>
      </c>
      <c r="K143" s="96">
        <v>0</v>
      </c>
      <c r="L143" s="19">
        <f t="shared" si="8"/>
        <v>0</v>
      </c>
    </row>
    <row r="144" spans="1:13" x14ac:dyDescent="0.2">
      <c r="A144" s="20" t="s">
        <v>362</v>
      </c>
      <c r="B144" s="21" t="s">
        <v>363</v>
      </c>
      <c r="C144" s="26" t="s">
        <v>39</v>
      </c>
      <c r="D144" s="27" t="s">
        <v>40</v>
      </c>
      <c r="E144" s="28">
        <v>3319</v>
      </c>
      <c r="F144" s="18">
        <v>68.399999999999991</v>
      </c>
      <c r="G144" s="18">
        <v>67.89</v>
      </c>
      <c r="H144" s="98">
        <v>0</v>
      </c>
      <c r="I144" s="18">
        <f t="shared" si="6"/>
        <v>67.89</v>
      </c>
      <c r="J144" s="18">
        <f t="shared" si="7"/>
        <v>-0.50999999999999091</v>
      </c>
      <c r="K144" s="96">
        <v>0</v>
      </c>
      <c r="L144" s="19">
        <f t="shared" si="8"/>
        <v>0</v>
      </c>
    </row>
    <row r="145" spans="1:13" x14ac:dyDescent="0.2">
      <c r="A145" s="20" t="s">
        <v>362</v>
      </c>
      <c r="B145" s="21" t="s">
        <v>363</v>
      </c>
      <c r="C145" s="26" t="s">
        <v>41</v>
      </c>
      <c r="D145" s="27" t="s">
        <v>42</v>
      </c>
      <c r="E145" s="28">
        <v>3321</v>
      </c>
      <c r="F145" s="18">
        <v>75.759999999999991</v>
      </c>
      <c r="G145" s="18">
        <v>75.25</v>
      </c>
      <c r="H145" s="98">
        <v>0</v>
      </c>
      <c r="I145" s="18">
        <f t="shared" si="6"/>
        <v>75.25</v>
      </c>
      <c r="J145" s="18">
        <f t="shared" si="7"/>
        <v>-0.50999999999999091</v>
      </c>
      <c r="K145" s="96">
        <v>0</v>
      </c>
      <c r="L145" s="19">
        <f t="shared" si="8"/>
        <v>0</v>
      </c>
    </row>
    <row r="146" spans="1:13" x14ac:dyDescent="0.2">
      <c r="A146" s="20" t="s">
        <v>362</v>
      </c>
      <c r="B146" s="21" t="s">
        <v>363</v>
      </c>
      <c r="C146" s="26" t="s">
        <v>43</v>
      </c>
      <c r="D146" s="27" t="s">
        <v>44</v>
      </c>
      <c r="E146" s="28">
        <v>3323</v>
      </c>
      <c r="F146" s="18">
        <v>48.86</v>
      </c>
      <c r="G146" s="18">
        <v>48.35</v>
      </c>
      <c r="H146" s="98">
        <v>0</v>
      </c>
      <c r="I146" s="18">
        <f t="shared" si="6"/>
        <v>48.35</v>
      </c>
      <c r="J146" s="18">
        <f t="shared" si="7"/>
        <v>-0.50999999999999801</v>
      </c>
      <c r="K146" s="96">
        <v>0</v>
      </c>
      <c r="L146" s="19">
        <f t="shared" si="8"/>
        <v>0</v>
      </c>
    </row>
    <row r="147" spans="1:13" x14ac:dyDescent="0.2">
      <c r="A147" s="20" t="s">
        <v>362</v>
      </c>
      <c r="B147" s="21" t="s">
        <v>363</v>
      </c>
      <c r="C147" s="26" t="s">
        <v>45</v>
      </c>
      <c r="D147" s="27" t="s">
        <v>46</v>
      </c>
      <c r="E147" s="28">
        <v>3325</v>
      </c>
      <c r="F147" s="18">
        <v>61.76</v>
      </c>
      <c r="G147" s="18">
        <v>61.25</v>
      </c>
      <c r="H147" s="98">
        <v>0</v>
      </c>
      <c r="I147" s="18">
        <f t="shared" si="6"/>
        <v>61.25</v>
      </c>
      <c r="J147" s="18">
        <f t="shared" si="7"/>
        <v>-0.50999999999999801</v>
      </c>
      <c r="K147" s="96">
        <v>275</v>
      </c>
      <c r="L147" s="19">
        <f t="shared" si="8"/>
        <v>-140.24999999999946</v>
      </c>
    </row>
    <row r="148" spans="1:13" x14ac:dyDescent="0.2">
      <c r="A148" s="20" t="s">
        <v>362</v>
      </c>
      <c r="B148" s="21" t="s">
        <v>363</v>
      </c>
      <c r="C148" s="26" t="s">
        <v>47</v>
      </c>
      <c r="D148" s="27" t="s">
        <v>48</v>
      </c>
      <c r="E148" s="28">
        <v>3327</v>
      </c>
      <c r="F148" s="18">
        <v>68.399999999999991</v>
      </c>
      <c r="G148" s="18">
        <v>67.89</v>
      </c>
      <c r="H148" s="98">
        <v>0</v>
      </c>
      <c r="I148" s="18">
        <f t="shared" si="6"/>
        <v>67.89</v>
      </c>
      <c r="J148" s="18">
        <f t="shared" si="7"/>
        <v>-0.50999999999999091</v>
      </c>
      <c r="K148" s="96">
        <v>0</v>
      </c>
      <c r="L148" s="19">
        <f t="shared" si="8"/>
        <v>0</v>
      </c>
    </row>
    <row r="149" spans="1:13" x14ac:dyDescent="0.2">
      <c r="A149" s="20" t="s">
        <v>362</v>
      </c>
      <c r="B149" s="21" t="s">
        <v>363</v>
      </c>
      <c r="C149" s="26" t="s">
        <v>49</v>
      </c>
      <c r="D149" s="27" t="s">
        <v>50</v>
      </c>
      <c r="E149" s="28">
        <v>3329</v>
      </c>
      <c r="F149" s="18">
        <v>73.089999999999989</v>
      </c>
      <c r="G149" s="18">
        <v>72.58</v>
      </c>
      <c r="H149" s="98">
        <v>0</v>
      </c>
      <c r="I149" s="18">
        <f t="shared" si="6"/>
        <v>72.58</v>
      </c>
      <c r="J149" s="18">
        <f t="shared" si="7"/>
        <v>-0.50999999999999091</v>
      </c>
      <c r="K149" s="96">
        <v>0</v>
      </c>
      <c r="L149" s="19">
        <f t="shared" si="8"/>
        <v>0</v>
      </c>
    </row>
    <row r="150" spans="1:13" x14ac:dyDescent="0.2">
      <c r="A150" s="20" t="s">
        <v>362</v>
      </c>
      <c r="B150" s="21" t="s">
        <v>363</v>
      </c>
      <c r="C150" s="29" t="s">
        <v>51</v>
      </c>
      <c r="D150" s="30" t="s">
        <v>52</v>
      </c>
      <c r="E150" s="28">
        <v>3331</v>
      </c>
      <c r="F150" s="18">
        <v>81.109999999999985</v>
      </c>
      <c r="G150" s="18">
        <v>80.599999999999994</v>
      </c>
      <c r="H150" s="98">
        <v>0</v>
      </c>
      <c r="I150" s="18">
        <f t="shared" si="6"/>
        <v>80.599999999999994</v>
      </c>
      <c r="J150" s="18">
        <f t="shared" si="7"/>
        <v>-0.50999999999999091</v>
      </c>
      <c r="K150" s="96">
        <v>0</v>
      </c>
      <c r="L150" s="19">
        <f t="shared" si="8"/>
        <v>0</v>
      </c>
    </row>
    <row r="151" spans="1:13" x14ac:dyDescent="0.2">
      <c r="A151" s="12" t="s">
        <v>232</v>
      </c>
      <c r="B151" s="23" t="s">
        <v>233</v>
      </c>
      <c r="C151" s="26" t="s">
        <v>21</v>
      </c>
      <c r="D151" s="27" t="s">
        <v>22</v>
      </c>
      <c r="E151" s="28">
        <v>3301</v>
      </c>
      <c r="F151" s="18">
        <v>139.29</v>
      </c>
      <c r="G151" s="18">
        <v>135.51</v>
      </c>
      <c r="H151" s="98">
        <v>0</v>
      </c>
      <c r="I151" s="18">
        <f t="shared" si="6"/>
        <v>135.51</v>
      </c>
      <c r="J151" s="18">
        <f t="shared" si="7"/>
        <v>-3.7800000000000011</v>
      </c>
      <c r="K151" s="96">
        <v>0</v>
      </c>
      <c r="L151" s="18">
        <f t="shared" si="8"/>
        <v>0</v>
      </c>
      <c r="M151" s="40">
        <v>-28179.900000000009</v>
      </c>
    </row>
    <row r="152" spans="1:13" x14ac:dyDescent="0.2">
      <c r="A152" s="12" t="s">
        <v>232</v>
      </c>
      <c r="B152" s="23" t="s">
        <v>233</v>
      </c>
      <c r="C152" s="26" t="s">
        <v>23</v>
      </c>
      <c r="D152" s="27" t="s">
        <v>24</v>
      </c>
      <c r="E152" s="28">
        <v>3303</v>
      </c>
      <c r="F152" s="18">
        <v>151.87</v>
      </c>
      <c r="G152" s="18">
        <v>148.09</v>
      </c>
      <c r="H152" s="98">
        <v>0</v>
      </c>
      <c r="I152" s="18">
        <f t="shared" si="6"/>
        <v>148.09</v>
      </c>
      <c r="J152" s="18">
        <f t="shared" si="7"/>
        <v>-3.7800000000000011</v>
      </c>
      <c r="K152" s="96">
        <v>0</v>
      </c>
      <c r="L152" s="18">
        <f t="shared" si="8"/>
        <v>0</v>
      </c>
    </row>
    <row r="153" spans="1:13" x14ac:dyDescent="0.2">
      <c r="A153" s="12" t="s">
        <v>232</v>
      </c>
      <c r="B153" s="23" t="s">
        <v>233</v>
      </c>
      <c r="C153" s="26" t="s">
        <v>25</v>
      </c>
      <c r="D153" s="27" t="s">
        <v>26</v>
      </c>
      <c r="E153" s="28">
        <v>3305</v>
      </c>
      <c r="F153" s="18">
        <v>136.03</v>
      </c>
      <c r="G153" s="18">
        <v>132.25</v>
      </c>
      <c r="H153" s="98">
        <v>0</v>
      </c>
      <c r="I153" s="18">
        <f t="shared" si="6"/>
        <v>132.25</v>
      </c>
      <c r="J153" s="18">
        <f t="shared" si="7"/>
        <v>-3.7800000000000011</v>
      </c>
      <c r="K153" s="96">
        <v>0</v>
      </c>
      <c r="L153" s="18">
        <f t="shared" si="8"/>
        <v>0</v>
      </c>
    </row>
    <row r="154" spans="1:13" x14ac:dyDescent="0.2">
      <c r="A154" s="12" t="s">
        <v>232</v>
      </c>
      <c r="B154" s="23" t="s">
        <v>233</v>
      </c>
      <c r="C154" s="26" t="s">
        <v>27</v>
      </c>
      <c r="D154" s="27" t="s">
        <v>28</v>
      </c>
      <c r="E154" s="28">
        <v>3307</v>
      </c>
      <c r="F154" s="18">
        <v>148.6</v>
      </c>
      <c r="G154" s="18">
        <v>144.82</v>
      </c>
      <c r="H154" s="98">
        <v>0</v>
      </c>
      <c r="I154" s="18">
        <f t="shared" si="6"/>
        <v>144.82</v>
      </c>
      <c r="J154" s="18">
        <f t="shared" si="7"/>
        <v>-3.7800000000000011</v>
      </c>
      <c r="K154" s="96">
        <v>0</v>
      </c>
      <c r="L154" s="18">
        <f t="shared" si="8"/>
        <v>0</v>
      </c>
    </row>
    <row r="155" spans="1:13" x14ac:dyDescent="0.2">
      <c r="A155" s="12" t="s">
        <v>232</v>
      </c>
      <c r="B155" s="23" t="s">
        <v>233</v>
      </c>
      <c r="C155" s="26" t="s">
        <v>29</v>
      </c>
      <c r="D155" s="27" t="s">
        <v>30</v>
      </c>
      <c r="E155" s="28">
        <v>3309</v>
      </c>
      <c r="F155" s="18">
        <v>90.26</v>
      </c>
      <c r="G155" s="18">
        <v>86.48</v>
      </c>
      <c r="H155" s="98">
        <v>0</v>
      </c>
      <c r="I155" s="18">
        <f t="shared" si="6"/>
        <v>86.48</v>
      </c>
      <c r="J155" s="18">
        <f t="shared" si="7"/>
        <v>-3.7800000000000011</v>
      </c>
      <c r="K155" s="96">
        <v>358</v>
      </c>
      <c r="L155" s="18">
        <f t="shared" si="8"/>
        <v>-1353.2400000000005</v>
      </c>
    </row>
    <row r="156" spans="1:13" x14ac:dyDescent="0.2">
      <c r="A156" s="12" t="s">
        <v>232</v>
      </c>
      <c r="B156" s="23" t="s">
        <v>233</v>
      </c>
      <c r="C156" s="26" t="s">
        <v>31</v>
      </c>
      <c r="D156" s="27" t="s">
        <v>32</v>
      </c>
      <c r="E156" s="28">
        <v>3311</v>
      </c>
      <c r="F156" s="18">
        <v>117.54</v>
      </c>
      <c r="G156" s="18">
        <v>113.76</v>
      </c>
      <c r="H156" s="98">
        <v>0</v>
      </c>
      <c r="I156" s="18">
        <f t="shared" si="6"/>
        <v>113.76</v>
      </c>
      <c r="J156" s="18">
        <f t="shared" si="7"/>
        <v>-3.7800000000000011</v>
      </c>
      <c r="K156" s="96">
        <v>0</v>
      </c>
      <c r="L156" s="18">
        <f t="shared" si="8"/>
        <v>0</v>
      </c>
    </row>
    <row r="157" spans="1:13" x14ac:dyDescent="0.2">
      <c r="A157" s="12" t="s">
        <v>232</v>
      </c>
      <c r="B157" s="23" t="s">
        <v>233</v>
      </c>
      <c r="C157" s="26" t="s">
        <v>33</v>
      </c>
      <c r="D157" s="27" t="s">
        <v>34</v>
      </c>
      <c r="E157" s="28">
        <v>3313</v>
      </c>
      <c r="F157" s="18">
        <v>125.39</v>
      </c>
      <c r="G157" s="18">
        <v>121.61</v>
      </c>
      <c r="H157" s="98">
        <v>0</v>
      </c>
      <c r="I157" s="18">
        <f t="shared" si="6"/>
        <v>121.61</v>
      </c>
      <c r="J157" s="18">
        <f t="shared" si="7"/>
        <v>-3.7800000000000011</v>
      </c>
      <c r="K157" s="96">
        <v>0</v>
      </c>
      <c r="L157" s="18">
        <f t="shared" si="8"/>
        <v>0</v>
      </c>
    </row>
    <row r="158" spans="1:13" x14ac:dyDescent="0.2">
      <c r="A158" s="12" t="s">
        <v>232</v>
      </c>
      <c r="B158" s="23" t="s">
        <v>233</v>
      </c>
      <c r="C158" s="26" t="s">
        <v>35</v>
      </c>
      <c r="D158" s="27" t="s">
        <v>36</v>
      </c>
      <c r="E158" s="28">
        <v>3315</v>
      </c>
      <c r="F158" s="18">
        <v>143.41</v>
      </c>
      <c r="G158" s="18">
        <v>139.63</v>
      </c>
      <c r="H158" s="98">
        <v>0</v>
      </c>
      <c r="I158" s="18">
        <f t="shared" si="6"/>
        <v>139.63</v>
      </c>
      <c r="J158" s="18">
        <f t="shared" si="7"/>
        <v>-3.7800000000000011</v>
      </c>
      <c r="K158" s="96">
        <v>0</v>
      </c>
      <c r="L158" s="18">
        <f t="shared" si="8"/>
        <v>0</v>
      </c>
    </row>
    <row r="159" spans="1:13" x14ac:dyDescent="0.2">
      <c r="A159" s="12" t="s">
        <v>232</v>
      </c>
      <c r="B159" s="23" t="s">
        <v>233</v>
      </c>
      <c r="C159" s="26" t="s">
        <v>37</v>
      </c>
      <c r="D159" s="27" t="s">
        <v>38</v>
      </c>
      <c r="E159" s="28">
        <v>3317</v>
      </c>
      <c r="F159" s="18">
        <v>89.72</v>
      </c>
      <c r="G159" s="18">
        <v>85.94</v>
      </c>
      <c r="H159" s="98">
        <v>0</v>
      </c>
      <c r="I159" s="18">
        <f t="shared" si="6"/>
        <v>85.94</v>
      </c>
      <c r="J159" s="18">
        <f t="shared" si="7"/>
        <v>-3.7800000000000011</v>
      </c>
      <c r="K159" s="96">
        <v>0</v>
      </c>
      <c r="L159" s="18">
        <f t="shared" si="8"/>
        <v>0</v>
      </c>
    </row>
    <row r="160" spans="1:13" x14ac:dyDescent="0.2">
      <c r="A160" s="12" t="s">
        <v>232</v>
      </c>
      <c r="B160" s="23" t="s">
        <v>233</v>
      </c>
      <c r="C160" s="26" t="s">
        <v>39</v>
      </c>
      <c r="D160" s="27" t="s">
        <v>40</v>
      </c>
      <c r="E160" s="28">
        <v>3319</v>
      </c>
      <c r="F160" s="18">
        <v>109.08</v>
      </c>
      <c r="G160" s="18">
        <v>105.3</v>
      </c>
      <c r="H160" s="98">
        <v>0</v>
      </c>
      <c r="I160" s="18">
        <f t="shared" si="6"/>
        <v>105.3</v>
      </c>
      <c r="J160" s="18">
        <f t="shared" si="7"/>
        <v>-3.7800000000000011</v>
      </c>
      <c r="K160" s="96">
        <v>0</v>
      </c>
      <c r="L160" s="18">
        <f t="shared" si="8"/>
        <v>0</v>
      </c>
    </row>
    <row r="161" spans="1:13" x14ac:dyDescent="0.2">
      <c r="A161" s="12" t="s">
        <v>232</v>
      </c>
      <c r="B161" s="23" t="s">
        <v>233</v>
      </c>
      <c r="C161" s="26" t="s">
        <v>41</v>
      </c>
      <c r="D161" s="27" t="s">
        <v>42</v>
      </c>
      <c r="E161" s="28">
        <v>3321</v>
      </c>
      <c r="F161" s="18">
        <v>121.6</v>
      </c>
      <c r="G161" s="18">
        <v>117.82</v>
      </c>
      <c r="H161" s="98">
        <v>0</v>
      </c>
      <c r="I161" s="18">
        <f t="shared" si="6"/>
        <v>117.82</v>
      </c>
      <c r="J161" s="18">
        <f t="shared" si="7"/>
        <v>-3.7800000000000011</v>
      </c>
      <c r="K161" s="96">
        <v>0</v>
      </c>
      <c r="L161" s="18">
        <f t="shared" si="8"/>
        <v>0</v>
      </c>
    </row>
    <row r="162" spans="1:13" x14ac:dyDescent="0.2">
      <c r="A162" s="12" t="s">
        <v>232</v>
      </c>
      <c r="B162" s="23" t="s">
        <v>233</v>
      </c>
      <c r="C162" s="26" t="s">
        <v>43</v>
      </c>
      <c r="D162" s="27" t="s">
        <v>44</v>
      </c>
      <c r="E162" s="28">
        <v>3323</v>
      </c>
      <c r="F162" s="18">
        <v>75.849999999999994</v>
      </c>
      <c r="G162" s="18">
        <v>72.069999999999993</v>
      </c>
      <c r="H162" s="98">
        <v>0</v>
      </c>
      <c r="I162" s="18">
        <f t="shared" si="6"/>
        <v>72.069999999999993</v>
      </c>
      <c r="J162" s="18">
        <f t="shared" si="7"/>
        <v>-3.7800000000000011</v>
      </c>
      <c r="K162" s="96">
        <v>7097</v>
      </c>
      <c r="L162" s="18">
        <f t="shared" si="8"/>
        <v>-26826.660000000007</v>
      </c>
    </row>
    <row r="163" spans="1:13" x14ac:dyDescent="0.2">
      <c r="A163" s="12" t="s">
        <v>232</v>
      </c>
      <c r="B163" s="23" t="s">
        <v>233</v>
      </c>
      <c r="C163" s="26" t="s">
        <v>45</v>
      </c>
      <c r="D163" s="27" t="s">
        <v>46</v>
      </c>
      <c r="E163" s="28">
        <v>3325</v>
      </c>
      <c r="F163" s="18">
        <v>97.74</v>
      </c>
      <c r="G163" s="18">
        <v>93.96</v>
      </c>
      <c r="H163" s="98">
        <v>0</v>
      </c>
      <c r="I163" s="18">
        <f t="shared" si="6"/>
        <v>93.96</v>
      </c>
      <c r="J163" s="18">
        <f t="shared" si="7"/>
        <v>-3.7800000000000011</v>
      </c>
      <c r="K163" s="96">
        <v>0</v>
      </c>
      <c r="L163" s="18">
        <f t="shared" si="8"/>
        <v>0</v>
      </c>
    </row>
    <row r="164" spans="1:13" x14ac:dyDescent="0.2">
      <c r="A164" s="12" t="s">
        <v>232</v>
      </c>
      <c r="B164" s="23" t="s">
        <v>233</v>
      </c>
      <c r="C164" s="26" t="s">
        <v>47</v>
      </c>
      <c r="D164" s="27" t="s">
        <v>48</v>
      </c>
      <c r="E164" s="28">
        <v>3327</v>
      </c>
      <c r="F164" s="18">
        <v>109.08</v>
      </c>
      <c r="G164" s="18">
        <v>105.3</v>
      </c>
      <c r="H164" s="98">
        <v>0</v>
      </c>
      <c r="I164" s="18">
        <f t="shared" si="6"/>
        <v>105.3</v>
      </c>
      <c r="J164" s="18">
        <f t="shared" si="7"/>
        <v>-3.7800000000000011</v>
      </c>
      <c r="K164" s="96">
        <v>0</v>
      </c>
      <c r="L164" s="18">
        <f t="shared" si="8"/>
        <v>0</v>
      </c>
    </row>
    <row r="165" spans="1:13" x14ac:dyDescent="0.2">
      <c r="A165" s="12" t="s">
        <v>232</v>
      </c>
      <c r="B165" s="23" t="s">
        <v>233</v>
      </c>
      <c r="C165" s="26" t="s">
        <v>49</v>
      </c>
      <c r="D165" s="27" t="s">
        <v>50</v>
      </c>
      <c r="E165" s="28">
        <v>3329</v>
      </c>
      <c r="F165" s="18">
        <v>117.02</v>
      </c>
      <c r="G165" s="18">
        <v>113.24</v>
      </c>
      <c r="H165" s="98">
        <v>0</v>
      </c>
      <c r="I165" s="18">
        <f t="shared" si="6"/>
        <v>113.24</v>
      </c>
      <c r="J165" s="18">
        <f t="shared" si="7"/>
        <v>-3.7800000000000011</v>
      </c>
      <c r="K165" s="96">
        <v>0</v>
      </c>
      <c r="L165" s="18">
        <f t="shared" si="8"/>
        <v>0</v>
      </c>
    </row>
    <row r="166" spans="1:13" x14ac:dyDescent="0.2">
      <c r="A166" s="12" t="s">
        <v>232</v>
      </c>
      <c r="B166" s="23" t="s">
        <v>233</v>
      </c>
      <c r="C166" s="29" t="s">
        <v>51</v>
      </c>
      <c r="D166" s="30" t="s">
        <v>52</v>
      </c>
      <c r="E166" s="28">
        <v>3331</v>
      </c>
      <c r="F166" s="18">
        <v>130.79</v>
      </c>
      <c r="G166" s="18">
        <v>127.01</v>
      </c>
      <c r="H166" s="98">
        <v>0</v>
      </c>
      <c r="I166" s="18">
        <f t="shared" si="6"/>
        <v>127.01</v>
      </c>
      <c r="J166" s="18">
        <f t="shared" si="7"/>
        <v>-3.7799999999999869</v>
      </c>
      <c r="K166" s="96">
        <v>0</v>
      </c>
      <c r="L166" s="18">
        <f t="shared" si="8"/>
        <v>0</v>
      </c>
    </row>
    <row r="167" spans="1:13" x14ac:dyDescent="0.2">
      <c r="A167" s="12" t="s">
        <v>86</v>
      </c>
      <c r="B167" s="21" t="s">
        <v>87</v>
      </c>
      <c r="C167" s="26" t="s">
        <v>21</v>
      </c>
      <c r="D167" s="27" t="s">
        <v>22</v>
      </c>
      <c r="E167" s="28">
        <v>3301</v>
      </c>
      <c r="F167" s="18">
        <v>125.95</v>
      </c>
      <c r="G167" s="18">
        <v>125.65379945708537</v>
      </c>
      <c r="H167" s="98">
        <v>0.77152959185562364</v>
      </c>
      <c r="I167" s="18">
        <f t="shared" si="6"/>
        <v>126.42532904894099</v>
      </c>
      <c r="J167" s="18">
        <f t="shared" si="7"/>
        <v>0.47532904894099204</v>
      </c>
      <c r="K167" s="96">
        <v>0</v>
      </c>
      <c r="L167" s="18">
        <f t="shared" si="8"/>
        <v>0</v>
      </c>
      <c r="M167" s="40">
        <f>SUM(L167:L182)</f>
        <v>16141.699172987113</v>
      </c>
    </row>
    <row r="168" spans="1:13" x14ac:dyDescent="0.2">
      <c r="A168" s="12" t="s">
        <v>86</v>
      </c>
      <c r="B168" s="21" t="s">
        <v>87</v>
      </c>
      <c r="C168" s="26" t="s">
        <v>23</v>
      </c>
      <c r="D168" s="27" t="s">
        <v>24</v>
      </c>
      <c r="E168" s="28">
        <v>3303</v>
      </c>
      <c r="F168" s="18">
        <v>136.32</v>
      </c>
      <c r="G168" s="18">
        <v>136.02379945708537</v>
      </c>
      <c r="H168" s="98">
        <v>0.77152959185562364</v>
      </c>
      <c r="I168" s="18">
        <f t="shared" si="6"/>
        <v>136.795329048941</v>
      </c>
      <c r="J168" s="18">
        <f t="shared" si="7"/>
        <v>0.47532904894100625</v>
      </c>
      <c r="K168" s="96">
        <v>0</v>
      </c>
      <c r="L168" s="18">
        <f t="shared" si="8"/>
        <v>0</v>
      </c>
    </row>
    <row r="169" spans="1:13" x14ac:dyDescent="0.2">
      <c r="A169" s="12" t="s">
        <v>86</v>
      </c>
      <c r="B169" s="21" t="s">
        <v>87</v>
      </c>
      <c r="C169" s="26" t="s">
        <v>25</v>
      </c>
      <c r="D169" s="27" t="s">
        <v>26</v>
      </c>
      <c r="E169" s="28">
        <v>3305</v>
      </c>
      <c r="F169" s="18">
        <v>123.32</v>
      </c>
      <c r="G169" s="18">
        <v>123.02379945708537</v>
      </c>
      <c r="H169" s="98">
        <v>0.77152959185562364</v>
      </c>
      <c r="I169" s="18">
        <f t="shared" si="6"/>
        <v>123.795329048941</v>
      </c>
      <c r="J169" s="18">
        <f t="shared" si="7"/>
        <v>0.47532904894100625</v>
      </c>
      <c r="K169" s="96">
        <v>0</v>
      </c>
      <c r="L169" s="18">
        <f t="shared" si="8"/>
        <v>0</v>
      </c>
    </row>
    <row r="170" spans="1:13" x14ac:dyDescent="0.2">
      <c r="A170" s="12" t="s">
        <v>86</v>
      </c>
      <c r="B170" s="21" t="s">
        <v>87</v>
      </c>
      <c r="C170" s="26" t="s">
        <v>27</v>
      </c>
      <c r="D170" s="27" t="s">
        <v>28</v>
      </c>
      <c r="E170" s="28">
        <v>3307</v>
      </c>
      <c r="F170" s="18">
        <v>134.33000000000001</v>
      </c>
      <c r="G170" s="18">
        <v>134.03379945708537</v>
      </c>
      <c r="H170" s="98">
        <v>0.77152959185562364</v>
      </c>
      <c r="I170" s="18">
        <f t="shared" si="6"/>
        <v>134.80532904894099</v>
      </c>
      <c r="J170" s="18">
        <f t="shared" si="7"/>
        <v>0.47532904894097783</v>
      </c>
      <c r="K170" s="96">
        <v>0</v>
      </c>
      <c r="L170" s="18">
        <f t="shared" si="8"/>
        <v>0</v>
      </c>
    </row>
    <row r="171" spans="1:13" x14ac:dyDescent="0.2">
      <c r="A171" s="12" t="s">
        <v>86</v>
      </c>
      <c r="B171" s="21" t="s">
        <v>87</v>
      </c>
      <c r="C171" s="26" t="s">
        <v>29</v>
      </c>
      <c r="D171" s="27" t="s">
        <v>30</v>
      </c>
      <c r="E171" s="28">
        <v>3309</v>
      </c>
      <c r="F171" s="18">
        <v>85.36</v>
      </c>
      <c r="G171" s="18">
        <v>85.063799457085366</v>
      </c>
      <c r="H171" s="98">
        <v>0.77152959185562364</v>
      </c>
      <c r="I171" s="18">
        <f t="shared" si="6"/>
        <v>85.835329048940991</v>
      </c>
      <c r="J171" s="18">
        <f t="shared" si="7"/>
        <v>0.47532904894099204</v>
      </c>
      <c r="K171" s="96">
        <v>4786</v>
      </c>
      <c r="L171" s="18">
        <f t="shared" si="8"/>
        <v>2274.924828231588</v>
      </c>
    </row>
    <row r="172" spans="1:13" x14ac:dyDescent="0.2">
      <c r="A172" s="12" t="s">
        <v>86</v>
      </c>
      <c r="B172" s="21" t="s">
        <v>87</v>
      </c>
      <c r="C172" s="26" t="s">
        <v>31</v>
      </c>
      <c r="D172" s="27" t="s">
        <v>32</v>
      </c>
      <c r="E172" s="28">
        <v>3311</v>
      </c>
      <c r="F172" s="18">
        <v>107.74</v>
      </c>
      <c r="G172" s="18">
        <v>107.44379945708538</v>
      </c>
      <c r="H172" s="98">
        <v>0.77152959185562364</v>
      </c>
      <c r="I172" s="18">
        <f t="shared" si="6"/>
        <v>108.215329048941</v>
      </c>
      <c r="J172" s="18">
        <f t="shared" si="7"/>
        <v>0.47532904894100625</v>
      </c>
      <c r="K172" s="96">
        <v>0</v>
      </c>
      <c r="L172" s="18">
        <f t="shared" si="8"/>
        <v>0</v>
      </c>
    </row>
    <row r="173" spans="1:13" x14ac:dyDescent="0.2">
      <c r="A173" s="12" t="s">
        <v>86</v>
      </c>
      <c r="B173" s="21" t="s">
        <v>87</v>
      </c>
      <c r="C173" s="26" t="s">
        <v>33</v>
      </c>
      <c r="D173" s="27" t="s">
        <v>34</v>
      </c>
      <c r="E173" s="28">
        <v>3313</v>
      </c>
      <c r="F173" s="18">
        <v>114.2</v>
      </c>
      <c r="G173" s="18">
        <v>113.90379945708537</v>
      </c>
      <c r="H173" s="98">
        <v>0.77152959185562364</v>
      </c>
      <c r="I173" s="18">
        <f t="shared" si="6"/>
        <v>114.67532904894099</v>
      </c>
      <c r="J173" s="18">
        <f t="shared" si="7"/>
        <v>0.47532904894099204</v>
      </c>
      <c r="K173" s="96">
        <v>291</v>
      </c>
      <c r="L173" s="18">
        <f t="shared" si="8"/>
        <v>138.3207532418287</v>
      </c>
    </row>
    <row r="174" spans="1:13" x14ac:dyDescent="0.2">
      <c r="A174" s="12" t="s">
        <v>86</v>
      </c>
      <c r="B174" s="21" t="s">
        <v>87</v>
      </c>
      <c r="C174" s="26" t="s">
        <v>35</v>
      </c>
      <c r="D174" s="27" t="s">
        <v>36</v>
      </c>
      <c r="E174" s="28">
        <v>3315</v>
      </c>
      <c r="F174" s="18">
        <v>129.32</v>
      </c>
      <c r="G174" s="18">
        <v>129.02379945708537</v>
      </c>
      <c r="H174" s="98">
        <v>0.77152959185562364</v>
      </c>
      <c r="I174" s="18">
        <f t="shared" si="6"/>
        <v>129.795329048941</v>
      </c>
      <c r="J174" s="18">
        <f t="shared" si="7"/>
        <v>0.47532904894100625</v>
      </c>
      <c r="K174" s="96">
        <v>0</v>
      </c>
      <c r="L174" s="18">
        <f t="shared" si="8"/>
        <v>0</v>
      </c>
    </row>
    <row r="175" spans="1:13" x14ac:dyDescent="0.2">
      <c r="A175" s="12" t="s">
        <v>86</v>
      </c>
      <c r="B175" s="21" t="s">
        <v>87</v>
      </c>
      <c r="C175" s="26" t="s">
        <v>37</v>
      </c>
      <c r="D175" s="27" t="s">
        <v>38</v>
      </c>
      <c r="E175" s="28">
        <v>3317</v>
      </c>
      <c r="F175" s="18">
        <v>84.77</v>
      </c>
      <c r="G175" s="18">
        <v>84.473799457085363</v>
      </c>
      <c r="H175" s="98">
        <v>0.77152959185562364</v>
      </c>
      <c r="I175" s="18">
        <f t="shared" si="6"/>
        <v>85.245329048940988</v>
      </c>
      <c r="J175" s="18">
        <f t="shared" si="7"/>
        <v>0.47532904894099204</v>
      </c>
      <c r="K175" s="96">
        <v>285</v>
      </c>
      <c r="L175" s="18">
        <f t="shared" si="8"/>
        <v>135.46877894818272</v>
      </c>
    </row>
    <row r="176" spans="1:13" x14ac:dyDescent="0.2">
      <c r="A176" s="12" t="s">
        <v>86</v>
      </c>
      <c r="B176" s="21" t="s">
        <v>87</v>
      </c>
      <c r="C176" s="26" t="s">
        <v>39</v>
      </c>
      <c r="D176" s="27" t="s">
        <v>40</v>
      </c>
      <c r="E176" s="28">
        <v>3319</v>
      </c>
      <c r="F176" s="18">
        <v>100.58</v>
      </c>
      <c r="G176" s="18">
        <v>100.28379945708537</v>
      </c>
      <c r="H176" s="98">
        <v>0.77152959185562364</v>
      </c>
      <c r="I176" s="18">
        <f t="shared" si="6"/>
        <v>101.05532904894099</v>
      </c>
      <c r="J176" s="18">
        <f t="shared" si="7"/>
        <v>0.47532904894099204</v>
      </c>
      <c r="K176" s="96">
        <v>7508</v>
      </c>
      <c r="L176" s="18">
        <f t="shared" si="8"/>
        <v>3568.7704994489682</v>
      </c>
    </row>
    <row r="177" spans="1:13" x14ac:dyDescent="0.2">
      <c r="A177" s="12" t="s">
        <v>86</v>
      </c>
      <c r="B177" s="21" t="s">
        <v>87</v>
      </c>
      <c r="C177" s="26" t="s">
        <v>41</v>
      </c>
      <c r="D177" s="27" t="s">
        <v>42</v>
      </c>
      <c r="E177" s="28">
        <v>3321</v>
      </c>
      <c r="F177" s="18">
        <v>110.96</v>
      </c>
      <c r="G177" s="18">
        <v>110.66379945708537</v>
      </c>
      <c r="H177" s="98">
        <v>0.77152959185562364</v>
      </c>
      <c r="I177" s="18">
        <f t="shared" si="6"/>
        <v>111.435329048941</v>
      </c>
      <c r="J177" s="18">
        <f t="shared" si="7"/>
        <v>0.47532904894100625</v>
      </c>
      <c r="K177" s="96">
        <v>0</v>
      </c>
      <c r="L177" s="18">
        <f t="shared" si="8"/>
        <v>0</v>
      </c>
    </row>
    <row r="178" spans="1:13" x14ac:dyDescent="0.2">
      <c r="A178" s="12" t="s">
        <v>86</v>
      </c>
      <c r="B178" s="21" t="s">
        <v>87</v>
      </c>
      <c r="C178" s="26" t="s">
        <v>43</v>
      </c>
      <c r="D178" s="27" t="s">
        <v>44</v>
      </c>
      <c r="E178" s="28">
        <v>3323</v>
      </c>
      <c r="F178" s="18">
        <v>73.290000000000006</v>
      </c>
      <c r="G178" s="18">
        <v>72.993799457085359</v>
      </c>
      <c r="H178" s="98">
        <v>0.77152959185562364</v>
      </c>
      <c r="I178" s="18">
        <f t="shared" si="6"/>
        <v>73.765329048940984</v>
      </c>
      <c r="J178" s="18">
        <f t="shared" si="7"/>
        <v>0.47532904894097783</v>
      </c>
      <c r="K178" s="96">
        <v>2510</v>
      </c>
      <c r="L178" s="18">
        <f t="shared" si="8"/>
        <v>1193.0759128418545</v>
      </c>
    </row>
    <row r="179" spans="1:13" x14ac:dyDescent="0.2">
      <c r="A179" s="12" t="s">
        <v>86</v>
      </c>
      <c r="B179" s="21" t="s">
        <v>87</v>
      </c>
      <c r="C179" s="26" t="s">
        <v>45</v>
      </c>
      <c r="D179" s="27" t="s">
        <v>46</v>
      </c>
      <c r="E179" s="28">
        <v>3325</v>
      </c>
      <c r="F179" s="18">
        <v>91.31</v>
      </c>
      <c r="G179" s="18">
        <v>91.013799457085369</v>
      </c>
      <c r="H179" s="98">
        <v>0.77152959185562364</v>
      </c>
      <c r="I179" s="18">
        <f t="shared" si="6"/>
        <v>91.785329048940994</v>
      </c>
      <c r="J179" s="18">
        <f t="shared" si="7"/>
        <v>0.47532904894099204</v>
      </c>
      <c r="K179" s="96">
        <v>18579</v>
      </c>
      <c r="L179" s="18">
        <f t="shared" si="8"/>
        <v>8831.1384002746909</v>
      </c>
    </row>
    <row r="180" spans="1:13" x14ac:dyDescent="0.2">
      <c r="A180" s="12" t="s">
        <v>86</v>
      </c>
      <c r="B180" s="21" t="s">
        <v>87</v>
      </c>
      <c r="C180" s="26" t="s">
        <v>47</v>
      </c>
      <c r="D180" s="27" t="s">
        <v>48</v>
      </c>
      <c r="E180" s="28">
        <v>3327</v>
      </c>
      <c r="F180" s="18">
        <v>100.58</v>
      </c>
      <c r="G180" s="18">
        <v>100.28379945708537</v>
      </c>
      <c r="H180" s="98">
        <v>0.77152959185562364</v>
      </c>
      <c r="I180" s="18">
        <f t="shared" si="6"/>
        <v>101.05532904894099</v>
      </c>
      <c r="J180" s="18">
        <f t="shared" si="7"/>
        <v>0.47532904894099204</v>
      </c>
      <c r="K180" s="96">
        <v>0</v>
      </c>
      <c r="L180" s="18">
        <f t="shared" si="8"/>
        <v>0</v>
      </c>
    </row>
    <row r="181" spans="1:13" x14ac:dyDescent="0.2">
      <c r="A181" s="12" t="s">
        <v>86</v>
      </c>
      <c r="B181" s="21" t="s">
        <v>87</v>
      </c>
      <c r="C181" s="26" t="s">
        <v>49</v>
      </c>
      <c r="D181" s="27" t="s">
        <v>50</v>
      </c>
      <c r="E181" s="28">
        <v>3329</v>
      </c>
      <c r="F181" s="18">
        <v>107.16</v>
      </c>
      <c r="G181" s="18">
        <v>106.86379945708536</v>
      </c>
      <c r="H181" s="98">
        <v>0.77152959185562364</v>
      </c>
      <c r="I181" s="18">
        <f t="shared" si="6"/>
        <v>107.63532904894099</v>
      </c>
      <c r="J181" s="18">
        <f t="shared" si="7"/>
        <v>0.47532904894099204</v>
      </c>
      <c r="K181" s="96">
        <v>0</v>
      </c>
      <c r="L181" s="18">
        <f t="shared" si="8"/>
        <v>0</v>
      </c>
    </row>
    <row r="182" spans="1:13" x14ac:dyDescent="0.2">
      <c r="A182" s="12" t="s">
        <v>86</v>
      </c>
      <c r="B182" s="21" t="s">
        <v>87</v>
      </c>
      <c r="C182" s="29" t="s">
        <v>51</v>
      </c>
      <c r="D182" s="30" t="s">
        <v>52</v>
      </c>
      <c r="E182" s="28">
        <v>3331</v>
      </c>
      <c r="F182" s="18">
        <v>118.47</v>
      </c>
      <c r="G182" s="18">
        <v>118.17379945708537</v>
      </c>
      <c r="H182" s="98">
        <v>0.77152959185562364</v>
      </c>
      <c r="I182" s="18">
        <f t="shared" si="6"/>
        <v>118.94532904894099</v>
      </c>
      <c r="J182" s="18">
        <f t="shared" si="7"/>
        <v>0.47532904894099204</v>
      </c>
      <c r="K182" s="96">
        <v>0</v>
      </c>
      <c r="L182" s="18">
        <f t="shared" si="8"/>
        <v>0</v>
      </c>
    </row>
    <row r="183" spans="1:13" x14ac:dyDescent="0.2">
      <c r="A183" s="20" t="s">
        <v>332</v>
      </c>
      <c r="B183" s="21" t="s">
        <v>333</v>
      </c>
      <c r="C183" s="26" t="s">
        <v>21</v>
      </c>
      <c r="D183" s="27" t="s">
        <v>22</v>
      </c>
      <c r="E183" s="28">
        <v>3301</v>
      </c>
      <c r="F183" s="18">
        <v>91.97999999999999</v>
      </c>
      <c r="G183" s="18">
        <v>90.99</v>
      </c>
      <c r="H183" s="98">
        <v>0</v>
      </c>
      <c r="I183" s="18">
        <f t="shared" si="6"/>
        <v>90.99</v>
      </c>
      <c r="J183" s="18">
        <f t="shared" si="7"/>
        <v>-0.98999999999999488</v>
      </c>
      <c r="K183" s="96">
        <v>537</v>
      </c>
      <c r="L183" s="19">
        <f t="shared" si="8"/>
        <v>-531.62999999999727</v>
      </c>
      <c r="M183">
        <v>-9364.4099999999635</v>
      </c>
    </row>
    <row r="184" spans="1:13" x14ac:dyDescent="0.2">
      <c r="A184" s="20" t="s">
        <v>332</v>
      </c>
      <c r="B184" s="21" t="s">
        <v>333</v>
      </c>
      <c r="C184" s="26" t="s">
        <v>23</v>
      </c>
      <c r="D184" s="27" t="s">
        <v>24</v>
      </c>
      <c r="E184" s="28">
        <v>3303</v>
      </c>
      <c r="F184" s="18">
        <v>99.55</v>
      </c>
      <c r="G184" s="18">
        <v>98.56</v>
      </c>
      <c r="H184" s="98">
        <v>0</v>
      </c>
      <c r="I184" s="18">
        <f t="shared" si="6"/>
        <v>98.56</v>
      </c>
      <c r="J184" s="18">
        <f t="shared" si="7"/>
        <v>-0.98999999999999488</v>
      </c>
      <c r="K184" s="96">
        <v>38</v>
      </c>
      <c r="L184" s="19">
        <f t="shared" si="8"/>
        <v>-37.619999999999806</v>
      </c>
    </row>
    <row r="185" spans="1:13" x14ac:dyDescent="0.2">
      <c r="A185" s="20" t="s">
        <v>332</v>
      </c>
      <c r="B185" s="21" t="s">
        <v>333</v>
      </c>
      <c r="C185" s="26" t="s">
        <v>25</v>
      </c>
      <c r="D185" s="27" t="s">
        <v>26</v>
      </c>
      <c r="E185" s="28">
        <v>3305</v>
      </c>
      <c r="F185" s="18">
        <v>89.759999999999991</v>
      </c>
      <c r="G185" s="18">
        <v>88.77</v>
      </c>
      <c r="H185" s="98">
        <v>0</v>
      </c>
      <c r="I185" s="18">
        <f t="shared" si="6"/>
        <v>88.77</v>
      </c>
      <c r="J185" s="18">
        <f t="shared" si="7"/>
        <v>-0.98999999999999488</v>
      </c>
      <c r="K185" s="96">
        <v>0</v>
      </c>
      <c r="L185" s="19">
        <f t="shared" si="8"/>
        <v>0</v>
      </c>
    </row>
    <row r="186" spans="1:13" x14ac:dyDescent="0.2">
      <c r="A186" s="20" t="s">
        <v>332</v>
      </c>
      <c r="B186" s="21" t="s">
        <v>333</v>
      </c>
      <c r="C186" s="26" t="s">
        <v>27</v>
      </c>
      <c r="D186" s="27" t="s">
        <v>28</v>
      </c>
      <c r="E186" s="28">
        <v>3307</v>
      </c>
      <c r="F186" s="18">
        <v>98.039999999999992</v>
      </c>
      <c r="G186" s="18">
        <v>97.05</v>
      </c>
      <c r="H186" s="98">
        <v>0</v>
      </c>
      <c r="I186" s="18">
        <f t="shared" si="6"/>
        <v>97.05</v>
      </c>
      <c r="J186" s="18">
        <f t="shared" si="7"/>
        <v>-0.98999999999999488</v>
      </c>
      <c r="K186" s="96">
        <v>0</v>
      </c>
      <c r="L186" s="19">
        <f t="shared" si="8"/>
        <v>0</v>
      </c>
    </row>
    <row r="187" spans="1:13" x14ac:dyDescent="0.2">
      <c r="A187" s="20" t="s">
        <v>332</v>
      </c>
      <c r="B187" s="21" t="s">
        <v>333</v>
      </c>
      <c r="C187" s="26" t="s">
        <v>29</v>
      </c>
      <c r="D187" s="27" t="s">
        <v>30</v>
      </c>
      <c r="E187" s="28">
        <v>3309</v>
      </c>
      <c r="F187" s="18">
        <v>61.4</v>
      </c>
      <c r="G187" s="18">
        <v>60.41</v>
      </c>
      <c r="H187" s="98">
        <v>0</v>
      </c>
      <c r="I187" s="18">
        <f t="shared" si="6"/>
        <v>60.41</v>
      </c>
      <c r="J187" s="18">
        <f t="shared" si="7"/>
        <v>-0.99000000000000199</v>
      </c>
      <c r="K187" s="96">
        <v>1848</v>
      </c>
      <c r="L187" s="19">
        <f t="shared" si="8"/>
        <v>-1829.5200000000036</v>
      </c>
    </row>
    <row r="188" spans="1:13" x14ac:dyDescent="0.2">
      <c r="A188" s="20" t="s">
        <v>332</v>
      </c>
      <c r="B188" s="21" t="s">
        <v>333</v>
      </c>
      <c r="C188" s="26" t="s">
        <v>31</v>
      </c>
      <c r="D188" s="27" t="s">
        <v>32</v>
      </c>
      <c r="E188" s="28">
        <v>3311</v>
      </c>
      <c r="F188" s="18">
        <v>78.11</v>
      </c>
      <c r="G188" s="18">
        <v>77.12</v>
      </c>
      <c r="H188" s="98">
        <v>0</v>
      </c>
      <c r="I188" s="18">
        <f t="shared" si="6"/>
        <v>77.12</v>
      </c>
      <c r="J188" s="18">
        <f t="shared" si="7"/>
        <v>-0.98999999999999488</v>
      </c>
      <c r="K188" s="96">
        <v>711</v>
      </c>
      <c r="L188" s="19">
        <f t="shared" si="8"/>
        <v>-703.88999999999635</v>
      </c>
    </row>
    <row r="189" spans="1:13" x14ac:dyDescent="0.2">
      <c r="A189" s="20" t="s">
        <v>332</v>
      </c>
      <c r="B189" s="21" t="s">
        <v>333</v>
      </c>
      <c r="C189" s="26" t="s">
        <v>33</v>
      </c>
      <c r="D189" s="27" t="s">
        <v>34</v>
      </c>
      <c r="E189" s="28">
        <v>3313</v>
      </c>
      <c r="F189" s="18">
        <v>83.08</v>
      </c>
      <c r="G189" s="18">
        <v>82.09</v>
      </c>
      <c r="H189" s="98">
        <v>0</v>
      </c>
      <c r="I189" s="18">
        <f t="shared" si="6"/>
        <v>82.09</v>
      </c>
      <c r="J189" s="18">
        <f t="shared" si="7"/>
        <v>-0.98999999999999488</v>
      </c>
      <c r="K189" s="96">
        <v>0</v>
      </c>
      <c r="L189" s="19">
        <f t="shared" si="8"/>
        <v>0</v>
      </c>
    </row>
    <row r="190" spans="1:13" x14ac:dyDescent="0.2">
      <c r="A190" s="20" t="s">
        <v>332</v>
      </c>
      <c r="B190" s="21" t="s">
        <v>333</v>
      </c>
      <c r="C190" s="26" t="s">
        <v>35</v>
      </c>
      <c r="D190" s="27" t="s">
        <v>36</v>
      </c>
      <c r="E190" s="28">
        <v>3315</v>
      </c>
      <c r="F190" s="18">
        <v>94.289999999999992</v>
      </c>
      <c r="G190" s="18">
        <v>93.3</v>
      </c>
      <c r="H190" s="98">
        <v>0</v>
      </c>
      <c r="I190" s="18">
        <f t="shared" si="6"/>
        <v>93.3</v>
      </c>
      <c r="J190" s="18">
        <f t="shared" si="7"/>
        <v>-0.98999999999999488</v>
      </c>
      <c r="K190" s="96">
        <v>0</v>
      </c>
      <c r="L190" s="19">
        <f t="shared" si="8"/>
        <v>0</v>
      </c>
    </row>
    <row r="191" spans="1:13" x14ac:dyDescent="0.2">
      <c r="A191" s="20" t="s">
        <v>332</v>
      </c>
      <c r="B191" s="21" t="s">
        <v>333</v>
      </c>
      <c r="C191" s="26" t="s">
        <v>37</v>
      </c>
      <c r="D191" s="27" t="s">
        <v>38</v>
      </c>
      <c r="E191" s="28">
        <v>3317</v>
      </c>
      <c r="F191" s="18">
        <v>61.07</v>
      </c>
      <c r="G191" s="18">
        <v>60.08</v>
      </c>
      <c r="H191" s="98">
        <v>0</v>
      </c>
      <c r="I191" s="18">
        <f t="shared" si="6"/>
        <v>60.08</v>
      </c>
      <c r="J191" s="18">
        <f t="shared" si="7"/>
        <v>-0.99000000000000199</v>
      </c>
      <c r="K191" s="96">
        <v>0</v>
      </c>
      <c r="L191" s="19">
        <f t="shared" si="8"/>
        <v>0</v>
      </c>
    </row>
    <row r="192" spans="1:13" x14ac:dyDescent="0.2">
      <c r="A192" s="20" t="s">
        <v>332</v>
      </c>
      <c r="B192" s="21" t="s">
        <v>333</v>
      </c>
      <c r="C192" s="26" t="s">
        <v>39</v>
      </c>
      <c r="D192" s="27" t="s">
        <v>40</v>
      </c>
      <c r="E192" s="28">
        <v>3319</v>
      </c>
      <c r="F192" s="18">
        <v>72.88</v>
      </c>
      <c r="G192" s="18">
        <v>71.89</v>
      </c>
      <c r="H192" s="98">
        <v>0</v>
      </c>
      <c r="I192" s="18">
        <f t="shared" si="6"/>
        <v>71.89</v>
      </c>
      <c r="J192" s="18">
        <f t="shared" si="7"/>
        <v>-0.98999999999999488</v>
      </c>
      <c r="K192" s="96">
        <v>787</v>
      </c>
      <c r="L192" s="19">
        <f t="shared" si="8"/>
        <v>-779.12999999999602</v>
      </c>
    </row>
    <row r="193" spans="1:13" x14ac:dyDescent="0.2">
      <c r="A193" s="20" t="s">
        <v>332</v>
      </c>
      <c r="B193" s="21" t="s">
        <v>333</v>
      </c>
      <c r="C193" s="26" t="s">
        <v>41</v>
      </c>
      <c r="D193" s="27" t="s">
        <v>42</v>
      </c>
      <c r="E193" s="28">
        <v>3321</v>
      </c>
      <c r="F193" s="18">
        <v>80.5</v>
      </c>
      <c r="G193" s="18">
        <v>79.510000000000005</v>
      </c>
      <c r="H193" s="98">
        <v>0</v>
      </c>
      <c r="I193" s="18">
        <f t="shared" si="6"/>
        <v>79.510000000000005</v>
      </c>
      <c r="J193" s="18">
        <f t="shared" si="7"/>
        <v>-0.98999999999999488</v>
      </c>
      <c r="K193" s="96">
        <v>823</v>
      </c>
      <c r="L193" s="19">
        <f t="shared" si="8"/>
        <v>-814.76999999999578</v>
      </c>
    </row>
    <row r="194" spans="1:13" x14ac:dyDescent="0.2">
      <c r="A194" s="20" t="s">
        <v>332</v>
      </c>
      <c r="B194" s="21" t="s">
        <v>333</v>
      </c>
      <c r="C194" s="26" t="s">
        <v>43</v>
      </c>
      <c r="D194" s="27" t="s">
        <v>44</v>
      </c>
      <c r="E194" s="28">
        <v>3323</v>
      </c>
      <c r="F194" s="18">
        <v>52.2</v>
      </c>
      <c r="G194" s="18">
        <v>51.21</v>
      </c>
      <c r="H194" s="98">
        <v>0</v>
      </c>
      <c r="I194" s="18">
        <f t="shared" si="6"/>
        <v>51.21</v>
      </c>
      <c r="J194" s="18">
        <f t="shared" si="7"/>
        <v>-0.99000000000000199</v>
      </c>
      <c r="K194" s="96">
        <v>0</v>
      </c>
      <c r="L194" s="19">
        <f t="shared" si="8"/>
        <v>0</v>
      </c>
    </row>
    <row r="195" spans="1:13" x14ac:dyDescent="0.2">
      <c r="A195" s="20" t="s">
        <v>332</v>
      </c>
      <c r="B195" s="21" t="s">
        <v>333</v>
      </c>
      <c r="C195" s="26" t="s">
        <v>45</v>
      </c>
      <c r="D195" s="27" t="s">
        <v>46</v>
      </c>
      <c r="E195" s="28">
        <v>3325</v>
      </c>
      <c r="F195" s="18">
        <v>65.88</v>
      </c>
      <c r="G195" s="18">
        <v>64.89</v>
      </c>
      <c r="H195" s="98">
        <v>0</v>
      </c>
      <c r="I195" s="18">
        <f t="shared" si="6"/>
        <v>64.89</v>
      </c>
      <c r="J195" s="18">
        <f t="shared" si="7"/>
        <v>-0.98999999999999488</v>
      </c>
      <c r="K195" s="96">
        <v>3434</v>
      </c>
      <c r="L195" s="19">
        <f t="shared" si="8"/>
        <v>-3399.6599999999826</v>
      </c>
    </row>
    <row r="196" spans="1:13" x14ac:dyDescent="0.2">
      <c r="A196" s="20" t="s">
        <v>332</v>
      </c>
      <c r="B196" s="21" t="s">
        <v>333</v>
      </c>
      <c r="C196" s="26" t="s">
        <v>47</v>
      </c>
      <c r="D196" s="27" t="s">
        <v>48</v>
      </c>
      <c r="E196" s="28">
        <v>3327</v>
      </c>
      <c r="F196" s="18">
        <v>72.88</v>
      </c>
      <c r="G196" s="18">
        <v>71.89</v>
      </c>
      <c r="H196" s="98">
        <v>0</v>
      </c>
      <c r="I196" s="18">
        <f t="shared" si="6"/>
        <v>71.89</v>
      </c>
      <c r="J196" s="18">
        <f t="shared" si="7"/>
        <v>-0.98999999999999488</v>
      </c>
      <c r="K196" s="96">
        <v>1217</v>
      </c>
      <c r="L196" s="19">
        <f t="shared" si="8"/>
        <v>-1204.8299999999938</v>
      </c>
    </row>
    <row r="197" spans="1:13" x14ac:dyDescent="0.2">
      <c r="A197" s="20" t="s">
        <v>332</v>
      </c>
      <c r="B197" s="21" t="s">
        <v>333</v>
      </c>
      <c r="C197" s="26" t="s">
        <v>49</v>
      </c>
      <c r="D197" s="27" t="s">
        <v>50</v>
      </c>
      <c r="E197" s="28">
        <v>3329</v>
      </c>
      <c r="F197" s="18">
        <v>77.75</v>
      </c>
      <c r="G197" s="18">
        <v>76.760000000000005</v>
      </c>
      <c r="H197" s="98">
        <v>0</v>
      </c>
      <c r="I197" s="18">
        <f t="shared" si="6"/>
        <v>76.760000000000005</v>
      </c>
      <c r="J197" s="18">
        <f t="shared" si="7"/>
        <v>-0.98999999999999488</v>
      </c>
      <c r="K197" s="96">
        <v>64</v>
      </c>
      <c r="L197" s="19">
        <f t="shared" si="8"/>
        <v>-63.359999999999673</v>
      </c>
    </row>
    <row r="198" spans="1:13" x14ac:dyDescent="0.2">
      <c r="A198" s="20" t="s">
        <v>332</v>
      </c>
      <c r="B198" s="21" t="s">
        <v>333</v>
      </c>
      <c r="C198" s="29" t="s">
        <v>51</v>
      </c>
      <c r="D198" s="30" t="s">
        <v>52</v>
      </c>
      <c r="E198" s="28">
        <v>3331</v>
      </c>
      <c r="F198" s="18">
        <v>85.99</v>
      </c>
      <c r="G198" s="18">
        <v>85</v>
      </c>
      <c r="H198" s="98">
        <v>0</v>
      </c>
      <c r="I198" s="18">
        <f t="shared" si="6"/>
        <v>85</v>
      </c>
      <c r="J198" s="18">
        <f t="shared" si="7"/>
        <v>-0.98999999999999488</v>
      </c>
      <c r="K198" s="96">
        <v>0</v>
      </c>
      <c r="L198" s="19">
        <f t="shared" si="8"/>
        <v>0</v>
      </c>
    </row>
    <row r="199" spans="1:13" x14ac:dyDescent="0.2">
      <c r="A199" s="12" t="s">
        <v>234</v>
      </c>
      <c r="B199" s="21" t="s">
        <v>235</v>
      </c>
      <c r="C199" s="26" t="s">
        <v>21</v>
      </c>
      <c r="D199" s="27" t="s">
        <v>22</v>
      </c>
      <c r="E199" s="28">
        <v>3301</v>
      </c>
      <c r="F199" s="18">
        <v>139.29</v>
      </c>
      <c r="G199" s="18">
        <v>135.75928495741974</v>
      </c>
      <c r="H199" s="98">
        <v>0.9061100032195748</v>
      </c>
      <c r="I199" s="18">
        <f t="shared" ref="I199:I262" si="9">+G199+H199</f>
        <v>136.6653949606393</v>
      </c>
      <c r="J199" s="18">
        <f t="shared" ref="J199:J262" si="10">+I199-F199</f>
        <v>-2.6246050393606879</v>
      </c>
      <c r="K199" s="96">
        <v>457</v>
      </c>
      <c r="L199" s="18">
        <f t="shared" ref="L199:L262" si="11">+J199*K199</f>
        <v>-1199.4445029878343</v>
      </c>
      <c r="M199" s="40">
        <v>-180551.82986770043</v>
      </c>
    </row>
    <row r="200" spans="1:13" x14ac:dyDescent="0.2">
      <c r="A200" s="12" t="s">
        <v>234</v>
      </c>
      <c r="B200" s="21" t="s">
        <v>235</v>
      </c>
      <c r="C200" s="26" t="s">
        <v>23</v>
      </c>
      <c r="D200" s="27" t="s">
        <v>24</v>
      </c>
      <c r="E200" s="28">
        <v>3303</v>
      </c>
      <c r="F200" s="18">
        <v>151.87</v>
      </c>
      <c r="G200" s="18">
        <v>148.33928495741975</v>
      </c>
      <c r="H200" s="98">
        <v>0.9061100032195748</v>
      </c>
      <c r="I200" s="18">
        <f t="shared" si="9"/>
        <v>149.24539496063932</v>
      </c>
      <c r="J200" s="18">
        <f t="shared" si="10"/>
        <v>-2.6246050393606879</v>
      </c>
      <c r="K200" s="96">
        <v>188</v>
      </c>
      <c r="L200" s="18">
        <f t="shared" si="11"/>
        <v>-493.42574739980932</v>
      </c>
    </row>
    <row r="201" spans="1:13" x14ac:dyDescent="0.2">
      <c r="A201" s="12" t="s">
        <v>234</v>
      </c>
      <c r="B201" s="21" t="s">
        <v>235</v>
      </c>
      <c r="C201" s="26" t="s">
        <v>25</v>
      </c>
      <c r="D201" s="27" t="s">
        <v>26</v>
      </c>
      <c r="E201" s="28">
        <v>3305</v>
      </c>
      <c r="F201" s="18">
        <v>136.03</v>
      </c>
      <c r="G201" s="18">
        <v>132.49928495741975</v>
      </c>
      <c r="H201" s="98">
        <v>0.9061100032195748</v>
      </c>
      <c r="I201" s="18">
        <f t="shared" si="9"/>
        <v>133.40539496063931</v>
      </c>
      <c r="J201" s="18">
        <f t="shared" si="10"/>
        <v>-2.6246050393606879</v>
      </c>
      <c r="K201" s="96">
        <v>0</v>
      </c>
      <c r="L201" s="18">
        <f t="shared" si="11"/>
        <v>0</v>
      </c>
    </row>
    <row r="202" spans="1:13" x14ac:dyDescent="0.2">
      <c r="A202" s="12" t="s">
        <v>234</v>
      </c>
      <c r="B202" s="21" t="s">
        <v>235</v>
      </c>
      <c r="C202" s="26" t="s">
        <v>27</v>
      </c>
      <c r="D202" s="27" t="s">
        <v>28</v>
      </c>
      <c r="E202" s="28">
        <v>3307</v>
      </c>
      <c r="F202" s="18">
        <v>148.6</v>
      </c>
      <c r="G202" s="18">
        <v>145.06928495741974</v>
      </c>
      <c r="H202" s="98">
        <v>0.9061100032195748</v>
      </c>
      <c r="I202" s="18">
        <f t="shared" si="9"/>
        <v>145.97539496063931</v>
      </c>
      <c r="J202" s="18">
        <f t="shared" si="10"/>
        <v>-2.6246050393606879</v>
      </c>
      <c r="K202" s="96">
        <v>0</v>
      </c>
      <c r="L202" s="18">
        <f t="shared" si="11"/>
        <v>0</v>
      </c>
    </row>
    <row r="203" spans="1:13" x14ac:dyDescent="0.2">
      <c r="A203" s="12" t="s">
        <v>234</v>
      </c>
      <c r="B203" s="21" t="s">
        <v>235</v>
      </c>
      <c r="C203" s="26" t="s">
        <v>29</v>
      </c>
      <c r="D203" s="27" t="s">
        <v>30</v>
      </c>
      <c r="E203" s="28">
        <v>3309</v>
      </c>
      <c r="F203" s="18">
        <v>90.26</v>
      </c>
      <c r="G203" s="18">
        <v>86.729284957419736</v>
      </c>
      <c r="H203" s="98">
        <v>0.9061100032195748</v>
      </c>
      <c r="I203" s="18">
        <f t="shared" si="9"/>
        <v>87.635394960639317</v>
      </c>
      <c r="J203" s="18">
        <f t="shared" si="10"/>
        <v>-2.6246050393606879</v>
      </c>
      <c r="K203" s="96">
        <v>2132</v>
      </c>
      <c r="L203" s="18">
        <f t="shared" si="11"/>
        <v>-5595.6579439169864</v>
      </c>
    </row>
    <row r="204" spans="1:13" x14ac:dyDescent="0.2">
      <c r="A204" s="12" t="s">
        <v>234</v>
      </c>
      <c r="B204" s="21" t="s">
        <v>235</v>
      </c>
      <c r="C204" s="26" t="s">
        <v>31</v>
      </c>
      <c r="D204" s="27" t="s">
        <v>32</v>
      </c>
      <c r="E204" s="28">
        <v>3311</v>
      </c>
      <c r="F204" s="18">
        <v>117.54</v>
      </c>
      <c r="G204" s="18">
        <v>114.00928495741974</v>
      </c>
      <c r="H204" s="98">
        <v>0.9061100032195748</v>
      </c>
      <c r="I204" s="18">
        <f t="shared" si="9"/>
        <v>114.91539496063932</v>
      </c>
      <c r="J204" s="18">
        <f t="shared" si="10"/>
        <v>-2.6246050393606879</v>
      </c>
      <c r="K204" s="96">
        <v>1623</v>
      </c>
      <c r="L204" s="18">
        <f t="shared" si="11"/>
        <v>-4259.7339788823965</v>
      </c>
    </row>
    <row r="205" spans="1:13" x14ac:dyDescent="0.2">
      <c r="A205" s="12" t="s">
        <v>234</v>
      </c>
      <c r="B205" s="21" t="s">
        <v>235</v>
      </c>
      <c r="C205" s="26" t="s">
        <v>33</v>
      </c>
      <c r="D205" s="27" t="s">
        <v>34</v>
      </c>
      <c r="E205" s="28">
        <v>3313</v>
      </c>
      <c r="F205" s="18">
        <v>125.39</v>
      </c>
      <c r="G205" s="18">
        <v>121.85928495741973</v>
      </c>
      <c r="H205" s="98">
        <v>0.9061100032195748</v>
      </c>
      <c r="I205" s="18">
        <f t="shared" si="9"/>
        <v>122.76539496063931</v>
      </c>
      <c r="J205" s="18">
        <f t="shared" si="10"/>
        <v>-2.6246050393606879</v>
      </c>
      <c r="K205" s="96">
        <v>197</v>
      </c>
      <c r="L205" s="18">
        <f t="shared" si="11"/>
        <v>-517.04719275405546</v>
      </c>
    </row>
    <row r="206" spans="1:13" x14ac:dyDescent="0.2">
      <c r="A206" s="12" t="s">
        <v>234</v>
      </c>
      <c r="B206" s="21" t="s">
        <v>235</v>
      </c>
      <c r="C206" s="26" t="s">
        <v>35</v>
      </c>
      <c r="D206" s="27" t="s">
        <v>36</v>
      </c>
      <c r="E206" s="28">
        <v>3315</v>
      </c>
      <c r="F206" s="18">
        <v>143.41</v>
      </c>
      <c r="G206" s="18">
        <v>139.87928495741974</v>
      </c>
      <c r="H206" s="98">
        <v>0.9061100032195748</v>
      </c>
      <c r="I206" s="18">
        <f t="shared" si="9"/>
        <v>140.78539496063931</v>
      </c>
      <c r="J206" s="18">
        <f t="shared" si="10"/>
        <v>-2.6246050393606879</v>
      </c>
      <c r="K206" s="96">
        <v>286</v>
      </c>
      <c r="L206" s="18">
        <f t="shared" si="11"/>
        <v>-750.63704125715674</v>
      </c>
    </row>
    <row r="207" spans="1:13" x14ac:dyDescent="0.2">
      <c r="A207" s="12" t="s">
        <v>234</v>
      </c>
      <c r="B207" s="21" t="s">
        <v>235</v>
      </c>
      <c r="C207" s="26" t="s">
        <v>37</v>
      </c>
      <c r="D207" s="27" t="s">
        <v>38</v>
      </c>
      <c r="E207" s="28">
        <v>3317</v>
      </c>
      <c r="F207" s="18">
        <v>89.72</v>
      </c>
      <c r="G207" s="18">
        <v>86.18928495741973</v>
      </c>
      <c r="H207" s="98">
        <v>0.9061100032195748</v>
      </c>
      <c r="I207" s="18">
        <f t="shared" si="9"/>
        <v>87.095394960639311</v>
      </c>
      <c r="J207" s="18">
        <f t="shared" si="10"/>
        <v>-2.6246050393606879</v>
      </c>
      <c r="K207" s="96">
        <v>0</v>
      </c>
      <c r="L207" s="18">
        <f t="shared" si="11"/>
        <v>0</v>
      </c>
    </row>
    <row r="208" spans="1:13" x14ac:dyDescent="0.2">
      <c r="A208" s="12" t="s">
        <v>234</v>
      </c>
      <c r="B208" s="21" t="s">
        <v>235</v>
      </c>
      <c r="C208" s="26" t="s">
        <v>39</v>
      </c>
      <c r="D208" s="27" t="s">
        <v>40</v>
      </c>
      <c r="E208" s="28">
        <v>3319</v>
      </c>
      <c r="F208" s="18">
        <v>109.08</v>
      </c>
      <c r="G208" s="18">
        <v>105.54928495741973</v>
      </c>
      <c r="H208" s="98">
        <v>0.9061100032195748</v>
      </c>
      <c r="I208" s="18">
        <f t="shared" si="9"/>
        <v>106.45539496063931</v>
      </c>
      <c r="J208" s="18">
        <f t="shared" si="10"/>
        <v>-2.6246050393606879</v>
      </c>
      <c r="K208" s="96">
        <v>402</v>
      </c>
      <c r="L208" s="18">
        <f t="shared" si="11"/>
        <v>-1055.0912258229964</v>
      </c>
    </row>
    <row r="209" spans="1:13" x14ac:dyDescent="0.2">
      <c r="A209" s="12" t="s">
        <v>234</v>
      </c>
      <c r="B209" s="21" t="s">
        <v>235</v>
      </c>
      <c r="C209" s="26" t="s">
        <v>41</v>
      </c>
      <c r="D209" s="27" t="s">
        <v>42</v>
      </c>
      <c r="E209" s="28">
        <v>3321</v>
      </c>
      <c r="F209" s="18">
        <v>121.6</v>
      </c>
      <c r="G209" s="18">
        <v>118.06928495741973</v>
      </c>
      <c r="H209" s="98">
        <v>0.9061100032195748</v>
      </c>
      <c r="I209" s="18">
        <f t="shared" si="9"/>
        <v>118.97539496063931</v>
      </c>
      <c r="J209" s="18">
        <f t="shared" si="10"/>
        <v>-2.6246050393606879</v>
      </c>
      <c r="K209" s="96">
        <v>1119</v>
      </c>
      <c r="L209" s="18">
        <f t="shared" si="11"/>
        <v>-2936.9330390446098</v>
      </c>
    </row>
    <row r="210" spans="1:13" x14ac:dyDescent="0.2">
      <c r="A210" s="12" t="s">
        <v>234</v>
      </c>
      <c r="B210" s="21" t="s">
        <v>235</v>
      </c>
      <c r="C210" s="26" t="s">
        <v>43</v>
      </c>
      <c r="D210" s="27" t="s">
        <v>44</v>
      </c>
      <c r="E210" s="28">
        <v>3323</v>
      </c>
      <c r="F210" s="18">
        <v>75.849999999999994</v>
      </c>
      <c r="G210" s="18">
        <v>72.319284957419725</v>
      </c>
      <c r="H210" s="98">
        <v>0.9061100032195748</v>
      </c>
      <c r="I210" s="18">
        <f t="shared" si="9"/>
        <v>73.225394960639306</v>
      </c>
      <c r="J210" s="18">
        <f t="shared" si="10"/>
        <v>-2.6246050393606879</v>
      </c>
      <c r="K210" s="96">
        <v>62</v>
      </c>
      <c r="L210" s="18">
        <f t="shared" si="11"/>
        <v>-162.72551244036265</v>
      </c>
    </row>
    <row r="211" spans="1:13" x14ac:dyDescent="0.2">
      <c r="A211" s="12" t="s">
        <v>234</v>
      </c>
      <c r="B211" s="21" t="s">
        <v>235</v>
      </c>
      <c r="C211" s="26" t="s">
        <v>45</v>
      </c>
      <c r="D211" s="27" t="s">
        <v>46</v>
      </c>
      <c r="E211" s="28">
        <v>3325</v>
      </c>
      <c r="F211" s="18">
        <v>97.74</v>
      </c>
      <c r="G211" s="18">
        <v>94.209284957419726</v>
      </c>
      <c r="H211" s="98">
        <v>0.9061100032195748</v>
      </c>
      <c r="I211" s="18">
        <f t="shared" si="9"/>
        <v>95.115394960639307</v>
      </c>
      <c r="J211" s="18">
        <f t="shared" si="10"/>
        <v>-2.6246050393606879</v>
      </c>
      <c r="K211" s="96">
        <v>47017</v>
      </c>
      <c r="L211" s="18">
        <f t="shared" si="11"/>
        <v>-123401.05513562146</v>
      </c>
    </row>
    <row r="212" spans="1:13" x14ac:dyDescent="0.2">
      <c r="A212" s="12" t="s">
        <v>234</v>
      </c>
      <c r="B212" s="21" t="s">
        <v>235</v>
      </c>
      <c r="C212" s="26" t="s">
        <v>47</v>
      </c>
      <c r="D212" s="27" t="s">
        <v>48</v>
      </c>
      <c r="E212" s="28">
        <v>3327</v>
      </c>
      <c r="F212" s="18">
        <v>109.08</v>
      </c>
      <c r="G212" s="18">
        <v>105.54928495741973</v>
      </c>
      <c r="H212" s="98">
        <v>0.9061100032195748</v>
      </c>
      <c r="I212" s="18">
        <f t="shared" si="9"/>
        <v>106.45539496063931</v>
      </c>
      <c r="J212" s="18">
        <f t="shared" si="10"/>
        <v>-2.6246050393606879</v>
      </c>
      <c r="K212" s="96">
        <v>10766</v>
      </c>
      <c r="L212" s="18">
        <f t="shared" si="11"/>
        <v>-28256.497853757166</v>
      </c>
    </row>
    <row r="213" spans="1:13" x14ac:dyDescent="0.2">
      <c r="A213" s="12" t="s">
        <v>234</v>
      </c>
      <c r="B213" s="21" t="s">
        <v>235</v>
      </c>
      <c r="C213" s="26" t="s">
        <v>49</v>
      </c>
      <c r="D213" s="27" t="s">
        <v>50</v>
      </c>
      <c r="E213" s="28">
        <v>3329</v>
      </c>
      <c r="F213" s="18">
        <v>117.02</v>
      </c>
      <c r="G213" s="18">
        <v>113.48928495741973</v>
      </c>
      <c r="H213" s="98">
        <v>0.9061100032195748</v>
      </c>
      <c r="I213" s="18">
        <f t="shared" si="9"/>
        <v>114.39539496063931</v>
      </c>
      <c r="J213" s="18">
        <f t="shared" si="10"/>
        <v>-2.6246050393606879</v>
      </c>
      <c r="K213" s="96">
        <v>2288</v>
      </c>
      <c r="L213" s="18">
        <f t="shared" si="11"/>
        <v>-6005.0963300572539</v>
      </c>
    </row>
    <row r="214" spans="1:13" x14ac:dyDescent="0.2">
      <c r="A214" s="12" t="s">
        <v>234</v>
      </c>
      <c r="B214" s="21" t="s">
        <v>235</v>
      </c>
      <c r="C214" s="29" t="s">
        <v>51</v>
      </c>
      <c r="D214" s="30" t="s">
        <v>52</v>
      </c>
      <c r="E214" s="28">
        <v>3331</v>
      </c>
      <c r="F214" s="18">
        <v>130.79</v>
      </c>
      <c r="G214" s="18">
        <v>127.25928495741974</v>
      </c>
      <c r="H214" s="98">
        <v>0.9061100032195748</v>
      </c>
      <c r="I214" s="18">
        <f t="shared" si="9"/>
        <v>128.1653949606393</v>
      </c>
      <c r="J214" s="18">
        <f t="shared" si="10"/>
        <v>-2.6246050393606879</v>
      </c>
      <c r="K214" s="96">
        <v>2255</v>
      </c>
      <c r="L214" s="18">
        <f t="shared" si="11"/>
        <v>-5918.4843637583508</v>
      </c>
    </row>
    <row r="215" spans="1:13" x14ac:dyDescent="0.2">
      <c r="A215" s="20" t="s">
        <v>263</v>
      </c>
      <c r="B215" s="21" t="s">
        <v>264</v>
      </c>
      <c r="C215" s="26" t="s">
        <v>21</v>
      </c>
      <c r="D215" s="27" t="s">
        <v>22</v>
      </c>
      <c r="E215" s="28">
        <v>3301</v>
      </c>
      <c r="F215" s="18">
        <v>101.57000000000001</v>
      </c>
      <c r="G215" s="18">
        <v>100.31</v>
      </c>
      <c r="H215" s="98">
        <v>0</v>
      </c>
      <c r="I215" s="18">
        <f t="shared" si="9"/>
        <v>100.31</v>
      </c>
      <c r="J215" s="18">
        <f t="shared" si="10"/>
        <v>-1.2600000000000051</v>
      </c>
      <c r="K215" s="96">
        <v>267</v>
      </c>
      <c r="L215" s="18">
        <f t="shared" si="11"/>
        <v>-336.42000000000138</v>
      </c>
      <c r="M215" s="40">
        <v>-34321.140000000138</v>
      </c>
    </row>
    <row r="216" spans="1:13" x14ac:dyDescent="0.2">
      <c r="A216" s="20" t="s">
        <v>263</v>
      </c>
      <c r="B216" s="21" t="s">
        <v>264</v>
      </c>
      <c r="C216" s="26" t="s">
        <v>23</v>
      </c>
      <c r="D216" s="27" t="s">
        <v>24</v>
      </c>
      <c r="E216" s="28">
        <v>3303</v>
      </c>
      <c r="F216" s="18">
        <v>110.18</v>
      </c>
      <c r="G216" s="18">
        <v>108.92</v>
      </c>
      <c r="H216" s="98">
        <v>0</v>
      </c>
      <c r="I216" s="18">
        <f t="shared" si="9"/>
        <v>108.92</v>
      </c>
      <c r="J216" s="18">
        <f t="shared" si="10"/>
        <v>-1.2600000000000051</v>
      </c>
      <c r="K216" s="96">
        <v>0</v>
      </c>
      <c r="L216" s="18">
        <f t="shared" si="11"/>
        <v>0</v>
      </c>
    </row>
    <row r="217" spans="1:13" x14ac:dyDescent="0.2">
      <c r="A217" s="20" t="s">
        <v>263</v>
      </c>
      <c r="B217" s="21" t="s">
        <v>264</v>
      </c>
      <c r="C217" s="26" t="s">
        <v>25</v>
      </c>
      <c r="D217" s="27" t="s">
        <v>26</v>
      </c>
      <c r="E217" s="28">
        <v>3305</v>
      </c>
      <c r="F217" s="18">
        <v>99.190000000000012</v>
      </c>
      <c r="G217" s="18">
        <v>97.93</v>
      </c>
      <c r="H217" s="98">
        <v>0</v>
      </c>
      <c r="I217" s="18">
        <f t="shared" si="9"/>
        <v>97.93</v>
      </c>
      <c r="J217" s="18">
        <f t="shared" si="10"/>
        <v>-1.2600000000000051</v>
      </c>
      <c r="K217" s="96">
        <v>0</v>
      </c>
      <c r="L217" s="18">
        <f t="shared" si="11"/>
        <v>0</v>
      </c>
    </row>
    <row r="218" spans="1:13" x14ac:dyDescent="0.2">
      <c r="A218" s="20" t="s">
        <v>263</v>
      </c>
      <c r="B218" s="21" t="s">
        <v>264</v>
      </c>
      <c r="C218" s="26" t="s">
        <v>27</v>
      </c>
      <c r="D218" s="27" t="s">
        <v>28</v>
      </c>
      <c r="E218" s="28">
        <v>3307</v>
      </c>
      <c r="F218" s="18">
        <v>108.81</v>
      </c>
      <c r="G218" s="18">
        <v>107.55</v>
      </c>
      <c r="H218" s="98">
        <v>0</v>
      </c>
      <c r="I218" s="18">
        <f t="shared" si="9"/>
        <v>107.55</v>
      </c>
      <c r="J218" s="18">
        <f t="shared" si="10"/>
        <v>-1.2600000000000051</v>
      </c>
      <c r="K218" s="96">
        <v>0</v>
      </c>
      <c r="L218" s="18">
        <f t="shared" si="11"/>
        <v>0</v>
      </c>
    </row>
    <row r="219" spans="1:13" x14ac:dyDescent="0.2">
      <c r="A219" s="20" t="s">
        <v>263</v>
      </c>
      <c r="B219" s="21" t="s">
        <v>264</v>
      </c>
      <c r="C219" s="26" t="s">
        <v>29</v>
      </c>
      <c r="D219" s="27" t="s">
        <v>30</v>
      </c>
      <c r="E219" s="28">
        <v>3309</v>
      </c>
      <c r="F219" s="18">
        <v>67.09</v>
      </c>
      <c r="G219" s="18">
        <v>65.83</v>
      </c>
      <c r="H219" s="98">
        <v>0</v>
      </c>
      <c r="I219" s="18">
        <f t="shared" si="9"/>
        <v>65.83</v>
      </c>
      <c r="J219" s="18">
        <f t="shared" si="10"/>
        <v>-1.2600000000000051</v>
      </c>
      <c r="K219" s="96">
        <v>3784</v>
      </c>
      <c r="L219" s="18">
        <f t="shared" si="11"/>
        <v>-4767.8400000000192</v>
      </c>
    </row>
    <row r="220" spans="1:13" x14ac:dyDescent="0.2">
      <c r="A220" s="20" t="s">
        <v>263</v>
      </c>
      <c r="B220" s="21" t="s">
        <v>264</v>
      </c>
      <c r="C220" s="26" t="s">
        <v>31</v>
      </c>
      <c r="D220" s="27" t="s">
        <v>32</v>
      </c>
      <c r="E220" s="28">
        <v>3311</v>
      </c>
      <c r="F220" s="18">
        <v>85.89</v>
      </c>
      <c r="G220" s="18">
        <v>84.63</v>
      </c>
      <c r="H220" s="98">
        <v>0</v>
      </c>
      <c r="I220" s="18">
        <f t="shared" si="9"/>
        <v>84.63</v>
      </c>
      <c r="J220" s="18">
        <f t="shared" si="10"/>
        <v>-1.2600000000000051</v>
      </c>
      <c r="K220" s="96">
        <v>0</v>
      </c>
      <c r="L220" s="18">
        <f t="shared" si="11"/>
        <v>0</v>
      </c>
    </row>
    <row r="221" spans="1:13" x14ac:dyDescent="0.2">
      <c r="A221" s="20" t="s">
        <v>263</v>
      </c>
      <c r="B221" s="21" t="s">
        <v>264</v>
      </c>
      <c r="C221" s="26" t="s">
        <v>33</v>
      </c>
      <c r="D221" s="27" t="s">
        <v>34</v>
      </c>
      <c r="E221" s="28">
        <v>3313</v>
      </c>
      <c r="F221" s="18">
        <v>91.42</v>
      </c>
      <c r="G221" s="18">
        <v>90.16</v>
      </c>
      <c r="H221" s="98">
        <v>0</v>
      </c>
      <c r="I221" s="18">
        <f t="shared" si="9"/>
        <v>90.16</v>
      </c>
      <c r="J221" s="18">
        <f t="shared" si="10"/>
        <v>-1.2600000000000051</v>
      </c>
      <c r="K221" s="96">
        <v>364</v>
      </c>
      <c r="L221" s="18">
        <f t="shared" si="11"/>
        <v>-458.64000000000186</v>
      </c>
    </row>
    <row r="222" spans="1:13" x14ac:dyDescent="0.2">
      <c r="A222" s="20" t="s">
        <v>263</v>
      </c>
      <c r="B222" s="21" t="s">
        <v>264</v>
      </c>
      <c r="C222" s="26" t="s">
        <v>35</v>
      </c>
      <c r="D222" s="27" t="s">
        <v>36</v>
      </c>
      <c r="E222" s="28">
        <v>3315</v>
      </c>
      <c r="F222" s="18">
        <v>104.24000000000001</v>
      </c>
      <c r="G222" s="18">
        <v>102.98</v>
      </c>
      <c r="H222" s="98">
        <v>0</v>
      </c>
      <c r="I222" s="18">
        <f t="shared" si="9"/>
        <v>102.98</v>
      </c>
      <c r="J222" s="18">
        <f t="shared" si="10"/>
        <v>-1.2600000000000051</v>
      </c>
      <c r="K222" s="96">
        <v>0</v>
      </c>
      <c r="L222" s="18">
        <f t="shared" si="11"/>
        <v>0</v>
      </c>
    </row>
    <row r="223" spans="1:13" x14ac:dyDescent="0.2">
      <c r="A223" s="20" t="s">
        <v>263</v>
      </c>
      <c r="B223" s="21" t="s">
        <v>264</v>
      </c>
      <c r="C223" s="26" t="s">
        <v>37</v>
      </c>
      <c r="D223" s="27" t="s">
        <v>38</v>
      </c>
      <c r="E223" s="28">
        <v>3317</v>
      </c>
      <c r="F223" s="18">
        <v>66.600000000000009</v>
      </c>
      <c r="G223" s="18">
        <v>65.34</v>
      </c>
      <c r="H223" s="98">
        <v>0</v>
      </c>
      <c r="I223" s="18">
        <f t="shared" si="9"/>
        <v>65.34</v>
      </c>
      <c r="J223" s="18">
        <f t="shared" si="10"/>
        <v>-1.2600000000000051</v>
      </c>
      <c r="K223" s="96">
        <v>0</v>
      </c>
      <c r="L223" s="18">
        <f t="shared" si="11"/>
        <v>0</v>
      </c>
    </row>
    <row r="224" spans="1:13" x14ac:dyDescent="0.2">
      <c r="A224" s="20" t="s">
        <v>263</v>
      </c>
      <c r="B224" s="21" t="s">
        <v>264</v>
      </c>
      <c r="C224" s="26" t="s">
        <v>39</v>
      </c>
      <c r="D224" s="27" t="s">
        <v>40</v>
      </c>
      <c r="E224" s="28">
        <v>3319</v>
      </c>
      <c r="F224" s="18">
        <v>79.850000000000009</v>
      </c>
      <c r="G224" s="18">
        <v>78.59</v>
      </c>
      <c r="H224" s="98">
        <v>0</v>
      </c>
      <c r="I224" s="18">
        <f t="shared" si="9"/>
        <v>78.59</v>
      </c>
      <c r="J224" s="18">
        <f t="shared" si="10"/>
        <v>-1.2600000000000051</v>
      </c>
      <c r="K224" s="96">
        <v>5070</v>
      </c>
      <c r="L224" s="18">
        <f t="shared" si="11"/>
        <v>-6388.2000000000262</v>
      </c>
    </row>
    <row r="225" spans="1:13" x14ac:dyDescent="0.2">
      <c r="A225" s="20" t="s">
        <v>263</v>
      </c>
      <c r="B225" s="21" t="s">
        <v>264</v>
      </c>
      <c r="C225" s="26" t="s">
        <v>41</v>
      </c>
      <c r="D225" s="27" t="s">
        <v>42</v>
      </c>
      <c r="E225" s="28">
        <v>3321</v>
      </c>
      <c r="F225" s="18">
        <v>88.54</v>
      </c>
      <c r="G225" s="18">
        <v>87.28</v>
      </c>
      <c r="H225" s="98">
        <v>0</v>
      </c>
      <c r="I225" s="18">
        <f t="shared" si="9"/>
        <v>87.28</v>
      </c>
      <c r="J225" s="18">
        <f t="shared" si="10"/>
        <v>-1.2600000000000051</v>
      </c>
      <c r="K225" s="96">
        <v>244</v>
      </c>
      <c r="L225" s="18">
        <f t="shared" si="11"/>
        <v>-307.44000000000125</v>
      </c>
    </row>
    <row r="226" spans="1:13" x14ac:dyDescent="0.2">
      <c r="A226" s="20" t="s">
        <v>263</v>
      </c>
      <c r="B226" s="21" t="s">
        <v>264</v>
      </c>
      <c r="C226" s="26" t="s">
        <v>43</v>
      </c>
      <c r="D226" s="27" t="s">
        <v>44</v>
      </c>
      <c r="E226" s="28">
        <v>3323</v>
      </c>
      <c r="F226" s="18">
        <v>56.69</v>
      </c>
      <c r="G226" s="18">
        <v>55.43</v>
      </c>
      <c r="H226" s="98">
        <v>0</v>
      </c>
      <c r="I226" s="18">
        <f t="shared" si="9"/>
        <v>55.43</v>
      </c>
      <c r="J226" s="18">
        <f t="shared" si="10"/>
        <v>-1.259999999999998</v>
      </c>
      <c r="K226" s="96">
        <v>0</v>
      </c>
      <c r="L226" s="18">
        <f t="shared" si="11"/>
        <v>0</v>
      </c>
    </row>
    <row r="227" spans="1:13" x14ac:dyDescent="0.2">
      <c r="A227" s="20" t="s">
        <v>263</v>
      </c>
      <c r="B227" s="21" t="s">
        <v>264</v>
      </c>
      <c r="C227" s="26" t="s">
        <v>45</v>
      </c>
      <c r="D227" s="27" t="s">
        <v>46</v>
      </c>
      <c r="E227" s="28">
        <v>3325</v>
      </c>
      <c r="F227" s="18">
        <v>72.040000000000006</v>
      </c>
      <c r="G227" s="18">
        <v>70.78</v>
      </c>
      <c r="H227" s="98">
        <v>0</v>
      </c>
      <c r="I227" s="18">
        <f t="shared" si="9"/>
        <v>70.78</v>
      </c>
      <c r="J227" s="18">
        <f t="shared" si="10"/>
        <v>-1.2600000000000051</v>
      </c>
      <c r="K227" s="96">
        <v>16620</v>
      </c>
      <c r="L227" s="18">
        <f t="shared" si="11"/>
        <v>-20941.200000000084</v>
      </c>
    </row>
    <row r="228" spans="1:13" x14ac:dyDescent="0.2">
      <c r="A228" s="20" t="s">
        <v>263</v>
      </c>
      <c r="B228" s="21" t="s">
        <v>264</v>
      </c>
      <c r="C228" s="26" t="s">
        <v>47</v>
      </c>
      <c r="D228" s="27" t="s">
        <v>48</v>
      </c>
      <c r="E228" s="28">
        <v>3327</v>
      </c>
      <c r="F228" s="18">
        <v>79.850000000000009</v>
      </c>
      <c r="G228" s="18">
        <v>78.59</v>
      </c>
      <c r="H228" s="98">
        <v>0</v>
      </c>
      <c r="I228" s="18">
        <f t="shared" si="9"/>
        <v>78.59</v>
      </c>
      <c r="J228" s="18">
        <f t="shared" si="10"/>
        <v>-1.2600000000000051</v>
      </c>
      <c r="K228" s="96">
        <v>433</v>
      </c>
      <c r="L228" s="18">
        <f t="shared" si="11"/>
        <v>-545.5800000000022</v>
      </c>
    </row>
    <row r="229" spans="1:13" x14ac:dyDescent="0.2">
      <c r="A229" s="20" t="s">
        <v>263</v>
      </c>
      <c r="B229" s="21" t="s">
        <v>264</v>
      </c>
      <c r="C229" s="26" t="s">
        <v>49</v>
      </c>
      <c r="D229" s="27" t="s">
        <v>50</v>
      </c>
      <c r="E229" s="28">
        <v>3329</v>
      </c>
      <c r="F229" s="18">
        <v>85.39</v>
      </c>
      <c r="G229" s="18">
        <v>84.13</v>
      </c>
      <c r="H229" s="98">
        <v>0</v>
      </c>
      <c r="I229" s="18">
        <f t="shared" si="9"/>
        <v>84.13</v>
      </c>
      <c r="J229" s="18">
        <f t="shared" si="10"/>
        <v>-1.2600000000000051</v>
      </c>
      <c r="K229" s="96">
        <v>365</v>
      </c>
      <c r="L229" s="18">
        <f t="shared" si="11"/>
        <v>-459.90000000000185</v>
      </c>
    </row>
    <row r="230" spans="1:13" x14ac:dyDescent="0.2">
      <c r="A230" s="20" t="s">
        <v>263</v>
      </c>
      <c r="B230" s="21" t="s">
        <v>264</v>
      </c>
      <c r="C230" s="29" t="s">
        <v>51</v>
      </c>
      <c r="D230" s="30" t="s">
        <v>52</v>
      </c>
      <c r="E230" s="28">
        <v>3331</v>
      </c>
      <c r="F230" s="18">
        <v>94.76</v>
      </c>
      <c r="G230" s="18">
        <v>93.5</v>
      </c>
      <c r="H230" s="98">
        <v>0</v>
      </c>
      <c r="I230" s="18">
        <f t="shared" si="9"/>
        <v>93.5</v>
      </c>
      <c r="J230" s="18">
        <f t="shared" si="10"/>
        <v>-1.2600000000000051</v>
      </c>
      <c r="K230" s="96">
        <v>92</v>
      </c>
      <c r="L230" s="18">
        <f t="shared" si="11"/>
        <v>-115.92000000000047</v>
      </c>
    </row>
    <row r="231" spans="1:13" x14ac:dyDescent="0.2">
      <c r="A231" s="12" t="s">
        <v>178</v>
      </c>
      <c r="B231" s="21" t="s">
        <v>179</v>
      </c>
      <c r="C231" s="26" t="s">
        <v>21</v>
      </c>
      <c r="D231" s="27" t="s">
        <v>22</v>
      </c>
      <c r="E231" s="28">
        <v>3301</v>
      </c>
      <c r="F231" s="18">
        <v>85.07</v>
      </c>
      <c r="G231" s="18">
        <v>84.69</v>
      </c>
      <c r="H231" s="98">
        <v>0</v>
      </c>
      <c r="I231" s="18">
        <f t="shared" si="9"/>
        <v>84.69</v>
      </c>
      <c r="J231" s="18">
        <f t="shared" si="10"/>
        <v>-0.37999999999999545</v>
      </c>
      <c r="K231" s="96">
        <v>1260</v>
      </c>
      <c r="L231" s="18">
        <f t="shared" si="11"/>
        <v>-478.79999999999427</v>
      </c>
      <c r="M231" s="40">
        <v>-11920.980000000018</v>
      </c>
    </row>
    <row r="232" spans="1:13" x14ac:dyDescent="0.2">
      <c r="A232" s="12" t="s">
        <v>178</v>
      </c>
      <c r="B232" s="21" t="s">
        <v>179</v>
      </c>
      <c r="C232" s="26" t="s">
        <v>23</v>
      </c>
      <c r="D232" s="27" t="s">
        <v>24</v>
      </c>
      <c r="E232" s="28">
        <v>3303</v>
      </c>
      <c r="F232" s="18">
        <v>92.149999999999991</v>
      </c>
      <c r="G232" s="18">
        <v>91.77</v>
      </c>
      <c r="H232" s="98">
        <v>0</v>
      </c>
      <c r="I232" s="18">
        <f t="shared" si="9"/>
        <v>91.77</v>
      </c>
      <c r="J232" s="18">
        <f t="shared" si="10"/>
        <v>-0.37999999999999545</v>
      </c>
      <c r="K232" s="96">
        <v>0</v>
      </c>
      <c r="L232" s="18">
        <f t="shared" si="11"/>
        <v>0</v>
      </c>
    </row>
    <row r="233" spans="1:13" x14ac:dyDescent="0.2">
      <c r="A233" s="12" t="s">
        <v>178</v>
      </c>
      <c r="B233" s="21" t="s">
        <v>179</v>
      </c>
      <c r="C233" s="26" t="s">
        <v>25</v>
      </c>
      <c r="D233" s="27" t="s">
        <v>26</v>
      </c>
      <c r="E233" s="28">
        <v>3305</v>
      </c>
      <c r="F233" s="18">
        <v>83.14</v>
      </c>
      <c r="G233" s="18">
        <v>82.76</v>
      </c>
      <c r="H233" s="98">
        <v>0</v>
      </c>
      <c r="I233" s="18">
        <f t="shared" si="9"/>
        <v>82.76</v>
      </c>
      <c r="J233" s="18">
        <f t="shared" si="10"/>
        <v>-0.37999999999999545</v>
      </c>
      <c r="K233" s="96">
        <v>0</v>
      </c>
      <c r="L233" s="18">
        <f t="shared" si="11"/>
        <v>0</v>
      </c>
    </row>
    <row r="234" spans="1:13" x14ac:dyDescent="0.2">
      <c r="A234" s="12" t="s">
        <v>178</v>
      </c>
      <c r="B234" s="21" t="s">
        <v>179</v>
      </c>
      <c r="C234" s="26" t="s">
        <v>27</v>
      </c>
      <c r="D234" s="27" t="s">
        <v>28</v>
      </c>
      <c r="E234" s="28">
        <v>3307</v>
      </c>
      <c r="F234" s="18">
        <v>91.08</v>
      </c>
      <c r="G234" s="18">
        <v>90.7</v>
      </c>
      <c r="H234" s="98">
        <v>0</v>
      </c>
      <c r="I234" s="18">
        <f t="shared" si="9"/>
        <v>90.7</v>
      </c>
      <c r="J234" s="18">
        <f t="shared" si="10"/>
        <v>-0.37999999999999545</v>
      </c>
      <c r="K234" s="96">
        <v>0</v>
      </c>
      <c r="L234" s="18">
        <f t="shared" si="11"/>
        <v>0</v>
      </c>
    </row>
    <row r="235" spans="1:13" x14ac:dyDescent="0.2">
      <c r="A235" s="12" t="s">
        <v>178</v>
      </c>
      <c r="B235" s="21" t="s">
        <v>179</v>
      </c>
      <c r="C235" s="26" t="s">
        <v>29</v>
      </c>
      <c r="D235" s="27" t="s">
        <v>30</v>
      </c>
      <c r="E235" s="28">
        <v>3309</v>
      </c>
      <c r="F235" s="18">
        <v>56.82</v>
      </c>
      <c r="G235" s="18">
        <v>56.44</v>
      </c>
      <c r="H235" s="98">
        <v>0</v>
      </c>
      <c r="I235" s="18">
        <f t="shared" si="9"/>
        <v>56.44</v>
      </c>
      <c r="J235" s="18">
        <f t="shared" si="10"/>
        <v>-0.38000000000000256</v>
      </c>
      <c r="K235" s="96">
        <v>8523</v>
      </c>
      <c r="L235" s="18">
        <f t="shared" si="11"/>
        <v>-3238.7400000000216</v>
      </c>
    </row>
    <row r="236" spans="1:13" x14ac:dyDescent="0.2">
      <c r="A236" s="12" t="s">
        <v>178</v>
      </c>
      <c r="B236" s="21" t="s">
        <v>179</v>
      </c>
      <c r="C236" s="26" t="s">
        <v>31</v>
      </c>
      <c r="D236" s="27" t="s">
        <v>32</v>
      </c>
      <c r="E236" s="28">
        <v>3311</v>
      </c>
      <c r="F236" s="18">
        <v>72.209999999999994</v>
      </c>
      <c r="G236" s="18">
        <v>71.83</v>
      </c>
      <c r="H236" s="98">
        <v>0</v>
      </c>
      <c r="I236" s="18">
        <f t="shared" si="9"/>
        <v>71.83</v>
      </c>
      <c r="J236" s="18">
        <f t="shared" si="10"/>
        <v>-0.37999999999999545</v>
      </c>
      <c r="K236" s="96">
        <v>1237</v>
      </c>
      <c r="L236" s="18">
        <f t="shared" si="11"/>
        <v>-470.05999999999437</v>
      </c>
    </row>
    <row r="237" spans="1:13" x14ac:dyDescent="0.2">
      <c r="A237" s="12" t="s">
        <v>178</v>
      </c>
      <c r="B237" s="21" t="s">
        <v>179</v>
      </c>
      <c r="C237" s="26" t="s">
        <v>33</v>
      </c>
      <c r="D237" s="27" t="s">
        <v>34</v>
      </c>
      <c r="E237" s="28">
        <v>3313</v>
      </c>
      <c r="F237" s="18">
        <v>76.759999999999991</v>
      </c>
      <c r="G237" s="18">
        <v>76.38</v>
      </c>
      <c r="H237" s="98">
        <v>0</v>
      </c>
      <c r="I237" s="18">
        <f t="shared" si="9"/>
        <v>76.38</v>
      </c>
      <c r="J237" s="18">
        <f t="shared" si="10"/>
        <v>-0.37999999999999545</v>
      </c>
      <c r="K237" s="96">
        <v>0</v>
      </c>
      <c r="L237" s="18">
        <f t="shared" si="11"/>
        <v>0</v>
      </c>
    </row>
    <row r="238" spans="1:13" x14ac:dyDescent="0.2">
      <c r="A238" s="12" t="s">
        <v>178</v>
      </c>
      <c r="B238" s="21" t="s">
        <v>179</v>
      </c>
      <c r="C238" s="26" t="s">
        <v>35</v>
      </c>
      <c r="D238" s="27" t="s">
        <v>36</v>
      </c>
      <c r="E238" s="28">
        <v>3315</v>
      </c>
      <c r="F238" s="18">
        <v>87.259999999999991</v>
      </c>
      <c r="G238" s="18">
        <v>86.88</v>
      </c>
      <c r="H238" s="98">
        <v>0</v>
      </c>
      <c r="I238" s="18">
        <f t="shared" si="9"/>
        <v>86.88</v>
      </c>
      <c r="J238" s="18">
        <f t="shared" si="10"/>
        <v>-0.37999999999999545</v>
      </c>
      <c r="K238" s="96">
        <v>0</v>
      </c>
      <c r="L238" s="18">
        <f t="shared" si="11"/>
        <v>0</v>
      </c>
    </row>
    <row r="239" spans="1:13" x14ac:dyDescent="0.2">
      <c r="A239" s="12" t="s">
        <v>178</v>
      </c>
      <c r="B239" s="21" t="s">
        <v>179</v>
      </c>
      <c r="C239" s="26" t="s">
        <v>37</v>
      </c>
      <c r="D239" s="27" t="s">
        <v>38</v>
      </c>
      <c r="E239" s="28">
        <v>3317</v>
      </c>
      <c r="F239" s="18">
        <v>56.39</v>
      </c>
      <c r="G239" s="18">
        <v>56.01</v>
      </c>
      <c r="H239" s="98">
        <v>0</v>
      </c>
      <c r="I239" s="18">
        <f t="shared" si="9"/>
        <v>56.01</v>
      </c>
      <c r="J239" s="18">
        <f t="shared" si="10"/>
        <v>-0.38000000000000256</v>
      </c>
      <c r="K239" s="96">
        <v>0</v>
      </c>
      <c r="L239" s="18">
        <f t="shared" si="11"/>
        <v>0</v>
      </c>
    </row>
    <row r="240" spans="1:13" x14ac:dyDescent="0.2">
      <c r="A240" s="12" t="s">
        <v>178</v>
      </c>
      <c r="B240" s="21" t="s">
        <v>179</v>
      </c>
      <c r="C240" s="26" t="s">
        <v>39</v>
      </c>
      <c r="D240" s="27" t="s">
        <v>40</v>
      </c>
      <c r="E240" s="28">
        <v>3319</v>
      </c>
      <c r="F240" s="18">
        <v>67.25</v>
      </c>
      <c r="G240" s="18">
        <v>66.87</v>
      </c>
      <c r="H240" s="98">
        <v>0</v>
      </c>
      <c r="I240" s="18">
        <f t="shared" si="9"/>
        <v>66.87</v>
      </c>
      <c r="J240" s="18">
        <f t="shared" si="10"/>
        <v>-0.37999999999999545</v>
      </c>
      <c r="K240" s="96">
        <v>3363</v>
      </c>
      <c r="L240" s="18">
        <f t="shared" si="11"/>
        <v>-1277.9399999999846</v>
      </c>
    </row>
    <row r="241" spans="1:13" x14ac:dyDescent="0.2">
      <c r="A241" s="12" t="s">
        <v>178</v>
      </c>
      <c r="B241" s="21" t="s">
        <v>179</v>
      </c>
      <c r="C241" s="26" t="s">
        <v>41</v>
      </c>
      <c r="D241" s="27" t="s">
        <v>42</v>
      </c>
      <c r="E241" s="28">
        <v>3321</v>
      </c>
      <c r="F241" s="18">
        <v>74.36999999999999</v>
      </c>
      <c r="G241" s="18">
        <v>73.989999999999995</v>
      </c>
      <c r="H241" s="98">
        <v>0</v>
      </c>
      <c r="I241" s="18">
        <f t="shared" si="9"/>
        <v>73.989999999999995</v>
      </c>
      <c r="J241" s="18">
        <f t="shared" si="10"/>
        <v>-0.37999999999999545</v>
      </c>
      <c r="K241" s="96">
        <v>754</v>
      </c>
      <c r="L241" s="18">
        <f t="shared" si="11"/>
        <v>-286.51999999999657</v>
      </c>
    </row>
    <row r="242" spans="1:13" x14ac:dyDescent="0.2">
      <c r="A242" s="12" t="s">
        <v>178</v>
      </c>
      <c r="B242" s="21" t="s">
        <v>179</v>
      </c>
      <c r="C242" s="26" t="s">
        <v>43</v>
      </c>
      <c r="D242" s="27" t="s">
        <v>44</v>
      </c>
      <c r="E242" s="28">
        <v>3323</v>
      </c>
      <c r="F242" s="18">
        <v>48.27</v>
      </c>
      <c r="G242" s="18">
        <v>47.89</v>
      </c>
      <c r="H242" s="98">
        <v>0</v>
      </c>
      <c r="I242" s="18">
        <f t="shared" si="9"/>
        <v>47.89</v>
      </c>
      <c r="J242" s="18">
        <f t="shared" si="10"/>
        <v>-0.38000000000000256</v>
      </c>
      <c r="K242" s="96">
        <v>7</v>
      </c>
      <c r="L242" s="18">
        <f t="shared" si="11"/>
        <v>-2.6600000000000179</v>
      </c>
    </row>
    <row r="243" spans="1:13" x14ac:dyDescent="0.2">
      <c r="A243" s="12" t="s">
        <v>178</v>
      </c>
      <c r="B243" s="21" t="s">
        <v>179</v>
      </c>
      <c r="C243" s="26" t="s">
        <v>45</v>
      </c>
      <c r="D243" s="27" t="s">
        <v>46</v>
      </c>
      <c r="E243" s="28">
        <v>3325</v>
      </c>
      <c r="F243" s="18">
        <v>60.85</v>
      </c>
      <c r="G243" s="18">
        <v>60.47</v>
      </c>
      <c r="H243" s="98">
        <v>0</v>
      </c>
      <c r="I243" s="18">
        <f t="shared" si="9"/>
        <v>60.47</v>
      </c>
      <c r="J243" s="18">
        <f t="shared" si="10"/>
        <v>-0.38000000000000256</v>
      </c>
      <c r="K243" s="96">
        <v>14035</v>
      </c>
      <c r="L243" s="18">
        <f t="shared" si="11"/>
        <v>-5333.3000000000357</v>
      </c>
    </row>
    <row r="244" spans="1:13" x14ac:dyDescent="0.2">
      <c r="A244" s="12" t="s">
        <v>178</v>
      </c>
      <c r="B244" s="21" t="s">
        <v>179</v>
      </c>
      <c r="C244" s="26" t="s">
        <v>47</v>
      </c>
      <c r="D244" s="27" t="s">
        <v>48</v>
      </c>
      <c r="E244" s="28">
        <v>3327</v>
      </c>
      <c r="F244" s="18">
        <v>67.25</v>
      </c>
      <c r="G244" s="18">
        <v>66.87</v>
      </c>
      <c r="H244" s="98">
        <v>0</v>
      </c>
      <c r="I244" s="18">
        <f t="shared" si="9"/>
        <v>66.87</v>
      </c>
      <c r="J244" s="18">
        <f t="shared" si="10"/>
        <v>-0.37999999999999545</v>
      </c>
      <c r="K244" s="96">
        <v>2192</v>
      </c>
      <c r="L244" s="18">
        <f t="shared" si="11"/>
        <v>-832.95999999999003</v>
      </c>
    </row>
    <row r="245" spans="1:13" x14ac:dyDescent="0.2">
      <c r="A245" s="12" t="s">
        <v>178</v>
      </c>
      <c r="B245" s="21" t="s">
        <v>179</v>
      </c>
      <c r="C245" s="26" t="s">
        <v>49</v>
      </c>
      <c r="D245" s="27" t="s">
        <v>50</v>
      </c>
      <c r="E245" s="28">
        <v>3329</v>
      </c>
      <c r="F245" s="18">
        <v>71.789999999999992</v>
      </c>
      <c r="G245" s="18">
        <v>71.41</v>
      </c>
      <c r="H245" s="98">
        <v>0</v>
      </c>
      <c r="I245" s="18">
        <f t="shared" si="9"/>
        <v>71.41</v>
      </c>
      <c r="J245" s="18">
        <f t="shared" si="10"/>
        <v>-0.37999999999999545</v>
      </c>
      <c r="K245" s="96">
        <v>0</v>
      </c>
      <c r="L245" s="18">
        <f t="shared" si="11"/>
        <v>0</v>
      </c>
    </row>
    <row r="246" spans="1:13" x14ac:dyDescent="0.2">
      <c r="A246" s="12" t="s">
        <v>178</v>
      </c>
      <c r="B246" s="21" t="s">
        <v>179</v>
      </c>
      <c r="C246" s="29" t="s">
        <v>51</v>
      </c>
      <c r="D246" s="30" t="s">
        <v>52</v>
      </c>
      <c r="E246" s="28">
        <v>3331</v>
      </c>
      <c r="F246" s="18">
        <v>79.47</v>
      </c>
      <c r="G246" s="18">
        <v>79.09</v>
      </c>
      <c r="H246" s="98">
        <v>0</v>
      </c>
      <c r="I246" s="18">
        <f t="shared" si="9"/>
        <v>79.09</v>
      </c>
      <c r="J246" s="18">
        <f t="shared" si="10"/>
        <v>-0.37999999999999545</v>
      </c>
      <c r="K246" s="96">
        <v>0</v>
      </c>
      <c r="L246" s="18">
        <f t="shared" si="11"/>
        <v>0</v>
      </c>
    </row>
    <row r="247" spans="1:13" x14ac:dyDescent="0.2">
      <c r="A247" s="12" t="s">
        <v>236</v>
      </c>
      <c r="B247" s="21" t="s">
        <v>237</v>
      </c>
      <c r="C247" s="26" t="s">
        <v>21</v>
      </c>
      <c r="D247" s="27" t="s">
        <v>22</v>
      </c>
      <c r="E247" s="28">
        <v>3301</v>
      </c>
      <c r="F247" s="18">
        <v>139.29</v>
      </c>
      <c r="G247" s="18">
        <v>135.51</v>
      </c>
      <c r="H247" s="98">
        <v>0</v>
      </c>
      <c r="I247" s="18">
        <f t="shared" si="9"/>
        <v>135.51</v>
      </c>
      <c r="J247" s="18">
        <f t="shared" si="10"/>
        <v>-3.7800000000000011</v>
      </c>
      <c r="K247" s="96">
        <v>110</v>
      </c>
      <c r="L247" s="18">
        <f t="shared" si="11"/>
        <v>-415.80000000000013</v>
      </c>
      <c r="M247" s="40">
        <v>-161107.38000000006</v>
      </c>
    </row>
    <row r="248" spans="1:13" x14ac:dyDescent="0.2">
      <c r="A248" s="12" t="s">
        <v>236</v>
      </c>
      <c r="B248" s="21" t="s">
        <v>237</v>
      </c>
      <c r="C248" s="26" t="s">
        <v>23</v>
      </c>
      <c r="D248" s="27" t="s">
        <v>24</v>
      </c>
      <c r="E248" s="28">
        <v>3303</v>
      </c>
      <c r="F248" s="18">
        <v>151.87</v>
      </c>
      <c r="G248" s="18">
        <v>148.09</v>
      </c>
      <c r="H248" s="98">
        <v>0</v>
      </c>
      <c r="I248" s="18">
        <f t="shared" si="9"/>
        <v>148.09</v>
      </c>
      <c r="J248" s="18">
        <f t="shared" si="10"/>
        <v>-3.7800000000000011</v>
      </c>
      <c r="K248" s="96">
        <v>0</v>
      </c>
      <c r="L248" s="18">
        <f t="shared" si="11"/>
        <v>0</v>
      </c>
    </row>
    <row r="249" spans="1:13" x14ac:dyDescent="0.2">
      <c r="A249" s="12" t="s">
        <v>236</v>
      </c>
      <c r="B249" s="21" t="s">
        <v>237</v>
      </c>
      <c r="C249" s="26" t="s">
        <v>25</v>
      </c>
      <c r="D249" s="27" t="s">
        <v>26</v>
      </c>
      <c r="E249" s="28">
        <v>3305</v>
      </c>
      <c r="F249" s="18">
        <v>136.03</v>
      </c>
      <c r="G249" s="18">
        <v>132.25</v>
      </c>
      <c r="H249" s="98">
        <v>0</v>
      </c>
      <c r="I249" s="18">
        <f t="shared" si="9"/>
        <v>132.25</v>
      </c>
      <c r="J249" s="18">
        <f t="shared" si="10"/>
        <v>-3.7800000000000011</v>
      </c>
      <c r="K249" s="96">
        <v>0</v>
      </c>
      <c r="L249" s="18">
        <f t="shared" si="11"/>
        <v>0</v>
      </c>
    </row>
    <row r="250" spans="1:13" x14ac:dyDescent="0.2">
      <c r="A250" s="12" t="s">
        <v>236</v>
      </c>
      <c r="B250" s="21" t="s">
        <v>237</v>
      </c>
      <c r="C250" s="26" t="s">
        <v>27</v>
      </c>
      <c r="D250" s="27" t="s">
        <v>28</v>
      </c>
      <c r="E250" s="28">
        <v>3307</v>
      </c>
      <c r="F250" s="18">
        <v>148.6</v>
      </c>
      <c r="G250" s="18">
        <v>144.82</v>
      </c>
      <c r="H250" s="98">
        <v>0</v>
      </c>
      <c r="I250" s="18">
        <f t="shared" si="9"/>
        <v>144.82</v>
      </c>
      <c r="J250" s="18">
        <f t="shared" si="10"/>
        <v>-3.7800000000000011</v>
      </c>
      <c r="K250" s="96">
        <v>0</v>
      </c>
      <c r="L250" s="18">
        <f t="shared" si="11"/>
        <v>0</v>
      </c>
    </row>
    <row r="251" spans="1:13" x14ac:dyDescent="0.2">
      <c r="A251" s="12" t="s">
        <v>236</v>
      </c>
      <c r="B251" s="21" t="s">
        <v>237</v>
      </c>
      <c r="C251" s="26" t="s">
        <v>29</v>
      </c>
      <c r="D251" s="27" t="s">
        <v>30</v>
      </c>
      <c r="E251" s="28">
        <v>3309</v>
      </c>
      <c r="F251" s="18">
        <v>90.26</v>
      </c>
      <c r="G251" s="18">
        <v>86.48</v>
      </c>
      <c r="H251" s="98">
        <v>0</v>
      </c>
      <c r="I251" s="18">
        <f t="shared" si="9"/>
        <v>86.48</v>
      </c>
      <c r="J251" s="18">
        <f t="shared" si="10"/>
        <v>-3.7800000000000011</v>
      </c>
      <c r="K251" s="96">
        <v>2986</v>
      </c>
      <c r="L251" s="18">
        <f t="shared" si="11"/>
        <v>-11287.080000000004</v>
      </c>
    </row>
    <row r="252" spans="1:13" x14ac:dyDescent="0.2">
      <c r="A252" s="12" t="s">
        <v>236</v>
      </c>
      <c r="B252" s="21" t="s">
        <v>237</v>
      </c>
      <c r="C252" s="26" t="s">
        <v>31</v>
      </c>
      <c r="D252" s="27" t="s">
        <v>32</v>
      </c>
      <c r="E252" s="28">
        <v>3311</v>
      </c>
      <c r="F252" s="18">
        <v>117.54</v>
      </c>
      <c r="G252" s="18">
        <v>113.76</v>
      </c>
      <c r="H252" s="98">
        <v>0</v>
      </c>
      <c r="I252" s="18">
        <f t="shared" si="9"/>
        <v>113.76</v>
      </c>
      <c r="J252" s="18">
        <f t="shared" si="10"/>
        <v>-3.7800000000000011</v>
      </c>
      <c r="K252" s="96">
        <v>419</v>
      </c>
      <c r="L252" s="18">
        <f t="shared" si="11"/>
        <v>-1583.8200000000004</v>
      </c>
    </row>
    <row r="253" spans="1:13" x14ac:dyDescent="0.2">
      <c r="A253" s="12" t="s">
        <v>236</v>
      </c>
      <c r="B253" s="21" t="s">
        <v>237</v>
      </c>
      <c r="C253" s="26" t="s">
        <v>33</v>
      </c>
      <c r="D253" s="27" t="s">
        <v>34</v>
      </c>
      <c r="E253" s="28">
        <v>3313</v>
      </c>
      <c r="F253" s="18">
        <v>125.39</v>
      </c>
      <c r="G253" s="18">
        <v>121.61</v>
      </c>
      <c r="H253" s="98">
        <v>0</v>
      </c>
      <c r="I253" s="18">
        <f t="shared" si="9"/>
        <v>121.61</v>
      </c>
      <c r="J253" s="18">
        <f t="shared" si="10"/>
        <v>-3.7800000000000011</v>
      </c>
      <c r="K253" s="96">
        <v>0</v>
      </c>
      <c r="L253" s="18">
        <f t="shared" si="11"/>
        <v>0</v>
      </c>
    </row>
    <row r="254" spans="1:13" x14ac:dyDescent="0.2">
      <c r="A254" s="12" t="s">
        <v>236</v>
      </c>
      <c r="B254" s="21" t="s">
        <v>237</v>
      </c>
      <c r="C254" s="26" t="s">
        <v>35</v>
      </c>
      <c r="D254" s="27" t="s">
        <v>36</v>
      </c>
      <c r="E254" s="28">
        <v>3315</v>
      </c>
      <c r="F254" s="18">
        <v>143.41</v>
      </c>
      <c r="G254" s="18">
        <v>139.63</v>
      </c>
      <c r="H254" s="98">
        <v>0</v>
      </c>
      <c r="I254" s="18">
        <f t="shared" si="9"/>
        <v>139.63</v>
      </c>
      <c r="J254" s="18">
        <f t="shared" si="10"/>
        <v>-3.7800000000000011</v>
      </c>
      <c r="K254" s="96">
        <v>0</v>
      </c>
      <c r="L254" s="18">
        <f t="shared" si="11"/>
        <v>0</v>
      </c>
    </row>
    <row r="255" spans="1:13" x14ac:dyDescent="0.2">
      <c r="A255" s="12" t="s">
        <v>236</v>
      </c>
      <c r="B255" s="21" t="s">
        <v>237</v>
      </c>
      <c r="C255" s="26" t="s">
        <v>37</v>
      </c>
      <c r="D255" s="27" t="s">
        <v>38</v>
      </c>
      <c r="E255" s="28">
        <v>3317</v>
      </c>
      <c r="F255" s="18">
        <v>89.72</v>
      </c>
      <c r="G255" s="18">
        <v>85.94</v>
      </c>
      <c r="H255" s="98">
        <v>0</v>
      </c>
      <c r="I255" s="18">
        <f t="shared" si="9"/>
        <v>85.94</v>
      </c>
      <c r="J255" s="18">
        <f t="shared" si="10"/>
        <v>-3.7800000000000011</v>
      </c>
      <c r="K255" s="96">
        <v>0</v>
      </c>
      <c r="L255" s="18">
        <f t="shared" si="11"/>
        <v>0</v>
      </c>
    </row>
    <row r="256" spans="1:13" x14ac:dyDescent="0.2">
      <c r="A256" s="12" t="s">
        <v>236</v>
      </c>
      <c r="B256" s="21" t="s">
        <v>237</v>
      </c>
      <c r="C256" s="26" t="s">
        <v>39</v>
      </c>
      <c r="D256" s="27" t="s">
        <v>40</v>
      </c>
      <c r="E256" s="28">
        <v>3319</v>
      </c>
      <c r="F256" s="18">
        <v>109.08</v>
      </c>
      <c r="G256" s="18">
        <v>105.3</v>
      </c>
      <c r="H256" s="98">
        <v>0</v>
      </c>
      <c r="I256" s="18">
        <f t="shared" si="9"/>
        <v>105.3</v>
      </c>
      <c r="J256" s="18">
        <f t="shared" si="10"/>
        <v>-3.7800000000000011</v>
      </c>
      <c r="K256" s="96">
        <v>1951</v>
      </c>
      <c r="L256" s="18">
        <f t="shared" si="11"/>
        <v>-7374.7800000000025</v>
      </c>
    </row>
    <row r="257" spans="1:13" x14ac:dyDescent="0.2">
      <c r="A257" s="12" t="s">
        <v>236</v>
      </c>
      <c r="B257" s="21" t="s">
        <v>237</v>
      </c>
      <c r="C257" s="26" t="s">
        <v>41</v>
      </c>
      <c r="D257" s="27" t="s">
        <v>42</v>
      </c>
      <c r="E257" s="28">
        <v>3321</v>
      </c>
      <c r="F257" s="18">
        <v>121.6</v>
      </c>
      <c r="G257" s="18">
        <v>117.82</v>
      </c>
      <c r="H257" s="98">
        <v>0</v>
      </c>
      <c r="I257" s="18">
        <f t="shared" si="9"/>
        <v>117.82</v>
      </c>
      <c r="J257" s="18">
        <f t="shared" si="10"/>
        <v>-3.7800000000000011</v>
      </c>
      <c r="K257" s="96">
        <v>1257</v>
      </c>
      <c r="L257" s="18">
        <f t="shared" si="11"/>
        <v>-4751.4600000000019</v>
      </c>
    </row>
    <row r="258" spans="1:13" x14ac:dyDescent="0.2">
      <c r="A258" s="12" t="s">
        <v>236</v>
      </c>
      <c r="B258" s="21" t="s">
        <v>237</v>
      </c>
      <c r="C258" s="26" t="s">
        <v>43</v>
      </c>
      <c r="D258" s="27" t="s">
        <v>44</v>
      </c>
      <c r="E258" s="28">
        <v>3323</v>
      </c>
      <c r="F258" s="18">
        <v>75.849999999999994</v>
      </c>
      <c r="G258" s="18">
        <v>72.069999999999993</v>
      </c>
      <c r="H258" s="98">
        <v>0</v>
      </c>
      <c r="I258" s="18">
        <f t="shared" si="9"/>
        <v>72.069999999999993</v>
      </c>
      <c r="J258" s="18">
        <f t="shared" si="10"/>
        <v>-3.7800000000000011</v>
      </c>
      <c r="K258" s="96">
        <v>365</v>
      </c>
      <c r="L258" s="18">
        <f t="shared" si="11"/>
        <v>-1379.7000000000005</v>
      </c>
    </row>
    <row r="259" spans="1:13" x14ac:dyDescent="0.2">
      <c r="A259" s="12" t="s">
        <v>236</v>
      </c>
      <c r="B259" s="21" t="s">
        <v>237</v>
      </c>
      <c r="C259" s="26" t="s">
        <v>45</v>
      </c>
      <c r="D259" s="27" t="s">
        <v>46</v>
      </c>
      <c r="E259" s="28">
        <v>3325</v>
      </c>
      <c r="F259" s="18">
        <v>97.74</v>
      </c>
      <c r="G259" s="18">
        <v>93.96</v>
      </c>
      <c r="H259" s="98">
        <v>0</v>
      </c>
      <c r="I259" s="18">
        <f t="shared" si="9"/>
        <v>93.96</v>
      </c>
      <c r="J259" s="18">
        <f t="shared" si="10"/>
        <v>-3.7800000000000011</v>
      </c>
      <c r="K259" s="96">
        <v>31070</v>
      </c>
      <c r="L259" s="18">
        <f t="shared" si="11"/>
        <v>-117444.60000000003</v>
      </c>
    </row>
    <row r="260" spans="1:13" x14ac:dyDescent="0.2">
      <c r="A260" s="12" t="s">
        <v>236</v>
      </c>
      <c r="B260" s="21" t="s">
        <v>237</v>
      </c>
      <c r="C260" s="26" t="s">
        <v>47</v>
      </c>
      <c r="D260" s="27" t="s">
        <v>48</v>
      </c>
      <c r="E260" s="28">
        <v>3327</v>
      </c>
      <c r="F260" s="18">
        <v>109.08</v>
      </c>
      <c r="G260" s="18">
        <v>105.3</v>
      </c>
      <c r="H260" s="98">
        <v>0</v>
      </c>
      <c r="I260" s="18">
        <f t="shared" si="9"/>
        <v>105.3</v>
      </c>
      <c r="J260" s="18">
        <f t="shared" si="10"/>
        <v>-3.7800000000000011</v>
      </c>
      <c r="K260" s="96">
        <v>4463</v>
      </c>
      <c r="L260" s="18">
        <f t="shared" si="11"/>
        <v>-16870.140000000007</v>
      </c>
    </row>
    <row r="261" spans="1:13" x14ac:dyDescent="0.2">
      <c r="A261" s="12" t="s">
        <v>236</v>
      </c>
      <c r="B261" s="21" t="s">
        <v>237</v>
      </c>
      <c r="C261" s="26" t="s">
        <v>49</v>
      </c>
      <c r="D261" s="27" t="s">
        <v>50</v>
      </c>
      <c r="E261" s="28">
        <v>3329</v>
      </c>
      <c r="F261" s="18">
        <v>117.02</v>
      </c>
      <c r="G261" s="18">
        <v>113.24</v>
      </c>
      <c r="H261" s="98">
        <v>0</v>
      </c>
      <c r="I261" s="18">
        <f t="shared" si="9"/>
        <v>113.24</v>
      </c>
      <c r="J261" s="18">
        <f t="shared" si="10"/>
        <v>-3.7800000000000011</v>
      </c>
      <c r="K261" s="96">
        <v>0</v>
      </c>
      <c r="L261" s="18">
        <f t="shared" si="11"/>
        <v>0</v>
      </c>
    </row>
    <row r="262" spans="1:13" x14ac:dyDescent="0.2">
      <c r="A262" s="12" t="s">
        <v>236</v>
      </c>
      <c r="B262" s="21" t="s">
        <v>237</v>
      </c>
      <c r="C262" s="29" t="s">
        <v>51</v>
      </c>
      <c r="D262" s="30" t="s">
        <v>52</v>
      </c>
      <c r="E262" s="28">
        <v>3331</v>
      </c>
      <c r="F262" s="18">
        <v>130.79</v>
      </c>
      <c r="G262" s="18">
        <v>127.01</v>
      </c>
      <c r="H262" s="98">
        <v>0</v>
      </c>
      <c r="I262" s="18">
        <f t="shared" si="9"/>
        <v>127.01</v>
      </c>
      <c r="J262" s="18">
        <f t="shared" si="10"/>
        <v>-3.7799999999999869</v>
      </c>
      <c r="K262" s="96">
        <v>0</v>
      </c>
      <c r="L262" s="18">
        <f t="shared" si="11"/>
        <v>0</v>
      </c>
    </row>
    <row r="263" spans="1:13" x14ac:dyDescent="0.2">
      <c r="A263" s="12" t="s">
        <v>238</v>
      </c>
      <c r="B263" s="21" t="s">
        <v>239</v>
      </c>
      <c r="C263" s="26" t="s">
        <v>21</v>
      </c>
      <c r="D263" s="27" t="s">
        <v>22</v>
      </c>
      <c r="E263" s="28">
        <v>3301</v>
      </c>
      <c r="F263" s="18">
        <v>139.29</v>
      </c>
      <c r="G263" s="18">
        <v>135.51</v>
      </c>
      <c r="H263" s="98">
        <v>0</v>
      </c>
      <c r="I263" s="18">
        <f t="shared" ref="I263:I326" si="12">+G263+H263</f>
        <v>135.51</v>
      </c>
      <c r="J263" s="18">
        <f t="shared" ref="J263:J326" si="13">+I263-F263</f>
        <v>-3.7800000000000011</v>
      </c>
      <c r="K263" s="96">
        <v>0</v>
      </c>
      <c r="L263" s="18">
        <f t="shared" ref="L263:L326" si="14">+J263*K263</f>
        <v>0</v>
      </c>
      <c r="M263" s="40">
        <v>-41708.520000000011</v>
      </c>
    </row>
    <row r="264" spans="1:13" x14ac:dyDescent="0.2">
      <c r="A264" s="12" t="s">
        <v>238</v>
      </c>
      <c r="B264" s="21" t="s">
        <v>239</v>
      </c>
      <c r="C264" s="26" t="s">
        <v>23</v>
      </c>
      <c r="D264" s="27" t="s">
        <v>24</v>
      </c>
      <c r="E264" s="28">
        <v>3303</v>
      </c>
      <c r="F264" s="18">
        <v>151.87</v>
      </c>
      <c r="G264" s="18">
        <v>148.09</v>
      </c>
      <c r="H264" s="98">
        <v>0</v>
      </c>
      <c r="I264" s="18">
        <f t="shared" si="12"/>
        <v>148.09</v>
      </c>
      <c r="J264" s="18">
        <f t="shared" si="13"/>
        <v>-3.7800000000000011</v>
      </c>
      <c r="K264" s="96">
        <v>0</v>
      </c>
      <c r="L264" s="18">
        <f t="shared" si="14"/>
        <v>0</v>
      </c>
    </row>
    <row r="265" spans="1:13" x14ac:dyDescent="0.2">
      <c r="A265" s="12" t="s">
        <v>238</v>
      </c>
      <c r="B265" s="21" t="s">
        <v>239</v>
      </c>
      <c r="C265" s="26" t="s">
        <v>25</v>
      </c>
      <c r="D265" s="27" t="s">
        <v>26</v>
      </c>
      <c r="E265" s="28">
        <v>3305</v>
      </c>
      <c r="F265" s="18">
        <v>136.03</v>
      </c>
      <c r="G265" s="18">
        <v>132.25</v>
      </c>
      <c r="H265" s="98">
        <v>0</v>
      </c>
      <c r="I265" s="18">
        <f t="shared" si="12"/>
        <v>132.25</v>
      </c>
      <c r="J265" s="18">
        <f t="shared" si="13"/>
        <v>-3.7800000000000011</v>
      </c>
      <c r="K265" s="96">
        <v>365</v>
      </c>
      <c r="L265" s="18">
        <f t="shared" si="14"/>
        <v>-1379.7000000000005</v>
      </c>
    </row>
    <row r="266" spans="1:13" x14ac:dyDescent="0.2">
      <c r="A266" s="12" t="s">
        <v>238</v>
      </c>
      <c r="B266" s="21" t="s">
        <v>239</v>
      </c>
      <c r="C266" s="26" t="s">
        <v>27</v>
      </c>
      <c r="D266" s="27" t="s">
        <v>28</v>
      </c>
      <c r="E266" s="28">
        <v>3307</v>
      </c>
      <c r="F266" s="18">
        <v>148.6</v>
      </c>
      <c r="G266" s="18">
        <v>144.82</v>
      </c>
      <c r="H266" s="98">
        <v>0</v>
      </c>
      <c r="I266" s="18">
        <f t="shared" si="12"/>
        <v>144.82</v>
      </c>
      <c r="J266" s="18">
        <f t="shared" si="13"/>
        <v>-3.7800000000000011</v>
      </c>
      <c r="K266" s="96">
        <v>0</v>
      </c>
      <c r="L266" s="18">
        <f t="shared" si="14"/>
        <v>0</v>
      </c>
    </row>
    <row r="267" spans="1:13" x14ac:dyDescent="0.2">
      <c r="A267" s="12" t="s">
        <v>238</v>
      </c>
      <c r="B267" s="21" t="s">
        <v>239</v>
      </c>
      <c r="C267" s="26" t="s">
        <v>29</v>
      </c>
      <c r="D267" s="27" t="s">
        <v>30</v>
      </c>
      <c r="E267" s="28">
        <v>3309</v>
      </c>
      <c r="F267" s="18">
        <v>90.26</v>
      </c>
      <c r="G267" s="18">
        <v>86.48</v>
      </c>
      <c r="H267" s="98">
        <v>0</v>
      </c>
      <c r="I267" s="18">
        <f t="shared" si="12"/>
        <v>86.48</v>
      </c>
      <c r="J267" s="18">
        <f t="shared" si="13"/>
        <v>-3.7800000000000011</v>
      </c>
      <c r="K267" s="96">
        <v>1937</v>
      </c>
      <c r="L267" s="18">
        <f t="shared" si="14"/>
        <v>-7321.8600000000024</v>
      </c>
    </row>
    <row r="268" spans="1:13" x14ac:dyDescent="0.2">
      <c r="A268" s="12" t="s">
        <v>238</v>
      </c>
      <c r="B268" s="21" t="s">
        <v>239</v>
      </c>
      <c r="C268" s="26" t="s">
        <v>31</v>
      </c>
      <c r="D268" s="27" t="s">
        <v>32</v>
      </c>
      <c r="E268" s="28">
        <v>3311</v>
      </c>
      <c r="F268" s="18">
        <v>117.54</v>
      </c>
      <c r="G268" s="18">
        <v>113.76</v>
      </c>
      <c r="H268" s="98">
        <v>0</v>
      </c>
      <c r="I268" s="18">
        <f t="shared" si="12"/>
        <v>113.76</v>
      </c>
      <c r="J268" s="18">
        <f t="shared" si="13"/>
        <v>-3.7800000000000011</v>
      </c>
      <c r="K268" s="96">
        <v>320</v>
      </c>
      <c r="L268" s="18">
        <f t="shared" si="14"/>
        <v>-1209.6000000000004</v>
      </c>
    </row>
    <row r="269" spans="1:13" x14ac:dyDescent="0.2">
      <c r="A269" s="12" t="s">
        <v>238</v>
      </c>
      <c r="B269" s="21" t="s">
        <v>239</v>
      </c>
      <c r="C269" s="26" t="s">
        <v>33</v>
      </c>
      <c r="D269" s="27" t="s">
        <v>34</v>
      </c>
      <c r="E269" s="28">
        <v>3313</v>
      </c>
      <c r="F269" s="18">
        <v>125.39</v>
      </c>
      <c r="G269" s="18">
        <v>121.61</v>
      </c>
      <c r="H269" s="98">
        <v>0</v>
      </c>
      <c r="I269" s="18">
        <f t="shared" si="12"/>
        <v>121.61</v>
      </c>
      <c r="J269" s="18">
        <f t="shared" si="13"/>
        <v>-3.7800000000000011</v>
      </c>
      <c r="K269" s="96">
        <v>0</v>
      </c>
      <c r="L269" s="18">
        <f t="shared" si="14"/>
        <v>0</v>
      </c>
    </row>
    <row r="270" spans="1:13" x14ac:dyDescent="0.2">
      <c r="A270" s="12" t="s">
        <v>238</v>
      </c>
      <c r="B270" s="21" t="s">
        <v>239</v>
      </c>
      <c r="C270" s="26" t="s">
        <v>35</v>
      </c>
      <c r="D270" s="27" t="s">
        <v>36</v>
      </c>
      <c r="E270" s="28">
        <v>3315</v>
      </c>
      <c r="F270" s="18">
        <v>143.41</v>
      </c>
      <c r="G270" s="18">
        <v>139.63</v>
      </c>
      <c r="H270" s="98">
        <v>0</v>
      </c>
      <c r="I270" s="18">
        <f t="shared" si="12"/>
        <v>139.63</v>
      </c>
      <c r="J270" s="18">
        <f t="shared" si="13"/>
        <v>-3.7800000000000011</v>
      </c>
      <c r="K270" s="96">
        <v>0</v>
      </c>
      <c r="L270" s="18">
        <f t="shared" si="14"/>
        <v>0</v>
      </c>
    </row>
    <row r="271" spans="1:13" x14ac:dyDescent="0.2">
      <c r="A271" s="12" t="s">
        <v>238</v>
      </c>
      <c r="B271" s="21" t="s">
        <v>239</v>
      </c>
      <c r="C271" s="26" t="s">
        <v>37</v>
      </c>
      <c r="D271" s="27" t="s">
        <v>38</v>
      </c>
      <c r="E271" s="28">
        <v>3317</v>
      </c>
      <c r="F271" s="18">
        <v>89.72</v>
      </c>
      <c r="G271" s="18">
        <v>85.94</v>
      </c>
      <c r="H271" s="98">
        <v>0</v>
      </c>
      <c r="I271" s="18">
        <f t="shared" si="12"/>
        <v>85.94</v>
      </c>
      <c r="J271" s="18">
        <f t="shared" si="13"/>
        <v>-3.7800000000000011</v>
      </c>
      <c r="K271" s="96">
        <v>0</v>
      </c>
      <c r="L271" s="18">
        <f t="shared" si="14"/>
        <v>0</v>
      </c>
    </row>
    <row r="272" spans="1:13" x14ac:dyDescent="0.2">
      <c r="A272" s="12" t="s">
        <v>238</v>
      </c>
      <c r="B272" s="21" t="s">
        <v>239</v>
      </c>
      <c r="C272" s="26" t="s">
        <v>39</v>
      </c>
      <c r="D272" s="27" t="s">
        <v>40</v>
      </c>
      <c r="E272" s="28">
        <v>3319</v>
      </c>
      <c r="F272" s="18">
        <v>109.08</v>
      </c>
      <c r="G272" s="18">
        <v>105.3</v>
      </c>
      <c r="H272" s="98">
        <v>0</v>
      </c>
      <c r="I272" s="18">
        <f t="shared" si="12"/>
        <v>105.3</v>
      </c>
      <c r="J272" s="18">
        <f t="shared" si="13"/>
        <v>-3.7800000000000011</v>
      </c>
      <c r="K272" s="96">
        <v>0</v>
      </c>
      <c r="L272" s="18">
        <f t="shared" si="14"/>
        <v>0</v>
      </c>
    </row>
    <row r="273" spans="1:13" x14ac:dyDescent="0.2">
      <c r="A273" s="12" t="s">
        <v>238</v>
      </c>
      <c r="B273" s="21" t="s">
        <v>239</v>
      </c>
      <c r="C273" s="26" t="s">
        <v>41</v>
      </c>
      <c r="D273" s="27" t="s">
        <v>42</v>
      </c>
      <c r="E273" s="28">
        <v>3321</v>
      </c>
      <c r="F273" s="18">
        <v>121.6</v>
      </c>
      <c r="G273" s="18">
        <v>117.82</v>
      </c>
      <c r="H273" s="98">
        <v>0</v>
      </c>
      <c r="I273" s="18">
        <f t="shared" si="12"/>
        <v>117.82</v>
      </c>
      <c r="J273" s="18">
        <f t="shared" si="13"/>
        <v>-3.7800000000000011</v>
      </c>
      <c r="K273" s="96">
        <v>0</v>
      </c>
      <c r="L273" s="18">
        <f t="shared" si="14"/>
        <v>0</v>
      </c>
    </row>
    <row r="274" spans="1:13" x14ac:dyDescent="0.2">
      <c r="A274" s="12" t="s">
        <v>238</v>
      </c>
      <c r="B274" s="21" t="s">
        <v>239</v>
      </c>
      <c r="C274" s="26" t="s">
        <v>43</v>
      </c>
      <c r="D274" s="27" t="s">
        <v>44</v>
      </c>
      <c r="E274" s="28">
        <v>3323</v>
      </c>
      <c r="F274" s="18">
        <v>75.849999999999994</v>
      </c>
      <c r="G274" s="18">
        <v>72.069999999999993</v>
      </c>
      <c r="H274" s="98">
        <v>0</v>
      </c>
      <c r="I274" s="18">
        <f t="shared" si="12"/>
        <v>72.069999999999993</v>
      </c>
      <c r="J274" s="18">
        <f t="shared" si="13"/>
        <v>-3.7800000000000011</v>
      </c>
      <c r="K274" s="96">
        <v>8412</v>
      </c>
      <c r="L274" s="18">
        <f t="shared" si="14"/>
        <v>-31797.360000000008</v>
      </c>
    </row>
    <row r="275" spans="1:13" x14ac:dyDescent="0.2">
      <c r="A275" s="12" t="s">
        <v>238</v>
      </c>
      <c r="B275" s="21" t="s">
        <v>239</v>
      </c>
      <c r="C275" s="26" t="s">
        <v>45</v>
      </c>
      <c r="D275" s="27" t="s">
        <v>46</v>
      </c>
      <c r="E275" s="28">
        <v>3325</v>
      </c>
      <c r="F275" s="18">
        <v>97.74</v>
      </c>
      <c r="G275" s="18">
        <v>93.96</v>
      </c>
      <c r="H275" s="98">
        <v>0</v>
      </c>
      <c r="I275" s="18">
        <f t="shared" si="12"/>
        <v>93.96</v>
      </c>
      <c r="J275" s="18">
        <f t="shared" si="13"/>
        <v>-3.7800000000000011</v>
      </c>
      <c r="K275" s="96">
        <v>0</v>
      </c>
      <c r="L275" s="18">
        <f t="shared" si="14"/>
        <v>0</v>
      </c>
    </row>
    <row r="276" spans="1:13" x14ac:dyDescent="0.2">
      <c r="A276" s="12" t="s">
        <v>238</v>
      </c>
      <c r="B276" s="21" t="s">
        <v>239</v>
      </c>
      <c r="C276" s="26" t="s">
        <v>47</v>
      </c>
      <c r="D276" s="27" t="s">
        <v>48</v>
      </c>
      <c r="E276" s="28">
        <v>3327</v>
      </c>
      <c r="F276" s="18">
        <v>109.08</v>
      </c>
      <c r="G276" s="18">
        <v>105.3</v>
      </c>
      <c r="H276" s="98">
        <v>0</v>
      </c>
      <c r="I276" s="18">
        <f t="shared" si="12"/>
        <v>105.3</v>
      </c>
      <c r="J276" s="18">
        <f t="shared" si="13"/>
        <v>-3.7800000000000011</v>
      </c>
      <c r="K276" s="96">
        <v>0</v>
      </c>
      <c r="L276" s="18">
        <f t="shared" si="14"/>
        <v>0</v>
      </c>
    </row>
    <row r="277" spans="1:13" x14ac:dyDescent="0.2">
      <c r="A277" s="12" t="s">
        <v>238</v>
      </c>
      <c r="B277" s="21" t="s">
        <v>239</v>
      </c>
      <c r="C277" s="26" t="s">
        <v>49</v>
      </c>
      <c r="D277" s="27" t="s">
        <v>50</v>
      </c>
      <c r="E277" s="28">
        <v>3329</v>
      </c>
      <c r="F277" s="18">
        <v>117.02</v>
      </c>
      <c r="G277" s="18">
        <v>113.24</v>
      </c>
      <c r="H277" s="98">
        <v>0</v>
      </c>
      <c r="I277" s="18">
        <f t="shared" si="12"/>
        <v>113.24</v>
      </c>
      <c r="J277" s="18">
        <f t="shared" si="13"/>
        <v>-3.7800000000000011</v>
      </c>
      <c r="K277" s="96">
        <v>0</v>
      </c>
      <c r="L277" s="18">
        <f t="shared" si="14"/>
        <v>0</v>
      </c>
    </row>
    <row r="278" spans="1:13" x14ac:dyDescent="0.2">
      <c r="A278" s="12" t="s">
        <v>238</v>
      </c>
      <c r="B278" s="21" t="s">
        <v>239</v>
      </c>
      <c r="C278" s="29" t="s">
        <v>51</v>
      </c>
      <c r="D278" s="30" t="s">
        <v>52</v>
      </c>
      <c r="E278" s="28">
        <v>3331</v>
      </c>
      <c r="F278" s="18">
        <v>130.79</v>
      </c>
      <c r="G278" s="18">
        <v>127.01</v>
      </c>
      <c r="H278" s="98">
        <v>0</v>
      </c>
      <c r="I278" s="18">
        <f t="shared" si="12"/>
        <v>127.01</v>
      </c>
      <c r="J278" s="18">
        <f t="shared" si="13"/>
        <v>-3.7799999999999869</v>
      </c>
      <c r="K278" s="96">
        <v>0</v>
      </c>
      <c r="L278" s="18">
        <f t="shared" si="14"/>
        <v>0</v>
      </c>
    </row>
    <row r="279" spans="1:13" x14ac:dyDescent="0.2">
      <c r="A279" s="20" t="s">
        <v>68</v>
      </c>
      <c r="B279" s="21" t="s">
        <v>69</v>
      </c>
      <c r="C279" s="26" t="s">
        <v>21</v>
      </c>
      <c r="D279" s="27" t="s">
        <v>22</v>
      </c>
      <c r="E279" s="28">
        <v>3301</v>
      </c>
      <c r="F279" s="18">
        <v>139.29</v>
      </c>
      <c r="G279" s="18">
        <v>136.95588453268212</v>
      </c>
      <c r="H279" s="98">
        <v>1.67007754119024</v>
      </c>
      <c r="I279" s="18">
        <f t="shared" si="12"/>
        <v>138.62596207387236</v>
      </c>
      <c r="J279" s="18">
        <f t="shared" si="13"/>
        <v>-0.66403792612763368</v>
      </c>
      <c r="K279" s="96">
        <v>0</v>
      </c>
      <c r="L279" s="18">
        <f t="shared" si="14"/>
        <v>0</v>
      </c>
      <c r="M279" s="40">
        <v>-28726.944722207561</v>
      </c>
    </row>
    <row r="280" spans="1:13" x14ac:dyDescent="0.2">
      <c r="A280" s="20" t="s">
        <v>68</v>
      </c>
      <c r="B280" s="21" t="s">
        <v>69</v>
      </c>
      <c r="C280" s="26" t="s">
        <v>23</v>
      </c>
      <c r="D280" s="27" t="s">
        <v>24</v>
      </c>
      <c r="E280" s="28">
        <v>3303</v>
      </c>
      <c r="F280" s="18">
        <v>151.87</v>
      </c>
      <c r="G280" s="18">
        <v>149.53588453268213</v>
      </c>
      <c r="H280" s="98">
        <v>1.67007754119024</v>
      </c>
      <c r="I280" s="18">
        <f t="shared" si="12"/>
        <v>151.20596207387237</v>
      </c>
      <c r="J280" s="18">
        <f t="shared" si="13"/>
        <v>-0.66403792612763368</v>
      </c>
      <c r="K280" s="96">
        <v>0</v>
      </c>
      <c r="L280" s="18">
        <f t="shared" si="14"/>
        <v>0</v>
      </c>
    </row>
    <row r="281" spans="1:13" x14ac:dyDescent="0.2">
      <c r="A281" s="20" t="s">
        <v>68</v>
      </c>
      <c r="B281" s="21" t="s">
        <v>69</v>
      </c>
      <c r="C281" s="26" t="s">
        <v>25</v>
      </c>
      <c r="D281" s="27" t="s">
        <v>26</v>
      </c>
      <c r="E281" s="28">
        <v>3305</v>
      </c>
      <c r="F281" s="18">
        <v>136.03</v>
      </c>
      <c r="G281" s="18">
        <v>133.69588453268213</v>
      </c>
      <c r="H281" s="98">
        <v>1.67007754119024</v>
      </c>
      <c r="I281" s="18">
        <f t="shared" si="12"/>
        <v>135.36596207387237</v>
      </c>
      <c r="J281" s="18">
        <f t="shared" si="13"/>
        <v>-0.66403792612763368</v>
      </c>
      <c r="K281" s="96">
        <v>0</v>
      </c>
      <c r="L281" s="18">
        <f t="shared" si="14"/>
        <v>0</v>
      </c>
    </row>
    <row r="282" spans="1:13" x14ac:dyDescent="0.2">
      <c r="A282" s="20" t="s">
        <v>68</v>
      </c>
      <c r="B282" s="21" t="s">
        <v>69</v>
      </c>
      <c r="C282" s="26" t="s">
        <v>27</v>
      </c>
      <c r="D282" s="27" t="s">
        <v>28</v>
      </c>
      <c r="E282" s="28">
        <v>3307</v>
      </c>
      <c r="F282" s="18">
        <v>148.6</v>
      </c>
      <c r="G282" s="18">
        <v>146.26588453268212</v>
      </c>
      <c r="H282" s="98">
        <v>1.67007754119024</v>
      </c>
      <c r="I282" s="18">
        <f t="shared" si="12"/>
        <v>147.93596207387236</v>
      </c>
      <c r="J282" s="18">
        <f t="shared" si="13"/>
        <v>-0.66403792612763368</v>
      </c>
      <c r="K282" s="96">
        <v>0</v>
      </c>
      <c r="L282" s="18">
        <f t="shared" si="14"/>
        <v>0</v>
      </c>
    </row>
    <row r="283" spans="1:13" x14ac:dyDescent="0.2">
      <c r="A283" s="20" t="s">
        <v>68</v>
      </c>
      <c r="B283" s="21" t="s">
        <v>69</v>
      </c>
      <c r="C283" s="26" t="s">
        <v>29</v>
      </c>
      <c r="D283" s="27" t="s">
        <v>30</v>
      </c>
      <c r="E283" s="28">
        <v>3309</v>
      </c>
      <c r="F283" s="18">
        <v>90.26</v>
      </c>
      <c r="G283" s="18">
        <v>87.925884532682133</v>
      </c>
      <c r="H283" s="98">
        <v>1.67007754119024</v>
      </c>
      <c r="I283" s="18">
        <f t="shared" si="12"/>
        <v>89.595962073872371</v>
      </c>
      <c r="J283" s="18">
        <f t="shared" si="13"/>
        <v>-0.66403792612763368</v>
      </c>
      <c r="K283" s="96">
        <v>2007</v>
      </c>
      <c r="L283" s="18">
        <f t="shared" si="14"/>
        <v>-1332.7241177381609</v>
      </c>
    </row>
    <row r="284" spans="1:13" x14ac:dyDescent="0.2">
      <c r="A284" s="20" t="s">
        <v>68</v>
      </c>
      <c r="B284" s="21" t="s">
        <v>69</v>
      </c>
      <c r="C284" s="26" t="s">
        <v>31</v>
      </c>
      <c r="D284" s="27" t="s">
        <v>32</v>
      </c>
      <c r="E284" s="28">
        <v>3311</v>
      </c>
      <c r="F284" s="18">
        <v>117.54</v>
      </c>
      <c r="G284" s="18">
        <v>115.20588453268213</v>
      </c>
      <c r="H284" s="98">
        <v>1.67007754119024</v>
      </c>
      <c r="I284" s="18">
        <f t="shared" si="12"/>
        <v>116.87596207387237</v>
      </c>
      <c r="J284" s="18">
        <f t="shared" si="13"/>
        <v>-0.66403792612763368</v>
      </c>
      <c r="K284" s="96">
        <v>2266</v>
      </c>
      <c r="L284" s="18">
        <f t="shared" si="14"/>
        <v>-1504.709940605218</v>
      </c>
    </row>
    <row r="285" spans="1:13" x14ac:dyDescent="0.2">
      <c r="A285" s="20" t="s">
        <v>68</v>
      </c>
      <c r="B285" s="21" t="s">
        <v>69</v>
      </c>
      <c r="C285" s="26" t="s">
        <v>33</v>
      </c>
      <c r="D285" s="27" t="s">
        <v>34</v>
      </c>
      <c r="E285" s="28">
        <v>3313</v>
      </c>
      <c r="F285" s="18">
        <v>125.39</v>
      </c>
      <c r="G285" s="18">
        <v>123.05588453268213</v>
      </c>
      <c r="H285" s="98">
        <v>1.67007754119024</v>
      </c>
      <c r="I285" s="18">
        <f t="shared" si="12"/>
        <v>124.72596207387237</v>
      </c>
      <c r="J285" s="18">
        <f t="shared" si="13"/>
        <v>-0.66403792612763368</v>
      </c>
      <c r="K285" s="96">
        <v>0</v>
      </c>
      <c r="L285" s="18">
        <f t="shared" si="14"/>
        <v>0</v>
      </c>
    </row>
    <row r="286" spans="1:13" x14ac:dyDescent="0.2">
      <c r="A286" s="20" t="s">
        <v>68</v>
      </c>
      <c r="B286" s="21" t="s">
        <v>69</v>
      </c>
      <c r="C286" s="26" t="s">
        <v>35</v>
      </c>
      <c r="D286" s="27" t="s">
        <v>36</v>
      </c>
      <c r="E286" s="28">
        <v>3315</v>
      </c>
      <c r="F286" s="18">
        <v>143.41</v>
      </c>
      <c r="G286" s="18">
        <v>141.07588453268212</v>
      </c>
      <c r="H286" s="98">
        <v>1.67007754119024</v>
      </c>
      <c r="I286" s="18">
        <f t="shared" si="12"/>
        <v>142.74596207387236</v>
      </c>
      <c r="J286" s="18">
        <f t="shared" si="13"/>
        <v>-0.66403792612763368</v>
      </c>
      <c r="K286" s="96">
        <v>0</v>
      </c>
      <c r="L286" s="18">
        <f t="shared" si="14"/>
        <v>0</v>
      </c>
    </row>
    <row r="287" spans="1:13" x14ac:dyDescent="0.2">
      <c r="A287" s="20" t="s">
        <v>68</v>
      </c>
      <c r="B287" s="21" t="s">
        <v>69</v>
      </c>
      <c r="C287" s="26" t="s">
        <v>37</v>
      </c>
      <c r="D287" s="27" t="s">
        <v>38</v>
      </c>
      <c r="E287" s="28">
        <v>3317</v>
      </c>
      <c r="F287" s="18">
        <v>89.72</v>
      </c>
      <c r="G287" s="18">
        <v>87.385884532682127</v>
      </c>
      <c r="H287" s="98">
        <v>1.67007754119024</v>
      </c>
      <c r="I287" s="18">
        <f t="shared" si="12"/>
        <v>89.055962073872365</v>
      </c>
      <c r="J287" s="18">
        <f t="shared" si="13"/>
        <v>-0.66403792612763368</v>
      </c>
      <c r="K287" s="96">
        <v>0</v>
      </c>
      <c r="L287" s="18">
        <f t="shared" si="14"/>
        <v>0</v>
      </c>
    </row>
    <row r="288" spans="1:13" x14ac:dyDescent="0.2">
      <c r="A288" s="20" t="s">
        <v>68</v>
      </c>
      <c r="B288" s="21" t="s">
        <v>69</v>
      </c>
      <c r="C288" s="26" t="s">
        <v>39</v>
      </c>
      <c r="D288" s="27" t="s">
        <v>40</v>
      </c>
      <c r="E288" s="28">
        <v>3319</v>
      </c>
      <c r="F288" s="18">
        <v>109.08</v>
      </c>
      <c r="G288" s="18">
        <v>106.74588453268213</v>
      </c>
      <c r="H288" s="98">
        <v>1.67007754119024</v>
      </c>
      <c r="I288" s="18">
        <f t="shared" si="12"/>
        <v>108.41596207387236</v>
      </c>
      <c r="J288" s="18">
        <f t="shared" si="13"/>
        <v>-0.66403792612763368</v>
      </c>
      <c r="K288" s="96">
        <v>1790</v>
      </c>
      <c r="L288" s="18">
        <f t="shared" si="14"/>
        <v>-1188.6278877684642</v>
      </c>
    </row>
    <row r="289" spans="1:13" x14ac:dyDescent="0.2">
      <c r="A289" s="20" t="s">
        <v>68</v>
      </c>
      <c r="B289" s="21" t="s">
        <v>69</v>
      </c>
      <c r="C289" s="26" t="s">
        <v>41</v>
      </c>
      <c r="D289" s="27" t="s">
        <v>42</v>
      </c>
      <c r="E289" s="28">
        <v>3321</v>
      </c>
      <c r="F289" s="18">
        <v>121.6</v>
      </c>
      <c r="G289" s="18">
        <v>119.26588453268212</v>
      </c>
      <c r="H289" s="98">
        <v>1.67007754119024</v>
      </c>
      <c r="I289" s="18">
        <f t="shared" si="12"/>
        <v>120.93596207387236</v>
      </c>
      <c r="J289" s="18">
        <f t="shared" si="13"/>
        <v>-0.66403792612763368</v>
      </c>
      <c r="K289" s="96">
        <v>1185</v>
      </c>
      <c r="L289" s="18">
        <f t="shared" si="14"/>
        <v>-786.88494246124594</v>
      </c>
    </row>
    <row r="290" spans="1:13" x14ac:dyDescent="0.2">
      <c r="A290" s="20" t="s">
        <v>68</v>
      </c>
      <c r="B290" s="21" t="s">
        <v>69</v>
      </c>
      <c r="C290" s="26" t="s">
        <v>43</v>
      </c>
      <c r="D290" s="27" t="s">
        <v>44</v>
      </c>
      <c r="E290" s="28">
        <v>3323</v>
      </c>
      <c r="F290" s="18">
        <v>75.849999999999994</v>
      </c>
      <c r="G290" s="18">
        <v>73.515884532682122</v>
      </c>
      <c r="H290" s="98">
        <v>1.67007754119024</v>
      </c>
      <c r="I290" s="18">
        <f t="shared" si="12"/>
        <v>75.185962073872361</v>
      </c>
      <c r="J290" s="18">
        <f t="shared" si="13"/>
        <v>-0.66403792612763368</v>
      </c>
      <c r="K290" s="96">
        <v>0</v>
      </c>
      <c r="L290" s="18">
        <f t="shared" si="14"/>
        <v>0</v>
      </c>
    </row>
    <row r="291" spans="1:13" x14ac:dyDescent="0.2">
      <c r="A291" s="20" t="s">
        <v>68</v>
      </c>
      <c r="B291" s="21" t="s">
        <v>69</v>
      </c>
      <c r="C291" s="26" t="s">
        <v>45</v>
      </c>
      <c r="D291" s="27" t="s">
        <v>46</v>
      </c>
      <c r="E291" s="28">
        <v>3325</v>
      </c>
      <c r="F291" s="18">
        <v>97.74</v>
      </c>
      <c r="G291" s="18">
        <v>95.405884532682123</v>
      </c>
      <c r="H291" s="98">
        <v>1.67007754119024</v>
      </c>
      <c r="I291" s="18">
        <f t="shared" si="12"/>
        <v>97.075962073872361</v>
      </c>
      <c r="J291" s="18">
        <f t="shared" si="13"/>
        <v>-0.66403792612763368</v>
      </c>
      <c r="K291" s="96">
        <v>25817</v>
      </c>
      <c r="L291" s="18">
        <f t="shared" si="14"/>
        <v>-17143.467138837117</v>
      </c>
    </row>
    <row r="292" spans="1:13" x14ac:dyDescent="0.2">
      <c r="A292" s="20" t="s">
        <v>68</v>
      </c>
      <c r="B292" s="21" t="s">
        <v>69</v>
      </c>
      <c r="C292" s="26" t="s">
        <v>47</v>
      </c>
      <c r="D292" s="27" t="s">
        <v>48</v>
      </c>
      <c r="E292" s="28">
        <v>3327</v>
      </c>
      <c r="F292" s="18">
        <v>109.08</v>
      </c>
      <c r="G292" s="18">
        <v>106.74588453268213</v>
      </c>
      <c r="H292" s="98">
        <v>1.67007754119024</v>
      </c>
      <c r="I292" s="18">
        <f t="shared" si="12"/>
        <v>108.41596207387236</v>
      </c>
      <c r="J292" s="18">
        <f t="shared" si="13"/>
        <v>-0.66403792612763368</v>
      </c>
      <c r="K292" s="96">
        <v>10196</v>
      </c>
      <c r="L292" s="18">
        <f t="shared" si="14"/>
        <v>-6770.5306947973531</v>
      </c>
    </row>
    <row r="293" spans="1:13" x14ac:dyDescent="0.2">
      <c r="A293" s="20" t="s">
        <v>68</v>
      </c>
      <c r="B293" s="21" t="s">
        <v>69</v>
      </c>
      <c r="C293" s="26" t="s">
        <v>49</v>
      </c>
      <c r="D293" s="27" t="s">
        <v>50</v>
      </c>
      <c r="E293" s="28">
        <v>3329</v>
      </c>
      <c r="F293" s="18">
        <v>117.02</v>
      </c>
      <c r="G293" s="18">
        <v>114.68588453268212</v>
      </c>
      <c r="H293" s="98">
        <v>1.67007754119024</v>
      </c>
      <c r="I293" s="18">
        <f t="shared" si="12"/>
        <v>116.35596207387236</v>
      </c>
      <c r="J293" s="18">
        <f t="shared" si="13"/>
        <v>-0.66403792612763368</v>
      </c>
      <c r="K293" s="96">
        <v>0</v>
      </c>
      <c r="L293" s="18">
        <f t="shared" si="14"/>
        <v>0</v>
      </c>
    </row>
    <row r="294" spans="1:13" x14ac:dyDescent="0.2">
      <c r="A294" s="20" t="s">
        <v>68</v>
      </c>
      <c r="B294" s="21" t="s">
        <v>69</v>
      </c>
      <c r="C294" s="29" t="s">
        <v>51</v>
      </c>
      <c r="D294" s="30" t="s">
        <v>52</v>
      </c>
      <c r="E294" s="28">
        <v>3331</v>
      </c>
      <c r="F294" s="18">
        <v>130.79</v>
      </c>
      <c r="G294" s="18">
        <v>128.45588453268212</v>
      </c>
      <c r="H294" s="98">
        <v>1.67007754119024</v>
      </c>
      <c r="I294" s="18">
        <f t="shared" si="12"/>
        <v>130.12596207387236</v>
      </c>
      <c r="J294" s="18">
        <f t="shared" si="13"/>
        <v>-0.66403792612763368</v>
      </c>
      <c r="K294" s="96">
        <v>0</v>
      </c>
      <c r="L294" s="18">
        <f t="shared" si="14"/>
        <v>0</v>
      </c>
    </row>
    <row r="295" spans="1:13" x14ac:dyDescent="0.2">
      <c r="A295" s="20" t="s">
        <v>334</v>
      </c>
      <c r="B295" s="21" t="s">
        <v>335</v>
      </c>
      <c r="C295" s="26" t="s">
        <v>21</v>
      </c>
      <c r="D295" s="27" t="s">
        <v>22</v>
      </c>
      <c r="E295" s="28">
        <v>3301</v>
      </c>
      <c r="F295" s="18">
        <v>139.29</v>
      </c>
      <c r="G295" s="18">
        <v>135.51</v>
      </c>
      <c r="H295" s="98">
        <v>0.10871294626758023</v>
      </c>
      <c r="I295" s="18">
        <f t="shared" si="12"/>
        <v>135.61871294626758</v>
      </c>
      <c r="J295" s="18">
        <f t="shared" si="13"/>
        <v>-3.6712870537324136</v>
      </c>
      <c r="K295" s="96">
        <v>1078</v>
      </c>
      <c r="L295" s="19">
        <f t="shared" si="14"/>
        <v>-3957.6474439235417</v>
      </c>
      <c r="M295">
        <v>-162403.05410890767</v>
      </c>
    </row>
    <row r="296" spans="1:13" x14ac:dyDescent="0.2">
      <c r="A296" s="20" t="s">
        <v>334</v>
      </c>
      <c r="B296" s="21" t="s">
        <v>335</v>
      </c>
      <c r="C296" s="26" t="s">
        <v>23</v>
      </c>
      <c r="D296" s="27" t="s">
        <v>24</v>
      </c>
      <c r="E296" s="28">
        <v>3303</v>
      </c>
      <c r="F296" s="18">
        <v>151.87</v>
      </c>
      <c r="G296" s="18">
        <v>148.09</v>
      </c>
      <c r="H296" s="98">
        <v>0.10871294626758023</v>
      </c>
      <c r="I296" s="18">
        <f t="shared" si="12"/>
        <v>148.19871294626759</v>
      </c>
      <c r="J296" s="18">
        <f t="shared" si="13"/>
        <v>-3.6712870537324136</v>
      </c>
      <c r="K296" s="96">
        <v>0</v>
      </c>
      <c r="L296" s="19">
        <f t="shared" si="14"/>
        <v>0</v>
      </c>
    </row>
    <row r="297" spans="1:13" x14ac:dyDescent="0.2">
      <c r="A297" s="20" t="s">
        <v>334</v>
      </c>
      <c r="B297" s="21" t="s">
        <v>335</v>
      </c>
      <c r="C297" s="26" t="s">
        <v>25</v>
      </c>
      <c r="D297" s="27" t="s">
        <v>26</v>
      </c>
      <c r="E297" s="28">
        <v>3305</v>
      </c>
      <c r="F297" s="18">
        <v>136.03</v>
      </c>
      <c r="G297" s="18">
        <v>132.25</v>
      </c>
      <c r="H297" s="98">
        <v>0.10871294626758023</v>
      </c>
      <c r="I297" s="18">
        <f t="shared" si="12"/>
        <v>132.35871294626759</v>
      </c>
      <c r="J297" s="18">
        <f t="shared" si="13"/>
        <v>-3.6712870537324136</v>
      </c>
      <c r="K297" s="96">
        <v>174</v>
      </c>
      <c r="L297" s="19">
        <f t="shared" si="14"/>
        <v>-638.80394734944002</v>
      </c>
    </row>
    <row r="298" spans="1:13" x14ac:dyDescent="0.2">
      <c r="A298" s="20" t="s">
        <v>334</v>
      </c>
      <c r="B298" s="21" t="s">
        <v>335</v>
      </c>
      <c r="C298" s="26" t="s">
        <v>27</v>
      </c>
      <c r="D298" s="27" t="s">
        <v>28</v>
      </c>
      <c r="E298" s="28">
        <v>3307</v>
      </c>
      <c r="F298" s="18">
        <v>148.6</v>
      </c>
      <c r="G298" s="18">
        <v>144.82</v>
      </c>
      <c r="H298" s="98">
        <v>0.10871294626758023</v>
      </c>
      <c r="I298" s="18">
        <f t="shared" si="12"/>
        <v>144.92871294626758</v>
      </c>
      <c r="J298" s="18">
        <f t="shared" si="13"/>
        <v>-3.6712870537324136</v>
      </c>
      <c r="K298" s="96">
        <v>0</v>
      </c>
      <c r="L298" s="19">
        <f t="shared" si="14"/>
        <v>0</v>
      </c>
    </row>
    <row r="299" spans="1:13" x14ac:dyDescent="0.2">
      <c r="A299" s="20" t="s">
        <v>334</v>
      </c>
      <c r="B299" s="21" t="s">
        <v>335</v>
      </c>
      <c r="C299" s="26" t="s">
        <v>29</v>
      </c>
      <c r="D299" s="27" t="s">
        <v>30</v>
      </c>
      <c r="E299" s="28">
        <v>3309</v>
      </c>
      <c r="F299" s="18">
        <v>90.26</v>
      </c>
      <c r="G299" s="18">
        <v>86.48</v>
      </c>
      <c r="H299" s="98">
        <v>0.10871294626758023</v>
      </c>
      <c r="I299" s="18">
        <f t="shared" si="12"/>
        <v>86.588712946267577</v>
      </c>
      <c r="J299" s="18">
        <f t="shared" si="13"/>
        <v>-3.6712870537324278</v>
      </c>
      <c r="K299" s="96">
        <v>2552</v>
      </c>
      <c r="L299" s="19">
        <f t="shared" si="14"/>
        <v>-9369.1245611251561</v>
      </c>
    </row>
    <row r="300" spans="1:13" x14ac:dyDescent="0.2">
      <c r="A300" s="20" t="s">
        <v>334</v>
      </c>
      <c r="B300" s="21" t="s">
        <v>335</v>
      </c>
      <c r="C300" s="26" t="s">
        <v>31</v>
      </c>
      <c r="D300" s="27" t="s">
        <v>32</v>
      </c>
      <c r="E300" s="28">
        <v>3311</v>
      </c>
      <c r="F300" s="18">
        <v>117.54</v>
      </c>
      <c r="G300" s="18">
        <v>113.76</v>
      </c>
      <c r="H300" s="98">
        <v>0.10871294626758023</v>
      </c>
      <c r="I300" s="18">
        <f t="shared" si="12"/>
        <v>113.86871294626758</v>
      </c>
      <c r="J300" s="18">
        <f t="shared" si="13"/>
        <v>-3.6712870537324278</v>
      </c>
      <c r="K300" s="96">
        <v>2549</v>
      </c>
      <c r="L300" s="19">
        <f t="shared" si="14"/>
        <v>-9358.1106999639578</v>
      </c>
    </row>
    <row r="301" spans="1:13" x14ac:dyDescent="0.2">
      <c r="A301" s="20" t="s">
        <v>334</v>
      </c>
      <c r="B301" s="21" t="s">
        <v>335</v>
      </c>
      <c r="C301" s="26" t="s">
        <v>33</v>
      </c>
      <c r="D301" s="27" t="s">
        <v>34</v>
      </c>
      <c r="E301" s="28">
        <v>3313</v>
      </c>
      <c r="F301" s="18">
        <v>125.39</v>
      </c>
      <c r="G301" s="18">
        <v>121.61</v>
      </c>
      <c r="H301" s="98">
        <v>0.10871294626758023</v>
      </c>
      <c r="I301" s="18">
        <f t="shared" si="12"/>
        <v>121.71871294626757</v>
      </c>
      <c r="J301" s="18">
        <f t="shared" si="13"/>
        <v>-3.6712870537324278</v>
      </c>
      <c r="K301" s="96">
        <v>0</v>
      </c>
      <c r="L301" s="19">
        <f t="shared" si="14"/>
        <v>0</v>
      </c>
    </row>
    <row r="302" spans="1:13" x14ac:dyDescent="0.2">
      <c r="A302" s="20" t="s">
        <v>334</v>
      </c>
      <c r="B302" s="21" t="s">
        <v>335</v>
      </c>
      <c r="C302" s="26" t="s">
        <v>35</v>
      </c>
      <c r="D302" s="27" t="s">
        <v>36</v>
      </c>
      <c r="E302" s="28">
        <v>3315</v>
      </c>
      <c r="F302" s="18">
        <v>143.41</v>
      </c>
      <c r="G302" s="18">
        <v>139.63</v>
      </c>
      <c r="H302" s="98">
        <v>0.10871294626758023</v>
      </c>
      <c r="I302" s="18">
        <f t="shared" si="12"/>
        <v>139.73871294626758</v>
      </c>
      <c r="J302" s="18">
        <f t="shared" si="13"/>
        <v>-3.6712870537324136</v>
      </c>
      <c r="K302" s="96">
        <v>0</v>
      </c>
      <c r="L302" s="19">
        <f t="shared" si="14"/>
        <v>0</v>
      </c>
    </row>
    <row r="303" spans="1:13" x14ac:dyDescent="0.2">
      <c r="A303" s="20" t="s">
        <v>334</v>
      </c>
      <c r="B303" s="21" t="s">
        <v>335</v>
      </c>
      <c r="C303" s="26" t="s">
        <v>37</v>
      </c>
      <c r="D303" s="27" t="s">
        <v>38</v>
      </c>
      <c r="E303" s="28">
        <v>3317</v>
      </c>
      <c r="F303" s="18">
        <v>89.72</v>
      </c>
      <c r="G303" s="18">
        <v>85.94</v>
      </c>
      <c r="H303" s="98">
        <v>0.10871294626758023</v>
      </c>
      <c r="I303" s="18">
        <f t="shared" si="12"/>
        <v>86.048712946267571</v>
      </c>
      <c r="J303" s="18">
        <f t="shared" si="13"/>
        <v>-3.6712870537324278</v>
      </c>
      <c r="K303" s="96">
        <v>248</v>
      </c>
      <c r="L303" s="19">
        <f t="shared" si="14"/>
        <v>-910.4791893256421</v>
      </c>
    </row>
    <row r="304" spans="1:13" x14ac:dyDescent="0.2">
      <c r="A304" s="20" t="s">
        <v>334</v>
      </c>
      <c r="B304" s="21" t="s">
        <v>335</v>
      </c>
      <c r="C304" s="26" t="s">
        <v>39</v>
      </c>
      <c r="D304" s="27" t="s">
        <v>40</v>
      </c>
      <c r="E304" s="28">
        <v>3319</v>
      </c>
      <c r="F304" s="18">
        <v>109.08</v>
      </c>
      <c r="G304" s="18">
        <v>105.3</v>
      </c>
      <c r="H304" s="98">
        <v>0.10871294626758023</v>
      </c>
      <c r="I304" s="18">
        <f t="shared" si="12"/>
        <v>105.40871294626757</v>
      </c>
      <c r="J304" s="18">
        <f t="shared" si="13"/>
        <v>-3.6712870537324278</v>
      </c>
      <c r="K304" s="96">
        <v>864</v>
      </c>
      <c r="L304" s="19">
        <f t="shared" si="14"/>
        <v>-3171.9920144248176</v>
      </c>
    </row>
    <row r="305" spans="1:13" x14ac:dyDescent="0.2">
      <c r="A305" s="20" t="s">
        <v>334</v>
      </c>
      <c r="B305" s="21" t="s">
        <v>335</v>
      </c>
      <c r="C305" s="26" t="s">
        <v>41</v>
      </c>
      <c r="D305" s="27" t="s">
        <v>42</v>
      </c>
      <c r="E305" s="28">
        <v>3321</v>
      </c>
      <c r="F305" s="18">
        <v>121.6</v>
      </c>
      <c r="G305" s="18">
        <v>117.82</v>
      </c>
      <c r="H305" s="98">
        <v>0.10871294626758023</v>
      </c>
      <c r="I305" s="18">
        <f t="shared" si="12"/>
        <v>117.92871294626757</v>
      </c>
      <c r="J305" s="18">
        <f t="shared" si="13"/>
        <v>-3.6712870537324278</v>
      </c>
      <c r="K305" s="96">
        <v>1213</v>
      </c>
      <c r="L305" s="19">
        <f t="shared" si="14"/>
        <v>-4453.2711961774348</v>
      </c>
    </row>
    <row r="306" spans="1:13" x14ac:dyDescent="0.2">
      <c r="A306" s="20" t="s">
        <v>334</v>
      </c>
      <c r="B306" s="21" t="s">
        <v>335</v>
      </c>
      <c r="C306" s="26" t="s">
        <v>43</v>
      </c>
      <c r="D306" s="27" t="s">
        <v>44</v>
      </c>
      <c r="E306" s="28">
        <v>3323</v>
      </c>
      <c r="F306" s="18">
        <v>75.849999999999994</v>
      </c>
      <c r="G306" s="18">
        <v>72.069999999999993</v>
      </c>
      <c r="H306" s="98">
        <v>0.10871294626758023</v>
      </c>
      <c r="I306" s="18">
        <f t="shared" si="12"/>
        <v>72.178712946267567</v>
      </c>
      <c r="J306" s="18">
        <f t="shared" si="13"/>
        <v>-3.6712870537324278</v>
      </c>
      <c r="K306" s="96">
        <v>5800</v>
      </c>
      <c r="L306" s="19">
        <f t="shared" si="14"/>
        <v>-21293.46491164808</v>
      </c>
    </row>
    <row r="307" spans="1:13" x14ac:dyDescent="0.2">
      <c r="A307" s="20" t="s">
        <v>334</v>
      </c>
      <c r="B307" s="21" t="s">
        <v>335</v>
      </c>
      <c r="C307" s="26" t="s">
        <v>45</v>
      </c>
      <c r="D307" s="27" t="s">
        <v>46</v>
      </c>
      <c r="E307" s="28">
        <v>3325</v>
      </c>
      <c r="F307" s="18">
        <v>97.74</v>
      </c>
      <c r="G307" s="18">
        <v>93.96</v>
      </c>
      <c r="H307" s="98">
        <v>0.10871294626758023</v>
      </c>
      <c r="I307" s="18">
        <f t="shared" si="12"/>
        <v>94.068712946267567</v>
      </c>
      <c r="J307" s="18">
        <f t="shared" si="13"/>
        <v>-3.6712870537324278</v>
      </c>
      <c r="K307" s="96">
        <v>24301</v>
      </c>
      <c r="L307" s="19">
        <f t="shared" si="14"/>
        <v>-89215.946692751735</v>
      </c>
    </row>
    <row r="308" spans="1:13" x14ac:dyDescent="0.2">
      <c r="A308" s="20" t="s">
        <v>334</v>
      </c>
      <c r="B308" s="21" t="s">
        <v>335</v>
      </c>
      <c r="C308" s="26" t="s">
        <v>47</v>
      </c>
      <c r="D308" s="27" t="s">
        <v>48</v>
      </c>
      <c r="E308" s="28">
        <v>3327</v>
      </c>
      <c r="F308" s="18">
        <v>109.08</v>
      </c>
      <c r="G308" s="18">
        <v>105.3</v>
      </c>
      <c r="H308" s="98">
        <v>0.10871294626758023</v>
      </c>
      <c r="I308" s="18">
        <f t="shared" si="12"/>
        <v>105.40871294626757</v>
      </c>
      <c r="J308" s="18">
        <f t="shared" si="13"/>
        <v>-3.6712870537324278</v>
      </c>
      <c r="K308" s="96">
        <v>4403</v>
      </c>
      <c r="L308" s="19">
        <f t="shared" si="14"/>
        <v>-16164.67689758388</v>
      </c>
    </row>
    <row r="309" spans="1:13" x14ac:dyDescent="0.2">
      <c r="A309" s="20" t="s">
        <v>334</v>
      </c>
      <c r="B309" s="21" t="s">
        <v>335</v>
      </c>
      <c r="C309" s="26" t="s">
        <v>49</v>
      </c>
      <c r="D309" s="27" t="s">
        <v>50</v>
      </c>
      <c r="E309" s="28">
        <v>3329</v>
      </c>
      <c r="F309" s="18">
        <v>117.02</v>
      </c>
      <c r="G309" s="18">
        <v>113.24</v>
      </c>
      <c r="H309" s="98">
        <v>0.10871294626758023</v>
      </c>
      <c r="I309" s="18">
        <f t="shared" si="12"/>
        <v>113.34871294626757</v>
      </c>
      <c r="J309" s="18">
        <f t="shared" si="13"/>
        <v>-3.6712870537324278</v>
      </c>
      <c r="K309" s="96">
        <v>499</v>
      </c>
      <c r="L309" s="19">
        <f t="shared" si="14"/>
        <v>-1831.9722398124816</v>
      </c>
    </row>
    <row r="310" spans="1:13" x14ac:dyDescent="0.2">
      <c r="A310" s="20" t="s">
        <v>334</v>
      </c>
      <c r="B310" s="21" t="s">
        <v>335</v>
      </c>
      <c r="C310" s="29" t="s">
        <v>51</v>
      </c>
      <c r="D310" s="30" t="s">
        <v>52</v>
      </c>
      <c r="E310" s="28">
        <v>3331</v>
      </c>
      <c r="F310" s="18">
        <v>130.79</v>
      </c>
      <c r="G310" s="18">
        <v>127.01</v>
      </c>
      <c r="H310" s="98">
        <v>0.10871294626758023</v>
      </c>
      <c r="I310" s="18">
        <f t="shared" si="12"/>
        <v>127.11871294626758</v>
      </c>
      <c r="J310" s="18">
        <f t="shared" si="13"/>
        <v>-3.6712870537324136</v>
      </c>
      <c r="K310" s="96">
        <v>555</v>
      </c>
      <c r="L310" s="19">
        <f t="shared" si="14"/>
        <v>-2037.5643148214895</v>
      </c>
    </row>
    <row r="311" spans="1:13" x14ac:dyDescent="0.2">
      <c r="A311" s="12" t="s">
        <v>290</v>
      </c>
      <c r="B311" s="21" t="s">
        <v>291</v>
      </c>
      <c r="C311" s="26" t="s">
        <v>21</v>
      </c>
      <c r="D311" s="27" t="s">
        <v>22</v>
      </c>
      <c r="E311" s="28">
        <v>3301</v>
      </c>
      <c r="F311" s="18">
        <v>97.77</v>
      </c>
      <c r="G311" s="18">
        <v>97.24</v>
      </c>
      <c r="H311" s="98">
        <v>0</v>
      </c>
      <c r="I311" s="18">
        <f t="shared" si="12"/>
        <v>97.24</v>
      </c>
      <c r="J311" s="18">
        <f t="shared" si="13"/>
        <v>-0.53000000000000114</v>
      </c>
      <c r="K311" s="96">
        <v>0</v>
      </c>
      <c r="L311" s="18">
        <f t="shared" si="14"/>
        <v>0</v>
      </c>
      <c r="M311" s="40">
        <v>-10387.470000000021</v>
      </c>
    </row>
    <row r="312" spans="1:13" x14ac:dyDescent="0.2">
      <c r="A312" s="12" t="s">
        <v>290</v>
      </c>
      <c r="B312" s="21" t="s">
        <v>291</v>
      </c>
      <c r="C312" s="26" t="s">
        <v>23</v>
      </c>
      <c r="D312" s="27" t="s">
        <v>24</v>
      </c>
      <c r="E312" s="28">
        <v>3303</v>
      </c>
      <c r="F312" s="18">
        <v>106.06</v>
      </c>
      <c r="G312" s="18">
        <v>105.53</v>
      </c>
      <c r="H312" s="98">
        <v>0</v>
      </c>
      <c r="I312" s="18">
        <f t="shared" si="12"/>
        <v>105.53</v>
      </c>
      <c r="J312" s="18">
        <f t="shared" si="13"/>
        <v>-0.53000000000000114</v>
      </c>
      <c r="K312" s="96">
        <v>0</v>
      </c>
      <c r="L312" s="18">
        <f t="shared" si="14"/>
        <v>0</v>
      </c>
    </row>
    <row r="313" spans="1:13" x14ac:dyDescent="0.2">
      <c r="A313" s="12" t="s">
        <v>290</v>
      </c>
      <c r="B313" s="21" t="s">
        <v>291</v>
      </c>
      <c r="C313" s="26" t="s">
        <v>25</v>
      </c>
      <c r="D313" s="27" t="s">
        <v>26</v>
      </c>
      <c r="E313" s="28">
        <v>3305</v>
      </c>
      <c r="F313" s="18">
        <v>95.63</v>
      </c>
      <c r="G313" s="18">
        <v>95.1</v>
      </c>
      <c r="H313" s="98">
        <v>0</v>
      </c>
      <c r="I313" s="18">
        <f t="shared" si="12"/>
        <v>95.1</v>
      </c>
      <c r="J313" s="18">
        <f t="shared" si="13"/>
        <v>-0.53000000000000114</v>
      </c>
      <c r="K313" s="96">
        <v>0</v>
      </c>
      <c r="L313" s="18">
        <f t="shared" si="14"/>
        <v>0</v>
      </c>
    </row>
    <row r="314" spans="1:13" x14ac:dyDescent="0.2">
      <c r="A314" s="12" t="s">
        <v>290</v>
      </c>
      <c r="B314" s="21" t="s">
        <v>291</v>
      </c>
      <c r="C314" s="26" t="s">
        <v>27</v>
      </c>
      <c r="D314" s="27" t="s">
        <v>28</v>
      </c>
      <c r="E314" s="28">
        <v>3307</v>
      </c>
      <c r="F314" s="18">
        <v>104.4</v>
      </c>
      <c r="G314" s="18">
        <v>103.87</v>
      </c>
      <c r="H314" s="98">
        <v>0</v>
      </c>
      <c r="I314" s="18">
        <f t="shared" si="12"/>
        <v>103.87</v>
      </c>
      <c r="J314" s="18">
        <f t="shared" si="13"/>
        <v>-0.53000000000000114</v>
      </c>
      <c r="K314" s="96">
        <v>0</v>
      </c>
      <c r="L314" s="18">
        <f t="shared" si="14"/>
        <v>0</v>
      </c>
    </row>
    <row r="315" spans="1:13" x14ac:dyDescent="0.2">
      <c r="A315" s="12" t="s">
        <v>290</v>
      </c>
      <c r="B315" s="21" t="s">
        <v>291</v>
      </c>
      <c r="C315" s="26" t="s">
        <v>29</v>
      </c>
      <c r="D315" s="27" t="s">
        <v>30</v>
      </c>
      <c r="E315" s="28">
        <v>3309</v>
      </c>
      <c r="F315" s="18">
        <v>65.28</v>
      </c>
      <c r="G315" s="18">
        <v>64.75</v>
      </c>
      <c r="H315" s="98">
        <v>0</v>
      </c>
      <c r="I315" s="18">
        <f t="shared" si="12"/>
        <v>64.75</v>
      </c>
      <c r="J315" s="18">
        <f t="shared" si="13"/>
        <v>-0.53000000000000114</v>
      </c>
      <c r="K315" s="96">
        <v>1255</v>
      </c>
      <c r="L315" s="18">
        <f t="shared" si="14"/>
        <v>-665.15000000000146</v>
      </c>
    </row>
    <row r="316" spans="1:13" x14ac:dyDescent="0.2">
      <c r="A316" s="12" t="s">
        <v>290</v>
      </c>
      <c r="B316" s="21" t="s">
        <v>291</v>
      </c>
      <c r="C316" s="26" t="s">
        <v>31</v>
      </c>
      <c r="D316" s="27" t="s">
        <v>32</v>
      </c>
      <c r="E316" s="28">
        <v>3311</v>
      </c>
      <c r="F316" s="18">
        <v>83.210000000000008</v>
      </c>
      <c r="G316" s="18">
        <v>82.68</v>
      </c>
      <c r="H316" s="98">
        <v>0</v>
      </c>
      <c r="I316" s="18">
        <f t="shared" si="12"/>
        <v>82.68</v>
      </c>
      <c r="J316" s="18">
        <f t="shared" si="13"/>
        <v>-0.53000000000000114</v>
      </c>
      <c r="K316" s="96">
        <v>712</v>
      </c>
      <c r="L316" s="18">
        <f t="shared" si="14"/>
        <v>-377.36000000000081</v>
      </c>
    </row>
    <row r="317" spans="1:13" x14ac:dyDescent="0.2">
      <c r="A317" s="12" t="s">
        <v>290</v>
      </c>
      <c r="B317" s="21" t="s">
        <v>291</v>
      </c>
      <c r="C317" s="26" t="s">
        <v>33</v>
      </c>
      <c r="D317" s="27" t="s">
        <v>34</v>
      </c>
      <c r="E317" s="28">
        <v>3313</v>
      </c>
      <c r="F317" s="18">
        <v>88.39</v>
      </c>
      <c r="G317" s="18">
        <v>87.86</v>
      </c>
      <c r="H317" s="98">
        <v>0</v>
      </c>
      <c r="I317" s="18">
        <f t="shared" si="12"/>
        <v>87.86</v>
      </c>
      <c r="J317" s="18">
        <f t="shared" si="13"/>
        <v>-0.53000000000000114</v>
      </c>
      <c r="K317" s="96">
        <v>0</v>
      </c>
      <c r="L317" s="18">
        <f t="shared" si="14"/>
        <v>0</v>
      </c>
    </row>
    <row r="318" spans="1:13" x14ac:dyDescent="0.2">
      <c r="A318" s="12" t="s">
        <v>290</v>
      </c>
      <c r="B318" s="21" t="s">
        <v>291</v>
      </c>
      <c r="C318" s="26" t="s">
        <v>35</v>
      </c>
      <c r="D318" s="27" t="s">
        <v>36</v>
      </c>
      <c r="E318" s="28">
        <v>3315</v>
      </c>
      <c r="F318" s="18">
        <v>100.46000000000001</v>
      </c>
      <c r="G318" s="18">
        <v>99.93</v>
      </c>
      <c r="H318" s="98">
        <v>0</v>
      </c>
      <c r="I318" s="18">
        <f t="shared" si="12"/>
        <v>99.93</v>
      </c>
      <c r="J318" s="18">
        <f t="shared" si="13"/>
        <v>-0.53000000000000114</v>
      </c>
      <c r="K318" s="96">
        <v>68</v>
      </c>
      <c r="L318" s="18">
        <f t="shared" si="14"/>
        <v>-36.040000000000077</v>
      </c>
    </row>
    <row r="319" spans="1:13" x14ac:dyDescent="0.2">
      <c r="A319" s="12" t="s">
        <v>290</v>
      </c>
      <c r="B319" s="21" t="s">
        <v>291</v>
      </c>
      <c r="C319" s="26" t="s">
        <v>37</v>
      </c>
      <c r="D319" s="27" t="s">
        <v>38</v>
      </c>
      <c r="E319" s="28">
        <v>3317</v>
      </c>
      <c r="F319" s="18">
        <v>64.83</v>
      </c>
      <c r="G319" s="18">
        <v>64.3</v>
      </c>
      <c r="H319" s="98">
        <v>0</v>
      </c>
      <c r="I319" s="18">
        <f t="shared" si="12"/>
        <v>64.3</v>
      </c>
      <c r="J319" s="18">
        <f t="shared" si="13"/>
        <v>-0.53000000000000114</v>
      </c>
      <c r="K319" s="96">
        <v>0</v>
      </c>
      <c r="L319" s="18">
        <f t="shared" si="14"/>
        <v>0</v>
      </c>
    </row>
    <row r="320" spans="1:13" x14ac:dyDescent="0.2">
      <c r="A320" s="12" t="s">
        <v>290</v>
      </c>
      <c r="B320" s="21" t="s">
        <v>291</v>
      </c>
      <c r="C320" s="26" t="s">
        <v>39</v>
      </c>
      <c r="D320" s="27" t="s">
        <v>40</v>
      </c>
      <c r="E320" s="28">
        <v>3319</v>
      </c>
      <c r="F320" s="18">
        <v>77.5</v>
      </c>
      <c r="G320" s="18">
        <v>76.97</v>
      </c>
      <c r="H320" s="98">
        <v>0</v>
      </c>
      <c r="I320" s="18">
        <f t="shared" si="12"/>
        <v>76.97</v>
      </c>
      <c r="J320" s="18">
        <f t="shared" si="13"/>
        <v>-0.53000000000000114</v>
      </c>
      <c r="K320" s="96">
        <v>1938</v>
      </c>
      <c r="L320" s="18">
        <f t="shared" si="14"/>
        <v>-1027.1400000000021</v>
      </c>
    </row>
    <row r="321" spans="1:13" x14ac:dyDescent="0.2">
      <c r="A321" s="12" t="s">
        <v>290</v>
      </c>
      <c r="B321" s="21" t="s">
        <v>291</v>
      </c>
      <c r="C321" s="26" t="s">
        <v>41</v>
      </c>
      <c r="D321" s="27" t="s">
        <v>42</v>
      </c>
      <c r="E321" s="28">
        <v>3321</v>
      </c>
      <c r="F321" s="18">
        <v>85.79</v>
      </c>
      <c r="G321" s="18">
        <v>85.26</v>
      </c>
      <c r="H321" s="98">
        <v>0</v>
      </c>
      <c r="I321" s="18">
        <f t="shared" si="12"/>
        <v>85.26</v>
      </c>
      <c r="J321" s="18">
        <f t="shared" si="13"/>
        <v>-0.53000000000000114</v>
      </c>
      <c r="K321" s="96">
        <v>692</v>
      </c>
      <c r="L321" s="18">
        <f t="shared" si="14"/>
        <v>-366.76000000000079</v>
      </c>
    </row>
    <row r="322" spans="1:13" x14ac:dyDescent="0.2">
      <c r="A322" s="12" t="s">
        <v>290</v>
      </c>
      <c r="B322" s="21" t="s">
        <v>291</v>
      </c>
      <c r="C322" s="26" t="s">
        <v>43</v>
      </c>
      <c r="D322" s="27" t="s">
        <v>44</v>
      </c>
      <c r="E322" s="28">
        <v>3323</v>
      </c>
      <c r="F322" s="18">
        <v>55.63</v>
      </c>
      <c r="G322" s="18">
        <v>55.1</v>
      </c>
      <c r="H322" s="98">
        <v>0</v>
      </c>
      <c r="I322" s="18">
        <f t="shared" si="12"/>
        <v>55.1</v>
      </c>
      <c r="J322" s="18">
        <f t="shared" si="13"/>
        <v>-0.53000000000000114</v>
      </c>
      <c r="K322" s="96">
        <v>327</v>
      </c>
      <c r="L322" s="18">
        <f t="shared" si="14"/>
        <v>-173.31000000000037</v>
      </c>
    </row>
    <row r="323" spans="1:13" x14ac:dyDescent="0.2">
      <c r="A323" s="12" t="s">
        <v>290</v>
      </c>
      <c r="B323" s="21" t="s">
        <v>291</v>
      </c>
      <c r="C323" s="26" t="s">
        <v>45</v>
      </c>
      <c r="D323" s="27" t="s">
        <v>46</v>
      </c>
      <c r="E323" s="28">
        <v>3325</v>
      </c>
      <c r="F323" s="18">
        <v>70.06</v>
      </c>
      <c r="G323" s="18">
        <v>69.53</v>
      </c>
      <c r="H323" s="98">
        <v>0</v>
      </c>
      <c r="I323" s="18">
        <f t="shared" si="12"/>
        <v>69.53</v>
      </c>
      <c r="J323" s="18">
        <f t="shared" si="13"/>
        <v>-0.53000000000000114</v>
      </c>
      <c r="K323" s="96">
        <v>11653</v>
      </c>
      <c r="L323" s="18">
        <f t="shared" si="14"/>
        <v>-6176.0900000000129</v>
      </c>
    </row>
    <row r="324" spans="1:13" x14ac:dyDescent="0.2">
      <c r="A324" s="12" t="s">
        <v>290</v>
      </c>
      <c r="B324" s="21" t="s">
        <v>291</v>
      </c>
      <c r="C324" s="26" t="s">
        <v>47</v>
      </c>
      <c r="D324" s="27" t="s">
        <v>48</v>
      </c>
      <c r="E324" s="28">
        <v>3327</v>
      </c>
      <c r="F324" s="18">
        <v>77.5</v>
      </c>
      <c r="G324" s="18">
        <v>76.97</v>
      </c>
      <c r="H324" s="98">
        <v>0</v>
      </c>
      <c r="I324" s="18">
        <f t="shared" si="12"/>
        <v>76.97</v>
      </c>
      <c r="J324" s="18">
        <f t="shared" si="13"/>
        <v>-0.53000000000000114</v>
      </c>
      <c r="K324" s="96">
        <v>1735</v>
      </c>
      <c r="L324" s="18">
        <f t="shared" si="14"/>
        <v>-919.550000000002</v>
      </c>
    </row>
    <row r="325" spans="1:13" x14ac:dyDescent="0.2">
      <c r="A325" s="12" t="s">
        <v>290</v>
      </c>
      <c r="B325" s="21" t="s">
        <v>291</v>
      </c>
      <c r="C325" s="26" t="s">
        <v>49</v>
      </c>
      <c r="D325" s="27" t="s">
        <v>50</v>
      </c>
      <c r="E325" s="28">
        <v>3329</v>
      </c>
      <c r="F325" s="18">
        <v>82.77</v>
      </c>
      <c r="G325" s="18">
        <v>82.24</v>
      </c>
      <c r="H325" s="98">
        <v>0</v>
      </c>
      <c r="I325" s="18">
        <f t="shared" si="12"/>
        <v>82.24</v>
      </c>
      <c r="J325" s="18">
        <f t="shared" si="13"/>
        <v>-0.53000000000000114</v>
      </c>
      <c r="K325" s="96">
        <v>988</v>
      </c>
      <c r="L325" s="18">
        <f t="shared" si="14"/>
        <v>-523.64000000000112</v>
      </c>
    </row>
    <row r="326" spans="1:13" x14ac:dyDescent="0.2">
      <c r="A326" s="12" t="s">
        <v>290</v>
      </c>
      <c r="B326" s="21" t="s">
        <v>291</v>
      </c>
      <c r="C326" s="29" t="s">
        <v>51</v>
      </c>
      <c r="D326" s="30" t="s">
        <v>52</v>
      </c>
      <c r="E326" s="28">
        <v>3331</v>
      </c>
      <c r="F326" s="18">
        <v>91.81</v>
      </c>
      <c r="G326" s="18">
        <v>91.28</v>
      </c>
      <c r="H326" s="98">
        <v>0</v>
      </c>
      <c r="I326" s="18">
        <f t="shared" si="12"/>
        <v>91.28</v>
      </c>
      <c r="J326" s="18">
        <f t="shared" si="13"/>
        <v>-0.53000000000000114</v>
      </c>
      <c r="K326" s="96">
        <v>231</v>
      </c>
      <c r="L326" s="18">
        <f t="shared" si="14"/>
        <v>-122.43000000000026</v>
      </c>
    </row>
    <row r="327" spans="1:13" x14ac:dyDescent="0.2">
      <c r="A327" s="20" t="s">
        <v>137</v>
      </c>
      <c r="B327" s="21" t="s">
        <v>138</v>
      </c>
      <c r="C327" s="26" t="s">
        <v>21</v>
      </c>
      <c r="D327" s="27" t="s">
        <v>22</v>
      </c>
      <c r="E327" s="28">
        <v>3301</v>
      </c>
      <c r="F327" s="18">
        <v>91.98</v>
      </c>
      <c r="G327" s="18">
        <v>91.45</v>
      </c>
      <c r="H327" s="98">
        <v>0</v>
      </c>
      <c r="I327" s="18">
        <f t="shared" ref="I327:I390" si="15">+G327+H327</f>
        <v>91.45</v>
      </c>
      <c r="J327" s="18">
        <f t="shared" ref="J327:J390" si="16">+I327-F327</f>
        <v>-0.53000000000000114</v>
      </c>
      <c r="K327" s="96">
        <v>99</v>
      </c>
      <c r="L327" s="18">
        <f t="shared" ref="L327:L390" si="17">+J327*K327</f>
        <v>-52.470000000000113</v>
      </c>
      <c r="M327" s="40">
        <v>-3238.3000000000061</v>
      </c>
    </row>
    <row r="328" spans="1:13" x14ac:dyDescent="0.2">
      <c r="A328" s="20" t="s">
        <v>137</v>
      </c>
      <c r="B328" s="21" t="s">
        <v>138</v>
      </c>
      <c r="C328" s="26" t="s">
        <v>23</v>
      </c>
      <c r="D328" s="27" t="s">
        <v>24</v>
      </c>
      <c r="E328" s="28">
        <v>3303</v>
      </c>
      <c r="F328" s="18">
        <v>99.79</v>
      </c>
      <c r="G328" s="18">
        <v>99.26</v>
      </c>
      <c r="H328" s="98">
        <v>0</v>
      </c>
      <c r="I328" s="18">
        <f t="shared" si="15"/>
        <v>99.26</v>
      </c>
      <c r="J328" s="18">
        <f t="shared" si="16"/>
        <v>-0.53000000000000114</v>
      </c>
      <c r="K328" s="96">
        <v>0</v>
      </c>
      <c r="L328" s="18">
        <f t="shared" si="17"/>
        <v>0</v>
      </c>
    </row>
    <row r="329" spans="1:13" x14ac:dyDescent="0.2">
      <c r="A329" s="20" t="s">
        <v>137</v>
      </c>
      <c r="B329" s="21" t="s">
        <v>138</v>
      </c>
      <c r="C329" s="26" t="s">
        <v>25</v>
      </c>
      <c r="D329" s="27" t="s">
        <v>26</v>
      </c>
      <c r="E329" s="28">
        <v>3305</v>
      </c>
      <c r="F329" s="18">
        <v>89.88</v>
      </c>
      <c r="G329" s="18">
        <v>89.35</v>
      </c>
      <c r="H329" s="98">
        <v>0</v>
      </c>
      <c r="I329" s="18">
        <f t="shared" si="15"/>
        <v>89.35</v>
      </c>
      <c r="J329" s="18">
        <f t="shared" si="16"/>
        <v>-0.53000000000000114</v>
      </c>
      <c r="K329" s="96">
        <v>0</v>
      </c>
      <c r="L329" s="18">
        <f t="shared" si="17"/>
        <v>0</v>
      </c>
    </row>
    <row r="330" spans="1:13" x14ac:dyDescent="0.2">
      <c r="A330" s="20" t="s">
        <v>137</v>
      </c>
      <c r="B330" s="21" t="s">
        <v>138</v>
      </c>
      <c r="C330" s="26" t="s">
        <v>27</v>
      </c>
      <c r="D330" s="27" t="s">
        <v>28</v>
      </c>
      <c r="E330" s="28">
        <v>3307</v>
      </c>
      <c r="F330" s="18">
        <v>98.48</v>
      </c>
      <c r="G330" s="18">
        <v>97.95</v>
      </c>
      <c r="H330" s="98">
        <v>0</v>
      </c>
      <c r="I330" s="18">
        <f t="shared" si="15"/>
        <v>97.95</v>
      </c>
      <c r="J330" s="18">
        <f t="shared" si="16"/>
        <v>-0.53000000000000114</v>
      </c>
      <c r="K330" s="96">
        <v>0</v>
      </c>
      <c r="L330" s="18">
        <f t="shared" si="17"/>
        <v>0</v>
      </c>
    </row>
    <row r="331" spans="1:13" x14ac:dyDescent="0.2">
      <c r="A331" s="20" t="s">
        <v>137</v>
      </c>
      <c r="B331" s="21" t="s">
        <v>138</v>
      </c>
      <c r="C331" s="26" t="s">
        <v>29</v>
      </c>
      <c r="D331" s="27" t="s">
        <v>30</v>
      </c>
      <c r="E331" s="28">
        <v>3309</v>
      </c>
      <c r="F331" s="18">
        <v>60.96</v>
      </c>
      <c r="G331" s="18">
        <v>60.43</v>
      </c>
      <c r="H331" s="98">
        <v>0</v>
      </c>
      <c r="I331" s="18">
        <f t="shared" si="15"/>
        <v>60.43</v>
      </c>
      <c r="J331" s="18">
        <f t="shared" si="16"/>
        <v>-0.53000000000000114</v>
      </c>
      <c r="K331" s="96">
        <v>667</v>
      </c>
      <c r="L331" s="18">
        <f t="shared" si="17"/>
        <v>-353.51000000000079</v>
      </c>
    </row>
    <row r="332" spans="1:13" x14ac:dyDescent="0.2">
      <c r="A332" s="20" t="s">
        <v>137</v>
      </c>
      <c r="B332" s="21" t="s">
        <v>138</v>
      </c>
      <c r="C332" s="26" t="s">
        <v>31</v>
      </c>
      <c r="D332" s="27" t="s">
        <v>32</v>
      </c>
      <c r="E332" s="28">
        <v>3311</v>
      </c>
      <c r="F332" s="18">
        <v>77.930000000000007</v>
      </c>
      <c r="G332" s="18">
        <v>77.400000000000006</v>
      </c>
      <c r="H332" s="98">
        <v>0</v>
      </c>
      <c r="I332" s="18">
        <f t="shared" si="15"/>
        <v>77.400000000000006</v>
      </c>
      <c r="J332" s="18">
        <f t="shared" si="16"/>
        <v>-0.53000000000000114</v>
      </c>
      <c r="K332" s="96">
        <v>522</v>
      </c>
      <c r="L332" s="18">
        <f t="shared" si="17"/>
        <v>-276.66000000000059</v>
      </c>
    </row>
    <row r="333" spans="1:13" x14ac:dyDescent="0.2">
      <c r="A333" s="20" t="s">
        <v>137</v>
      </c>
      <c r="B333" s="21" t="s">
        <v>138</v>
      </c>
      <c r="C333" s="26" t="s">
        <v>33</v>
      </c>
      <c r="D333" s="27" t="s">
        <v>34</v>
      </c>
      <c r="E333" s="28">
        <v>3313</v>
      </c>
      <c r="F333" s="18">
        <v>82.89</v>
      </c>
      <c r="G333" s="18">
        <v>82.36</v>
      </c>
      <c r="H333" s="98">
        <v>0</v>
      </c>
      <c r="I333" s="18">
        <f t="shared" si="15"/>
        <v>82.36</v>
      </c>
      <c r="J333" s="18">
        <f t="shared" si="16"/>
        <v>-0.53000000000000114</v>
      </c>
      <c r="K333" s="96">
        <v>0</v>
      </c>
      <c r="L333" s="18">
        <f t="shared" si="17"/>
        <v>0</v>
      </c>
    </row>
    <row r="334" spans="1:13" x14ac:dyDescent="0.2">
      <c r="A334" s="20" t="s">
        <v>137</v>
      </c>
      <c r="B334" s="21" t="s">
        <v>138</v>
      </c>
      <c r="C334" s="26" t="s">
        <v>35</v>
      </c>
      <c r="D334" s="27" t="s">
        <v>36</v>
      </c>
      <c r="E334" s="28">
        <v>3315</v>
      </c>
      <c r="F334" s="18">
        <v>94.43</v>
      </c>
      <c r="G334" s="18">
        <v>93.9</v>
      </c>
      <c r="H334" s="98">
        <v>0</v>
      </c>
      <c r="I334" s="18">
        <f t="shared" si="15"/>
        <v>93.9</v>
      </c>
      <c r="J334" s="18">
        <f t="shared" si="16"/>
        <v>-0.53000000000000114</v>
      </c>
      <c r="K334" s="96">
        <v>80</v>
      </c>
      <c r="L334" s="18">
        <f t="shared" si="17"/>
        <v>-42.400000000000091</v>
      </c>
    </row>
    <row r="335" spans="1:13" x14ac:dyDescent="0.2">
      <c r="A335" s="20" t="s">
        <v>137</v>
      </c>
      <c r="B335" s="21" t="s">
        <v>138</v>
      </c>
      <c r="C335" s="26" t="s">
        <v>37</v>
      </c>
      <c r="D335" s="27" t="s">
        <v>38</v>
      </c>
      <c r="E335" s="28">
        <v>3317</v>
      </c>
      <c r="F335" s="18">
        <v>60.51</v>
      </c>
      <c r="G335" s="18">
        <v>59.98</v>
      </c>
      <c r="H335" s="98">
        <v>0</v>
      </c>
      <c r="I335" s="18">
        <f t="shared" si="15"/>
        <v>59.98</v>
      </c>
      <c r="J335" s="18">
        <f t="shared" si="16"/>
        <v>-0.53000000000000114</v>
      </c>
      <c r="K335" s="96">
        <v>0</v>
      </c>
      <c r="L335" s="18">
        <f t="shared" si="17"/>
        <v>0</v>
      </c>
    </row>
    <row r="336" spans="1:13" x14ac:dyDescent="0.2">
      <c r="A336" s="20" t="s">
        <v>137</v>
      </c>
      <c r="B336" s="21" t="s">
        <v>138</v>
      </c>
      <c r="C336" s="26" t="s">
        <v>39</v>
      </c>
      <c r="D336" s="27" t="s">
        <v>40</v>
      </c>
      <c r="E336" s="28">
        <v>3319</v>
      </c>
      <c r="F336" s="18">
        <v>72.489999999999995</v>
      </c>
      <c r="G336" s="18">
        <v>71.959999999999994</v>
      </c>
      <c r="H336" s="98">
        <v>0</v>
      </c>
      <c r="I336" s="18">
        <f t="shared" si="15"/>
        <v>71.959999999999994</v>
      </c>
      <c r="J336" s="18">
        <f t="shared" si="16"/>
        <v>-0.53000000000000114</v>
      </c>
      <c r="K336" s="96">
        <v>730</v>
      </c>
      <c r="L336" s="18">
        <f t="shared" si="17"/>
        <v>-386.90000000000083</v>
      </c>
    </row>
    <row r="337" spans="1:13" x14ac:dyDescent="0.2">
      <c r="A337" s="20" t="s">
        <v>137</v>
      </c>
      <c r="B337" s="21" t="s">
        <v>138</v>
      </c>
      <c r="C337" s="26" t="s">
        <v>41</v>
      </c>
      <c r="D337" s="27" t="s">
        <v>42</v>
      </c>
      <c r="E337" s="28">
        <v>3321</v>
      </c>
      <c r="F337" s="18">
        <v>80.34</v>
      </c>
      <c r="G337" s="18">
        <v>79.81</v>
      </c>
      <c r="H337" s="98">
        <v>0</v>
      </c>
      <c r="I337" s="18">
        <f t="shared" si="15"/>
        <v>79.81</v>
      </c>
      <c r="J337" s="18">
        <f t="shared" si="16"/>
        <v>-0.53000000000000114</v>
      </c>
      <c r="K337" s="96">
        <v>1289</v>
      </c>
      <c r="L337" s="18">
        <f t="shared" si="17"/>
        <v>-683.17000000000144</v>
      </c>
    </row>
    <row r="338" spans="1:13" x14ac:dyDescent="0.2">
      <c r="A338" s="20" t="s">
        <v>137</v>
      </c>
      <c r="B338" s="21" t="s">
        <v>138</v>
      </c>
      <c r="C338" s="26" t="s">
        <v>43</v>
      </c>
      <c r="D338" s="27" t="s">
        <v>44</v>
      </c>
      <c r="E338" s="28">
        <v>3323</v>
      </c>
      <c r="F338" s="18">
        <v>51.65</v>
      </c>
      <c r="G338" s="18">
        <v>51.12</v>
      </c>
      <c r="H338" s="98">
        <v>0</v>
      </c>
      <c r="I338" s="18">
        <f t="shared" si="15"/>
        <v>51.12</v>
      </c>
      <c r="J338" s="18">
        <f t="shared" si="16"/>
        <v>-0.53000000000000114</v>
      </c>
      <c r="K338" s="96">
        <v>100</v>
      </c>
      <c r="L338" s="18">
        <f t="shared" si="17"/>
        <v>-53.000000000000114</v>
      </c>
    </row>
    <row r="339" spans="1:13" x14ac:dyDescent="0.2">
      <c r="A339" s="20" t="s">
        <v>137</v>
      </c>
      <c r="B339" s="21" t="s">
        <v>138</v>
      </c>
      <c r="C339" s="26" t="s">
        <v>45</v>
      </c>
      <c r="D339" s="27" t="s">
        <v>46</v>
      </c>
      <c r="E339" s="28">
        <v>3325</v>
      </c>
      <c r="F339" s="18">
        <v>65.44</v>
      </c>
      <c r="G339" s="18">
        <v>64.91</v>
      </c>
      <c r="H339" s="98">
        <v>0</v>
      </c>
      <c r="I339" s="18">
        <f t="shared" si="15"/>
        <v>64.91</v>
      </c>
      <c r="J339" s="18">
        <f t="shared" si="16"/>
        <v>-0.53000000000000114</v>
      </c>
      <c r="K339" s="96">
        <v>1137</v>
      </c>
      <c r="L339" s="18">
        <f t="shared" si="17"/>
        <v>-602.61000000000126</v>
      </c>
    </row>
    <row r="340" spans="1:13" x14ac:dyDescent="0.2">
      <c r="A340" s="20" t="s">
        <v>137</v>
      </c>
      <c r="B340" s="21" t="s">
        <v>138</v>
      </c>
      <c r="C340" s="26" t="s">
        <v>47</v>
      </c>
      <c r="D340" s="27" t="s">
        <v>48</v>
      </c>
      <c r="E340" s="28">
        <v>3327</v>
      </c>
      <c r="F340" s="18">
        <v>72.489999999999995</v>
      </c>
      <c r="G340" s="18">
        <v>71.959999999999994</v>
      </c>
      <c r="H340" s="98">
        <v>0</v>
      </c>
      <c r="I340" s="18">
        <f t="shared" si="15"/>
        <v>71.959999999999994</v>
      </c>
      <c r="J340" s="18">
        <f t="shared" si="16"/>
        <v>-0.53000000000000114</v>
      </c>
      <c r="K340" s="96">
        <v>1117</v>
      </c>
      <c r="L340" s="18">
        <f t="shared" si="17"/>
        <v>-592.01000000000124</v>
      </c>
    </row>
    <row r="341" spans="1:13" x14ac:dyDescent="0.2">
      <c r="A341" s="20" t="s">
        <v>137</v>
      </c>
      <c r="B341" s="21" t="s">
        <v>138</v>
      </c>
      <c r="C341" s="26" t="s">
        <v>49</v>
      </c>
      <c r="D341" s="27" t="s">
        <v>50</v>
      </c>
      <c r="E341" s="28">
        <v>3329</v>
      </c>
      <c r="F341" s="18">
        <v>77.48</v>
      </c>
      <c r="G341" s="18">
        <v>76.95</v>
      </c>
      <c r="H341" s="98">
        <v>0</v>
      </c>
      <c r="I341" s="18">
        <f t="shared" si="15"/>
        <v>76.95</v>
      </c>
      <c r="J341" s="18">
        <f t="shared" si="16"/>
        <v>-0.53000000000000114</v>
      </c>
      <c r="K341" s="96">
        <v>59</v>
      </c>
      <c r="L341" s="18">
        <f t="shared" si="17"/>
        <v>-31.270000000000067</v>
      </c>
    </row>
    <row r="342" spans="1:13" x14ac:dyDescent="0.2">
      <c r="A342" s="20" t="s">
        <v>137</v>
      </c>
      <c r="B342" s="21" t="s">
        <v>138</v>
      </c>
      <c r="C342" s="29" t="s">
        <v>51</v>
      </c>
      <c r="D342" s="30" t="s">
        <v>52</v>
      </c>
      <c r="E342" s="28">
        <v>3331</v>
      </c>
      <c r="F342" s="18">
        <v>85.99</v>
      </c>
      <c r="G342" s="18">
        <v>85.46</v>
      </c>
      <c r="H342" s="98">
        <v>0</v>
      </c>
      <c r="I342" s="18">
        <f t="shared" si="15"/>
        <v>85.46</v>
      </c>
      <c r="J342" s="18">
        <f t="shared" si="16"/>
        <v>-0.53000000000000114</v>
      </c>
      <c r="K342" s="96">
        <v>310</v>
      </c>
      <c r="L342" s="18">
        <f t="shared" si="17"/>
        <v>-164.30000000000035</v>
      </c>
    </row>
    <row r="343" spans="1:13" x14ac:dyDescent="0.2">
      <c r="A343" s="12" t="s">
        <v>222</v>
      </c>
      <c r="B343" s="21" t="s">
        <v>223</v>
      </c>
      <c r="C343" s="26" t="s">
        <v>21</v>
      </c>
      <c r="D343" s="27" t="s">
        <v>22</v>
      </c>
      <c r="E343" s="28">
        <v>3301</v>
      </c>
      <c r="F343" s="18">
        <v>139.29</v>
      </c>
      <c r="G343" s="18">
        <v>135.51</v>
      </c>
      <c r="H343" s="98">
        <v>0</v>
      </c>
      <c r="I343" s="18">
        <f t="shared" si="15"/>
        <v>135.51</v>
      </c>
      <c r="J343" s="18">
        <f t="shared" si="16"/>
        <v>-3.7800000000000011</v>
      </c>
      <c r="K343" s="96">
        <v>190</v>
      </c>
      <c r="L343" s="18">
        <f t="shared" si="17"/>
        <v>-718.20000000000027</v>
      </c>
      <c r="M343" s="40">
        <v>-144532.08000000002</v>
      </c>
    </row>
    <row r="344" spans="1:13" x14ac:dyDescent="0.2">
      <c r="A344" s="12" t="s">
        <v>222</v>
      </c>
      <c r="B344" s="21" t="s">
        <v>223</v>
      </c>
      <c r="C344" s="26" t="s">
        <v>23</v>
      </c>
      <c r="D344" s="27" t="s">
        <v>24</v>
      </c>
      <c r="E344" s="28">
        <v>3303</v>
      </c>
      <c r="F344" s="18">
        <v>151.87</v>
      </c>
      <c r="G344" s="18">
        <v>148.09</v>
      </c>
      <c r="H344" s="98">
        <v>0</v>
      </c>
      <c r="I344" s="18">
        <f t="shared" si="15"/>
        <v>148.09</v>
      </c>
      <c r="J344" s="18">
        <f t="shared" si="16"/>
        <v>-3.7800000000000011</v>
      </c>
      <c r="K344" s="96">
        <v>0</v>
      </c>
      <c r="L344" s="18">
        <f t="shared" si="17"/>
        <v>0</v>
      </c>
    </row>
    <row r="345" spans="1:13" x14ac:dyDescent="0.2">
      <c r="A345" s="12" t="s">
        <v>222</v>
      </c>
      <c r="B345" s="21" t="s">
        <v>223</v>
      </c>
      <c r="C345" s="26" t="s">
        <v>25</v>
      </c>
      <c r="D345" s="27" t="s">
        <v>26</v>
      </c>
      <c r="E345" s="28">
        <v>3305</v>
      </c>
      <c r="F345" s="18">
        <v>136.03</v>
      </c>
      <c r="G345" s="18">
        <v>132.25</v>
      </c>
      <c r="H345" s="98">
        <v>0</v>
      </c>
      <c r="I345" s="18">
        <f t="shared" si="15"/>
        <v>132.25</v>
      </c>
      <c r="J345" s="18">
        <f t="shared" si="16"/>
        <v>-3.7800000000000011</v>
      </c>
      <c r="K345" s="96">
        <v>0</v>
      </c>
      <c r="L345" s="18">
        <f t="shared" si="17"/>
        <v>0</v>
      </c>
    </row>
    <row r="346" spans="1:13" x14ac:dyDescent="0.2">
      <c r="A346" s="12" t="s">
        <v>222</v>
      </c>
      <c r="B346" s="21" t="s">
        <v>223</v>
      </c>
      <c r="C346" s="26" t="s">
        <v>27</v>
      </c>
      <c r="D346" s="27" t="s">
        <v>28</v>
      </c>
      <c r="E346" s="28">
        <v>3307</v>
      </c>
      <c r="F346" s="18">
        <v>148.6</v>
      </c>
      <c r="G346" s="18">
        <v>144.82</v>
      </c>
      <c r="H346" s="98">
        <v>0</v>
      </c>
      <c r="I346" s="18">
        <f t="shared" si="15"/>
        <v>144.82</v>
      </c>
      <c r="J346" s="18">
        <f t="shared" si="16"/>
        <v>-3.7800000000000011</v>
      </c>
      <c r="K346" s="96">
        <v>0</v>
      </c>
      <c r="L346" s="18">
        <f t="shared" si="17"/>
        <v>0</v>
      </c>
    </row>
    <row r="347" spans="1:13" x14ac:dyDescent="0.2">
      <c r="A347" s="12" t="s">
        <v>222</v>
      </c>
      <c r="B347" s="21" t="s">
        <v>223</v>
      </c>
      <c r="C347" s="26" t="s">
        <v>29</v>
      </c>
      <c r="D347" s="27" t="s">
        <v>30</v>
      </c>
      <c r="E347" s="28">
        <v>3309</v>
      </c>
      <c r="F347" s="18">
        <v>90.26</v>
      </c>
      <c r="G347" s="18">
        <v>86.48</v>
      </c>
      <c r="H347" s="98">
        <v>0</v>
      </c>
      <c r="I347" s="18">
        <f t="shared" si="15"/>
        <v>86.48</v>
      </c>
      <c r="J347" s="18">
        <f t="shared" si="16"/>
        <v>-3.7800000000000011</v>
      </c>
      <c r="K347" s="96">
        <v>1001</v>
      </c>
      <c r="L347" s="18">
        <f t="shared" si="17"/>
        <v>-3783.7800000000011</v>
      </c>
    </row>
    <row r="348" spans="1:13" x14ac:dyDescent="0.2">
      <c r="A348" s="12" t="s">
        <v>222</v>
      </c>
      <c r="B348" s="21" t="s">
        <v>223</v>
      </c>
      <c r="C348" s="26" t="s">
        <v>31</v>
      </c>
      <c r="D348" s="27" t="s">
        <v>32</v>
      </c>
      <c r="E348" s="28">
        <v>3311</v>
      </c>
      <c r="F348" s="18">
        <v>117.54</v>
      </c>
      <c r="G348" s="18">
        <v>113.76</v>
      </c>
      <c r="H348" s="98">
        <v>0</v>
      </c>
      <c r="I348" s="18">
        <f t="shared" si="15"/>
        <v>113.76</v>
      </c>
      <c r="J348" s="18">
        <f t="shared" si="16"/>
        <v>-3.7800000000000011</v>
      </c>
      <c r="K348" s="96">
        <v>1554</v>
      </c>
      <c r="L348" s="18">
        <f t="shared" si="17"/>
        <v>-5874.1200000000017</v>
      </c>
    </row>
    <row r="349" spans="1:13" x14ac:dyDescent="0.2">
      <c r="A349" s="12" t="s">
        <v>222</v>
      </c>
      <c r="B349" s="21" t="s">
        <v>223</v>
      </c>
      <c r="C349" s="26" t="s">
        <v>33</v>
      </c>
      <c r="D349" s="27" t="s">
        <v>34</v>
      </c>
      <c r="E349" s="28">
        <v>3313</v>
      </c>
      <c r="F349" s="18">
        <v>125.39</v>
      </c>
      <c r="G349" s="18">
        <v>121.61</v>
      </c>
      <c r="H349" s="98">
        <v>0</v>
      </c>
      <c r="I349" s="18">
        <f t="shared" si="15"/>
        <v>121.61</v>
      </c>
      <c r="J349" s="18">
        <f t="shared" si="16"/>
        <v>-3.7800000000000011</v>
      </c>
      <c r="K349" s="96">
        <v>0</v>
      </c>
      <c r="L349" s="18">
        <f t="shared" si="17"/>
        <v>0</v>
      </c>
    </row>
    <row r="350" spans="1:13" x14ac:dyDescent="0.2">
      <c r="A350" s="12" t="s">
        <v>222</v>
      </c>
      <c r="B350" s="21" t="s">
        <v>223</v>
      </c>
      <c r="C350" s="26" t="s">
        <v>35</v>
      </c>
      <c r="D350" s="27" t="s">
        <v>36</v>
      </c>
      <c r="E350" s="28">
        <v>3315</v>
      </c>
      <c r="F350" s="18">
        <v>143.41</v>
      </c>
      <c r="G350" s="18">
        <v>139.63</v>
      </c>
      <c r="H350" s="98">
        <v>0</v>
      </c>
      <c r="I350" s="18">
        <f t="shared" si="15"/>
        <v>139.63</v>
      </c>
      <c r="J350" s="18">
        <f t="shared" si="16"/>
        <v>-3.7800000000000011</v>
      </c>
      <c r="K350" s="96">
        <v>0</v>
      </c>
      <c r="L350" s="18">
        <f t="shared" si="17"/>
        <v>0</v>
      </c>
    </row>
    <row r="351" spans="1:13" x14ac:dyDescent="0.2">
      <c r="A351" s="12" t="s">
        <v>222</v>
      </c>
      <c r="B351" s="21" t="s">
        <v>223</v>
      </c>
      <c r="C351" s="26" t="s">
        <v>37</v>
      </c>
      <c r="D351" s="27" t="s">
        <v>38</v>
      </c>
      <c r="E351" s="28">
        <v>3317</v>
      </c>
      <c r="F351" s="18">
        <v>89.72</v>
      </c>
      <c r="G351" s="18">
        <v>85.94</v>
      </c>
      <c r="H351" s="98">
        <v>0</v>
      </c>
      <c r="I351" s="18">
        <f t="shared" si="15"/>
        <v>85.94</v>
      </c>
      <c r="J351" s="18">
        <f t="shared" si="16"/>
        <v>-3.7800000000000011</v>
      </c>
      <c r="K351" s="96">
        <v>0</v>
      </c>
      <c r="L351" s="18">
        <f t="shared" si="17"/>
        <v>0</v>
      </c>
    </row>
    <row r="352" spans="1:13" x14ac:dyDescent="0.2">
      <c r="A352" s="12" t="s">
        <v>222</v>
      </c>
      <c r="B352" s="21" t="s">
        <v>223</v>
      </c>
      <c r="C352" s="26" t="s">
        <v>39</v>
      </c>
      <c r="D352" s="27" t="s">
        <v>40</v>
      </c>
      <c r="E352" s="28">
        <v>3319</v>
      </c>
      <c r="F352" s="18">
        <v>109.08</v>
      </c>
      <c r="G352" s="18">
        <v>105.3</v>
      </c>
      <c r="H352" s="98">
        <v>0</v>
      </c>
      <c r="I352" s="18">
        <f t="shared" si="15"/>
        <v>105.3</v>
      </c>
      <c r="J352" s="18">
        <f t="shared" si="16"/>
        <v>-3.7800000000000011</v>
      </c>
      <c r="K352" s="96">
        <v>106</v>
      </c>
      <c r="L352" s="18">
        <f t="shared" si="17"/>
        <v>-400.68000000000012</v>
      </c>
    </row>
    <row r="353" spans="1:13" x14ac:dyDescent="0.2">
      <c r="A353" s="12" t="s">
        <v>222</v>
      </c>
      <c r="B353" s="21" t="s">
        <v>223</v>
      </c>
      <c r="C353" s="26" t="s">
        <v>41</v>
      </c>
      <c r="D353" s="27" t="s">
        <v>42</v>
      </c>
      <c r="E353" s="28">
        <v>3321</v>
      </c>
      <c r="F353" s="18">
        <v>121.6</v>
      </c>
      <c r="G353" s="18">
        <v>117.82</v>
      </c>
      <c r="H353" s="98">
        <v>0</v>
      </c>
      <c r="I353" s="18">
        <f t="shared" si="15"/>
        <v>117.82</v>
      </c>
      <c r="J353" s="18">
        <f t="shared" si="16"/>
        <v>-3.7800000000000011</v>
      </c>
      <c r="K353" s="96">
        <v>1516</v>
      </c>
      <c r="L353" s="18">
        <f t="shared" si="17"/>
        <v>-5730.4800000000014</v>
      </c>
    </row>
    <row r="354" spans="1:13" x14ac:dyDescent="0.2">
      <c r="A354" s="12" t="s">
        <v>222</v>
      </c>
      <c r="B354" s="21" t="s">
        <v>223</v>
      </c>
      <c r="C354" s="26" t="s">
        <v>43</v>
      </c>
      <c r="D354" s="27" t="s">
        <v>44</v>
      </c>
      <c r="E354" s="28">
        <v>3323</v>
      </c>
      <c r="F354" s="18">
        <v>75.849999999999994</v>
      </c>
      <c r="G354" s="18">
        <v>72.069999999999993</v>
      </c>
      <c r="H354" s="98">
        <v>0</v>
      </c>
      <c r="I354" s="18">
        <f t="shared" si="15"/>
        <v>72.069999999999993</v>
      </c>
      <c r="J354" s="18">
        <f t="shared" si="16"/>
        <v>-3.7800000000000011</v>
      </c>
      <c r="K354" s="96">
        <v>1367</v>
      </c>
      <c r="L354" s="18">
        <f t="shared" si="17"/>
        <v>-5167.2600000000011</v>
      </c>
    </row>
    <row r="355" spans="1:13" x14ac:dyDescent="0.2">
      <c r="A355" s="12" t="s">
        <v>222</v>
      </c>
      <c r="B355" s="21" t="s">
        <v>223</v>
      </c>
      <c r="C355" s="26" t="s">
        <v>45</v>
      </c>
      <c r="D355" s="27" t="s">
        <v>46</v>
      </c>
      <c r="E355" s="28">
        <v>3325</v>
      </c>
      <c r="F355" s="18">
        <v>97.74</v>
      </c>
      <c r="G355" s="18">
        <v>93.96</v>
      </c>
      <c r="H355" s="98">
        <v>0</v>
      </c>
      <c r="I355" s="18">
        <f t="shared" si="15"/>
        <v>93.96</v>
      </c>
      <c r="J355" s="18">
        <f t="shared" si="16"/>
        <v>-3.7800000000000011</v>
      </c>
      <c r="K355" s="96">
        <v>12197</v>
      </c>
      <c r="L355" s="18">
        <f t="shared" si="17"/>
        <v>-46104.660000000011</v>
      </c>
    </row>
    <row r="356" spans="1:13" x14ac:dyDescent="0.2">
      <c r="A356" s="12" t="s">
        <v>222</v>
      </c>
      <c r="B356" s="21" t="s">
        <v>223</v>
      </c>
      <c r="C356" s="26" t="s">
        <v>47</v>
      </c>
      <c r="D356" s="27" t="s">
        <v>48</v>
      </c>
      <c r="E356" s="28">
        <v>3327</v>
      </c>
      <c r="F356" s="18">
        <v>109.08</v>
      </c>
      <c r="G356" s="18">
        <v>105.3</v>
      </c>
      <c r="H356" s="98">
        <v>0</v>
      </c>
      <c r="I356" s="18">
        <f t="shared" si="15"/>
        <v>105.3</v>
      </c>
      <c r="J356" s="18">
        <f t="shared" si="16"/>
        <v>-3.7800000000000011</v>
      </c>
      <c r="K356" s="96">
        <v>17672</v>
      </c>
      <c r="L356" s="18">
        <f t="shared" si="17"/>
        <v>-66800.160000000018</v>
      </c>
    </row>
    <row r="357" spans="1:13" x14ac:dyDescent="0.2">
      <c r="A357" s="12" t="s">
        <v>222</v>
      </c>
      <c r="B357" s="21" t="s">
        <v>223</v>
      </c>
      <c r="C357" s="26" t="s">
        <v>49</v>
      </c>
      <c r="D357" s="27" t="s">
        <v>50</v>
      </c>
      <c r="E357" s="28">
        <v>3329</v>
      </c>
      <c r="F357" s="18">
        <v>117.02</v>
      </c>
      <c r="G357" s="18">
        <v>113.24</v>
      </c>
      <c r="H357" s="98">
        <v>0</v>
      </c>
      <c r="I357" s="18">
        <f t="shared" si="15"/>
        <v>113.24</v>
      </c>
      <c r="J357" s="18">
        <f t="shared" si="16"/>
        <v>-3.7800000000000011</v>
      </c>
      <c r="K357" s="96">
        <v>1548</v>
      </c>
      <c r="L357" s="18">
        <f t="shared" si="17"/>
        <v>-5851.4400000000014</v>
      </c>
    </row>
    <row r="358" spans="1:13" x14ac:dyDescent="0.2">
      <c r="A358" s="12" t="s">
        <v>222</v>
      </c>
      <c r="B358" s="21" t="s">
        <v>223</v>
      </c>
      <c r="C358" s="29" t="s">
        <v>51</v>
      </c>
      <c r="D358" s="30" t="s">
        <v>52</v>
      </c>
      <c r="E358" s="28">
        <v>3331</v>
      </c>
      <c r="F358" s="18">
        <v>130.79</v>
      </c>
      <c r="G358" s="18">
        <v>127.01</v>
      </c>
      <c r="H358" s="98">
        <v>0</v>
      </c>
      <c r="I358" s="18">
        <f t="shared" si="15"/>
        <v>127.01</v>
      </c>
      <c r="J358" s="18">
        <f t="shared" si="16"/>
        <v>-3.7799999999999869</v>
      </c>
      <c r="K358" s="96">
        <v>1085</v>
      </c>
      <c r="L358" s="18">
        <f t="shared" si="17"/>
        <v>-4101.2999999999856</v>
      </c>
    </row>
    <row r="359" spans="1:13" x14ac:dyDescent="0.2">
      <c r="A359" s="12" t="s">
        <v>320</v>
      </c>
      <c r="B359" s="12" t="s">
        <v>321</v>
      </c>
      <c r="C359" s="26" t="s">
        <v>21</v>
      </c>
      <c r="D359" s="27" t="s">
        <v>22</v>
      </c>
      <c r="E359" s="28">
        <v>3301</v>
      </c>
      <c r="F359" s="18">
        <v>117.14</v>
      </c>
      <c r="G359" s="18">
        <v>116.14</v>
      </c>
      <c r="H359" s="98">
        <v>0</v>
      </c>
      <c r="I359" s="18">
        <f t="shared" si="15"/>
        <v>116.14</v>
      </c>
      <c r="J359" s="18">
        <f t="shared" si="16"/>
        <v>-1</v>
      </c>
      <c r="K359" s="96">
        <v>0</v>
      </c>
      <c r="L359" s="18">
        <f t="shared" si="17"/>
        <v>0</v>
      </c>
      <c r="M359" s="40">
        <v>-2630.0000000000009</v>
      </c>
    </row>
    <row r="360" spans="1:13" x14ac:dyDescent="0.2">
      <c r="A360" s="12" t="s">
        <v>320</v>
      </c>
      <c r="B360" s="12" t="s">
        <v>321</v>
      </c>
      <c r="C360" s="26" t="s">
        <v>23</v>
      </c>
      <c r="D360" s="27" t="s">
        <v>24</v>
      </c>
      <c r="E360" s="28">
        <v>3303</v>
      </c>
      <c r="F360" s="18">
        <v>127.51</v>
      </c>
      <c r="G360" s="18">
        <v>126.51</v>
      </c>
      <c r="H360" s="98">
        <v>0</v>
      </c>
      <c r="I360" s="18">
        <f t="shared" si="15"/>
        <v>126.51</v>
      </c>
      <c r="J360" s="18">
        <f t="shared" si="16"/>
        <v>-1</v>
      </c>
      <c r="K360" s="96">
        <v>0</v>
      </c>
      <c r="L360" s="18">
        <f t="shared" si="17"/>
        <v>0</v>
      </c>
    </row>
    <row r="361" spans="1:13" x14ac:dyDescent="0.2">
      <c r="A361" s="12" t="s">
        <v>320</v>
      </c>
      <c r="B361" s="12" t="s">
        <v>321</v>
      </c>
      <c r="C361" s="26" t="s">
        <v>25</v>
      </c>
      <c r="D361" s="27" t="s">
        <v>26</v>
      </c>
      <c r="E361" s="28">
        <v>3305</v>
      </c>
      <c r="F361" s="18">
        <v>114.51</v>
      </c>
      <c r="G361" s="18">
        <v>113.51</v>
      </c>
      <c r="H361" s="98">
        <v>0</v>
      </c>
      <c r="I361" s="18">
        <f t="shared" si="15"/>
        <v>113.51</v>
      </c>
      <c r="J361" s="18">
        <f t="shared" si="16"/>
        <v>-1</v>
      </c>
      <c r="K361" s="96">
        <v>0</v>
      </c>
      <c r="L361" s="18">
        <f t="shared" si="17"/>
        <v>0</v>
      </c>
    </row>
    <row r="362" spans="1:13" x14ac:dyDescent="0.2">
      <c r="A362" s="12" t="s">
        <v>320</v>
      </c>
      <c r="B362" s="12" t="s">
        <v>321</v>
      </c>
      <c r="C362" s="26" t="s">
        <v>27</v>
      </c>
      <c r="D362" s="27" t="s">
        <v>28</v>
      </c>
      <c r="E362" s="28">
        <v>3307</v>
      </c>
      <c r="F362" s="18">
        <v>125.52</v>
      </c>
      <c r="G362" s="18">
        <v>124.52</v>
      </c>
      <c r="H362" s="98">
        <v>0</v>
      </c>
      <c r="I362" s="18">
        <f t="shared" si="15"/>
        <v>124.52</v>
      </c>
      <c r="J362" s="18">
        <f t="shared" si="16"/>
        <v>-1</v>
      </c>
      <c r="K362" s="96">
        <v>0</v>
      </c>
      <c r="L362" s="18">
        <f t="shared" si="17"/>
        <v>0</v>
      </c>
    </row>
    <row r="363" spans="1:13" x14ac:dyDescent="0.2">
      <c r="A363" s="12" t="s">
        <v>320</v>
      </c>
      <c r="B363" s="12" t="s">
        <v>321</v>
      </c>
      <c r="C363" s="26" t="s">
        <v>29</v>
      </c>
      <c r="D363" s="27" t="s">
        <v>30</v>
      </c>
      <c r="E363" s="28">
        <v>3309</v>
      </c>
      <c r="F363" s="18">
        <v>76.55</v>
      </c>
      <c r="G363" s="18">
        <v>75.55</v>
      </c>
      <c r="H363" s="98">
        <v>0</v>
      </c>
      <c r="I363" s="18">
        <f t="shared" si="15"/>
        <v>75.55</v>
      </c>
      <c r="J363" s="18">
        <f t="shared" si="16"/>
        <v>-1</v>
      </c>
      <c r="K363" s="96">
        <v>120</v>
      </c>
      <c r="L363" s="18">
        <f t="shared" si="17"/>
        <v>-120</v>
      </c>
    </row>
    <row r="364" spans="1:13" x14ac:dyDescent="0.2">
      <c r="A364" s="12" t="s">
        <v>320</v>
      </c>
      <c r="B364" s="12" t="s">
        <v>321</v>
      </c>
      <c r="C364" s="26" t="s">
        <v>31</v>
      </c>
      <c r="D364" s="27" t="s">
        <v>32</v>
      </c>
      <c r="E364" s="28">
        <v>3311</v>
      </c>
      <c r="F364" s="18">
        <v>98.93</v>
      </c>
      <c r="G364" s="18">
        <v>97.93</v>
      </c>
      <c r="H364" s="98">
        <v>0</v>
      </c>
      <c r="I364" s="18">
        <f t="shared" si="15"/>
        <v>97.93</v>
      </c>
      <c r="J364" s="18">
        <f t="shared" si="16"/>
        <v>-1</v>
      </c>
      <c r="K364" s="96">
        <v>0</v>
      </c>
      <c r="L364" s="18">
        <f t="shared" si="17"/>
        <v>0</v>
      </c>
    </row>
    <row r="365" spans="1:13" x14ac:dyDescent="0.2">
      <c r="A365" s="12" t="s">
        <v>320</v>
      </c>
      <c r="B365" s="12" t="s">
        <v>321</v>
      </c>
      <c r="C365" s="26" t="s">
        <v>33</v>
      </c>
      <c r="D365" s="27" t="s">
        <v>34</v>
      </c>
      <c r="E365" s="28">
        <v>3313</v>
      </c>
      <c r="F365" s="18">
        <v>105.39</v>
      </c>
      <c r="G365" s="18">
        <v>104.39</v>
      </c>
      <c r="H365" s="98">
        <v>0</v>
      </c>
      <c r="I365" s="18">
        <f t="shared" si="15"/>
        <v>104.39</v>
      </c>
      <c r="J365" s="18">
        <f t="shared" si="16"/>
        <v>-1</v>
      </c>
      <c r="K365" s="96">
        <v>0</v>
      </c>
      <c r="L365" s="18">
        <f t="shared" si="17"/>
        <v>0</v>
      </c>
    </row>
    <row r="366" spans="1:13" x14ac:dyDescent="0.2">
      <c r="A366" s="12" t="s">
        <v>320</v>
      </c>
      <c r="B366" s="12" t="s">
        <v>321</v>
      </c>
      <c r="C366" s="26" t="s">
        <v>35</v>
      </c>
      <c r="D366" s="27" t="s">
        <v>36</v>
      </c>
      <c r="E366" s="28">
        <v>3315</v>
      </c>
      <c r="F366" s="18">
        <v>120.51</v>
      </c>
      <c r="G366" s="18">
        <v>119.51</v>
      </c>
      <c r="H366" s="98">
        <v>0</v>
      </c>
      <c r="I366" s="18">
        <f t="shared" si="15"/>
        <v>119.51</v>
      </c>
      <c r="J366" s="18">
        <f t="shared" si="16"/>
        <v>-1</v>
      </c>
      <c r="K366" s="96">
        <v>0</v>
      </c>
      <c r="L366" s="18">
        <f t="shared" si="17"/>
        <v>0</v>
      </c>
    </row>
    <row r="367" spans="1:13" x14ac:dyDescent="0.2">
      <c r="A367" s="12" t="s">
        <v>320</v>
      </c>
      <c r="B367" s="12" t="s">
        <v>321</v>
      </c>
      <c r="C367" s="26" t="s">
        <v>37</v>
      </c>
      <c r="D367" s="27" t="s">
        <v>38</v>
      </c>
      <c r="E367" s="28">
        <v>3317</v>
      </c>
      <c r="F367" s="18">
        <v>75.959999999999994</v>
      </c>
      <c r="G367" s="18">
        <v>74.959999999999994</v>
      </c>
      <c r="H367" s="98">
        <v>0</v>
      </c>
      <c r="I367" s="18">
        <f t="shared" si="15"/>
        <v>74.959999999999994</v>
      </c>
      <c r="J367" s="18">
        <f t="shared" si="16"/>
        <v>-1</v>
      </c>
      <c r="K367" s="96">
        <v>0</v>
      </c>
      <c r="L367" s="18">
        <f t="shared" si="17"/>
        <v>0</v>
      </c>
    </row>
    <row r="368" spans="1:13" x14ac:dyDescent="0.2">
      <c r="A368" s="12" t="s">
        <v>320</v>
      </c>
      <c r="B368" s="12" t="s">
        <v>321</v>
      </c>
      <c r="C368" s="26" t="s">
        <v>39</v>
      </c>
      <c r="D368" s="27" t="s">
        <v>40</v>
      </c>
      <c r="E368" s="28">
        <v>3319</v>
      </c>
      <c r="F368" s="18">
        <v>91.77</v>
      </c>
      <c r="G368" s="18">
        <v>90.77</v>
      </c>
      <c r="H368" s="98">
        <v>0</v>
      </c>
      <c r="I368" s="18">
        <f t="shared" si="15"/>
        <v>90.77</v>
      </c>
      <c r="J368" s="18">
        <f t="shared" si="16"/>
        <v>-1</v>
      </c>
      <c r="K368" s="96">
        <v>395</v>
      </c>
      <c r="L368" s="18">
        <f t="shared" si="17"/>
        <v>-395</v>
      </c>
    </row>
    <row r="369" spans="1:13" x14ac:dyDescent="0.2">
      <c r="A369" s="12" t="s">
        <v>320</v>
      </c>
      <c r="B369" s="12" t="s">
        <v>321</v>
      </c>
      <c r="C369" s="26" t="s">
        <v>41</v>
      </c>
      <c r="D369" s="27" t="s">
        <v>42</v>
      </c>
      <c r="E369" s="28">
        <v>3321</v>
      </c>
      <c r="F369" s="18">
        <v>102.15</v>
      </c>
      <c r="G369" s="18">
        <v>101.15</v>
      </c>
      <c r="H369" s="98">
        <v>0</v>
      </c>
      <c r="I369" s="18">
        <f t="shared" si="15"/>
        <v>101.15</v>
      </c>
      <c r="J369" s="18">
        <f t="shared" si="16"/>
        <v>-1</v>
      </c>
      <c r="K369" s="96">
        <v>31</v>
      </c>
      <c r="L369" s="18">
        <f t="shared" si="17"/>
        <v>-31</v>
      </c>
    </row>
    <row r="370" spans="1:13" x14ac:dyDescent="0.2">
      <c r="A370" s="12" t="s">
        <v>320</v>
      </c>
      <c r="B370" s="12" t="s">
        <v>321</v>
      </c>
      <c r="C370" s="26" t="s">
        <v>43</v>
      </c>
      <c r="D370" s="27" t="s">
        <v>44</v>
      </c>
      <c r="E370" s="28">
        <v>3323</v>
      </c>
      <c r="F370" s="18">
        <v>64.48</v>
      </c>
      <c r="G370" s="18">
        <v>63.48</v>
      </c>
      <c r="H370" s="98">
        <v>0</v>
      </c>
      <c r="I370" s="18">
        <f t="shared" si="15"/>
        <v>63.48</v>
      </c>
      <c r="J370" s="18">
        <f t="shared" si="16"/>
        <v>-1.0000000000000071</v>
      </c>
      <c r="K370" s="96">
        <v>120</v>
      </c>
      <c r="L370" s="18">
        <f t="shared" si="17"/>
        <v>-120.00000000000085</v>
      </c>
    </row>
    <row r="371" spans="1:13" x14ac:dyDescent="0.2">
      <c r="A371" s="12" t="s">
        <v>320</v>
      </c>
      <c r="B371" s="12" t="s">
        <v>321</v>
      </c>
      <c r="C371" s="26" t="s">
        <v>45</v>
      </c>
      <c r="D371" s="27" t="s">
        <v>46</v>
      </c>
      <c r="E371" s="28">
        <v>3325</v>
      </c>
      <c r="F371" s="18">
        <v>82.5</v>
      </c>
      <c r="G371" s="18">
        <v>81.5</v>
      </c>
      <c r="H371" s="98">
        <v>0</v>
      </c>
      <c r="I371" s="18">
        <f t="shared" si="15"/>
        <v>81.5</v>
      </c>
      <c r="J371" s="18">
        <f t="shared" si="16"/>
        <v>-1</v>
      </c>
      <c r="K371" s="96">
        <v>1018</v>
      </c>
      <c r="L371" s="18">
        <f t="shared" si="17"/>
        <v>-1018</v>
      </c>
    </row>
    <row r="372" spans="1:13" x14ac:dyDescent="0.2">
      <c r="A372" s="12" t="s">
        <v>320</v>
      </c>
      <c r="B372" s="12" t="s">
        <v>321</v>
      </c>
      <c r="C372" s="26" t="s">
        <v>47</v>
      </c>
      <c r="D372" s="27" t="s">
        <v>48</v>
      </c>
      <c r="E372" s="28">
        <v>3327</v>
      </c>
      <c r="F372" s="18">
        <v>91.77</v>
      </c>
      <c r="G372" s="18">
        <v>90.77</v>
      </c>
      <c r="H372" s="98">
        <v>0</v>
      </c>
      <c r="I372" s="18">
        <f t="shared" si="15"/>
        <v>90.77</v>
      </c>
      <c r="J372" s="18">
        <f t="shared" si="16"/>
        <v>-1</v>
      </c>
      <c r="K372" s="96">
        <v>640</v>
      </c>
      <c r="L372" s="18">
        <f t="shared" si="17"/>
        <v>-640</v>
      </c>
    </row>
    <row r="373" spans="1:13" x14ac:dyDescent="0.2">
      <c r="A373" s="12" t="s">
        <v>320</v>
      </c>
      <c r="B373" s="12" t="s">
        <v>321</v>
      </c>
      <c r="C373" s="26" t="s">
        <v>49</v>
      </c>
      <c r="D373" s="27" t="s">
        <v>50</v>
      </c>
      <c r="E373" s="28">
        <v>3329</v>
      </c>
      <c r="F373" s="18">
        <v>98.35</v>
      </c>
      <c r="G373" s="18">
        <v>97.35</v>
      </c>
      <c r="H373" s="98">
        <v>0</v>
      </c>
      <c r="I373" s="18">
        <f t="shared" si="15"/>
        <v>97.35</v>
      </c>
      <c r="J373" s="18">
        <f t="shared" si="16"/>
        <v>-1</v>
      </c>
      <c r="K373" s="96">
        <v>0</v>
      </c>
      <c r="L373" s="18">
        <f t="shared" si="17"/>
        <v>0</v>
      </c>
    </row>
    <row r="374" spans="1:13" x14ac:dyDescent="0.2">
      <c r="A374" s="12" t="s">
        <v>320</v>
      </c>
      <c r="B374" s="12" t="s">
        <v>321</v>
      </c>
      <c r="C374" s="29" t="s">
        <v>51</v>
      </c>
      <c r="D374" s="30" t="s">
        <v>52</v>
      </c>
      <c r="E374" s="28">
        <v>3331</v>
      </c>
      <c r="F374" s="18">
        <v>109.66</v>
      </c>
      <c r="G374" s="18">
        <v>108.66</v>
      </c>
      <c r="H374" s="98">
        <v>0</v>
      </c>
      <c r="I374" s="18">
        <f t="shared" si="15"/>
        <v>108.66</v>
      </c>
      <c r="J374" s="18">
        <f t="shared" si="16"/>
        <v>-1</v>
      </c>
      <c r="K374" s="96">
        <v>306</v>
      </c>
      <c r="L374" s="18">
        <f t="shared" si="17"/>
        <v>-306</v>
      </c>
    </row>
    <row r="375" spans="1:13" x14ac:dyDescent="0.2">
      <c r="A375" s="12" t="s">
        <v>298</v>
      </c>
      <c r="B375" s="12" t="s">
        <v>299</v>
      </c>
      <c r="C375" s="26" t="s">
        <v>21</v>
      </c>
      <c r="D375" s="27" t="s">
        <v>22</v>
      </c>
      <c r="E375" s="28">
        <v>3301</v>
      </c>
      <c r="F375" s="18">
        <v>85.19</v>
      </c>
      <c r="G375" s="18">
        <v>84.25</v>
      </c>
      <c r="H375" s="98">
        <v>0</v>
      </c>
      <c r="I375" s="18">
        <f t="shared" si="15"/>
        <v>84.25</v>
      </c>
      <c r="J375" s="18">
        <f t="shared" si="16"/>
        <v>-0.93999999999999773</v>
      </c>
      <c r="K375" s="96">
        <v>0</v>
      </c>
      <c r="L375" s="18">
        <f t="shared" si="17"/>
        <v>0</v>
      </c>
      <c r="M375" s="40">
        <v>-5159.6599999999871</v>
      </c>
    </row>
    <row r="376" spans="1:13" x14ac:dyDescent="0.2">
      <c r="A376" s="12" t="s">
        <v>298</v>
      </c>
      <c r="B376" s="12" t="s">
        <v>299</v>
      </c>
      <c r="C376" s="26" t="s">
        <v>23</v>
      </c>
      <c r="D376" s="27" t="s">
        <v>24</v>
      </c>
      <c r="E376" s="28">
        <v>3303</v>
      </c>
      <c r="F376" s="18">
        <v>92.149999999999991</v>
      </c>
      <c r="G376" s="18">
        <v>91.21</v>
      </c>
      <c r="H376" s="98">
        <v>0</v>
      </c>
      <c r="I376" s="18">
        <f t="shared" si="15"/>
        <v>91.21</v>
      </c>
      <c r="J376" s="18">
        <f t="shared" si="16"/>
        <v>-0.93999999999999773</v>
      </c>
      <c r="K376" s="96">
        <v>0</v>
      </c>
      <c r="L376" s="18">
        <f t="shared" si="17"/>
        <v>0</v>
      </c>
    </row>
    <row r="377" spans="1:13" x14ac:dyDescent="0.2">
      <c r="A377" s="12" t="s">
        <v>298</v>
      </c>
      <c r="B377" s="12" t="s">
        <v>299</v>
      </c>
      <c r="C377" s="26" t="s">
        <v>25</v>
      </c>
      <c r="D377" s="27" t="s">
        <v>26</v>
      </c>
      <c r="E377" s="28">
        <v>3305</v>
      </c>
      <c r="F377" s="18">
        <v>83.24</v>
      </c>
      <c r="G377" s="18">
        <v>82.3</v>
      </c>
      <c r="H377" s="98">
        <v>0</v>
      </c>
      <c r="I377" s="18">
        <f t="shared" si="15"/>
        <v>82.3</v>
      </c>
      <c r="J377" s="18">
        <f t="shared" si="16"/>
        <v>-0.93999999999999773</v>
      </c>
      <c r="K377" s="96">
        <v>0</v>
      </c>
      <c r="L377" s="18">
        <f t="shared" si="17"/>
        <v>0</v>
      </c>
    </row>
    <row r="378" spans="1:13" x14ac:dyDescent="0.2">
      <c r="A378" s="12" t="s">
        <v>298</v>
      </c>
      <c r="B378" s="12" t="s">
        <v>299</v>
      </c>
      <c r="C378" s="26" t="s">
        <v>27</v>
      </c>
      <c r="D378" s="27" t="s">
        <v>28</v>
      </c>
      <c r="E378" s="28">
        <v>3307</v>
      </c>
      <c r="F378" s="18">
        <v>90.91</v>
      </c>
      <c r="G378" s="18">
        <v>89.97</v>
      </c>
      <c r="H378" s="98">
        <v>0</v>
      </c>
      <c r="I378" s="18">
        <f t="shared" si="15"/>
        <v>89.97</v>
      </c>
      <c r="J378" s="18">
        <f t="shared" si="16"/>
        <v>-0.93999999999999773</v>
      </c>
      <c r="K378" s="96">
        <v>0</v>
      </c>
      <c r="L378" s="18">
        <f t="shared" si="17"/>
        <v>0</v>
      </c>
    </row>
    <row r="379" spans="1:13" x14ac:dyDescent="0.2">
      <c r="A379" s="12" t="s">
        <v>298</v>
      </c>
      <c r="B379" s="12" t="s">
        <v>299</v>
      </c>
      <c r="C379" s="26" t="s">
        <v>29</v>
      </c>
      <c r="D379" s="27" t="s">
        <v>30</v>
      </c>
      <c r="E379" s="28">
        <v>3309</v>
      </c>
      <c r="F379" s="18">
        <v>57.349999999999994</v>
      </c>
      <c r="G379" s="18">
        <v>56.41</v>
      </c>
      <c r="H379" s="98">
        <v>0</v>
      </c>
      <c r="I379" s="18">
        <f t="shared" si="15"/>
        <v>56.41</v>
      </c>
      <c r="J379" s="18">
        <f t="shared" si="16"/>
        <v>-0.93999999999999773</v>
      </c>
      <c r="K379" s="96">
        <v>0</v>
      </c>
      <c r="L379" s="18">
        <f t="shared" si="17"/>
        <v>0</v>
      </c>
    </row>
    <row r="380" spans="1:13" x14ac:dyDescent="0.2">
      <c r="A380" s="12" t="s">
        <v>298</v>
      </c>
      <c r="B380" s="12" t="s">
        <v>299</v>
      </c>
      <c r="C380" s="26" t="s">
        <v>31</v>
      </c>
      <c r="D380" s="27" t="s">
        <v>32</v>
      </c>
      <c r="E380" s="28">
        <v>3311</v>
      </c>
      <c r="F380" s="18">
        <v>72.56</v>
      </c>
      <c r="G380" s="18">
        <v>71.62</v>
      </c>
      <c r="H380" s="98">
        <v>0</v>
      </c>
      <c r="I380" s="18">
        <f t="shared" si="15"/>
        <v>71.62</v>
      </c>
      <c r="J380" s="18">
        <f t="shared" si="16"/>
        <v>-0.93999999999999773</v>
      </c>
      <c r="K380" s="96">
        <v>0</v>
      </c>
      <c r="L380" s="18">
        <f t="shared" si="17"/>
        <v>0</v>
      </c>
    </row>
    <row r="381" spans="1:13" x14ac:dyDescent="0.2">
      <c r="A381" s="12" t="s">
        <v>298</v>
      </c>
      <c r="B381" s="12" t="s">
        <v>299</v>
      </c>
      <c r="C381" s="26" t="s">
        <v>33</v>
      </c>
      <c r="D381" s="27" t="s">
        <v>34</v>
      </c>
      <c r="E381" s="28">
        <v>3313</v>
      </c>
      <c r="F381" s="18">
        <v>77.05</v>
      </c>
      <c r="G381" s="18">
        <v>76.11</v>
      </c>
      <c r="H381" s="98">
        <v>0</v>
      </c>
      <c r="I381" s="18">
        <f t="shared" si="15"/>
        <v>76.11</v>
      </c>
      <c r="J381" s="18">
        <f t="shared" si="16"/>
        <v>-0.93999999999999773</v>
      </c>
      <c r="K381" s="96">
        <v>0</v>
      </c>
      <c r="L381" s="18">
        <f t="shared" si="17"/>
        <v>0</v>
      </c>
    </row>
    <row r="382" spans="1:13" x14ac:dyDescent="0.2">
      <c r="A382" s="12" t="s">
        <v>298</v>
      </c>
      <c r="B382" s="12" t="s">
        <v>299</v>
      </c>
      <c r="C382" s="26" t="s">
        <v>35</v>
      </c>
      <c r="D382" s="27" t="s">
        <v>36</v>
      </c>
      <c r="E382" s="28">
        <v>3315</v>
      </c>
      <c r="F382" s="18">
        <v>87.35</v>
      </c>
      <c r="G382" s="18">
        <v>86.41</v>
      </c>
      <c r="H382" s="98">
        <v>0</v>
      </c>
      <c r="I382" s="18">
        <f t="shared" si="15"/>
        <v>86.41</v>
      </c>
      <c r="J382" s="18">
        <f t="shared" si="16"/>
        <v>-0.93999999999999773</v>
      </c>
      <c r="K382" s="96">
        <v>0</v>
      </c>
      <c r="L382" s="18">
        <f t="shared" si="17"/>
        <v>0</v>
      </c>
    </row>
    <row r="383" spans="1:13" x14ac:dyDescent="0.2">
      <c r="A383" s="12" t="s">
        <v>298</v>
      </c>
      <c r="B383" s="12" t="s">
        <v>299</v>
      </c>
      <c r="C383" s="26" t="s">
        <v>37</v>
      </c>
      <c r="D383" s="27" t="s">
        <v>38</v>
      </c>
      <c r="E383" s="28">
        <v>3317</v>
      </c>
      <c r="F383" s="18">
        <v>56.98</v>
      </c>
      <c r="G383" s="18">
        <v>56.04</v>
      </c>
      <c r="H383" s="98">
        <v>0</v>
      </c>
      <c r="I383" s="18">
        <f t="shared" si="15"/>
        <v>56.04</v>
      </c>
      <c r="J383" s="18">
        <f t="shared" si="16"/>
        <v>-0.93999999999999773</v>
      </c>
      <c r="K383" s="96">
        <v>0</v>
      </c>
      <c r="L383" s="18">
        <f t="shared" si="17"/>
        <v>0</v>
      </c>
    </row>
    <row r="384" spans="1:13" x14ac:dyDescent="0.2">
      <c r="A384" s="12" t="s">
        <v>298</v>
      </c>
      <c r="B384" s="12" t="s">
        <v>299</v>
      </c>
      <c r="C384" s="26" t="s">
        <v>39</v>
      </c>
      <c r="D384" s="27" t="s">
        <v>40</v>
      </c>
      <c r="E384" s="28">
        <v>3319</v>
      </c>
      <c r="F384" s="18">
        <v>67.72</v>
      </c>
      <c r="G384" s="18">
        <v>66.78</v>
      </c>
      <c r="H384" s="98">
        <v>0</v>
      </c>
      <c r="I384" s="18">
        <f t="shared" si="15"/>
        <v>66.78</v>
      </c>
      <c r="J384" s="18">
        <f t="shared" si="16"/>
        <v>-0.93999999999999773</v>
      </c>
      <c r="K384" s="96">
        <v>390</v>
      </c>
      <c r="L384" s="18">
        <f t="shared" si="17"/>
        <v>-366.59999999999911</v>
      </c>
    </row>
    <row r="385" spans="1:13" x14ac:dyDescent="0.2">
      <c r="A385" s="12" t="s">
        <v>298</v>
      </c>
      <c r="B385" s="12" t="s">
        <v>299</v>
      </c>
      <c r="C385" s="26" t="s">
        <v>41</v>
      </c>
      <c r="D385" s="27" t="s">
        <v>42</v>
      </c>
      <c r="E385" s="28">
        <v>3321</v>
      </c>
      <c r="F385" s="18">
        <v>74.72</v>
      </c>
      <c r="G385" s="18">
        <v>73.78</v>
      </c>
      <c r="H385" s="98">
        <v>0</v>
      </c>
      <c r="I385" s="18">
        <f t="shared" si="15"/>
        <v>73.78</v>
      </c>
      <c r="J385" s="18">
        <f t="shared" si="16"/>
        <v>-0.93999999999999773</v>
      </c>
      <c r="K385" s="96">
        <v>18</v>
      </c>
      <c r="L385" s="18">
        <f t="shared" si="17"/>
        <v>-16.919999999999959</v>
      </c>
    </row>
    <row r="386" spans="1:13" x14ac:dyDescent="0.2">
      <c r="A386" s="12" t="s">
        <v>298</v>
      </c>
      <c r="B386" s="12" t="s">
        <v>299</v>
      </c>
      <c r="C386" s="26" t="s">
        <v>43</v>
      </c>
      <c r="D386" s="27" t="s">
        <v>44</v>
      </c>
      <c r="E386" s="28">
        <v>3323</v>
      </c>
      <c r="F386" s="18">
        <v>48.97</v>
      </c>
      <c r="G386" s="18">
        <v>48.03</v>
      </c>
      <c r="H386" s="98">
        <v>0</v>
      </c>
      <c r="I386" s="18">
        <f t="shared" si="15"/>
        <v>48.03</v>
      </c>
      <c r="J386" s="18">
        <f t="shared" si="16"/>
        <v>-0.93999999999999773</v>
      </c>
      <c r="K386" s="96">
        <v>0</v>
      </c>
      <c r="L386" s="18">
        <f t="shared" si="17"/>
        <v>0</v>
      </c>
    </row>
    <row r="387" spans="1:13" x14ac:dyDescent="0.2">
      <c r="A387" s="12" t="s">
        <v>298</v>
      </c>
      <c r="B387" s="12" t="s">
        <v>299</v>
      </c>
      <c r="C387" s="26" t="s">
        <v>45</v>
      </c>
      <c r="D387" s="27" t="s">
        <v>46</v>
      </c>
      <c r="E387" s="28">
        <v>3325</v>
      </c>
      <c r="F387" s="18">
        <v>61.379999999999995</v>
      </c>
      <c r="G387" s="18">
        <v>60.44</v>
      </c>
      <c r="H387" s="98">
        <v>0</v>
      </c>
      <c r="I387" s="18">
        <f t="shared" si="15"/>
        <v>60.44</v>
      </c>
      <c r="J387" s="18">
        <f t="shared" si="16"/>
        <v>-0.93999999999999773</v>
      </c>
      <c r="K387" s="96">
        <v>5031</v>
      </c>
      <c r="L387" s="18">
        <f t="shared" si="17"/>
        <v>-4729.1399999999885</v>
      </c>
    </row>
    <row r="388" spans="1:13" x14ac:dyDescent="0.2">
      <c r="A388" s="12" t="s">
        <v>298</v>
      </c>
      <c r="B388" s="12" t="s">
        <v>299</v>
      </c>
      <c r="C388" s="26" t="s">
        <v>47</v>
      </c>
      <c r="D388" s="27" t="s">
        <v>48</v>
      </c>
      <c r="E388" s="28">
        <v>3327</v>
      </c>
      <c r="F388" s="18">
        <v>67.72</v>
      </c>
      <c r="G388" s="18">
        <v>66.78</v>
      </c>
      <c r="H388" s="98">
        <v>0</v>
      </c>
      <c r="I388" s="18">
        <f t="shared" si="15"/>
        <v>66.78</v>
      </c>
      <c r="J388" s="18">
        <f t="shared" si="16"/>
        <v>-0.93999999999999773</v>
      </c>
      <c r="K388" s="96">
        <v>50</v>
      </c>
      <c r="L388" s="18">
        <f t="shared" si="17"/>
        <v>-46.999999999999886</v>
      </c>
    </row>
    <row r="389" spans="1:13" x14ac:dyDescent="0.2">
      <c r="A389" s="12" t="s">
        <v>298</v>
      </c>
      <c r="B389" s="12" t="s">
        <v>299</v>
      </c>
      <c r="C389" s="26" t="s">
        <v>49</v>
      </c>
      <c r="D389" s="27" t="s">
        <v>50</v>
      </c>
      <c r="E389" s="28">
        <v>3329</v>
      </c>
      <c r="F389" s="18">
        <v>72.19</v>
      </c>
      <c r="G389" s="18">
        <v>71.25</v>
      </c>
      <c r="H389" s="98">
        <v>0</v>
      </c>
      <c r="I389" s="18">
        <f t="shared" si="15"/>
        <v>71.25</v>
      </c>
      <c r="J389" s="18">
        <f t="shared" si="16"/>
        <v>-0.93999999999999773</v>
      </c>
      <c r="K389" s="96">
        <v>0</v>
      </c>
      <c r="L389" s="18">
        <f t="shared" si="17"/>
        <v>0</v>
      </c>
    </row>
    <row r="390" spans="1:13" x14ac:dyDescent="0.2">
      <c r="A390" s="12" t="s">
        <v>298</v>
      </c>
      <c r="B390" s="12" t="s">
        <v>299</v>
      </c>
      <c r="C390" s="29" t="s">
        <v>51</v>
      </c>
      <c r="D390" s="30" t="s">
        <v>52</v>
      </c>
      <c r="E390" s="28">
        <v>3331</v>
      </c>
      <c r="F390" s="18">
        <v>79.75</v>
      </c>
      <c r="G390" s="18">
        <v>78.81</v>
      </c>
      <c r="H390" s="98">
        <v>0</v>
      </c>
      <c r="I390" s="18">
        <f t="shared" si="15"/>
        <v>78.81</v>
      </c>
      <c r="J390" s="18">
        <f t="shared" si="16"/>
        <v>-0.93999999999999773</v>
      </c>
      <c r="K390" s="96">
        <v>0</v>
      </c>
      <c r="L390" s="18">
        <f t="shared" si="17"/>
        <v>0</v>
      </c>
    </row>
    <row r="391" spans="1:13" x14ac:dyDescent="0.2">
      <c r="A391" s="12" t="s">
        <v>64</v>
      </c>
      <c r="B391" s="12" t="s">
        <v>65</v>
      </c>
      <c r="C391" s="26" t="s">
        <v>21</v>
      </c>
      <c r="D391" s="27" t="s">
        <v>22</v>
      </c>
      <c r="E391" s="28">
        <v>3301</v>
      </c>
      <c r="F391" s="18">
        <v>139.29</v>
      </c>
      <c r="G391" s="18">
        <v>136.47593961490929</v>
      </c>
      <c r="H391" s="98">
        <v>3.5517417609774595</v>
      </c>
      <c r="I391" s="18">
        <f t="shared" ref="I391:I454" si="18">+G391+H391</f>
        <v>140.02768137588674</v>
      </c>
      <c r="J391" s="18">
        <f t="shared" ref="J391:J454" si="19">+I391-F391</f>
        <v>0.73768137588675131</v>
      </c>
      <c r="K391" s="96">
        <v>0</v>
      </c>
      <c r="L391" s="18">
        <f t="shared" ref="L391:L454" si="20">+J391*K391</f>
        <v>0</v>
      </c>
      <c r="M391" s="40">
        <v>46434.091886568349</v>
      </c>
    </row>
    <row r="392" spans="1:13" x14ac:dyDescent="0.2">
      <c r="A392" s="12" t="s">
        <v>64</v>
      </c>
      <c r="B392" s="12" t="s">
        <v>65</v>
      </c>
      <c r="C392" s="26" t="s">
        <v>23</v>
      </c>
      <c r="D392" s="27" t="s">
        <v>24</v>
      </c>
      <c r="E392" s="28">
        <v>3303</v>
      </c>
      <c r="F392" s="18">
        <v>151.87</v>
      </c>
      <c r="G392" s="18">
        <v>149.05593961490931</v>
      </c>
      <c r="H392" s="98">
        <v>3.5517417609774595</v>
      </c>
      <c r="I392" s="18">
        <f t="shared" si="18"/>
        <v>152.60768137588676</v>
      </c>
      <c r="J392" s="18">
        <f t="shared" si="19"/>
        <v>0.73768137588675131</v>
      </c>
      <c r="K392" s="96">
        <v>0</v>
      </c>
      <c r="L392" s="18">
        <f t="shared" si="20"/>
        <v>0</v>
      </c>
    </row>
    <row r="393" spans="1:13" x14ac:dyDescent="0.2">
      <c r="A393" s="12" t="s">
        <v>64</v>
      </c>
      <c r="B393" s="12" t="s">
        <v>65</v>
      </c>
      <c r="C393" s="26" t="s">
        <v>25</v>
      </c>
      <c r="D393" s="27" t="s">
        <v>26</v>
      </c>
      <c r="E393" s="28">
        <v>3305</v>
      </c>
      <c r="F393" s="18">
        <v>136.03</v>
      </c>
      <c r="G393" s="18">
        <v>133.2159396149093</v>
      </c>
      <c r="H393" s="98">
        <v>3.5517417609774595</v>
      </c>
      <c r="I393" s="18">
        <f t="shared" si="18"/>
        <v>136.76768137588675</v>
      </c>
      <c r="J393" s="18">
        <f t="shared" si="19"/>
        <v>0.73768137588675131</v>
      </c>
      <c r="K393" s="96">
        <v>0</v>
      </c>
      <c r="L393" s="18">
        <f t="shared" si="20"/>
        <v>0</v>
      </c>
    </row>
    <row r="394" spans="1:13" x14ac:dyDescent="0.2">
      <c r="A394" s="12" t="s">
        <v>64</v>
      </c>
      <c r="B394" s="12" t="s">
        <v>65</v>
      </c>
      <c r="C394" s="26" t="s">
        <v>27</v>
      </c>
      <c r="D394" s="27" t="s">
        <v>28</v>
      </c>
      <c r="E394" s="28">
        <v>3307</v>
      </c>
      <c r="F394" s="18">
        <v>148.6</v>
      </c>
      <c r="G394" s="18">
        <v>145.7859396149093</v>
      </c>
      <c r="H394" s="98">
        <v>3.5517417609774595</v>
      </c>
      <c r="I394" s="18">
        <f t="shared" si="18"/>
        <v>149.33768137588675</v>
      </c>
      <c r="J394" s="18">
        <f t="shared" si="19"/>
        <v>0.73768137588675131</v>
      </c>
      <c r="K394" s="96">
        <v>0</v>
      </c>
      <c r="L394" s="18">
        <f t="shared" si="20"/>
        <v>0</v>
      </c>
    </row>
    <row r="395" spans="1:13" x14ac:dyDescent="0.2">
      <c r="A395" s="12" t="s">
        <v>64</v>
      </c>
      <c r="B395" s="12" t="s">
        <v>65</v>
      </c>
      <c r="C395" s="26" t="s">
        <v>29</v>
      </c>
      <c r="D395" s="27" t="s">
        <v>30</v>
      </c>
      <c r="E395" s="28">
        <v>3309</v>
      </c>
      <c r="F395" s="18">
        <v>90.26</v>
      </c>
      <c r="G395" s="18">
        <v>87.445939614909307</v>
      </c>
      <c r="H395" s="98">
        <v>3.5517417609774595</v>
      </c>
      <c r="I395" s="18">
        <f t="shared" si="18"/>
        <v>90.997681375886771</v>
      </c>
      <c r="J395" s="18">
        <f t="shared" si="19"/>
        <v>0.73768137588676552</v>
      </c>
      <c r="K395" s="96">
        <v>2363</v>
      </c>
      <c r="L395" s="18">
        <f t="shared" si="20"/>
        <v>1743.1410912204269</v>
      </c>
    </row>
    <row r="396" spans="1:13" x14ac:dyDescent="0.2">
      <c r="A396" s="12" t="s">
        <v>64</v>
      </c>
      <c r="B396" s="12" t="s">
        <v>65</v>
      </c>
      <c r="C396" s="26" t="s">
        <v>31</v>
      </c>
      <c r="D396" s="27" t="s">
        <v>32</v>
      </c>
      <c r="E396" s="28">
        <v>3311</v>
      </c>
      <c r="F396" s="18">
        <v>117.54</v>
      </c>
      <c r="G396" s="18">
        <v>114.72593961490931</v>
      </c>
      <c r="H396" s="98">
        <v>3.5517417609774595</v>
      </c>
      <c r="I396" s="18">
        <f t="shared" si="18"/>
        <v>118.27768137588677</v>
      </c>
      <c r="J396" s="18">
        <f t="shared" si="19"/>
        <v>0.73768137588676552</v>
      </c>
      <c r="K396" s="96">
        <v>1584</v>
      </c>
      <c r="L396" s="18">
        <f t="shared" si="20"/>
        <v>1168.4872994046366</v>
      </c>
    </row>
    <row r="397" spans="1:13" x14ac:dyDescent="0.2">
      <c r="A397" s="12" t="s">
        <v>64</v>
      </c>
      <c r="B397" s="12" t="s">
        <v>65</v>
      </c>
      <c r="C397" s="26" t="s">
        <v>33</v>
      </c>
      <c r="D397" s="27" t="s">
        <v>34</v>
      </c>
      <c r="E397" s="28">
        <v>3313</v>
      </c>
      <c r="F397" s="18">
        <v>125.39</v>
      </c>
      <c r="G397" s="18">
        <v>122.5759396149093</v>
      </c>
      <c r="H397" s="98">
        <v>3.5517417609774595</v>
      </c>
      <c r="I397" s="18">
        <f t="shared" si="18"/>
        <v>126.12768137588677</v>
      </c>
      <c r="J397" s="18">
        <f t="shared" si="19"/>
        <v>0.73768137588676552</v>
      </c>
      <c r="K397" s="96">
        <v>0</v>
      </c>
      <c r="L397" s="18">
        <f t="shared" si="20"/>
        <v>0</v>
      </c>
    </row>
    <row r="398" spans="1:13" x14ac:dyDescent="0.2">
      <c r="A398" s="12" t="s">
        <v>64</v>
      </c>
      <c r="B398" s="12" t="s">
        <v>65</v>
      </c>
      <c r="C398" s="26" t="s">
        <v>35</v>
      </c>
      <c r="D398" s="27" t="s">
        <v>36</v>
      </c>
      <c r="E398" s="28">
        <v>3315</v>
      </c>
      <c r="F398" s="18">
        <v>143.41</v>
      </c>
      <c r="G398" s="18">
        <v>140.5959396149093</v>
      </c>
      <c r="H398" s="98">
        <v>3.5517417609774595</v>
      </c>
      <c r="I398" s="18">
        <f t="shared" si="18"/>
        <v>144.14768137588675</v>
      </c>
      <c r="J398" s="18">
        <f t="shared" si="19"/>
        <v>0.73768137588675131</v>
      </c>
      <c r="K398" s="96">
        <v>42</v>
      </c>
      <c r="L398" s="18">
        <f t="shared" si="20"/>
        <v>30.982617787243555</v>
      </c>
    </row>
    <row r="399" spans="1:13" x14ac:dyDescent="0.2">
      <c r="A399" s="12" t="s">
        <v>64</v>
      </c>
      <c r="B399" s="12" t="s">
        <v>65</v>
      </c>
      <c r="C399" s="26" t="s">
        <v>37</v>
      </c>
      <c r="D399" s="27" t="s">
        <v>38</v>
      </c>
      <c r="E399" s="28">
        <v>3317</v>
      </c>
      <c r="F399" s="18">
        <v>89.72</v>
      </c>
      <c r="G399" s="18">
        <v>86.9059396149093</v>
      </c>
      <c r="H399" s="98">
        <v>3.5517417609774595</v>
      </c>
      <c r="I399" s="18">
        <f t="shared" si="18"/>
        <v>90.457681375886764</v>
      </c>
      <c r="J399" s="18">
        <f t="shared" si="19"/>
        <v>0.73768137588676552</v>
      </c>
      <c r="K399" s="96">
        <v>0</v>
      </c>
      <c r="L399" s="18">
        <f t="shared" si="20"/>
        <v>0</v>
      </c>
    </row>
    <row r="400" spans="1:13" x14ac:dyDescent="0.2">
      <c r="A400" s="12" t="s">
        <v>64</v>
      </c>
      <c r="B400" s="12" t="s">
        <v>65</v>
      </c>
      <c r="C400" s="26" t="s">
        <v>39</v>
      </c>
      <c r="D400" s="27" t="s">
        <v>40</v>
      </c>
      <c r="E400" s="28">
        <v>3319</v>
      </c>
      <c r="F400" s="18">
        <v>109.08</v>
      </c>
      <c r="G400" s="18">
        <v>106.2659396149093</v>
      </c>
      <c r="H400" s="98">
        <v>3.5517417609774595</v>
      </c>
      <c r="I400" s="18">
        <f t="shared" si="18"/>
        <v>109.81768137588676</v>
      </c>
      <c r="J400" s="18">
        <f t="shared" si="19"/>
        <v>0.73768137588676552</v>
      </c>
      <c r="K400" s="96">
        <v>17404</v>
      </c>
      <c r="L400" s="18">
        <f t="shared" si="20"/>
        <v>12838.606665933266</v>
      </c>
    </row>
    <row r="401" spans="1:13" x14ac:dyDescent="0.2">
      <c r="A401" s="12" t="s">
        <v>64</v>
      </c>
      <c r="B401" s="12" t="s">
        <v>65</v>
      </c>
      <c r="C401" s="26" t="s">
        <v>41</v>
      </c>
      <c r="D401" s="27" t="s">
        <v>42</v>
      </c>
      <c r="E401" s="28">
        <v>3321</v>
      </c>
      <c r="F401" s="18">
        <v>121.6</v>
      </c>
      <c r="G401" s="18">
        <v>118.7859396149093</v>
      </c>
      <c r="H401" s="98">
        <v>3.5517417609774595</v>
      </c>
      <c r="I401" s="18">
        <f t="shared" si="18"/>
        <v>122.33768137588676</v>
      </c>
      <c r="J401" s="18">
        <f t="shared" si="19"/>
        <v>0.73768137588676552</v>
      </c>
      <c r="K401" s="96">
        <v>9933</v>
      </c>
      <c r="L401" s="18">
        <f t="shared" si="20"/>
        <v>7327.3891066832421</v>
      </c>
    </row>
    <row r="402" spans="1:13" x14ac:dyDescent="0.2">
      <c r="A402" s="12" t="s">
        <v>64</v>
      </c>
      <c r="B402" s="12" t="s">
        <v>65</v>
      </c>
      <c r="C402" s="26" t="s">
        <v>43</v>
      </c>
      <c r="D402" s="27" t="s">
        <v>44</v>
      </c>
      <c r="E402" s="28">
        <v>3323</v>
      </c>
      <c r="F402" s="18">
        <v>75.849999999999994</v>
      </c>
      <c r="G402" s="18">
        <v>73.035939614909296</v>
      </c>
      <c r="H402" s="98">
        <v>3.5517417609774595</v>
      </c>
      <c r="I402" s="18">
        <f t="shared" si="18"/>
        <v>76.58768137588676</v>
      </c>
      <c r="J402" s="18">
        <f t="shared" si="19"/>
        <v>0.73768137588676552</v>
      </c>
      <c r="K402" s="96">
        <v>220</v>
      </c>
      <c r="L402" s="18">
        <f t="shared" si="20"/>
        <v>162.28990269508841</v>
      </c>
    </row>
    <row r="403" spans="1:13" x14ac:dyDescent="0.2">
      <c r="A403" s="12" t="s">
        <v>64</v>
      </c>
      <c r="B403" s="12" t="s">
        <v>65</v>
      </c>
      <c r="C403" s="26" t="s">
        <v>45</v>
      </c>
      <c r="D403" s="27" t="s">
        <v>46</v>
      </c>
      <c r="E403" s="28">
        <v>3325</v>
      </c>
      <c r="F403" s="18">
        <v>97.74</v>
      </c>
      <c r="G403" s="18">
        <v>94.925939614909296</v>
      </c>
      <c r="H403" s="98">
        <v>3.5517417609774595</v>
      </c>
      <c r="I403" s="18">
        <f t="shared" si="18"/>
        <v>98.47768137588676</v>
      </c>
      <c r="J403" s="18">
        <f t="shared" si="19"/>
        <v>0.73768137588676552</v>
      </c>
      <c r="K403" s="96">
        <v>22813</v>
      </c>
      <c r="L403" s="18">
        <f t="shared" si="20"/>
        <v>16828.72522810478</v>
      </c>
    </row>
    <row r="404" spans="1:13" x14ac:dyDescent="0.2">
      <c r="A404" s="12" t="s">
        <v>64</v>
      </c>
      <c r="B404" s="12" t="s">
        <v>65</v>
      </c>
      <c r="C404" s="26" t="s">
        <v>47</v>
      </c>
      <c r="D404" s="27" t="s">
        <v>48</v>
      </c>
      <c r="E404" s="28">
        <v>3327</v>
      </c>
      <c r="F404" s="18">
        <v>109.08</v>
      </c>
      <c r="G404" s="18">
        <v>106.2659396149093</v>
      </c>
      <c r="H404" s="98">
        <v>3.5517417609774595</v>
      </c>
      <c r="I404" s="18">
        <f t="shared" si="18"/>
        <v>109.81768137588676</v>
      </c>
      <c r="J404" s="18">
        <f t="shared" si="19"/>
        <v>0.73768137588676552</v>
      </c>
      <c r="K404" s="96">
        <v>6853</v>
      </c>
      <c r="L404" s="18">
        <f t="shared" si="20"/>
        <v>5055.3304689520037</v>
      </c>
    </row>
    <row r="405" spans="1:13" x14ac:dyDescent="0.2">
      <c r="A405" s="12" t="s">
        <v>64</v>
      </c>
      <c r="B405" s="12" t="s">
        <v>65</v>
      </c>
      <c r="C405" s="26" t="s">
        <v>49</v>
      </c>
      <c r="D405" s="27" t="s">
        <v>50</v>
      </c>
      <c r="E405" s="28">
        <v>3329</v>
      </c>
      <c r="F405" s="18">
        <v>117.02</v>
      </c>
      <c r="G405" s="18">
        <v>114.2059396149093</v>
      </c>
      <c r="H405" s="98">
        <v>3.5517417609774595</v>
      </c>
      <c r="I405" s="18">
        <f t="shared" si="18"/>
        <v>117.75768137588676</v>
      </c>
      <c r="J405" s="18">
        <f t="shared" si="19"/>
        <v>0.73768137588676552</v>
      </c>
      <c r="K405" s="96">
        <v>920</v>
      </c>
      <c r="L405" s="18">
        <f t="shared" si="20"/>
        <v>678.66686581582428</v>
      </c>
    </row>
    <row r="406" spans="1:13" x14ac:dyDescent="0.2">
      <c r="A406" s="12" t="s">
        <v>64</v>
      </c>
      <c r="B406" s="12" t="s">
        <v>65</v>
      </c>
      <c r="C406" s="29" t="s">
        <v>51</v>
      </c>
      <c r="D406" s="30" t="s">
        <v>52</v>
      </c>
      <c r="E406" s="28">
        <v>3331</v>
      </c>
      <c r="F406" s="18">
        <v>130.79</v>
      </c>
      <c r="G406" s="18">
        <v>127.97593961490931</v>
      </c>
      <c r="H406" s="98">
        <v>3.5517417609774595</v>
      </c>
      <c r="I406" s="18">
        <f t="shared" si="18"/>
        <v>131.52768137588677</v>
      </c>
      <c r="J406" s="18">
        <f t="shared" si="19"/>
        <v>0.73768137588677973</v>
      </c>
      <c r="K406" s="96">
        <v>814</v>
      </c>
      <c r="L406" s="18">
        <f t="shared" si="20"/>
        <v>600.4726399718387</v>
      </c>
    </row>
    <row r="407" spans="1:13" x14ac:dyDescent="0.2">
      <c r="A407" s="20" t="s">
        <v>336</v>
      </c>
      <c r="B407" s="21" t="s">
        <v>337</v>
      </c>
      <c r="C407" s="26" t="s">
        <v>21</v>
      </c>
      <c r="D407" s="27" t="s">
        <v>22</v>
      </c>
      <c r="E407" s="28">
        <v>3301</v>
      </c>
      <c r="F407" s="18">
        <v>92.05</v>
      </c>
      <c r="G407" s="18">
        <v>91.48</v>
      </c>
      <c r="H407" s="98">
        <v>0</v>
      </c>
      <c r="I407" s="18">
        <f t="shared" si="18"/>
        <v>91.48</v>
      </c>
      <c r="J407" s="18">
        <f t="shared" si="19"/>
        <v>-0.56999999999999318</v>
      </c>
      <c r="K407" s="96">
        <v>1897</v>
      </c>
      <c r="L407" s="19">
        <f t="shared" si="20"/>
        <v>-1081.289999999987</v>
      </c>
      <c r="M407">
        <v>-11867.399999999987</v>
      </c>
    </row>
    <row r="408" spans="1:13" x14ac:dyDescent="0.2">
      <c r="A408" s="20" t="s">
        <v>336</v>
      </c>
      <c r="B408" s="21" t="s">
        <v>337</v>
      </c>
      <c r="C408" s="26" t="s">
        <v>23</v>
      </c>
      <c r="D408" s="27" t="s">
        <v>24</v>
      </c>
      <c r="E408" s="28">
        <v>3303</v>
      </c>
      <c r="F408" s="18">
        <v>99.72</v>
      </c>
      <c r="G408" s="18">
        <v>99.15</v>
      </c>
      <c r="H408" s="98">
        <v>0</v>
      </c>
      <c r="I408" s="18">
        <f t="shared" si="18"/>
        <v>99.15</v>
      </c>
      <c r="J408" s="18">
        <f t="shared" si="19"/>
        <v>-0.56999999999999318</v>
      </c>
      <c r="K408" s="96">
        <v>9</v>
      </c>
      <c r="L408" s="19">
        <f t="shared" si="20"/>
        <v>-5.1299999999999386</v>
      </c>
    </row>
    <row r="409" spans="1:13" x14ac:dyDescent="0.2">
      <c r="A409" s="20" t="s">
        <v>336</v>
      </c>
      <c r="B409" s="21" t="s">
        <v>337</v>
      </c>
      <c r="C409" s="26" t="s">
        <v>25</v>
      </c>
      <c r="D409" s="27" t="s">
        <v>26</v>
      </c>
      <c r="E409" s="28">
        <v>3305</v>
      </c>
      <c r="F409" s="18">
        <v>90.059999999999988</v>
      </c>
      <c r="G409" s="18">
        <v>89.49</v>
      </c>
      <c r="H409" s="98">
        <v>0</v>
      </c>
      <c r="I409" s="18">
        <f t="shared" si="18"/>
        <v>89.49</v>
      </c>
      <c r="J409" s="18">
        <f t="shared" si="19"/>
        <v>-0.56999999999999318</v>
      </c>
      <c r="K409" s="96">
        <v>0</v>
      </c>
      <c r="L409" s="19">
        <f t="shared" si="20"/>
        <v>0</v>
      </c>
    </row>
    <row r="410" spans="1:13" x14ac:dyDescent="0.2">
      <c r="A410" s="20" t="s">
        <v>336</v>
      </c>
      <c r="B410" s="21" t="s">
        <v>337</v>
      </c>
      <c r="C410" s="26" t="s">
        <v>27</v>
      </c>
      <c r="D410" s="27" t="s">
        <v>28</v>
      </c>
      <c r="E410" s="28">
        <v>3307</v>
      </c>
      <c r="F410" s="18">
        <v>98.809999999999988</v>
      </c>
      <c r="G410" s="18">
        <v>98.24</v>
      </c>
      <c r="H410" s="98">
        <v>0</v>
      </c>
      <c r="I410" s="18">
        <f t="shared" si="18"/>
        <v>98.24</v>
      </c>
      <c r="J410" s="18">
        <f t="shared" si="19"/>
        <v>-0.56999999999999318</v>
      </c>
      <c r="K410" s="96">
        <v>0</v>
      </c>
      <c r="L410" s="19">
        <f t="shared" si="20"/>
        <v>0</v>
      </c>
    </row>
    <row r="411" spans="1:13" x14ac:dyDescent="0.2">
      <c r="A411" s="20" t="s">
        <v>336</v>
      </c>
      <c r="B411" s="21" t="s">
        <v>337</v>
      </c>
      <c r="C411" s="26" t="s">
        <v>29</v>
      </c>
      <c r="D411" s="27" t="s">
        <v>30</v>
      </c>
      <c r="E411" s="28">
        <v>3309</v>
      </c>
      <c r="F411" s="18">
        <v>61.660000000000004</v>
      </c>
      <c r="G411" s="18">
        <v>61.09</v>
      </c>
      <c r="H411" s="98">
        <v>0</v>
      </c>
      <c r="I411" s="18">
        <f t="shared" si="18"/>
        <v>61.09</v>
      </c>
      <c r="J411" s="18">
        <f t="shared" si="19"/>
        <v>-0.57000000000000028</v>
      </c>
      <c r="K411" s="96">
        <v>2919</v>
      </c>
      <c r="L411" s="19">
        <f t="shared" si="20"/>
        <v>-1663.8300000000008</v>
      </c>
    </row>
    <row r="412" spans="1:13" x14ac:dyDescent="0.2">
      <c r="A412" s="20" t="s">
        <v>336</v>
      </c>
      <c r="B412" s="21" t="s">
        <v>337</v>
      </c>
      <c r="C412" s="26" t="s">
        <v>31</v>
      </c>
      <c r="D412" s="27" t="s">
        <v>32</v>
      </c>
      <c r="E412" s="28">
        <v>3311</v>
      </c>
      <c r="F412" s="18">
        <v>78.19</v>
      </c>
      <c r="G412" s="18">
        <v>77.62</v>
      </c>
      <c r="H412" s="98">
        <v>0</v>
      </c>
      <c r="I412" s="18">
        <f t="shared" si="18"/>
        <v>77.62</v>
      </c>
      <c r="J412" s="18">
        <f t="shared" si="19"/>
        <v>-0.56999999999999318</v>
      </c>
      <c r="K412" s="96">
        <v>475</v>
      </c>
      <c r="L412" s="19">
        <f t="shared" si="20"/>
        <v>-270.74999999999676</v>
      </c>
    </row>
    <row r="413" spans="1:13" x14ac:dyDescent="0.2">
      <c r="A413" s="20" t="s">
        <v>336</v>
      </c>
      <c r="B413" s="21" t="s">
        <v>337</v>
      </c>
      <c r="C413" s="26" t="s">
        <v>33</v>
      </c>
      <c r="D413" s="27" t="s">
        <v>34</v>
      </c>
      <c r="E413" s="28">
        <v>3313</v>
      </c>
      <c r="F413" s="18">
        <v>83.02</v>
      </c>
      <c r="G413" s="18">
        <v>82.45</v>
      </c>
      <c r="H413" s="98">
        <v>0</v>
      </c>
      <c r="I413" s="18">
        <f t="shared" si="18"/>
        <v>82.45</v>
      </c>
      <c r="J413" s="18">
        <f t="shared" si="19"/>
        <v>-0.56999999999999318</v>
      </c>
      <c r="K413" s="96">
        <v>0</v>
      </c>
      <c r="L413" s="19">
        <f t="shared" si="20"/>
        <v>0</v>
      </c>
    </row>
    <row r="414" spans="1:13" x14ac:dyDescent="0.2">
      <c r="A414" s="20" t="s">
        <v>336</v>
      </c>
      <c r="B414" s="21" t="s">
        <v>337</v>
      </c>
      <c r="C414" s="26" t="s">
        <v>35</v>
      </c>
      <c r="D414" s="27" t="s">
        <v>36</v>
      </c>
      <c r="E414" s="28">
        <v>3315</v>
      </c>
      <c r="F414" s="18">
        <v>94.449999999999989</v>
      </c>
      <c r="G414" s="18">
        <v>93.88</v>
      </c>
      <c r="H414" s="98">
        <v>0</v>
      </c>
      <c r="I414" s="18">
        <f t="shared" si="18"/>
        <v>93.88</v>
      </c>
      <c r="J414" s="18">
        <f t="shared" si="19"/>
        <v>-0.56999999999999318</v>
      </c>
      <c r="K414" s="96">
        <v>0</v>
      </c>
      <c r="L414" s="19">
        <f t="shared" si="20"/>
        <v>0</v>
      </c>
    </row>
    <row r="415" spans="1:13" x14ac:dyDescent="0.2">
      <c r="A415" s="20" t="s">
        <v>336</v>
      </c>
      <c r="B415" s="21" t="s">
        <v>337</v>
      </c>
      <c r="C415" s="26" t="s">
        <v>37</v>
      </c>
      <c r="D415" s="27" t="s">
        <v>38</v>
      </c>
      <c r="E415" s="28">
        <v>3317</v>
      </c>
      <c r="F415" s="18">
        <v>61.11</v>
      </c>
      <c r="G415" s="18">
        <v>60.54</v>
      </c>
      <c r="H415" s="98">
        <v>0</v>
      </c>
      <c r="I415" s="18">
        <f t="shared" si="18"/>
        <v>60.54</v>
      </c>
      <c r="J415" s="18">
        <f t="shared" si="19"/>
        <v>-0.57000000000000028</v>
      </c>
      <c r="K415" s="96">
        <v>2684</v>
      </c>
      <c r="L415" s="19">
        <f t="shared" si="20"/>
        <v>-1529.8800000000008</v>
      </c>
    </row>
    <row r="416" spans="1:13" x14ac:dyDescent="0.2">
      <c r="A416" s="20" t="s">
        <v>336</v>
      </c>
      <c r="B416" s="21" t="s">
        <v>337</v>
      </c>
      <c r="C416" s="26" t="s">
        <v>39</v>
      </c>
      <c r="D416" s="27" t="s">
        <v>40</v>
      </c>
      <c r="E416" s="28">
        <v>3319</v>
      </c>
      <c r="F416" s="18">
        <v>72.739999999999995</v>
      </c>
      <c r="G416" s="18">
        <v>72.17</v>
      </c>
      <c r="H416" s="98">
        <v>0</v>
      </c>
      <c r="I416" s="18">
        <f t="shared" si="18"/>
        <v>72.17</v>
      </c>
      <c r="J416" s="18">
        <f t="shared" si="19"/>
        <v>-0.56999999999999318</v>
      </c>
      <c r="K416" s="96">
        <v>0</v>
      </c>
      <c r="L416" s="19">
        <f t="shared" si="20"/>
        <v>0</v>
      </c>
    </row>
    <row r="417" spans="1:13" x14ac:dyDescent="0.2">
      <c r="A417" s="20" t="s">
        <v>336</v>
      </c>
      <c r="B417" s="21" t="s">
        <v>337</v>
      </c>
      <c r="C417" s="26" t="s">
        <v>41</v>
      </c>
      <c r="D417" s="27" t="s">
        <v>42</v>
      </c>
      <c r="E417" s="28">
        <v>3321</v>
      </c>
      <c r="F417" s="18">
        <v>80.47999999999999</v>
      </c>
      <c r="G417" s="18">
        <v>79.91</v>
      </c>
      <c r="H417" s="98">
        <v>0</v>
      </c>
      <c r="I417" s="18">
        <f t="shared" si="18"/>
        <v>79.91</v>
      </c>
      <c r="J417" s="18">
        <f t="shared" si="19"/>
        <v>-0.56999999999999318</v>
      </c>
      <c r="K417" s="96">
        <v>0</v>
      </c>
      <c r="L417" s="19">
        <f t="shared" si="20"/>
        <v>0</v>
      </c>
    </row>
    <row r="418" spans="1:13" x14ac:dyDescent="0.2">
      <c r="A418" s="20" t="s">
        <v>336</v>
      </c>
      <c r="B418" s="21" t="s">
        <v>337</v>
      </c>
      <c r="C418" s="26" t="s">
        <v>43</v>
      </c>
      <c r="D418" s="27" t="s">
        <v>44</v>
      </c>
      <c r="E418" s="28">
        <v>3323</v>
      </c>
      <c r="F418" s="18">
        <v>52.46</v>
      </c>
      <c r="G418" s="18">
        <v>51.89</v>
      </c>
      <c r="H418" s="98">
        <v>0</v>
      </c>
      <c r="I418" s="18">
        <f t="shared" si="18"/>
        <v>51.89</v>
      </c>
      <c r="J418" s="18">
        <f t="shared" si="19"/>
        <v>-0.57000000000000028</v>
      </c>
      <c r="K418" s="96">
        <v>12468</v>
      </c>
      <c r="L418" s="19">
        <f t="shared" si="20"/>
        <v>-7106.7600000000039</v>
      </c>
    </row>
    <row r="419" spans="1:13" x14ac:dyDescent="0.2">
      <c r="A419" s="20" t="s">
        <v>336</v>
      </c>
      <c r="B419" s="21" t="s">
        <v>337</v>
      </c>
      <c r="C419" s="26" t="s">
        <v>45</v>
      </c>
      <c r="D419" s="27" t="s">
        <v>46</v>
      </c>
      <c r="E419" s="28">
        <v>3325</v>
      </c>
      <c r="F419" s="18">
        <v>65.899999999999991</v>
      </c>
      <c r="G419" s="18">
        <v>65.33</v>
      </c>
      <c r="H419" s="98">
        <v>0</v>
      </c>
      <c r="I419" s="18">
        <f t="shared" si="18"/>
        <v>65.33</v>
      </c>
      <c r="J419" s="18">
        <f t="shared" si="19"/>
        <v>-0.56999999999999318</v>
      </c>
      <c r="K419" s="96">
        <v>368</v>
      </c>
      <c r="L419" s="19">
        <f t="shared" si="20"/>
        <v>-209.75999999999749</v>
      </c>
    </row>
    <row r="420" spans="1:13" x14ac:dyDescent="0.2">
      <c r="A420" s="20" t="s">
        <v>336</v>
      </c>
      <c r="B420" s="21" t="s">
        <v>337</v>
      </c>
      <c r="C420" s="26" t="s">
        <v>47</v>
      </c>
      <c r="D420" s="27" t="s">
        <v>48</v>
      </c>
      <c r="E420" s="28">
        <v>3327</v>
      </c>
      <c r="F420" s="18">
        <v>72.739999999999995</v>
      </c>
      <c r="G420" s="18">
        <v>72.17</v>
      </c>
      <c r="H420" s="98">
        <v>0</v>
      </c>
      <c r="I420" s="18">
        <f t="shared" si="18"/>
        <v>72.17</v>
      </c>
      <c r="J420" s="18">
        <f t="shared" si="19"/>
        <v>-0.56999999999999318</v>
      </c>
      <c r="K420" s="96">
        <v>0</v>
      </c>
      <c r="L420" s="19">
        <f t="shared" si="20"/>
        <v>0</v>
      </c>
    </row>
    <row r="421" spans="1:13" x14ac:dyDescent="0.2">
      <c r="A421" s="20" t="s">
        <v>336</v>
      </c>
      <c r="B421" s="21" t="s">
        <v>337</v>
      </c>
      <c r="C421" s="26" t="s">
        <v>49</v>
      </c>
      <c r="D421" s="27" t="s">
        <v>50</v>
      </c>
      <c r="E421" s="28">
        <v>3329</v>
      </c>
      <c r="F421" s="18">
        <v>77.66</v>
      </c>
      <c r="G421" s="18">
        <v>77.09</v>
      </c>
      <c r="H421" s="98">
        <v>0</v>
      </c>
      <c r="I421" s="18">
        <f t="shared" si="18"/>
        <v>77.09</v>
      </c>
      <c r="J421" s="18">
        <f t="shared" si="19"/>
        <v>-0.56999999999999318</v>
      </c>
      <c r="K421" s="96">
        <v>0</v>
      </c>
      <c r="L421" s="19">
        <f t="shared" si="20"/>
        <v>0</v>
      </c>
    </row>
    <row r="422" spans="1:13" x14ac:dyDescent="0.2">
      <c r="A422" s="20" t="s">
        <v>336</v>
      </c>
      <c r="B422" s="21" t="s">
        <v>337</v>
      </c>
      <c r="C422" s="29" t="s">
        <v>51</v>
      </c>
      <c r="D422" s="30" t="s">
        <v>52</v>
      </c>
      <c r="E422" s="28">
        <v>3331</v>
      </c>
      <c r="F422" s="18">
        <v>85.99</v>
      </c>
      <c r="G422" s="18">
        <v>85.42</v>
      </c>
      <c r="H422" s="98">
        <v>0</v>
      </c>
      <c r="I422" s="18">
        <f t="shared" si="18"/>
        <v>85.42</v>
      </c>
      <c r="J422" s="18">
        <f t="shared" si="19"/>
        <v>-0.56999999999999318</v>
      </c>
      <c r="K422" s="96">
        <v>0</v>
      </c>
      <c r="L422" s="19">
        <f t="shared" si="20"/>
        <v>0</v>
      </c>
    </row>
    <row r="423" spans="1:13" x14ac:dyDescent="0.2">
      <c r="A423" s="20" t="s">
        <v>322</v>
      </c>
      <c r="B423" s="21" t="s">
        <v>323</v>
      </c>
      <c r="C423" s="26" t="s">
        <v>21</v>
      </c>
      <c r="D423" s="27" t="s">
        <v>22</v>
      </c>
      <c r="E423" s="28">
        <v>3301</v>
      </c>
      <c r="F423" s="18">
        <v>117.14</v>
      </c>
      <c r="G423" s="18">
        <v>116.29860265979616</v>
      </c>
      <c r="H423" s="98">
        <v>0.11256682478729012</v>
      </c>
      <c r="I423" s="18">
        <f t="shared" si="18"/>
        <v>116.41116948458345</v>
      </c>
      <c r="J423" s="18">
        <f t="shared" si="19"/>
        <v>-0.72883051541654709</v>
      </c>
      <c r="K423" s="96">
        <v>0</v>
      </c>
      <c r="L423" s="18">
        <f t="shared" si="20"/>
        <v>0</v>
      </c>
      <c r="M423" s="40">
        <v>-9828.2795003921383</v>
      </c>
    </row>
    <row r="424" spans="1:13" x14ac:dyDescent="0.2">
      <c r="A424" s="20" t="s">
        <v>322</v>
      </c>
      <c r="B424" s="21" t="s">
        <v>323</v>
      </c>
      <c r="C424" s="26" t="s">
        <v>23</v>
      </c>
      <c r="D424" s="27" t="s">
        <v>24</v>
      </c>
      <c r="E424" s="28">
        <v>3303</v>
      </c>
      <c r="F424" s="18">
        <v>127.51</v>
      </c>
      <c r="G424" s="18">
        <v>126.66860265979616</v>
      </c>
      <c r="H424" s="98">
        <v>0.11256682478729012</v>
      </c>
      <c r="I424" s="18">
        <f t="shared" si="18"/>
        <v>126.78116948458346</v>
      </c>
      <c r="J424" s="18">
        <f t="shared" si="19"/>
        <v>-0.72883051541654709</v>
      </c>
      <c r="K424" s="96">
        <v>0</v>
      </c>
      <c r="L424" s="18">
        <f t="shared" si="20"/>
        <v>0</v>
      </c>
    </row>
    <row r="425" spans="1:13" x14ac:dyDescent="0.2">
      <c r="A425" s="20" t="s">
        <v>322</v>
      </c>
      <c r="B425" s="21" t="s">
        <v>323</v>
      </c>
      <c r="C425" s="26" t="s">
        <v>25</v>
      </c>
      <c r="D425" s="27" t="s">
        <v>26</v>
      </c>
      <c r="E425" s="28">
        <v>3305</v>
      </c>
      <c r="F425" s="18">
        <v>114.51</v>
      </c>
      <c r="G425" s="18">
        <v>113.66860265979616</v>
      </c>
      <c r="H425" s="98">
        <v>0.11256682478729012</v>
      </c>
      <c r="I425" s="18">
        <f t="shared" si="18"/>
        <v>113.78116948458346</v>
      </c>
      <c r="J425" s="18">
        <f t="shared" si="19"/>
        <v>-0.72883051541654709</v>
      </c>
      <c r="K425" s="96">
        <v>0</v>
      </c>
      <c r="L425" s="18">
        <f t="shared" si="20"/>
        <v>0</v>
      </c>
    </row>
    <row r="426" spans="1:13" x14ac:dyDescent="0.2">
      <c r="A426" s="20" t="s">
        <v>322</v>
      </c>
      <c r="B426" s="21" t="s">
        <v>323</v>
      </c>
      <c r="C426" s="26" t="s">
        <v>27</v>
      </c>
      <c r="D426" s="27" t="s">
        <v>28</v>
      </c>
      <c r="E426" s="28">
        <v>3307</v>
      </c>
      <c r="F426" s="18">
        <v>125.52</v>
      </c>
      <c r="G426" s="18">
        <v>124.67860265979616</v>
      </c>
      <c r="H426" s="98">
        <v>0.11256682478729012</v>
      </c>
      <c r="I426" s="18">
        <f t="shared" si="18"/>
        <v>124.79116948458345</v>
      </c>
      <c r="J426" s="18">
        <f t="shared" si="19"/>
        <v>-0.72883051541654709</v>
      </c>
      <c r="K426" s="96">
        <v>0</v>
      </c>
      <c r="L426" s="18">
        <f t="shared" si="20"/>
        <v>0</v>
      </c>
    </row>
    <row r="427" spans="1:13" x14ac:dyDescent="0.2">
      <c r="A427" s="20" t="s">
        <v>322</v>
      </c>
      <c r="B427" s="21" t="s">
        <v>323</v>
      </c>
      <c r="C427" s="26" t="s">
        <v>29</v>
      </c>
      <c r="D427" s="27" t="s">
        <v>30</v>
      </c>
      <c r="E427" s="28">
        <v>3309</v>
      </c>
      <c r="F427" s="18">
        <v>76.55</v>
      </c>
      <c r="G427" s="18">
        <v>75.708602659796156</v>
      </c>
      <c r="H427" s="98">
        <v>0.11256682478729012</v>
      </c>
      <c r="I427" s="18">
        <f t="shared" si="18"/>
        <v>75.82116948458345</v>
      </c>
      <c r="J427" s="18">
        <f t="shared" si="19"/>
        <v>-0.72883051541654709</v>
      </c>
      <c r="K427" s="96">
        <v>392</v>
      </c>
      <c r="L427" s="18">
        <f t="shared" si="20"/>
        <v>-285.70156204328646</v>
      </c>
    </row>
    <row r="428" spans="1:13" x14ac:dyDescent="0.2">
      <c r="A428" s="20" t="s">
        <v>322</v>
      </c>
      <c r="B428" s="21" t="s">
        <v>323</v>
      </c>
      <c r="C428" s="26" t="s">
        <v>31</v>
      </c>
      <c r="D428" s="27" t="s">
        <v>32</v>
      </c>
      <c r="E428" s="28">
        <v>3311</v>
      </c>
      <c r="F428" s="18">
        <v>98.93</v>
      </c>
      <c r="G428" s="18">
        <v>98.088602659796166</v>
      </c>
      <c r="H428" s="98">
        <v>0.11256682478729012</v>
      </c>
      <c r="I428" s="18">
        <f t="shared" si="18"/>
        <v>98.20116948458346</v>
      </c>
      <c r="J428" s="18">
        <f t="shared" si="19"/>
        <v>-0.72883051541654709</v>
      </c>
      <c r="K428" s="96">
        <v>0</v>
      </c>
      <c r="L428" s="18">
        <f t="shared" si="20"/>
        <v>0</v>
      </c>
    </row>
    <row r="429" spans="1:13" x14ac:dyDescent="0.2">
      <c r="A429" s="20" t="s">
        <v>322</v>
      </c>
      <c r="B429" s="21" t="s">
        <v>323</v>
      </c>
      <c r="C429" s="26" t="s">
        <v>33</v>
      </c>
      <c r="D429" s="27" t="s">
        <v>34</v>
      </c>
      <c r="E429" s="28">
        <v>3313</v>
      </c>
      <c r="F429" s="18">
        <v>105.39</v>
      </c>
      <c r="G429" s="18">
        <v>104.54860265979616</v>
      </c>
      <c r="H429" s="98">
        <v>0.11256682478729012</v>
      </c>
      <c r="I429" s="18">
        <f t="shared" si="18"/>
        <v>104.66116948458345</v>
      </c>
      <c r="J429" s="18">
        <f t="shared" si="19"/>
        <v>-0.72883051541654709</v>
      </c>
      <c r="K429" s="96">
        <v>0</v>
      </c>
      <c r="L429" s="18">
        <f t="shared" si="20"/>
        <v>0</v>
      </c>
    </row>
    <row r="430" spans="1:13" x14ac:dyDescent="0.2">
      <c r="A430" s="20" t="s">
        <v>322</v>
      </c>
      <c r="B430" s="21" t="s">
        <v>323</v>
      </c>
      <c r="C430" s="26" t="s">
        <v>35</v>
      </c>
      <c r="D430" s="27" t="s">
        <v>36</v>
      </c>
      <c r="E430" s="28">
        <v>3315</v>
      </c>
      <c r="F430" s="18">
        <v>120.51</v>
      </c>
      <c r="G430" s="18">
        <v>119.66860265979616</v>
      </c>
      <c r="H430" s="98">
        <v>0.11256682478729012</v>
      </c>
      <c r="I430" s="18">
        <f t="shared" si="18"/>
        <v>119.78116948458346</v>
      </c>
      <c r="J430" s="18">
        <f t="shared" si="19"/>
        <v>-0.72883051541654709</v>
      </c>
      <c r="K430" s="96">
        <v>0</v>
      </c>
      <c r="L430" s="18">
        <f t="shared" si="20"/>
        <v>0</v>
      </c>
    </row>
    <row r="431" spans="1:13" x14ac:dyDescent="0.2">
      <c r="A431" s="20" t="s">
        <v>322</v>
      </c>
      <c r="B431" s="21" t="s">
        <v>323</v>
      </c>
      <c r="C431" s="26" t="s">
        <v>37</v>
      </c>
      <c r="D431" s="27" t="s">
        <v>38</v>
      </c>
      <c r="E431" s="28">
        <v>3317</v>
      </c>
      <c r="F431" s="18">
        <v>75.959999999999994</v>
      </c>
      <c r="G431" s="18">
        <v>75.118602659796153</v>
      </c>
      <c r="H431" s="98">
        <v>0.11256682478729012</v>
      </c>
      <c r="I431" s="18">
        <f t="shared" si="18"/>
        <v>75.231169484583447</v>
      </c>
      <c r="J431" s="18">
        <f t="shared" si="19"/>
        <v>-0.72883051541654709</v>
      </c>
      <c r="K431" s="96">
        <v>0</v>
      </c>
      <c r="L431" s="18">
        <f t="shared" si="20"/>
        <v>0</v>
      </c>
    </row>
    <row r="432" spans="1:13" x14ac:dyDescent="0.2">
      <c r="A432" s="20" t="s">
        <v>322</v>
      </c>
      <c r="B432" s="21" t="s">
        <v>323</v>
      </c>
      <c r="C432" s="26" t="s">
        <v>39</v>
      </c>
      <c r="D432" s="27" t="s">
        <v>40</v>
      </c>
      <c r="E432" s="28">
        <v>3319</v>
      </c>
      <c r="F432" s="18">
        <v>91.77</v>
      </c>
      <c r="G432" s="18">
        <v>90.928602659796155</v>
      </c>
      <c r="H432" s="98">
        <v>0.11256682478729012</v>
      </c>
      <c r="I432" s="18">
        <f t="shared" si="18"/>
        <v>91.041169484583449</v>
      </c>
      <c r="J432" s="18">
        <f t="shared" si="19"/>
        <v>-0.72883051541654709</v>
      </c>
      <c r="K432" s="96">
        <v>3894</v>
      </c>
      <c r="L432" s="18">
        <f t="shared" si="20"/>
        <v>-2838.0660270320345</v>
      </c>
    </row>
    <row r="433" spans="1:13" x14ac:dyDescent="0.2">
      <c r="A433" s="20" t="s">
        <v>322</v>
      </c>
      <c r="B433" s="21" t="s">
        <v>323</v>
      </c>
      <c r="C433" s="26" t="s">
        <v>41</v>
      </c>
      <c r="D433" s="27" t="s">
        <v>42</v>
      </c>
      <c r="E433" s="28">
        <v>3321</v>
      </c>
      <c r="F433" s="18">
        <v>102.15</v>
      </c>
      <c r="G433" s="18">
        <v>101.30860265979616</v>
      </c>
      <c r="H433" s="98">
        <v>0.11256682478729012</v>
      </c>
      <c r="I433" s="18">
        <f t="shared" si="18"/>
        <v>101.42116948458346</v>
      </c>
      <c r="J433" s="18">
        <f t="shared" si="19"/>
        <v>-0.72883051541654709</v>
      </c>
      <c r="K433" s="96">
        <v>1070</v>
      </c>
      <c r="L433" s="18">
        <f t="shared" si="20"/>
        <v>-779.84865149570533</v>
      </c>
    </row>
    <row r="434" spans="1:13" x14ac:dyDescent="0.2">
      <c r="A434" s="20" t="s">
        <v>322</v>
      </c>
      <c r="B434" s="21" t="s">
        <v>323</v>
      </c>
      <c r="C434" s="26" t="s">
        <v>43</v>
      </c>
      <c r="D434" s="27" t="s">
        <v>44</v>
      </c>
      <c r="E434" s="28">
        <v>3323</v>
      </c>
      <c r="F434" s="18">
        <v>64.48</v>
      </c>
      <c r="G434" s="18">
        <v>63.638602659796156</v>
      </c>
      <c r="H434" s="98">
        <v>0.11256682478729012</v>
      </c>
      <c r="I434" s="18">
        <f t="shared" si="18"/>
        <v>63.751169484583443</v>
      </c>
      <c r="J434" s="18">
        <f t="shared" si="19"/>
        <v>-0.7288305154165613</v>
      </c>
      <c r="K434" s="96">
        <v>0</v>
      </c>
      <c r="L434" s="18">
        <f t="shared" si="20"/>
        <v>0</v>
      </c>
    </row>
    <row r="435" spans="1:13" x14ac:dyDescent="0.2">
      <c r="A435" s="20" t="s">
        <v>322</v>
      </c>
      <c r="B435" s="21" t="s">
        <v>323</v>
      </c>
      <c r="C435" s="26" t="s">
        <v>45</v>
      </c>
      <c r="D435" s="27" t="s">
        <v>46</v>
      </c>
      <c r="E435" s="28">
        <v>3325</v>
      </c>
      <c r="F435" s="18">
        <v>82.5</v>
      </c>
      <c r="G435" s="18">
        <v>81.658602659796159</v>
      </c>
      <c r="H435" s="98">
        <v>0.11256682478729012</v>
      </c>
      <c r="I435" s="18">
        <f t="shared" si="18"/>
        <v>81.771169484583453</v>
      </c>
      <c r="J435" s="18">
        <f t="shared" si="19"/>
        <v>-0.72883051541654709</v>
      </c>
      <c r="K435" s="96">
        <v>5990</v>
      </c>
      <c r="L435" s="18">
        <f t="shared" si="20"/>
        <v>-4365.6947873451172</v>
      </c>
    </row>
    <row r="436" spans="1:13" x14ac:dyDescent="0.2">
      <c r="A436" s="20" t="s">
        <v>322</v>
      </c>
      <c r="B436" s="21" t="s">
        <v>323</v>
      </c>
      <c r="C436" s="26" t="s">
        <v>47</v>
      </c>
      <c r="D436" s="27" t="s">
        <v>48</v>
      </c>
      <c r="E436" s="28">
        <v>3327</v>
      </c>
      <c r="F436" s="18">
        <v>91.77</v>
      </c>
      <c r="G436" s="18">
        <v>90.928602659796155</v>
      </c>
      <c r="H436" s="98">
        <v>0.11256682478729012</v>
      </c>
      <c r="I436" s="18">
        <f t="shared" si="18"/>
        <v>91.041169484583449</v>
      </c>
      <c r="J436" s="18">
        <f t="shared" si="19"/>
        <v>-0.72883051541654709</v>
      </c>
      <c r="K436" s="96">
        <v>1774</v>
      </c>
      <c r="L436" s="18">
        <f t="shared" si="20"/>
        <v>-1292.9453343489545</v>
      </c>
    </row>
    <row r="437" spans="1:13" x14ac:dyDescent="0.2">
      <c r="A437" s="20" t="s">
        <v>322</v>
      </c>
      <c r="B437" s="21" t="s">
        <v>323</v>
      </c>
      <c r="C437" s="26" t="s">
        <v>49</v>
      </c>
      <c r="D437" s="27" t="s">
        <v>50</v>
      </c>
      <c r="E437" s="28">
        <v>3329</v>
      </c>
      <c r="F437" s="18">
        <v>98.35</v>
      </c>
      <c r="G437" s="18">
        <v>97.508602659796153</v>
      </c>
      <c r="H437" s="98">
        <v>0.11256682478729012</v>
      </c>
      <c r="I437" s="18">
        <f t="shared" si="18"/>
        <v>97.621169484583447</v>
      </c>
      <c r="J437" s="18">
        <f t="shared" si="19"/>
        <v>-0.72883051541654709</v>
      </c>
      <c r="K437" s="96">
        <v>365</v>
      </c>
      <c r="L437" s="18">
        <f t="shared" si="20"/>
        <v>-266.02313812703972</v>
      </c>
    </row>
    <row r="438" spans="1:13" x14ac:dyDescent="0.2">
      <c r="A438" s="20" t="s">
        <v>322</v>
      </c>
      <c r="B438" s="21" t="s">
        <v>323</v>
      </c>
      <c r="C438" s="29" t="s">
        <v>51</v>
      </c>
      <c r="D438" s="30" t="s">
        <v>52</v>
      </c>
      <c r="E438" s="28">
        <v>3331</v>
      </c>
      <c r="F438" s="18">
        <v>109.66</v>
      </c>
      <c r="G438" s="18">
        <v>108.81860265979616</v>
      </c>
      <c r="H438" s="98">
        <v>0.11256682478729012</v>
      </c>
      <c r="I438" s="18">
        <f t="shared" si="18"/>
        <v>108.93116948458345</v>
      </c>
      <c r="J438" s="18">
        <f t="shared" si="19"/>
        <v>-0.72883051541654709</v>
      </c>
      <c r="K438" s="96">
        <v>0</v>
      </c>
      <c r="L438" s="18">
        <f t="shared" si="20"/>
        <v>0</v>
      </c>
    </row>
    <row r="439" spans="1:13" x14ac:dyDescent="0.2">
      <c r="A439" s="12" t="s">
        <v>122</v>
      </c>
      <c r="B439" s="21" t="s">
        <v>123</v>
      </c>
      <c r="C439" s="26" t="s">
        <v>21</v>
      </c>
      <c r="D439" s="27" t="s">
        <v>22</v>
      </c>
      <c r="E439" s="28">
        <v>3301</v>
      </c>
      <c r="F439" s="18">
        <v>91.98</v>
      </c>
      <c r="G439" s="18">
        <v>91.45</v>
      </c>
      <c r="H439" s="98">
        <v>0</v>
      </c>
      <c r="I439" s="18">
        <f t="shared" si="18"/>
        <v>91.45</v>
      </c>
      <c r="J439" s="18">
        <f t="shared" si="19"/>
        <v>-0.53000000000000114</v>
      </c>
      <c r="K439" s="96">
        <v>367</v>
      </c>
      <c r="L439" s="18">
        <f t="shared" si="20"/>
        <v>-194.51000000000042</v>
      </c>
      <c r="M439" s="40">
        <v>-5208.3100000000113</v>
      </c>
    </row>
    <row r="440" spans="1:13" x14ac:dyDescent="0.2">
      <c r="A440" s="12" t="s">
        <v>122</v>
      </c>
      <c r="B440" s="21" t="s">
        <v>123</v>
      </c>
      <c r="C440" s="26" t="s">
        <v>23</v>
      </c>
      <c r="D440" s="27" t="s">
        <v>24</v>
      </c>
      <c r="E440" s="28">
        <v>3303</v>
      </c>
      <c r="F440" s="18">
        <v>99.79</v>
      </c>
      <c r="G440" s="18">
        <v>99.26</v>
      </c>
      <c r="H440" s="98">
        <v>0</v>
      </c>
      <c r="I440" s="18">
        <f t="shared" si="18"/>
        <v>99.26</v>
      </c>
      <c r="J440" s="18">
        <f t="shared" si="19"/>
        <v>-0.53000000000000114</v>
      </c>
      <c r="K440" s="96">
        <v>0</v>
      </c>
      <c r="L440" s="18">
        <f t="shared" si="20"/>
        <v>0</v>
      </c>
    </row>
    <row r="441" spans="1:13" x14ac:dyDescent="0.2">
      <c r="A441" s="12" t="s">
        <v>122</v>
      </c>
      <c r="B441" s="21" t="s">
        <v>123</v>
      </c>
      <c r="C441" s="26" t="s">
        <v>25</v>
      </c>
      <c r="D441" s="27" t="s">
        <v>26</v>
      </c>
      <c r="E441" s="28">
        <v>3305</v>
      </c>
      <c r="F441" s="18">
        <v>89.88</v>
      </c>
      <c r="G441" s="18">
        <v>89.35</v>
      </c>
      <c r="H441" s="98">
        <v>0</v>
      </c>
      <c r="I441" s="18">
        <f t="shared" si="18"/>
        <v>89.35</v>
      </c>
      <c r="J441" s="18">
        <f t="shared" si="19"/>
        <v>-0.53000000000000114</v>
      </c>
      <c r="K441" s="96">
        <v>334</v>
      </c>
      <c r="L441" s="18">
        <f t="shared" si="20"/>
        <v>-177.02000000000038</v>
      </c>
    </row>
    <row r="442" spans="1:13" x14ac:dyDescent="0.2">
      <c r="A442" s="12" t="s">
        <v>122</v>
      </c>
      <c r="B442" s="21" t="s">
        <v>123</v>
      </c>
      <c r="C442" s="26" t="s">
        <v>27</v>
      </c>
      <c r="D442" s="27" t="s">
        <v>28</v>
      </c>
      <c r="E442" s="28">
        <v>3307</v>
      </c>
      <c r="F442" s="18">
        <v>98.48</v>
      </c>
      <c r="G442" s="18">
        <v>97.95</v>
      </c>
      <c r="H442" s="98">
        <v>0</v>
      </c>
      <c r="I442" s="18">
        <f t="shared" si="18"/>
        <v>97.95</v>
      </c>
      <c r="J442" s="18">
        <f t="shared" si="19"/>
        <v>-0.53000000000000114</v>
      </c>
      <c r="K442" s="96">
        <v>0</v>
      </c>
      <c r="L442" s="18">
        <f t="shared" si="20"/>
        <v>0</v>
      </c>
    </row>
    <row r="443" spans="1:13" x14ac:dyDescent="0.2">
      <c r="A443" s="12" t="s">
        <v>122</v>
      </c>
      <c r="B443" s="21" t="s">
        <v>123</v>
      </c>
      <c r="C443" s="26" t="s">
        <v>29</v>
      </c>
      <c r="D443" s="27" t="s">
        <v>30</v>
      </c>
      <c r="E443" s="28">
        <v>3309</v>
      </c>
      <c r="F443" s="18">
        <v>60.96</v>
      </c>
      <c r="G443" s="18">
        <v>60.43</v>
      </c>
      <c r="H443" s="98">
        <v>0</v>
      </c>
      <c r="I443" s="18">
        <f t="shared" si="18"/>
        <v>60.43</v>
      </c>
      <c r="J443" s="18">
        <f t="shared" si="19"/>
        <v>-0.53000000000000114</v>
      </c>
      <c r="K443" s="96">
        <v>1421</v>
      </c>
      <c r="L443" s="18">
        <f t="shared" si="20"/>
        <v>-753.13000000000159</v>
      </c>
    </row>
    <row r="444" spans="1:13" x14ac:dyDescent="0.2">
      <c r="A444" s="12" t="s">
        <v>122</v>
      </c>
      <c r="B444" s="21" t="s">
        <v>123</v>
      </c>
      <c r="C444" s="26" t="s">
        <v>31</v>
      </c>
      <c r="D444" s="27" t="s">
        <v>32</v>
      </c>
      <c r="E444" s="28">
        <v>3311</v>
      </c>
      <c r="F444" s="18">
        <v>77.930000000000007</v>
      </c>
      <c r="G444" s="18">
        <v>77.400000000000006</v>
      </c>
      <c r="H444" s="98">
        <v>0</v>
      </c>
      <c r="I444" s="18">
        <f t="shared" si="18"/>
        <v>77.400000000000006</v>
      </c>
      <c r="J444" s="18">
        <f t="shared" si="19"/>
        <v>-0.53000000000000114</v>
      </c>
      <c r="K444" s="96">
        <v>47</v>
      </c>
      <c r="L444" s="18">
        <f t="shared" si="20"/>
        <v>-24.910000000000053</v>
      </c>
    </row>
    <row r="445" spans="1:13" x14ac:dyDescent="0.2">
      <c r="A445" s="12" t="s">
        <v>122</v>
      </c>
      <c r="B445" s="21" t="s">
        <v>123</v>
      </c>
      <c r="C445" s="26" t="s">
        <v>33</v>
      </c>
      <c r="D445" s="27" t="s">
        <v>34</v>
      </c>
      <c r="E445" s="28">
        <v>3313</v>
      </c>
      <c r="F445" s="18">
        <v>82.89</v>
      </c>
      <c r="G445" s="18">
        <v>82.36</v>
      </c>
      <c r="H445" s="98">
        <v>0</v>
      </c>
      <c r="I445" s="18">
        <f t="shared" si="18"/>
        <v>82.36</v>
      </c>
      <c r="J445" s="18">
        <f t="shared" si="19"/>
        <v>-0.53000000000000114</v>
      </c>
      <c r="K445" s="96">
        <v>0</v>
      </c>
      <c r="L445" s="18">
        <f t="shared" si="20"/>
        <v>0</v>
      </c>
    </row>
    <row r="446" spans="1:13" x14ac:dyDescent="0.2">
      <c r="A446" s="12" t="s">
        <v>122</v>
      </c>
      <c r="B446" s="21" t="s">
        <v>123</v>
      </c>
      <c r="C446" s="26" t="s">
        <v>35</v>
      </c>
      <c r="D446" s="27" t="s">
        <v>36</v>
      </c>
      <c r="E446" s="28">
        <v>3315</v>
      </c>
      <c r="F446" s="18">
        <v>94.43</v>
      </c>
      <c r="G446" s="18">
        <v>93.9</v>
      </c>
      <c r="H446" s="98">
        <v>0</v>
      </c>
      <c r="I446" s="18">
        <f t="shared" si="18"/>
        <v>93.9</v>
      </c>
      <c r="J446" s="18">
        <f t="shared" si="19"/>
        <v>-0.53000000000000114</v>
      </c>
      <c r="K446" s="96">
        <v>0</v>
      </c>
      <c r="L446" s="18">
        <f t="shared" si="20"/>
        <v>0</v>
      </c>
    </row>
    <row r="447" spans="1:13" x14ac:dyDescent="0.2">
      <c r="A447" s="12" t="s">
        <v>122</v>
      </c>
      <c r="B447" s="21" t="s">
        <v>123</v>
      </c>
      <c r="C447" s="26" t="s">
        <v>37</v>
      </c>
      <c r="D447" s="27" t="s">
        <v>38</v>
      </c>
      <c r="E447" s="28">
        <v>3317</v>
      </c>
      <c r="F447" s="18">
        <v>60.51</v>
      </c>
      <c r="G447" s="18">
        <v>59.98</v>
      </c>
      <c r="H447" s="98">
        <v>0</v>
      </c>
      <c r="I447" s="18">
        <f t="shared" si="18"/>
        <v>59.98</v>
      </c>
      <c r="J447" s="18">
        <f t="shared" si="19"/>
        <v>-0.53000000000000114</v>
      </c>
      <c r="K447" s="96">
        <v>0</v>
      </c>
      <c r="L447" s="18">
        <f t="shared" si="20"/>
        <v>0</v>
      </c>
    </row>
    <row r="448" spans="1:13" x14ac:dyDescent="0.2">
      <c r="A448" s="12" t="s">
        <v>122</v>
      </c>
      <c r="B448" s="21" t="s">
        <v>123</v>
      </c>
      <c r="C448" s="26" t="s">
        <v>39</v>
      </c>
      <c r="D448" s="27" t="s">
        <v>40</v>
      </c>
      <c r="E448" s="28">
        <v>3319</v>
      </c>
      <c r="F448" s="18">
        <v>72.489999999999995</v>
      </c>
      <c r="G448" s="18">
        <v>71.959999999999994</v>
      </c>
      <c r="H448" s="98">
        <v>0</v>
      </c>
      <c r="I448" s="18">
        <f t="shared" si="18"/>
        <v>71.959999999999994</v>
      </c>
      <c r="J448" s="18">
        <f t="shared" si="19"/>
        <v>-0.53000000000000114</v>
      </c>
      <c r="K448" s="96">
        <v>365</v>
      </c>
      <c r="L448" s="18">
        <f t="shared" si="20"/>
        <v>-193.45000000000041</v>
      </c>
    </row>
    <row r="449" spans="1:13" x14ac:dyDescent="0.2">
      <c r="A449" s="12" t="s">
        <v>122</v>
      </c>
      <c r="B449" s="21" t="s">
        <v>123</v>
      </c>
      <c r="C449" s="26" t="s">
        <v>41</v>
      </c>
      <c r="D449" s="27" t="s">
        <v>42</v>
      </c>
      <c r="E449" s="28">
        <v>3321</v>
      </c>
      <c r="F449" s="18">
        <v>80.34</v>
      </c>
      <c r="G449" s="18">
        <v>79.81</v>
      </c>
      <c r="H449" s="98">
        <v>0</v>
      </c>
      <c r="I449" s="18">
        <f t="shared" si="18"/>
        <v>79.81</v>
      </c>
      <c r="J449" s="18">
        <f t="shared" si="19"/>
        <v>-0.53000000000000114</v>
      </c>
      <c r="K449" s="96">
        <v>1902</v>
      </c>
      <c r="L449" s="18">
        <f t="shared" si="20"/>
        <v>-1008.0600000000022</v>
      </c>
    </row>
    <row r="450" spans="1:13" x14ac:dyDescent="0.2">
      <c r="A450" s="12" t="s">
        <v>122</v>
      </c>
      <c r="B450" s="21" t="s">
        <v>123</v>
      </c>
      <c r="C450" s="26" t="s">
        <v>43</v>
      </c>
      <c r="D450" s="27" t="s">
        <v>44</v>
      </c>
      <c r="E450" s="28">
        <v>3323</v>
      </c>
      <c r="F450" s="18">
        <v>51.65</v>
      </c>
      <c r="G450" s="18">
        <v>51.12</v>
      </c>
      <c r="H450" s="98">
        <v>0</v>
      </c>
      <c r="I450" s="18">
        <f t="shared" si="18"/>
        <v>51.12</v>
      </c>
      <c r="J450" s="18">
        <f t="shared" si="19"/>
        <v>-0.53000000000000114</v>
      </c>
      <c r="K450" s="96">
        <v>685</v>
      </c>
      <c r="L450" s="18">
        <f t="shared" si="20"/>
        <v>-363.05000000000075</v>
      </c>
    </row>
    <row r="451" spans="1:13" x14ac:dyDescent="0.2">
      <c r="A451" s="12" t="s">
        <v>122</v>
      </c>
      <c r="B451" s="21" t="s">
        <v>123</v>
      </c>
      <c r="C451" s="26" t="s">
        <v>45</v>
      </c>
      <c r="D451" s="27" t="s">
        <v>46</v>
      </c>
      <c r="E451" s="28">
        <v>3325</v>
      </c>
      <c r="F451" s="18">
        <v>65.44</v>
      </c>
      <c r="G451" s="18">
        <v>64.91</v>
      </c>
      <c r="H451" s="98">
        <v>0</v>
      </c>
      <c r="I451" s="18">
        <f t="shared" si="18"/>
        <v>64.91</v>
      </c>
      <c r="J451" s="18">
        <f t="shared" si="19"/>
        <v>-0.53000000000000114</v>
      </c>
      <c r="K451" s="96">
        <v>3377</v>
      </c>
      <c r="L451" s="18">
        <f t="shared" si="20"/>
        <v>-1789.8100000000038</v>
      </c>
    </row>
    <row r="452" spans="1:13" x14ac:dyDescent="0.2">
      <c r="A452" s="12" t="s">
        <v>122</v>
      </c>
      <c r="B452" s="21" t="s">
        <v>123</v>
      </c>
      <c r="C452" s="26" t="s">
        <v>47</v>
      </c>
      <c r="D452" s="27" t="s">
        <v>48</v>
      </c>
      <c r="E452" s="28">
        <v>3327</v>
      </c>
      <c r="F452" s="18">
        <v>72.489999999999995</v>
      </c>
      <c r="G452" s="18">
        <v>71.959999999999994</v>
      </c>
      <c r="H452" s="98">
        <v>0</v>
      </c>
      <c r="I452" s="18">
        <f t="shared" si="18"/>
        <v>71.959999999999994</v>
      </c>
      <c r="J452" s="18">
        <f t="shared" si="19"/>
        <v>-0.53000000000000114</v>
      </c>
      <c r="K452" s="96">
        <v>1034</v>
      </c>
      <c r="L452" s="18">
        <f t="shared" si="20"/>
        <v>-548.02000000000112</v>
      </c>
    </row>
    <row r="453" spans="1:13" x14ac:dyDescent="0.2">
      <c r="A453" s="12" t="s">
        <v>122</v>
      </c>
      <c r="B453" s="21" t="s">
        <v>123</v>
      </c>
      <c r="C453" s="26" t="s">
        <v>49</v>
      </c>
      <c r="D453" s="27" t="s">
        <v>50</v>
      </c>
      <c r="E453" s="28">
        <v>3329</v>
      </c>
      <c r="F453" s="18">
        <v>77.48</v>
      </c>
      <c r="G453" s="18">
        <v>76.95</v>
      </c>
      <c r="H453" s="98">
        <v>0</v>
      </c>
      <c r="I453" s="18">
        <f t="shared" si="18"/>
        <v>76.95</v>
      </c>
      <c r="J453" s="18">
        <f t="shared" si="19"/>
        <v>-0.53000000000000114</v>
      </c>
      <c r="K453" s="96">
        <v>295</v>
      </c>
      <c r="L453" s="18">
        <f t="shared" si="20"/>
        <v>-156.35000000000034</v>
      </c>
    </row>
    <row r="454" spans="1:13" x14ac:dyDescent="0.2">
      <c r="A454" s="12" t="s">
        <v>122</v>
      </c>
      <c r="B454" s="21" t="s">
        <v>123</v>
      </c>
      <c r="C454" s="29" t="s">
        <v>51</v>
      </c>
      <c r="D454" s="30" t="s">
        <v>52</v>
      </c>
      <c r="E454" s="28">
        <v>3331</v>
      </c>
      <c r="F454" s="18">
        <v>85.99</v>
      </c>
      <c r="G454" s="18">
        <v>85.46</v>
      </c>
      <c r="H454" s="98">
        <v>0</v>
      </c>
      <c r="I454" s="18">
        <f t="shared" si="18"/>
        <v>85.46</v>
      </c>
      <c r="J454" s="18">
        <f t="shared" si="19"/>
        <v>-0.53000000000000114</v>
      </c>
      <c r="K454" s="96">
        <v>0</v>
      </c>
      <c r="L454" s="18">
        <f t="shared" si="20"/>
        <v>0</v>
      </c>
    </row>
    <row r="455" spans="1:13" x14ac:dyDescent="0.2">
      <c r="A455" s="20" t="s">
        <v>80</v>
      </c>
      <c r="B455" s="21" t="s">
        <v>81</v>
      </c>
      <c r="C455" s="26" t="s">
        <v>21</v>
      </c>
      <c r="D455" s="27" t="s">
        <v>22</v>
      </c>
      <c r="E455" s="28">
        <v>3301</v>
      </c>
      <c r="F455" s="18">
        <v>139.29</v>
      </c>
      <c r="G455" s="18">
        <v>136.6422071694231</v>
      </c>
      <c r="H455" s="98">
        <v>1.8212002177971374</v>
      </c>
      <c r="I455" s="18">
        <f t="shared" ref="I455:I486" si="21">+G455+H455</f>
        <v>138.46340738722023</v>
      </c>
      <c r="J455" s="18">
        <f t="shared" ref="J455:J486" si="22">+I455-F455</f>
        <v>-0.8265926127797627</v>
      </c>
      <c r="K455" s="96">
        <v>42</v>
      </c>
      <c r="L455" s="18">
        <f t="shared" ref="L455:L486" si="23">+J455*K455</f>
        <v>-34.716889736750034</v>
      </c>
      <c r="M455" s="40">
        <v>-18787.623495870579</v>
      </c>
    </row>
    <row r="456" spans="1:13" x14ac:dyDescent="0.2">
      <c r="A456" s="20" t="s">
        <v>80</v>
      </c>
      <c r="B456" s="21" t="s">
        <v>81</v>
      </c>
      <c r="C456" s="26" t="s">
        <v>23</v>
      </c>
      <c r="D456" s="27" t="s">
        <v>24</v>
      </c>
      <c r="E456" s="28">
        <v>3303</v>
      </c>
      <c r="F456" s="18">
        <v>151.87</v>
      </c>
      <c r="G456" s="18">
        <v>149.22220716942311</v>
      </c>
      <c r="H456" s="98">
        <v>1.8212002177971374</v>
      </c>
      <c r="I456" s="18">
        <f t="shared" si="21"/>
        <v>151.04340738722024</v>
      </c>
      <c r="J456" s="18">
        <f t="shared" si="22"/>
        <v>-0.8265926127797627</v>
      </c>
      <c r="K456" s="96">
        <v>0</v>
      </c>
      <c r="L456" s="18">
        <f t="shared" si="23"/>
        <v>0</v>
      </c>
    </row>
    <row r="457" spans="1:13" x14ac:dyDescent="0.2">
      <c r="A457" s="20" t="s">
        <v>80</v>
      </c>
      <c r="B457" s="21" t="s">
        <v>81</v>
      </c>
      <c r="C457" s="26" t="s">
        <v>25</v>
      </c>
      <c r="D457" s="27" t="s">
        <v>26</v>
      </c>
      <c r="E457" s="28">
        <v>3305</v>
      </c>
      <c r="F457" s="18">
        <v>136.03</v>
      </c>
      <c r="G457" s="18">
        <v>133.38220716942311</v>
      </c>
      <c r="H457" s="98">
        <v>1.8212002177971374</v>
      </c>
      <c r="I457" s="18">
        <f t="shared" si="21"/>
        <v>135.20340738722024</v>
      </c>
      <c r="J457" s="18">
        <f t="shared" si="22"/>
        <v>-0.8265926127797627</v>
      </c>
      <c r="K457" s="96">
        <v>0</v>
      </c>
      <c r="L457" s="18">
        <f t="shared" si="23"/>
        <v>0</v>
      </c>
    </row>
    <row r="458" spans="1:13" x14ac:dyDescent="0.2">
      <c r="A458" s="20" t="s">
        <v>80</v>
      </c>
      <c r="B458" s="21" t="s">
        <v>81</v>
      </c>
      <c r="C458" s="26" t="s">
        <v>27</v>
      </c>
      <c r="D458" s="27" t="s">
        <v>28</v>
      </c>
      <c r="E458" s="28">
        <v>3307</v>
      </c>
      <c r="F458" s="18">
        <v>148.6</v>
      </c>
      <c r="G458" s="18">
        <v>145.9522071694231</v>
      </c>
      <c r="H458" s="98">
        <v>1.8212002177971374</v>
      </c>
      <c r="I458" s="18">
        <f t="shared" si="21"/>
        <v>147.77340738722023</v>
      </c>
      <c r="J458" s="18">
        <f t="shared" si="22"/>
        <v>-0.8265926127797627</v>
      </c>
      <c r="K458" s="96">
        <v>0</v>
      </c>
      <c r="L458" s="18">
        <f t="shared" si="23"/>
        <v>0</v>
      </c>
    </row>
    <row r="459" spans="1:13" x14ac:dyDescent="0.2">
      <c r="A459" s="20" t="s">
        <v>80</v>
      </c>
      <c r="B459" s="21" t="s">
        <v>81</v>
      </c>
      <c r="C459" s="26" t="s">
        <v>29</v>
      </c>
      <c r="D459" s="27" t="s">
        <v>30</v>
      </c>
      <c r="E459" s="28">
        <v>3309</v>
      </c>
      <c r="F459" s="18">
        <v>90.26</v>
      </c>
      <c r="G459" s="18">
        <v>87.612207169423129</v>
      </c>
      <c r="H459" s="98">
        <v>1.8212002177971374</v>
      </c>
      <c r="I459" s="18">
        <f t="shared" si="21"/>
        <v>89.433407387220271</v>
      </c>
      <c r="J459" s="18">
        <f t="shared" si="22"/>
        <v>-0.82659261277973428</v>
      </c>
      <c r="K459" s="96">
        <v>2445</v>
      </c>
      <c r="L459" s="18">
        <f t="shared" si="23"/>
        <v>-2021.0189382464503</v>
      </c>
    </row>
    <row r="460" spans="1:13" x14ac:dyDescent="0.2">
      <c r="A460" s="20" t="s">
        <v>80</v>
      </c>
      <c r="B460" s="21" t="s">
        <v>81</v>
      </c>
      <c r="C460" s="26" t="s">
        <v>31</v>
      </c>
      <c r="D460" s="27" t="s">
        <v>32</v>
      </c>
      <c r="E460" s="28">
        <v>3311</v>
      </c>
      <c r="F460" s="18">
        <v>117.54</v>
      </c>
      <c r="G460" s="18">
        <v>114.89220716942313</v>
      </c>
      <c r="H460" s="98">
        <v>1.8212002177971374</v>
      </c>
      <c r="I460" s="18">
        <f t="shared" si="21"/>
        <v>116.71340738722027</v>
      </c>
      <c r="J460" s="18">
        <f t="shared" si="22"/>
        <v>-0.82659261277973428</v>
      </c>
      <c r="K460" s="96">
        <v>0</v>
      </c>
      <c r="L460" s="18">
        <f t="shared" si="23"/>
        <v>0</v>
      </c>
    </row>
    <row r="461" spans="1:13" x14ac:dyDescent="0.2">
      <c r="A461" s="20" t="s">
        <v>80</v>
      </c>
      <c r="B461" s="21" t="s">
        <v>81</v>
      </c>
      <c r="C461" s="26" t="s">
        <v>33</v>
      </c>
      <c r="D461" s="27" t="s">
        <v>34</v>
      </c>
      <c r="E461" s="28">
        <v>3313</v>
      </c>
      <c r="F461" s="18">
        <v>125.39</v>
      </c>
      <c r="G461" s="18">
        <v>122.74220716942312</v>
      </c>
      <c r="H461" s="98">
        <v>1.8212002177971374</v>
      </c>
      <c r="I461" s="18">
        <f t="shared" si="21"/>
        <v>124.56340738722027</v>
      </c>
      <c r="J461" s="18">
        <f t="shared" si="22"/>
        <v>-0.82659261277973428</v>
      </c>
      <c r="K461" s="96">
        <v>46</v>
      </c>
      <c r="L461" s="18">
        <f t="shared" si="23"/>
        <v>-38.023260187867777</v>
      </c>
    </row>
    <row r="462" spans="1:13" x14ac:dyDescent="0.2">
      <c r="A462" s="20" t="s">
        <v>80</v>
      </c>
      <c r="B462" s="21" t="s">
        <v>81</v>
      </c>
      <c r="C462" s="26" t="s">
        <v>35</v>
      </c>
      <c r="D462" s="27" t="s">
        <v>36</v>
      </c>
      <c r="E462" s="28">
        <v>3315</v>
      </c>
      <c r="F462" s="18">
        <v>143.41</v>
      </c>
      <c r="G462" s="18">
        <v>140.76220716942311</v>
      </c>
      <c r="H462" s="98">
        <v>1.8212002177971374</v>
      </c>
      <c r="I462" s="18">
        <f t="shared" si="21"/>
        <v>142.58340738722023</v>
      </c>
      <c r="J462" s="18">
        <f t="shared" si="22"/>
        <v>-0.8265926127797627</v>
      </c>
      <c r="K462" s="96">
        <v>0</v>
      </c>
      <c r="L462" s="18">
        <f t="shared" si="23"/>
        <v>0</v>
      </c>
    </row>
    <row r="463" spans="1:13" x14ac:dyDescent="0.2">
      <c r="A463" s="20" t="s">
        <v>80</v>
      </c>
      <c r="B463" s="21" t="s">
        <v>81</v>
      </c>
      <c r="C463" s="26" t="s">
        <v>37</v>
      </c>
      <c r="D463" s="27" t="s">
        <v>38</v>
      </c>
      <c r="E463" s="28">
        <v>3317</v>
      </c>
      <c r="F463" s="18">
        <v>89.72</v>
      </c>
      <c r="G463" s="18">
        <v>87.072207169423123</v>
      </c>
      <c r="H463" s="98">
        <v>1.8212002177971374</v>
      </c>
      <c r="I463" s="18">
        <f t="shared" si="21"/>
        <v>88.893407387220265</v>
      </c>
      <c r="J463" s="18">
        <f t="shared" si="22"/>
        <v>-0.82659261277973428</v>
      </c>
      <c r="K463" s="96">
        <v>0</v>
      </c>
      <c r="L463" s="18">
        <f t="shared" si="23"/>
        <v>0</v>
      </c>
    </row>
    <row r="464" spans="1:13" x14ac:dyDescent="0.2">
      <c r="A464" s="20" t="s">
        <v>80</v>
      </c>
      <c r="B464" s="21" t="s">
        <v>81</v>
      </c>
      <c r="C464" s="26" t="s">
        <v>39</v>
      </c>
      <c r="D464" s="27" t="s">
        <v>40</v>
      </c>
      <c r="E464" s="28">
        <v>3319</v>
      </c>
      <c r="F464" s="18">
        <v>109.08</v>
      </c>
      <c r="G464" s="18">
        <v>106.43220716942312</v>
      </c>
      <c r="H464" s="98">
        <v>1.8212002177971374</v>
      </c>
      <c r="I464" s="18">
        <f t="shared" si="21"/>
        <v>108.25340738722026</v>
      </c>
      <c r="J464" s="18">
        <f t="shared" si="22"/>
        <v>-0.82659261277973428</v>
      </c>
      <c r="K464" s="96">
        <v>6</v>
      </c>
      <c r="L464" s="18">
        <f t="shared" si="23"/>
        <v>-4.9595556766784057</v>
      </c>
    </row>
    <row r="465" spans="1:13" x14ac:dyDescent="0.2">
      <c r="A465" s="20" t="s">
        <v>80</v>
      </c>
      <c r="B465" s="21" t="s">
        <v>81</v>
      </c>
      <c r="C465" s="26" t="s">
        <v>41</v>
      </c>
      <c r="D465" s="27" t="s">
        <v>42</v>
      </c>
      <c r="E465" s="28">
        <v>3321</v>
      </c>
      <c r="F465" s="18">
        <v>121.6</v>
      </c>
      <c r="G465" s="18">
        <v>118.95220716942312</v>
      </c>
      <c r="H465" s="98">
        <v>1.8212002177971374</v>
      </c>
      <c r="I465" s="18">
        <f t="shared" si="21"/>
        <v>120.77340738722026</v>
      </c>
      <c r="J465" s="18">
        <f t="shared" si="22"/>
        <v>-0.82659261277973428</v>
      </c>
      <c r="K465" s="96">
        <v>0</v>
      </c>
      <c r="L465" s="18">
        <f t="shared" si="23"/>
        <v>0</v>
      </c>
    </row>
    <row r="466" spans="1:13" x14ac:dyDescent="0.2">
      <c r="A466" s="20" t="s">
        <v>80</v>
      </c>
      <c r="B466" s="21" t="s">
        <v>81</v>
      </c>
      <c r="C466" s="26" t="s">
        <v>43</v>
      </c>
      <c r="D466" s="27" t="s">
        <v>44</v>
      </c>
      <c r="E466" s="28">
        <v>3323</v>
      </c>
      <c r="F466" s="18">
        <v>75.849999999999994</v>
      </c>
      <c r="G466" s="18">
        <v>73.202207169423119</v>
      </c>
      <c r="H466" s="98">
        <v>1.8212002177971374</v>
      </c>
      <c r="I466" s="18">
        <f t="shared" si="21"/>
        <v>75.02340738722026</v>
      </c>
      <c r="J466" s="18">
        <f t="shared" si="22"/>
        <v>-0.82659261277973428</v>
      </c>
      <c r="K466" s="96">
        <v>1160</v>
      </c>
      <c r="L466" s="18">
        <f t="shared" si="23"/>
        <v>-958.84743082449177</v>
      </c>
    </row>
    <row r="467" spans="1:13" x14ac:dyDescent="0.2">
      <c r="A467" s="20" t="s">
        <v>80</v>
      </c>
      <c r="B467" s="21" t="s">
        <v>81</v>
      </c>
      <c r="C467" s="26" t="s">
        <v>45</v>
      </c>
      <c r="D467" s="27" t="s">
        <v>46</v>
      </c>
      <c r="E467" s="28">
        <v>3325</v>
      </c>
      <c r="F467" s="18">
        <v>97.74</v>
      </c>
      <c r="G467" s="18">
        <v>95.092207169423119</v>
      </c>
      <c r="H467" s="98">
        <v>1.8212002177971374</v>
      </c>
      <c r="I467" s="18">
        <f t="shared" si="21"/>
        <v>96.913407387220261</v>
      </c>
      <c r="J467" s="18">
        <f t="shared" si="22"/>
        <v>-0.82659261277973428</v>
      </c>
      <c r="K467" s="96">
        <v>19025</v>
      </c>
      <c r="L467" s="18">
        <f t="shared" si="23"/>
        <v>-15725.924458134445</v>
      </c>
    </row>
    <row r="468" spans="1:13" x14ac:dyDescent="0.2">
      <c r="A468" s="20" t="s">
        <v>80</v>
      </c>
      <c r="B468" s="21" t="s">
        <v>81</v>
      </c>
      <c r="C468" s="26" t="s">
        <v>47</v>
      </c>
      <c r="D468" s="27" t="s">
        <v>48</v>
      </c>
      <c r="E468" s="28">
        <v>3327</v>
      </c>
      <c r="F468" s="18">
        <v>109.08</v>
      </c>
      <c r="G468" s="18">
        <v>106.43220716942312</v>
      </c>
      <c r="H468" s="98">
        <v>1.8212002177971374</v>
      </c>
      <c r="I468" s="18">
        <f t="shared" si="21"/>
        <v>108.25340738722026</v>
      </c>
      <c r="J468" s="18">
        <f t="shared" si="22"/>
        <v>-0.82659261277973428</v>
      </c>
      <c r="K468" s="96">
        <v>0</v>
      </c>
      <c r="L468" s="18">
        <f t="shared" si="23"/>
        <v>0</v>
      </c>
    </row>
    <row r="469" spans="1:13" x14ac:dyDescent="0.2">
      <c r="A469" s="20" t="s">
        <v>80</v>
      </c>
      <c r="B469" s="21" t="s">
        <v>81</v>
      </c>
      <c r="C469" s="26" t="s">
        <v>49</v>
      </c>
      <c r="D469" s="27" t="s">
        <v>50</v>
      </c>
      <c r="E469" s="28">
        <v>3329</v>
      </c>
      <c r="F469" s="18">
        <v>117.02</v>
      </c>
      <c r="G469" s="18">
        <v>114.37220716942312</v>
      </c>
      <c r="H469" s="98">
        <v>1.8212002177971374</v>
      </c>
      <c r="I469" s="18">
        <f t="shared" si="21"/>
        <v>116.19340738722026</v>
      </c>
      <c r="J469" s="18">
        <f t="shared" si="22"/>
        <v>-0.82659261277973428</v>
      </c>
      <c r="K469" s="96">
        <v>5</v>
      </c>
      <c r="L469" s="18">
        <f t="shared" si="23"/>
        <v>-4.1329630638986714</v>
      </c>
    </row>
    <row r="470" spans="1:13" x14ac:dyDescent="0.2">
      <c r="A470" s="20" t="s">
        <v>80</v>
      </c>
      <c r="B470" s="21" t="s">
        <v>81</v>
      </c>
      <c r="C470" s="29" t="s">
        <v>51</v>
      </c>
      <c r="D470" s="30" t="s">
        <v>52</v>
      </c>
      <c r="E470" s="28">
        <v>3331</v>
      </c>
      <c r="F470" s="18">
        <v>130.79</v>
      </c>
      <c r="G470" s="18">
        <v>128.14220716942313</v>
      </c>
      <c r="H470" s="98">
        <v>1.8212002177971374</v>
      </c>
      <c r="I470" s="18">
        <f t="shared" si="21"/>
        <v>129.96340738722026</v>
      </c>
      <c r="J470" s="18">
        <f t="shared" si="22"/>
        <v>-0.82659261277973428</v>
      </c>
      <c r="K470" s="96">
        <v>0</v>
      </c>
      <c r="L470" s="18">
        <f t="shared" si="23"/>
        <v>0</v>
      </c>
    </row>
    <row r="471" spans="1:13" x14ac:dyDescent="0.2">
      <c r="A471" s="12" t="s">
        <v>240</v>
      </c>
      <c r="B471" s="12" t="s">
        <v>241</v>
      </c>
      <c r="C471" s="26" t="s">
        <v>21</v>
      </c>
      <c r="D471" s="27" t="s">
        <v>22</v>
      </c>
      <c r="E471" s="28">
        <v>3301</v>
      </c>
      <c r="F471" s="18">
        <v>173.29</v>
      </c>
      <c r="G471" s="18">
        <v>170.04211221802612</v>
      </c>
      <c r="H471" s="98">
        <v>1.2942792147171887</v>
      </c>
      <c r="I471" s="18">
        <f t="shared" si="21"/>
        <v>171.33639143274331</v>
      </c>
      <c r="J471" s="18">
        <f t="shared" si="22"/>
        <v>-1.9536085672566799</v>
      </c>
      <c r="K471" s="96">
        <v>8515</v>
      </c>
      <c r="L471" s="18">
        <f t="shared" si="23"/>
        <v>-16634.97695019063</v>
      </c>
      <c r="M471" s="40">
        <f>SUM(L471:L486)</f>
        <v>-76067.656783273342</v>
      </c>
    </row>
    <row r="472" spans="1:13" x14ac:dyDescent="0.2">
      <c r="A472" s="12" t="s">
        <v>240</v>
      </c>
      <c r="B472" s="12" t="s">
        <v>241</v>
      </c>
      <c r="C472" s="26" t="s">
        <v>23</v>
      </c>
      <c r="D472" s="27" t="s">
        <v>24</v>
      </c>
      <c r="E472" s="28">
        <v>3303</v>
      </c>
      <c r="F472" s="18">
        <v>185.87</v>
      </c>
      <c r="G472" s="18">
        <v>182.62211221802613</v>
      </c>
      <c r="H472" s="98">
        <v>1.2942792147171887</v>
      </c>
      <c r="I472" s="18">
        <f t="shared" si="21"/>
        <v>183.91639143274332</v>
      </c>
      <c r="J472" s="18">
        <f t="shared" si="22"/>
        <v>-1.9536085672566799</v>
      </c>
      <c r="K472" s="96">
        <v>64</v>
      </c>
      <c r="L472" s="18">
        <f t="shared" si="23"/>
        <v>-125.03094830442751</v>
      </c>
    </row>
    <row r="473" spans="1:13" x14ac:dyDescent="0.2">
      <c r="A473" s="12" t="s">
        <v>240</v>
      </c>
      <c r="B473" s="12" t="s">
        <v>241</v>
      </c>
      <c r="C473" s="26" t="s">
        <v>25</v>
      </c>
      <c r="D473" s="27" t="s">
        <v>26</v>
      </c>
      <c r="E473" s="28">
        <v>3305</v>
      </c>
      <c r="F473" s="18">
        <v>170.03</v>
      </c>
      <c r="G473" s="18">
        <v>166.78211221802613</v>
      </c>
      <c r="H473" s="98">
        <v>1.2942792147171887</v>
      </c>
      <c r="I473" s="18">
        <f t="shared" si="21"/>
        <v>168.07639143274332</v>
      </c>
      <c r="J473" s="18">
        <f t="shared" si="22"/>
        <v>-1.9536085672566799</v>
      </c>
      <c r="K473" s="96">
        <v>45</v>
      </c>
      <c r="L473" s="18">
        <f t="shared" si="23"/>
        <v>-87.912385526550594</v>
      </c>
    </row>
    <row r="474" spans="1:13" x14ac:dyDescent="0.2">
      <c r="A474" s="12" t="s">
        <v>240</v>
      </c>
      <c r="B474" s="12" t="s">
        <v>241</v>
      </c>
      <c r="C474" s="26" t="s">
        <v>27</v>
      </c>
      <c r="D474" s="27" t="s">
        <v>28</v>
      </c>
      <c r="E474" s="28">
        <v>3307</v>
      </c>
      <c r="F474" s="18">
        <v>182.6</v>
      </c>
      <c r="G474" s="18">
        <v>179.35211221802612</v>
      </c>
      <c r="H474" s="98">
        <v>1.2942792147171887</v>
      </c>
      <c r="I474" s="18">
        <f t="shared" si="21"/>
        <v>180.64639143274331</v>
      </c>
      <c r="J474" s="18">
        <f t="shared" si="22"/>
        <v>-1.9536085672566799</v>
      </c>
      <c r="K474" s="96">
        <v>0</v>
      </c>
      <c r="L474" s="18">
        <f t="shared" si="23"/>
        <v>0</v>
      </c>
    </row>
    <row r="475" spans="1:13" x14ac:dyDescent="0.2">
      <c r="A475" s="12" t="s">
        <v>240</v>
      </c>
      <c r="B475" s="12" t="s">
        <v>241</v>
      </c>
      <c r="C475" s="26" t="s">
        <v>29</v>
      </c>
      <c r="D475" s="27" t="s">
        <v>30</v>
      </c>
      <c r="E475" s="28">
        <v>3309</v>
      </c>
      <c r="F475" s="18">
        <v>124.26</v>
      </c>
      <c r="G475" s="18">
        <v>121.01211221802613</v>
      </c>
      <c r="H475" s="98">
        <v>1.2942792147171887</v>
      </c>
      <c r="I475" s="18">
        <f t="shared" si="21"/>
        <v>122.30639143274333</v>
      </c>
      <c r="J475" s="18">
        <f t="shared" si="22"/>
        <v>-1.9536085672566799</v>
      </c>
      <c r="K475" s="96">
        <v>4239</v>
      </c>
      <c r="L475" s="18">
        <f t="shared" si="23"/>
        <v>-8281.3467166010651</v>
      </c>
    </row>
    <row r="476" spans="1:13" x14ac:dyDescent="0.2">
      <c r="A476" s="12" t="s">
        <v>240</v>
      </c>
      <c r="B476" s="12" t="s">
        <v>241</v>
      </c>
      <c r="C476" s="26" t="s">
        <v>31</v>
      </c>
      <c r="D476" s="27" t="s">
        <v>32</v>
      </c>
      <c r="E476" s="28">
        <v>3311</v>
      </c>
      <c r="F476" s="18">
        <v>151.54</v>
      </c>
      <c r="G476" s="18">
        <v>148.29211221802612</v>
      </c>
      <c r="H476" s="98">
        <v>1.2942792147171887</v>
      </c>
      <c r="I476" s="18">
        <f t="shared" si="21"/>
        <v>149.58639143274331</v>
      </c>
      <c r="J476" s="18">
        <f t="shared" si="22"/>
        <v>-1.9536085672566799</v>
      </c>
      <c r="K476" s="96">
        <v>511</v>
      </c>
      <c r="L476" s="18">
        <f t="shared" si="23"/>
        <v>-998.29397786816344</v>
      </c>
    </row>
    <row r="477" spans="1:13" x14ac:dyDescent="0.2">
      <c r="A477" s="12" t="s">
        <v>240</v>
      </c>
      <c r="B477" s="12" t="s">
        <v>241</v>
      </c>
      <c r="C477" s="26" t="s">
        <v>33</v>
      </c>
      <c r="D477" s="27" t="s">
        <v>34</v>
      </c>
      <c r="E477" s="28">
        <v>3313</v>
      </c>
      <c r="F477" s="18">
        <v>159.38999999999999</v>
      </c>
      <c r="G477" s="18">
        <v>156.14211221802614</v>
      </c>
      <c r="H477" s="98">
        <v>1.2942792147171887</v>
      </c>
      <c r="I477" s="18">
        <f t="shared" si="21"/>
        <v>157.43639143274333</v>
      </c>
      <c r="J477" s="18">
        <f t="shared" si="22"/>
        <v>-1.9536085672566514</v>
      </c>
      <c r="K477" s="96">
        <v>49</v>
      </c>
      <c r="L477" s="18">
        <f t="shared" si="23"/>
        <v>-95.726819795575921</v>
      </c>
    </row>
    <row r="478" spans="1:13" x14ac:dyDescent="0.2">
      <c r="A478" s="12" t="s">
        <v>240</v>
      </c>
      <c r="B478" s="12" t="s">
        <v>241</v>
      </c>
      <c r="C478" s="26" t="s">
        <v>35</v>
      </c>
      <c r="D478" s="27" t="s">
        <v>36</v>
      </c>
      <c r="E478" s="28">
        <v>3315</v>
      </c>
      <c r="F478" s="18">
        <v>177.41</v>
      </c>
      <c r="G478" s="18">
        <v>174.16211221802612</v>
      </c>
      <c r="H478" s="98">
        <v>1.2942792147171887</v>
      </c>
      <c r="I478" s="18">
        <f t="shared" si="21"/>
        <v>175.45639143274332</v>
      </c>
      <c r="J478" s="18">
        <f t="shared" si="22"/>
        <v>-1.9536085672566799</v>
      </c>
      <c r="K478" s="96">
        <v>0</v>
      </c>
      <c r="L478" s="18">
        <f t="shared" si="23"/>
        <v>0</v>
      </c>
    </row>
    <row r="479" spans="1:13" x14ac:dyDescent="0.2">
      <c r="A479" s="12" t="s">
        <v>240</v>
      </c>
      <c r="B479" s="12" t="s">
        <v>241</v>
      </c>
      <c r="C479" s="26" t="s">
        <v>37</v>
      </c>
      <c r="D479" s="27" t="s">
        <v>38</v>
      </c>
      <c r="E479" s="28">
        <v>3317</v>
      </c>
      <c r="F479" s="18">
        <v>123.72</v>
      </c>
      <c r="G479" s="18">
        <v>120.47211221802613</v>
      </c>
      <c r="H479" s="98">
        <v>1.2942792147171887</v>
      </c>
      <c r="I479" s="18">
        <f t="shared" si="21"/>
        <v>121.76639143274332</v>
      </c>
      <c r="J479" s="18">
        <f t="shared" si="22"/>
        <v>-1.9536085672566799</v>
      </c>
      <c r="K479" s="96">
        <v>491</v>
      </c>
      <c r="L479" s="18">
        <f t="shared" si="23"/>
        <v>-959.22180652302984</v>
      </c>
    </row>
    <row r="480" spans="1:13" x14ac:dyDescent="0.2">
      <c r="A480" s="12" t="s">
        <v>240</v>
      </c>
      <c r="B480" s="12" t="s">
        <v>241</v>
      </c>
      <c r="C480" s="26" t="s">
        <v>39</v>
      </c>
      <c r="D480" s="27" t="s">
        <v>40</v>
      </c>
      <c r="E480" s="28">
        <v>3319</v>
      </c>
      <c r="F480" s="18">
        <v>143.08000000000001</v>
      </c>
      <c r="G480" s="18">
        <v>139.83211221802614</v>
      </c>
      <c r="H480" s="98">
        <v>1.2942792147171887</v>
      </c>
      <c r="I480" s="18">
        <f t="shared" si="21"/>
        <v>141.12639143274333</v>
      </c>
      <c r="J480" s="18">
        <f t="shared" si="22"/>
        <v>-1.9536085672566799</v>
      </c>
      <c r="K480" s="96">
        <v>0</v>
      </c>
      <c r="L480" s="18">
        <f t="shared" si="23"/>
        <v>0</v>
      </c>
    </row>
    <row r="481" spans="1:13" x14ac:dyDescent="0.2">
      <c r="A481" s="12" t="s">
        <v>240</v>
      </c>
      <c r="B481" s="12" t="s">
        <v>241</v>
      </c>
      <c r="C481" s="26" t="s">
        <v>41</v>
      </c>
      <c r="D481" s="27" t="s">
        <v>42</v>
      </c>
      <c r="E481" s="28">
        <v>3321</v>
      </c>
      <c r="F481" s="18">
        <v>155.6</v>
      </c>
      <c r="G481" s="18">
        <v>152.35211221802612</v>
      </c>
      <c r="H481" s="98">
        <v>1.2942792147171887</v>
      </c>
      <c r="I481" s="18">
        <f t="shared" si="21"/>
        <v>153.64639143274331</v>
      </c>
      <c r="J481" s="18">
        <f t="shared" si="22"/>
        <v>-1.9536085672566799</v>
      </c>
      <c r="K481" s="96">
        <v>26</v>
      </c>
      <c r="L481" s="18">
        <f t="shared" si="23"/>
        <v>-50.793822748673676</v>
      </c>
    </row>
    <row r="482" spans="1:13" x14ac:dyDescent="0.2">
      <c r="A482" s="12" t="s">
        <v>240</v>
      </c>
      <c r="B482" s="12" t="s">
        <v>241</v>
      </c>
      <c r="C482" s="26" t="s">
        <v>43</v>
      </c>
      <c r="D482" s="27" t="s">
        <v>44</v>
      </c>
      <c r="E482" s="28">
        <v>3323</v>
      </c>
      <c r="F482" s="18">
        <v>109.85</v>
      </c>
      <c r="G482" s="18">
        <v>106.60211221802612</v>
      </c>
      <c r="H482" s="98">
        <v>1.2942792147171887</v>
      </c>
      <c r="I482" s="18">
        <f t="shared" si="21"/>
        <v>107.89639143274331</v>
      </c>
      <c r="J482" s="18">
        <f t="shared" si="22"/>
        <v>-1.9536085672566799</v>
      </c>
      <c r="K482" s="96">
        <v>1469</v>
      </c>
      <c r="L482" s="18">
        <f t="shared" si="23"/>
        <v>-2869.8509853000628</v>
      </c>
    </row>
    <row r="483" spans="1:13" x14ac:dyDescent="0.2">
      <c r="A483" s="12" t="s">
        <v>240</v>
      </c>
      <c r="B483" s="12" t="s">
        <v>241</v>
      </c>
      <c r="C483" s="26" t="s">
        <v>45</v>
      </c>
      <c r="D483" s="27" t="s">
        <v>46</v>
      </c>
      <c r="E483" s="28">
        <v>3325</v>
      </c>
      <c r="F483" s="18">
        <v>131.74</v>
      </c>
      <c r="G483" s="18">
        <v>128.49211221802614</v>
      </c>
      <c r="H483" s="98">
        <v>1.2942792147171887</v>
      </c>
      <c r="I483" s="18">
        <f t="shared" si="21"/>
        <v>129.78639143274333</v>
      </c>
      <c r="J483" s="18">
        <f t="shared" si="22"/>
        <v>-1.9536085672566799</v>
      </c>
      <c r="K483" s="96">
        <v>20991</v>
      </c>
      <c r="L483" s="18">
        <f t="shared" si="23"/>
        <v>-41008.197435284965</v>
      </c>
    </row>
    <row r="484" spans="1:13" x14ac:dyDescent="0.2">
      <c r="A484" s="12" t="s">
        <v>240</v>
      </c>
      <c r="B484" s="12" t="s">
        <v>241</v>
      </c>
      <c r="C484" s="26" t="s">
        <v>47</v>
      </c>
      <c r="D484" s="27" t="s">
        <v>48</v>
      </c>
      <c r="E484" s="28">
        <v>3327</v>
      </c>
      <c r="F484" s="18">
        <v>143.08000000000001</v>
      </c>
      <c r="G484" s="18">
        <v>139.83211221802614</v>
      </c>
      <c r="H484" s="98">
        <v>1.2942792147171887</v>
      </c>
      <c r="I484" s="18">
        <f t="shared" si="21"/>
        <v>141.12639143274333</v>
      </c>
      <c r="J484" s="18">
        <f t="shared" si="22"/>
        <v>-1.9536085672566799</v>
      </c>
      <c r="K484" s="96">
        <v>2073</v>
      </c>
      <c r="L484" s="18">
        <f t="shared" si="23"/>
        <v>-4049.8305599230976</v>
      </c>
    </row>
    <row r="485" spans="1:13" x14ac:dyDescent="0.2">
      <c r="A485" s="12" t="s">
        <v>240</v>
      </c>
      <c r="B485" s="12" t="s">
        <v>241</v>
      </c>
      <c r="C485" s="26" t="s">
        <v>49</v>
      </c>
      <c r="D485" s="27" t="s">
        <v>50</v>
      </c>
      <c r="E485" s="28">
        <v>3329</v>
      </c>
      <c r="F485" s="18">
        <v>151.02000000000001</v>
      </c>
      <c r="G485" s="18">
        <v>147.77211221802614</v>
      </c>
      <c r="H485" s="98">
        <v>1.2942792147171887</v>
      </c>
      <c r="I485" s="18">
        <f t="shared" si="21"/>
        <v>149.06639143274333</v>
      </c>
      <c r="J485" s="18">
        <f t="shared" si="22"/>
        <v>-1.9536085672566799</v>
      </c>
      <c r="K485" s="96">
        <v>148</v>
      </c>
      <c r="L485" s="18">
        <f t="shared" si="23"/>
        <v>-289.13406795398862</v>
      </c>
    </row>
    <row r="486" spans="1:13" x14ac:dyDescent="0.2">
      <c r="A486" s="12" t="s">
        <v>240</v>
      </c>
      <c r="B486" s="12" t="s">
        <v>241</v>
      </c>
      <c r="C486" s="29" t="s">
        <v>51</v>
      </c>
      <c r="D486" s="30" t="s">
        <v>52</v>
      </c>
      <c r="E486" s="28">
        <v>3331</v>
      </c>
      <c r="F486" s="18">
        <v>164.79</v>
      </c>
      <c r="G486" s="18">
        <v>161.54211221802612</v>
      </c>
      <c r="H486" s="98">
        <v>1.2942792147171887</v>
      </c>
      <c r="I486" s="18">
        <f t="shared" si="21"/>
        <v>162.83639143274331</v>
      </c>
      <c r="J486" s="18">
        <f t="shared" si="22"/>
        <v>-1.9536085672566799</v>
      </c>
      <c r="K486" s="96">
        <v>316</v>
      </c>
      <c r="L486" s="18">
        <f t="shared" si="23"/>
        <v>-617.34030725311084</v>
      </c>
    </row>
    <row r="487" spans="1:13" x14ac:dyDescent="0.2">
      <c r="A487" s="12" t="s">
        <v>162</v>
      </c>
      <c r="B487" s="12" t="s">
        <v>163</v>
      </c>
      <c r="C487" s="26" t="s">
        <v>21</v>
      </c>
      <c r="D487" s="27" t="s">
        <v>22</v>
      </c>
      <c r="E487" s="28">
        <v>3301</v>
      </c>
      <c r="F487" s="18">
        <v>92.05</v>
      </c>
      <c r="G487" s="18">
        <v>84.69</v>
      </c>
      <c r="H487" s="98">
        <v>0</v>
      </c>
      <c r="I487" s="18">
        <f t="shared" ref="I487:I550" si="24">+G487+H487</f>
        <v>84.69</v>
      </c>
      <c r="J487" s="18">
        <f t="shared" ref="J487:J550" si="25">+I487-F487</f>
        <v>-7.3599999999999994</v>
      </c>
      <c r="K487" s="96">
        <v>202</v>
      </c>
      <c r="L487" s="18">
        <f t="shared" ref="L487:L550" si="26">+J487*K487</f>
        <v>-1486.7199999999998</v>
      </c>
      <c r="M487" s="40">
        <v>-96747.249999999898</v>
      </c>
    </row>
    <row r="488" spans="1:13" x14ac:dyDescent="0.2">
      <c r="A488" s="12" t="s">
        <v>162</v>
      </c>
      <c r="B488" s="12" t="s">
        <v>163</v>
      </c>
      <c r="C488" s="26" t="s">
        <v>23</v>
      </c>
      <c r="D488" s="27" t="s">
        <v>24</v>
      </c>
      <c r="E488" s="28">
        <v>3303</v>
      </c>
      <c r="F488" s="18">
        <v>99.72</v>
      </c>
      <c r="G488" s="18">
        <v>91.77</v>
      </c>
      <c r="H488" s="98">
        <v>0</v>
      </c>
      <c r="I488" s="18">
        <f t="shared" si="24"/>
        <v>91.77</v>
      </c>
      <c r="J488" s="18">
        <f t="shared" si="25"/>
        <v>-7.9500000000000028</v>
      </c>
      <c r="K488" s="96">
        <v>0</v>
      </c>
      <c r="L488" s="18">
        <f t="shared" si="26"/>
        <v>0</v>
      </c>
    </row>
    <row r="489" spans="1:13" x14ac:dyDescent="0.2">
      <c r="A489" s="12" t="s">
        <v>162</v>
      </c>
      <c r="B489" s="12" t="s">
        <v>163</v>
      </c>
      <c r="C489" s="26" t="s">
        <v>25</v>
      </c>
      <c r="D489" s="27" t="s">
        <v>26</v>
      </c>
      <c r="E489" s="28">
        <v>3305</v>
      </c>
      <c r="F489" s="18">
        <v>90.059999999999988</v>
      </c>
      <c r="G489" s="18">
        <v>82.76</v>
      </c>
      <c r="H489" s="98">
        <v>0</v>
      </c>
      <c r="I489" s="18">
        <f t="shared" si="24"/>
        <v>82.76</v>
      </c>
      <c r="J489" s="18">
        <f t="shared" si="25"/>
        <v>-7.2999999999999829</v>
      </c>
      <c r="K489" s="96">
        <v>0</v>
      </c>
      <c r="L489" s="18">
        <f t="shared" si="26"/>
        <v>0</v>
      </c>
    </row>
    <row r="490" spans="1:13" x14ac:dyDescent="0.2">
      <c r="A490" s="12" t="s">
        <v>162</v>
      </c>
      <c r="B490" s="12" t="s">
        <v>163</v>
      </c>
      <c r="C490" s="26" t="s">
        <v>27</v>
      </c>
      <c r="D490" s="27" t="s">
        <v>28</v>
      </c>
      <c r="E490" s="28">
        <v>3307</v>
      </c>
      <c r="F490" s="18">
        <v>98.809999999999988</v>
      </c>
      <c r="G490" s="18">
        <v>90.7</v>
      </c>
      <c r="H490" s="98">
        <v>0</v>
      </c>
      <c r="I490" s="18">
        <f t="shared" si="24"/>
        <v>90.7</v>
      </c>
      <c r="J490" s="18">
        <f t="shared" si="25"/>
        <v>-8.1099999999999852</v>
      </c>
      <c r="K490" s="96">
        <v>0</v>
      </c>
      <c r="L490" s="18">
        <f t="shared" si="26"/>
        <v>0</v>
      </c>
    </row>
    <row r="491" spans="1:13" x14ac:dyDescent="0.2">
      <c r="A491" s="12" t="s">
        <v>162</v>
      </c>
      <c r="B491" s="12" t="s">
        <v>163</v>
      </c>
      <c r="C491" s="26" t="s">
        <v>29</v>
      </c>
      <c r="D491" s="27" t="s">
        <v>30</v>
      </c>
      <c r="E491" s="28">
        <v>3309</v>
      </c>
      <c r="F491" s="18">
        <v>61.660000000000004</v>
      </c>
      <c r="G491" s="18">
        <v>56.44</v>
      </c>
      <c r="H491" s="98">
        <v>0</v>
      </c>
      <c r="I491" s="18">
        <f t="shared" si="24"/>
        <v>56.44</v>
      </c>
      <c r="J491" s="18">
        <f t="shared" si="25"/>
        <v>-5.220000000000006</v>
      </c>
      <c r="K491" s="96">
        <v>1252</v>
      </c>
      <c r="L491" s="18">
        <f t="shared" si="26"/>
        <v>-6535.4400000000078</v>
      </c>
    </row>
    <row r="492" spans="1:13" x14ac:dyDescent="0.2">
      <c r="A492" s="12" t="s">
        <v>162</v>
      </c>
      <c r="B492" s="12" t="s">
        <v>163</v>
      </c>
      <c r="C492" s="26" t="s">
        <v>31</v>
      </c>
      <c r="D492" s="27" t="s">
        <v>32</v>
      </c>
      <c r="E492" s="28">
        <v>3311</v>
      </c>
      <c r="F492" s="18">
        <v>78.19</v>
      </c>
      <c r="G492" s="18">
        <v>71.83</v>
      </c>
      <c r="H492" s="98">
        <v>0</v>
      </c>
      <c r="I492" s="18">
        <f t="shared" si="24"/>
        <v>71.83</v>
      </c>
      <c r="J492" s="18">
        <f t="shared" si="25"/>
        <v>-6.3599999999999994</v>
      </c>
      <c r="K492" s="96">
        <v>503</v>
      </c>
      <c r="L492" s="18">
        <f t="shared" si="26"/>
        <v>-3199.08</v>
      </c>
    </row>
    <row r="493" spans="1:13" x14ac:dyDescent="0.2">
      <c r="A493" s="12" t="s">
        <v>162</v>
      </c>
      <c r="B493" s="12" t="s">
        <v>163</v>
      </c>
      <c r="C493" s="26" t="s">
        <v>33</v>
      </c>
      <c r="D493" s="27" t="s">
        <v>34</v>
      </c>
      <c r="E493" s="28">
        <v>3313</v>
      </c>
      <c r="F493" s="18">
        <v>83.02</v>
      </c>
      <c r="G493" s="18">
        <v>76.38</v>
      </c>
      <c r="H493" s="98">
        <v>0</v>
      </c>
      <c r="I493" s="18">
        <f t="shared" si="24"/>
        <v>76.38</v>
      </c>
      <c r="J493" s="18">
        <f t="shared" si="25"/>
        <v>-6.6400000000000006</v>
      </c>
      <c r="K493" s="96">
        <v>0</v>
      </c>
      <c r="L493" s="18">
        <f t="shared" si="26"/>
        <v>0</v>
      </c>
    </row>
    <row r="494" spans="1:13" x14ac:dyDescent="0.2">
      <c r="A494" s="12" t="s">
        <v>162</v>
      </c>
      <c r="B494" s="12" t="s">
        <v>163</v>
      </c>
      <c r="C494" s="26" t="s">
        <v>35</v>
      </c>
      <c r="D494" s="27" t="s">
        <v>36</v>
      </c>
      <c r="E494" s="28">
        <v>3315</v>
      </c>
      <c r="F494" s="18">
        <v>94.449999999999989</v>
      </c>
      <c r="G494" s="18">
        <v>86.88</v>
      </c>
      <c r="H494" s="98">
        <v>0</v>
      </c>
      <c r="I494" s="18">
        <f t="shared" si="24"/>
        <v>86.88</v>
      </c>
      <c r="J494" s="18">
        <f t="shared" si="25"/>
        <v>-7.5699999999999932</v>
      </c>
      <c r="K494" s="96">
        <v>169</v>
      </c>
      <c r="L494" s="18">
        <f t="shared" si="26"/>
        <v>-1279.3299999999988</v>
      </c>
    </row>
    <row r="495" spans="1:13" x14ac:dyDescent="0.2">
      <c r="A495" s="12" t="s">
        <v>162</v>
      </c>
      <c r="B495" s="12" t="s">
        <v>163</v>
      </c>
      <c r="C495" s="26" t="s">
        <v>37</v>
      </c>
      <c r="D495" s="27" t="s">
        <v>38</v>
      </c>
      <c r="E495" s="28">
        <v>3317</v>
      </c>
      <c r="F495" s="18">
        <v>61.11</v>
      </c>
      <c r="G495" s="18">
        <v>56.01</v>
      </c>
      <c r="H495" s="98">
        <v>0</v>
      </c>
      <c r="I495" s="18">
        <f t="shared" si="24"/>
        <v>56.01</v>
      </c>
      <c r="J495" s="18">
        <f t="shared" si="25"/>
        <v>-5.1000000000000014</v>
      </c>
      <c r="K495" s="96">
        <v>0</v>
      </c>
      <c r="L495" s="18">
        <f t="shared" si="26"/>
        <v>0</v>
      </c>
    </row>
    <row r="496" spans="1:13" x14ac:dyDescent="0.2">
      <c r="A496" s="12" t="s">
        <v>162</v>
      </c>
      <c r="B496" s="12" t="s">
        <v>163</v>
      </c>
      <c r="C496" s="26" t="s">
        <v>39</v>
      </c>
      <c r="D496" s="27" t="s">
        <v>40</v>
      </c>
      <c r="E496" s="28">
        <v>3319</v>
      </c>
      <c r="F496" s="18">
        <v>72.739999999999995</v>
      </c>
      <c r="G496" s="18">
        <v>66.87</v>
      </c>
      <c r="H496" s="98">
        <v>0</v>
      </c>
      <c r="I496" s="18">
        <f t="shared" si="24"/>
        <v>66.87</v>
      </c>
      <c r="J496" s="18">
        <f t="shared" si="25"/>
        <v>-5.8699999999999903</v>
      </c>
      <c r="K496" s="96">
        <v>1243</v>
      </c>
      <c r="L496" s="18">
        <f t="shared" si="26"/>
        <v>-7296.409999999988</v>
      </c>
    </row>
    <row r="497" spans="1:13" x14ac:dyDescent="0.2">
      <c r="A497" s="12" t="s">
        <v>162</v>
      </c>
      <c r="B497" s="12" t="s">
        <v>163</v>
      </c>
      <c r="C497" s="26" t="s">
        <v>41</v>
      </c>
      <c r="D497" s="27" t="s">
        <v>42</v>
      </c>
      <c r="E497" s="28">
        <v>3321</v>
      </c>
      <c r="F497" s="18">
        <v>80.47999999999999</v>
      </c>
      <c r="G497" s="18">
        <v>73.989999999999995</v>
      </c>
      <c r="H497" s="98">
        <v>0</v>
      </c>
      <c r="I497" s="18">
        <f t="shared" si="24"/>
        <v>73.989999999999995</v>
      </c>
      <c r="J497" s="18">
        <f t="shared" si="25"/>
        <v>-6.4899999999999949</v>
      </c>
      <c r="K497" s="96">
        <v>1028</v>
      </c>
      <c r="L497" s="18">
        <f t="shared" si="26"/>
        <v>-6671.7199999999948</v>
      </c>
    </row>
    <row r="498" spans="1:13" x14ac:dyDescent="0.2">
      <c r="A498" s="12" t="s">
        <v>162</v>
      </c>
      <c r="B498" s="12" t="s">
        <v>163</v>
      </c>
      <c r="C498" s="26" t="s">
        <v>43</v>
      </c>
      <c r="D498" s="27" t="s">
        <v>44</v>
      </c>
      <c r="E498" s="28">
        <v>3323</v>
      </c>
      <c r="F498" s="18">
        <v>52.46</v>
      </c>
      <c r="G498" s="18">
        <v>47.89</v>
      </c>
      <c r="H498" s="98">
        <v>0</v>
      </c>
      <c r="I498" s="18">
        <f t="shared" si="24"/>
        <v>47.89</v>
      </c>
      <c r="J498" s="18">
        <f t="shared" si="25"/>
        <v>-4.57</v>
      </c>
      <c r="K498" s="96">
        <v>0</v>
      </c>
      <c r="L498" s="18">
        <f t="shared" si="26"/>
        <v>0</v>
      </c>
    </row>
    <row r="499" spans="1:13" x14ac:dyDescent="0.2">
      <c r="A499" s="12" t="s">
        <v>162</v>
      </c>
      <c r="B499" s="12" t="s">
        <v>163</v>
      </c>
      <c r="C499" s="26" t="s">
        <v>45</v>
      </c>
      <c r="D499" s="27" t="s">
        <v>46</v>
      </c>
      <c r="E499" s="28">
        <v>3325</v>
      </c>
      <c r="F499" s="18">
        <v>65.899999999999991</v>
      </c>
      <c r="G499" s="18">
        <v>60.47</v>
      </c>
      <c r="H499" s="98">
        <v>0</v>
      </c>
      <c r="I499" s="18">
        <f t="shared" si="24"/>
        <v>60.47</v>
      </c>
      <c r="J499" s="18">
        <f t="shared" si="25"/>
        <v>-5.4299999999999926</v>
      </c>
      <c r="K499" s="96">
        <v>8944</v>
      </c>
      <c r="L499" s="18">
        <f t="shared" si="26"/>
        <v>-48565.919999999933</v>
      </c>
    </row>
    <row r="500" spans="1:13" x14ac:dyDescent="0.2">
      <c r="A500" s="12" t="s">
        <v>162</v>
      </c>
      <c r="B500" s="12" t="s">
        <v>163</v>
      </c>
      <c r="C500" s="26" t="s">
        <v>47</v>
      </c>
      <c r="D500" s="27" t="s">
        <v>48</v>
      </c>
      <c r="E500" s="28">
        <v>3327</v>
      </c>
      <c r="F500" s="18">
        <v>72.739999999999995</v>
      </c>
      <c r="G500" s="18">
        <v>66.87</v>
      </c>
      <c r="H500" s="98">
        <v>0</v>
      </c>
      <c r="I500" s="18">
        <f t="shared" si="24"/>
        <v>66.87</v>
      </c>
      <c r="J500" s="18">
        <f t="shared" si="25"/>
        <v>-5.8699999999999903</v>
      </c>
      <c r="K500" s="96">
        <v>3074</v>
      </c>
      <c r="L500" s="18">
        <f t="shared" si="26"/>
        <v>-18044.379999999972</v>
      </c>
    </row>
    <row r="501" spans="1:13" x14ac:dyDescent="0.2">
      <c r="A501" s="12" t="s">
        <v>162</v>
      </c>
      <c r="B501" s="12" t="s">
        <v>163</v>
      </c>
      <c r="C501" s="26" t="s">
        <v>49</v>
      </c>
      <c r="D501" s="27" t="s">
        <v>50</v>
      </c>
      <c r="E501" s="28">
        <v>3329</v>
      </c>
      <c r="F501" s="18">
        <v>77.66</v>
      </c>
      <c r="G501" s="18">
        <v>71.41</v>
      </c>
      <c r="H501" s="98">
        <v>0</v>
      </c>
      <c r="I501" s="18">
        <f t="shared" si="24"/>
        <v>71.41</v>
      </c>
      <c r="J501" s="18">
        <f t="shared" si="25"/>
        <v>-6.25</v>
      </c>
      <c r="K501" s="96">
        <v>471</v>
      </c>
      <c r="L501" s="18">
        <f t="shared" si="26"/>
        <v>-2943.75</v>
      </c>
    </row>
    <row r="502" spans="1:13" x14ac:dyDescent="0.2">
      <c r="A502" s="12" t="s">
        <v>162</v>
      </c>
      <c r="B502" s="12" t="s">
        <v>163</v>
      </c>
      <c r="C502" s="29" t="s">
        <v>51</v>
      </c>
      <c r="D502" s="30" t="s">
        <v>52</v>
      </c>
      <c r="E502" s="28">
        <v>3331</v>
      </c>
      <c r="F502" s="18">
        <v>85.99</v>
      </c>
      <c r="G502" s="18">
        <v>79.09</v>
      </c>
      <c r="H502" s="98">
        <v>0</v>
      </c>
      <c r="I502" s="18">
        <f t="shared" si="24"/>
        <v>79.09</v>
      </c>
      <c r="J502" s="18">
        <f t="shared" si="25"/>
        <v>-6.8999999999999915</v>
      </c>
      <c r="K502" s="96">
        <v>105</v>
      </c>
      <c r="L502" s="18">
        <f t="shared" si="26"/>
        <v>-724.49999999999909</v>
      </c>
    </row>
    <row r="503" spans="1:13" x14ac:dyDescent="0.2">
      <c r="A503" s="12" t="s">
        <v>273</v>
      </c>
      <c r="B503" s="21" t="s">
        <v>274</v>
      </c>
      <c r="C503" s="26" t="s">
        <v>21</v>
      </c>
      <c r="D503" s="27" t="s">
        <v>22</v>
      </c>
      <c r="E503" s="28">
        <v>3301</v>
      </c>
      <c r="F503" s="18">
        <v>93.300000000000011</v>
      </c>
      <c r="G503" s="18">
        <v>92.947680096940317</v>
      </c>
      <c r="H503" s="98">
        <v>9.1057323224312883E-2</v>
      </c>
      <c r="I503" s="18">
        <f t="shared" si="24"/>
        <v>93.038737420164637</v>
      </c>
      <c r="J503" s="18">
        <f t="shared" si="25"/>
        <v>-0.26126257983537471</v>
      </c>
      <c r="K503" s="96">
        <v>0</v>
      </c>
      <c r="L503" s="18">
        <f t="shared" si="26"/>
        <v>0</v>
      </c>
      <c r="M503" s="40">
        <v>-6337.44639906667</v>
      </c>
    </row>
    <row r="504" spans="1:13" x14ac:dyDescent="0.2">
      <c r="A504" s="12" t="s">
        <v>273</v>
      </c>
      <c r="B504" s="21" t="s">
        <v>274</v>
      </c>
      <c r="C504" s="26" t="s">
        <v>23</v>
      </c>
      <c r="D504" s="27" t="s">
        <v>24</v>
      </c>
      <c r="E504" s="28">
        <v>3303</v>
      </c>
      <c r="F504" s="18">
        <v>101.29</v>
      </c>
      <c r="G504" s="18">
        <v>100.93768009694031</v>
      </c>
      <c r="H504" s="98">
        <v>9.1057323224312883E-2</v>
      </c>
      <c r="I504" s="18">
        <f t="shared" si="24"/>
        <v>101.02873742016463</v>
      </c>
      <c r="J504" s="18">
        <f t="shared" si="25"/>
        <v>-0.26126257983537471</v>
      </c>
      <c r="K504" s="96">
        <v>0</v>
      </c>
      <c r="L504" s="18">
        <f t="shared" si="26"/>
        <v>0</v>
      </c>
    </row>
    <row r="505" spans="1:13" x14ac:dyDescent="0.2">
      <c r="A505" s="12" t="s">
        <v>273</v>
      </c>
      <c r="B505" s="21" t="s">
        <v>274</v>
      </c>
      <c r="C505" s="26" t="s">
        <v>25</v>
      </c>
      <c r="D505" s="27" t="s">
        <v>26</v>
      </c>
      <c r="E505" s="28">
        <v>3305</v>
      </c>
      <c r="F505" s="18">
        <v>91.29</v>
      </c>
      <c r="G505" s="18">
        <v>90.937680096940312</v>
      </c>
      <c r="H505" s="98">
        <v>9.1057323224312883E-2</v>
      </c>
      <c r="I505" s="18">
        <f t="shared" si="24"/>
        <v>91.028737420164632</v>
      </c>
      <c r="J505" s="18">
        <f t="shared" si="25"/>
        <v>-0.26126257983537471</v>
      </c>
      <c r="K505" s="96">
        <v>0</v>
      </c>
      <c r="L505" s="18">
        <f t="shared" si="26"/>
        <v>0</v>
      </c>
    </row>
    <row r="506" spans="1:13" x14ac:dyDescent="0.2">
      <c r="A506" s="12" t="s">
        <v>273</v>
      </c>
      <c r="B506" s="21" t="s">
        <v>274</v>
      </c>
      <c r="C506" s="26" t="s">
        <v>27</v>
      </c>
      <c r="D506" s="27" t="s">
        <v>28</v>
      </c>
      <c r="E506" s="28">
        <v>3307</v>
      </c>
      <c r="F506" s="18">
        <v>99.980000000000018</v>
      </c>
      <c r="G506" s="18">
        <v>99.627680096940324</v>
      </c>
      <c r="H506" s="98">
        <v>9.1057323224312883E-2</v>
      </c>
      <c r="I506" s="18">
        <f t="shared" si="24"/>
        <v>99.718737420164643</v>
      </c>
      <c r="J506" s="18">
        <f t="shared" si="25"/>
        <v>-0.26126257983537471</v>
      </c>
      <c r="K506" s="96">
        <v>0</v>
      </c>
      <c r="L506" s="18">
        <f t="shared" si="26"/>
        <v>0</v>
      </c>
    </row>
    <row r="507" spans="1:13" x14ac:dyDescent="0.2">
      <c r="A507" s="12" t="s">
        <v>273</v>
      </c>
      <c r="B507" s="21" t="s">
        <v>274</v>
      </c>
      <c r="C507" s="26" t="s">
        <v>29</v>
      </c>
      <c r="D507" s="27" t="s">
        <v>30</v>
      </c>
      <c r="E507" s="28">
        <v>3309</v>
      </c>
      <c r="F507" s="18">
        <v>61.97</v>
      </c>
      <c r="G507" s="18">
        <v>61.617680096940319</v>
      </c>
      <c r="H507" s="98">
        <v>9.1057323224312883E-2</v>
      </c>
      <c r="I507" s="18">
        <f t="shared" si="24"/>
        <v>61.708737420164631</v>
      </c>
      <c r="J507" s="18">
        <f t="shared" si="25"/>
        <v>-0.2612625798353676</v>
      </c>
      <c r="K507" s="96">
        <v>2063</v>
      </c>
      <c r="L507" s="18">
        <f t="shared" si="26"/>
        <v>-538.98470220036336</v>
      </c>
    </row>
    <row r="508" spans="1:13" x14ac:dyDescent="0.2">
      <c r="A508" s="12" t="s">
        <v>273</v>
      </c>
      <c r="B508" s="21" t="s">
        <v>274</v>
      </c>
      <c r="C508" s="26" t="s">
        <v>31</v>
      </c>
      <c r="D508" s="27" t="s">
        <v>32</v>
      </c>
      <c r="E508" s="28">
        <v>3311</v>
      </c>
      <c r="F508" s="18">
        <v>79.170000000000016</v>
      </c>
      <c r="G508" s="18">
        <v>78.817680096940322</v>
      </c>
      <c r="H508" s="98">
        <v>9.1057323224312883E-2</v>
      </c>
      <c r="I508" s="18">
        <f t="shared" si="24"/>
        <v>78.908737420164641</v>
      </c>
      <c r="J508" s="18">
        <f t="shared" si="25"/>
        <v>-0.26126257983537471</v>
      </c>
      <c r="K508" s="96">
        <v>1</v>
      </c>
      <c r="L508" s="18">
        <f t="shared" si="26"/>
        <v>-0.26126257983537471</v>
      </c>
    </row>
    <row r="509" spans="1:13" x14ac:dyDescent="0.2">
      <c r="A509" s="12" t="s">
        <v>273</v>
      </c>
      <c r="B509" s="21" t="s">
        <v>274</v>
      </c>
      <c r="C509" s="26" t="s">
        <v>33</v>
      </c>
      <c r="D509" s="27" t="s">
        <v>34</v>
      </c>
      <c r="E509" s="28">
        <v>3313</v>
      </c>
      <c r="F509" s="18">
        <v>84.15</v>
      </c>
      <c r="G509" s="18">
        <v>83.797680096940312</v>
      </c>
      <c r="H509" s="98">
        <v>9.1057323224312883E-2</v>
      </c>
      <c r="I509" s="18">
        <f t="shared" si="24"/>
        <v>83.888737420164631</v>
      </c>
      <c r="J509" s="18">
        <f t="shared" si="25"/>
        <v>-0.26126257983537471</v>
      </c>
      <c r="K509" s="96">
        <v>0</v>
      </c>
      <c r="L509" s="18">
        <f t="shared" si="26"/>
        <v>0</v>
      </c>
    </row>
    <row r="510" spans="1:13" x14ac:dyDescent="0.2">
      <c r="A510" s="12" t="s">
        <v>273</v>
      </c>
      <c r="B510" s="21" t="s">
        <v>274</v>
      </c>
      <c r="C510" s="26" t="s">
        <v>35</v>
      </c>
      <c r="D510" s="27" t="s">
        <v>36</v>
      </c>
      <c r="E510" s="28">
        <v>3315</v>
      </c>
      <c r="F510" s="18">
        <v>95.88000000000001</v>
      </c>
      <c r="G510" s="18">
        <v>95.527680096940315</v>
      </c>
      <c r="H510" s="98">
        <v>9.1057323224312883E-2</v>
      </c>
      <c r="I510" s="18">
        <f t="shared" si="24"/>
        <v>95.618737420164635</v>
      </c>
      <c r="J510" s="18">
        <f t="shared" si="25"/>
        <v>-0.26126257983537471</v>
      </c>
      <c r="K510" s="96">
        <v>0</v>
      </c>
      <c r="L510" s="18">
        <f t="shared" si="26"/>
        <v>0</v>
      </c>
    </row>
    <row r="511" spans="1:13" x14ac:dyDescent="0.2">
      <c r="A511" s="12" t="s">
        <v>273</v>
      </c>
      <c r="B511" s="21" t="s">
        <v>274</v>
      </c>
      <c r="C511" s="26" t="s">
        <v>37</v>
      </c>
      <c r="D511" s="27" t="s">
        <v>38</v>
      </c>
      <c r="E511" s="28">
        <v>3317</v>
      </c>
      <c r="F511" s="18">
        <v>61.48</v>
      </c>
      <c r="G511" s="18">
        <v>61.127680096940317</v>
      </c>
      <c r="H511" s="98">
        <v>9.1057323224312883E-2</v>
      </c>
      <c r="I511" s="18">
        <f t="shared" si="24"/>
        <v>61.218737420164629</v>
      </c>
      <c r="J511" s="18">
        <f t="shared" si="25"/>
        <v>-0.2612625798353676</v>
      </c>
      <c r="K511" s="96">
        <v>0</v>
      </c>
      <c r="L511" s="18">
        <f t="shared" si="26"/>
        <v>0</v>
      </c>
    </row>
    <row r="512" spans="1:13" x14ac:dyDescent="0.2">
      <c r="A512" s="12" t="s">
        <v>273</v>
      </c>
      <c r="B512" s="21" t="s">
        <v>274</v>
      </c>
      <c r="C512" s="26" t="s">
        <v>39</v>
      </c>
      <c r="D512" s="27" t="s">
        <v>40</v>
      </c>
      <c r="E512" s="28">
        <v>3319</v>
      </c>
      <c r="F512" s="18">
        <v>73.610000000000014</v>
      </c>
      <c r="G512" s="18">
        <v>73.257680096940319</v>
      </c>
      <c r="H512" s="98">
        <v>9.1057323224312883E-2</v>
      </c>
      <c r="I512" s="18">
        <f t="shared" si="24"/>
        <v>73.348737420164639</v>
      </c>
      <c r="J512" s="18">
        <f t="shared" si="25"/>
        <v>-0.26126257983537471</v>
      </c>
      <c r="K512" s="96">
        <v>3501</v>
      </c>
      <c r="L512" s="18">
        <f t="shared" si="26"/>
        <v>-914.68029200364685</v>
      </c>
    </row>
    <row r="513" spans="1:13" x14ac:dyDescent="0.2">
      <c r="A513" s="12" t="s">
        <v>273</v>
      </c>
      <c r="B513" s="21" t="s">
        <v>274</v>
      </c>
      <c r="C513" s="26" t="s">
        <v>41</v>
      </c>
      <c r="D513" s="27" t="s">
        <v>42</v>
      </c>
      <c r="E513" s="28">
        <v>3321</v>
      </c>
      <c r="F513" s="18">
        <v>81.620000000000019</v>
      </c>
      <c r="G513" s="18">
        <v>81.267680096940325</v>
      </c>
      <c r="H513" s="98">
        <v>9.1057323224312883E-2</v>
      </c>
      <c r="I513" s="18">
        <f t="shared" si="24"/>
        <v>81.358737420164644</v>
      </c>
      <c r="J513" s="18">
        <f t="shared" si="25"/>
        <v>-0.26126257983537471</v>
      </c>
      <c r="K513" s="96">
        <v>2475</v>
      </c>
      <c r="L513" s="18">
        <f t="shared" si="26"/>
        <v>-646.6248850925524</v>
      </c>
    </row>
    <row r="514" spans="1:13" x14ac:dyDescent="0.2">
      <c r="A514" s="12" t="s">
        <v>273</v>
      </c>
      <c r="B514" s="21" t="s">
        <v>274</v>
      </c>
      <c r="C514" s="26" t="s">
        <v>43</v>
      </c>
      <c r="D514" s="27" t="s">
        <v>44</v>
      </c>
      <c r="E514" s="28">
        <v>3323</v>
      </c>
      <c r="F514" s="18">
        <v>52.629999999999995</v>
      </c>
      <c r="G514" s="18">
        <v>52.277680096940315</v>
      </c>
      <c r="H514" s="98">
        <v>9.1057323224312883E-2</v>
      </c>
      <c r="I514" s="18">
        <f t="shared" si="24"/>
        <v>52.368737420164628</v>
      </c>
      <c r="J514" s="18">
        <f t="shared" si="25"/>
        <v>-0.2612625798353676</v>
      </c>
      <c r="K514" s="96">
        <v>0</v>
      </c>
      <c r="L514" s="18">
        <f t="shared" si="26"/>
        <v>0</v>
      </c>
    </row>
    <row r="515" spans="1:13" x14ac:dyDescent="0.2">
      <c r="A515" s="12" t="s">
        <v>273</v>
      </c>
      <c r="B515" s="21" t="s">
        <v>274</v>
      </c>
      <c r="C515" s="26" t="s">
        <v>45</v>
      </c>
      <c r="D515" s="27" t="s">
        <v>46</v>
      </c>
      <c r="E515" s="28">
        <v>3325</v>
      </c>
      <c r="F515" s="18">
        <v>66.500000000000014</v>
      </c>
      <c r="G515" s="18">
        <v>66.14768009694032</v>
      </c>
      <c r="H515" s="98">
        <v>9.1057323224312883E-2</v>
      </c>
      <c r="I515" s="18">
        <f t="shared" si="24"/>
        <v>66.23873742016464</v>
      </c>
      <c r="J515" s="18">
        <f t="shared" si="25"/>
        <v>-0.26126257983537471</v>
      </c>
      <c r="K515" s="96">
        <v>12026</v>
      </c>
      <c r="L515" s="18">
        <f t="shared" si="26"/>
        <v>-3141.9437851002162</v>
      </c>
    </row>
    <row r="516" spans="1:13" x14ac:dyDescent="0.2">
      <c r="A516" s="12" t="s">
        <v>273</v>
      </c>
      <c r="B516" s="21" t="s">
        <v>274</v>
      </c>
      <c r="C516" s="26" t="s">
        <v>47</v>
      </c>
      <c r="D516" s="27" t="s">
        <v>48</v>
      </c>
      <c r="E516" s="28">
        <v>3327</v>
      </c>
      <c r="F516" s="18">
        <v>73.610000000000014</v>
      </c>
      <c r="G516" s="18">
        <v>73.257680096940319</v>
      </c>
      <c r="H516" s="98">
        <v>9.1057323224312883E-2</v>
      </c>
      <c r="I516" s="18">
        <f t="shared" si="24"/>
        <v>73.348737420164639</v>
      </c>
      <c r="J516" s="18">
        <f t="shared" si="25"/>
        <v>-0.26126257983537471</v>
      </c>
      <c r="K516" s="96">
        <v>3463</v>
      </c>
      <c r="L516" s="18">
        <f t="shared" si="26"/>
        <v>-904.75231396990262</v>
      </c>
    </row>
    <row r="517" spans="1:13" x14ac:dyDescent="0.2">
      <c r="A517" s="12" t="s">
        <v>273</v>
      </c>
      <c r="B517" s="21" t="s">
        <v>274</v>
      </c>
      <c r="C517" s="26" t="s">
        <v>49</v>
      </c>
      <c r="D517" s="27" t="s">
        <v>50</v>
      </c>
      <c r="E517" s="28">
        <v>3329</v>
      </c>
      <c r="F517" s="18">
        <v>78.690000000000012</v>
      </c>
      <c r="G517" s="18">
        <v>78.337680096940318</v>
      </c>
      <c r="H517" s="98">
        <v>9.1057323224312883E-2</v>
      </c>
      <c r="I517" s="18">
        <f t="shared" si="24"/>
        <v>78.428737420164637</v>
      </c>
      <c r="J517" s="18">
        <f t="shared" si="25"/>
        <v>-0.26126257983537471</v>
      </c>
      <c r="K517" s="96">
        <v>728</v>
      </c>
      <c r="L517" s="18">
        <f t="shared" si="26"/>
        <v>-190.19915812015279</v>
      </c>
    </row>
    <row r="518" spans="1:13" x14ac:dyDescent="0.2">
      <c r="A518" s="12" t="s">
        <v>273</v>
      </c>
      <c r="B518" s="21" t="s">
        <v>274</v>
      </c>
      <c r="C518" s="29" t="s">
        <v>51</v>
      </c>
      <c r="D518" s="30" t="s">
        <v>52</v>
      </c>
      <c r="E518" s="28">
        <v>3331</v>
      </c>
      <c r="F518" s="18">
        <v>87.4</v>
      </c>
      <c r="G518" s="18">
        <v>87.047680096940312</v>
      </c>
      <c r="H518" s="98">
        <v>9.1057323224312883E-2</v>
      </c>
      <c r="I518" s="18">
        <f t="shared" si="24"/>
        <v>87.138737420164631</v>
      </c>
      <c r="J518" s="18">
        <f t="shared" si="25"/>
        <v>-0.26126257983537471</v>
      </c>
      <c r="K518" s="96">
        <v>0</v>
      </c>
      <c r="L518" s="18">
        <f t="shared" si="26"/>
        <v>0</v>
      </c>
    </row>
    <row r="519" spans="1:13" x14ac:dyDescent="0.2">
      <c r="A519" s="21" t="s">
        <v>242</v>
      </c>
      <c r="B519" s="21" t="s">
        <v>243</v>
      </c>
      <c r="C519" s="26" t="s">
        <v>21</v>
      </c>
      <c r="D519" s="27" t="s">
        <v>22</v>
      </c>
      <c r="E519" s="28">
        <v>3301</v>
      </c>
      <c r="F519" s="18">
        <v>188.15</v>
      </c>
      <c r="G519" s="18">
        <v>184.37</v>
      </c>
      <c r="H519" s="98">
        <v>0</v>
      </c>
      <c r="I519" s="18">
        <f t="shared" si="24"/>
        <v>184.37</v>
      </c>
      <c r="J519" s="18">
        <f t="shared" si="25"/>
        <v>-3.7800000000000011</v>
      </c>
      <c r="K519" s="96">
        <v>11</v>
      </c>
      <c r="L519" s="18">
        <f t="shared" si="26"/>
        <v>-41.580000000000013</v>
      </c>
      <c r="M519" s="40">
        <f>SUM(L519:L534)</f>
        <v>-96696.180000000037</v>
      </c>
    </row>
    <row r="520" spans="1:13" x14ac:dyDescent="0.2">
      <c r="A520" s="21" t="s">
        <v>242</v>
      </c>
      <c r="B520" s="21" t="s">
        <v>243</v>
      </c>
      <c r="C520" s="26" t="s">
        <v>23</v>
      </c>
      <c r="D520" s="27" t="s">
        <v>24</v>
      </c>
      <c r="E520" s="28">
        <v>3303</v>
      </c>
      <c r="F520" s="18">
        <v>200.73</v>
      </c>
      <c r="G520" s="18">
        <v>196.95</v>
      </c>
      <c r="H520" s="98">
        <v>0</v>
      </c>
      <c r="I520" s="18">
        <f t="shared" si="24"/>
        <v>196.95</v>
      </c>
      <c r="J520" s="18">
        <f t="shared" si="25"/>
        <v>-3.7800000000000011</v>
      </c>
      <c r="K520" s="96">
        <v>0</v>
      </c>
      <c r="L520" s="18">
        <f t="shared" si="26"/>
        <v>0</v>
      </c>
    </row>
    <row r="521" spans="1:13" x14ac:dyDescent="0.2">
      <c r="A521" s="21" t="s">
        <v>242</v>
      </c>
      <c r="B521" s="21" t="s">
        <v>243</v>
      </c>
      <c r="C521" s="26" t="s">
        <v>25</v>
      </c>
      <c r="D521" s="27" t="s">
        <v>26</v>
      </c>
      <c r="E521" s="28">
        <v>3305</v>
      </c>
      <c r="F521" s="18">
        <v>184.89</v>
      </c>
      <c r="G521" s="18">
        <v>181.11</v>
      </c>
      <c r="H521" s="98">
        <v>0</v>
      </c>
      <c r="I521" s="18">
        <f t="shared" si="24"/>
        <v>181.11</v>
      </c>
      <c r="J521" s="18">
        <f t="shared" si="25"/>
        <v>-3.7799999999999727</v>
      </c>
      <c r="K521" s="96">
        <v>0</v>
      </c>
      <c r="L521" s="18">
        <f t="shared" si="26"/>
        <v>0</v>
      </c>
    </row>
    <row r="522" spans="1:13" x14ac:dyDescent="0.2">
      <c r="A522" s="21" t="s">
        <v>242</v>
      </c>
      <c r="B522" s="21" t="s">
        <v>243</v>
      </c>
      <c r="C522" s="26" t="s">
        <v>27</v>
      </c>
      <c r="D522" s="27" t="s">
        <v>28</v>
      </c>
      <c r="E522" s="28">
        <v>3307</v>
      </c>
      <c r="F522" s="18">
        <v>197.46</v>
      </c>
      <c r="G522" s="18">
        <v>193.68</v>
      </c>
      <c r="H522" s="98">
        <v>0</v>
      </c>
      <c r="I522" s="18">
        <f t="shared" si="24"/>
        <v>193.68</v>
      </c>
      <c r="J522" s="18">
        <f t="shared" si="25"/>
        <v>-3.7800000000000011</v>
      </c>
      <c r="K522" s="96">
        <v>0</v>
      </c>
      <c r="L522" s="18">
        <f t="shared" si="26"/>
        <v>0</v>
      </c>
    </row>
    <row r="523" spans="1:13" x14ac:dyDescent="0.2">
      <c r="A523" s="21" t="s">
        <v>242</v>
      </c>
      <c r="B523" s="21" t="s">
        <v>243</v>
      </c>
      <c r="C523" s="26" t="s">
        <v>29</v>
      </c>
      <c r="D523" s="27" t="s">
        <v>30</v>
      </c>
      <c r="E523" s="28">
        <v>3309</v>
      </c>
      <c r="F523" s="18">
        <v>139.12</v>
      </c>
      <c r="G523" s="18">
        <v>135.34</v>
      </c>
      <c r="H523" s="98">
        <v>0</v>
      </c>
      <c r="I523" s="18">
        <f t="shared" si="24"/>
        <v>135.34</v>
      </c>
      <c r="J523" s="18">
        <f t="shared" si="25"/>
        <v>-3.7800000000000011</v>
      </c>
      <c r="K523" s="96">
        <v>7464</v>
      </c>
      <c r="L523" s="18">
        <f t="shared" si="26"/>
        <v>-28213.920000000009</v>
      </c>
    </row>
    <row r="524" spans="1:13" x14ac:dyDescent="0.2">
      <c r="A524" s="21" t="s">
        <v>242</v>
      </c>
      <c r="B524" s="21" t="s">
        <v>243</v>
      </c>
      <c r="C524" s="26" t="s">
        <v>31</v>
      </c>
      <c r="D524" s="27" t="s">
        <v>32</v>
      </c>
      <c r="E524" s="28">
        <v>3311</v>
      </c>
      <c r="F524" s="18">
        <v>166.4</v>
      </c>
      <c r="G524" s="18">
        <v>162.62</v>
      </c>
      <c r="H524" s="98">
        <v>0</v>
      </c>
      <c r="I524" s="18">
        <f t="shared" si="24"/>
        <v>162.62</v>
      </c>
      <c r="J524" s="18">
        <f t="shared" si="25"/>
        <v>-3.7800000000000011</v>
      </c>
      <c r="K524" s="96">
        <v>0</v>
      </c>
      <c r="L524" s="18">
        <f t="shared" si="26"/>
        <v>0</v>
      </c>
    </row>
    <row r="525" spans="1:13" x14ac:dyDescent="0.2">
      <c r="A525" s="21" t="s">
        <v>242</v>
      </c>
      <c r="B525" s="21" t="s">
        <v>243</v>
      </c>
      <c r="C525" s="26" t="s">
        <v>33</v>
      </c>
      <c r="D525" s="27" t="s">
        <v>34</v>
      </c>
      <c r="E525" s="28">
        <v>3313</v>
      </c>
      <c r="F525" s="18">
        <v>174.25</v>
      </c>
      <c r="G525" s="18">
        <v>170.47</v>
      </c>
      <c r="H525" s="98">
        <v>0</v>
      </c>
      <c r="I525" s="18">
        <f t="shared" si="24"/>
        <v>170.47</v>
      </c>
      <c r="J525" s="18">
        <f t="shared" si="25"/>
        <v>-3.7800000000000011</v>
      </c>
      <c r="K525" s="96">
        <v>0</v>
      </c>
      <c r="L525" s="18">
        <f t="shared" si="26"/>
        <v>0</v>
      </c>
    </row>
    <row r="526" spans="1:13" x14ac:dyDescent="0.2">
      <c r="A526" s="21" t="s">
        <v>242</v>
      </c>
      <c r="B526" s="21" t="s">
        <v>243</v>
      </c>
      <c r="C526" s="26" t="s">
        <v>35</v>
      </c>
      <c r="D526" s="27" t="s">
        <v>36</v>
      </c>
      <c r="E526" s="28">
        <v>3315</v>
      </c>
      <c r="F526" s="18">
        <v>192.27</v>
      </c>
      <c r="G526" s="18">
        <v>188.49</v>
      </c>
      <c r="H526" s="98">
        <v>0</v>
      </c>
      <c r="I526" s="18">
        <f t="shared" si="24"/>
        <v>188.49</v>
      </c>
      <c r="J526" s="18">
        <f t="shared" si="25"/>
        <v>-3.7800000000000011</v>
      </c>
      <c r="K526" s="96">
        <v>0</v>
      </c>
      <c r="L526" s="18">
        <f t="shared" si="26"/>
        <v>0</v>
      </c>
    </row>
    <row r="527" spans="1:13" x14ac:dyDescent="0.2">
      <c r="A527" s="21" t="s">
        <v>242</v>
      </c>
      <c r="B527" s="21" t="s">
        <v>243</v>
      </c>
      <c r="C527" s="26" t="s">
        <v>37</v>
      </c>
      <c r="D527" s="27" t="s">
        <v>38</v>
      </c>
      <c r="E527" s="28">
        <v>3317</v>
      </c>
      <c r="F527" s="18">
        <v>138.58000000000001</v>
      </c>
      <c r="G527" s="18">
        <v>134.80000000000001</v>
      </c>
      <c r="H527" s="98">
        <v>0</v>
      </c>
      <c r="I527" s="18">
        <f t="shared" si="24"/>
        <v>134.80000000000001</v>
      </c>
      <c r="J527" s="18">
        <f t="shared" si="25"/>
        <v>-3.7800000000000011</v>
      </c>
      <c r="K527" s="96">
        <v>0</v>
      </c>
      <c r="L527" s="18">
        <f t="shared" si="26"/>
        <v>0</v>
      </c>
    </row>
    <row r="528" spans="1:13" x14ac:dyDescent="0.2">
      <c r="A528" s="21" t="s">
        <v>242</v>
      </c>
      <c r="B528" s="21" t="s">
        <v>243</v>
      </c>
      <c r="C528" s="26" t="s">
        <v>39</v>
      </c>
      <c r="D528" s="27" t="s">
        <v>40</v>
      </c>
      <c r="E528" s="28">
        <v>3319</v>
      </c>
      <c r="F528" s="18">
        <v>157.94</v>
      </c>
      <c r="G528" s="18">
        <v>154.16</v>
      </c>
      <c r="H528" s="98">
        <v>0</v>
      </c>
      <c r="I528" s="18">
        <f t="shared" si="24"/>
        <v>154.16</v>
      </c>
      <c r="J528" s="18">
        <f t="shared" si="25"/>
        <v>-3.7800000000000011</v>
      </c>
      <c r="K528" s="96">
        <v>0</v>
      </c>
      <c r="L528" s="18">
        <f t="shared" si="26"/>
        <v>0</v>
      </c>
    </row>
    <row r="529" spans="1:13" x14ac:dyDescent="0.2">
      <c r="A529" s="21" t="s">
        <v>242</v>
      </c>
      <c r="B529" s="21" t="s">
        <v>243</v>
      </c>
      <c r="C529" s="26" t="s">
        <v>41</v>
      </c>
      <c r="D529" s="27" t="s">
        <v>42</v>
      </c>
      <c r="E529" s="28">
        <v>3321</v>
      </c>
      <c r="F529" s="18">
        <v>170.46</v>
      </c>
      <c r="G529" s="18">
        <v>166.68</v>
      </c>
      <c r="H529" s="98">
        <v>0</v>
      </c>
      <c r="I529" s="18">
        <f t="shared" si="24"/>
        <v>166.68</v>
      </c>
      <c r="J529" s="18">
        <f t="shared" si="25"/>
        <v>-3.7800000000000011</v>
      </c>
      <c r="K529" s="96">
        <v>0</v>
      </c>
      <c r="L529" s="18">
        <f t="shared" si="26"/>
        <v>0</v>
      </c>
    </row>
    <row r="530" spans="1:13" x14ac:dyDescent="0.2">
      <c r="A530" s="21" t="s">
        <v>242</v>
      </c>
      <c r="B530" s="21" t="s">
        <v>243</v>
      </c>
      <c r="C530" s="26" t="s">
        <v>43</v>
      </c>
      <c r="D530" s="27" t="s">
        <v>44</v>
      </c>
      <c r="E530" s="28">
        <v>3323</v>
      </c>
      <c r="F530" s="18">
        <v>124.71</v>
      </c>
      <c r="G530" s="18">
        <v>120.92999999999999</v>
      </c>
      <c r="H530" s="98">
        <v>0</v>
      </c>
      <c r="I530" s="18">
        <f t="shared" si="24"/>
        <v>120.92999999999999</v>
      </c>
      <c r="J530" s="18">
        <f t="shared" si="25"/>
        <v>-3.7800000000000011</v>
      </c>
      <c r="K530" s="96">
        <v>224</v>
      </c>
      <c r="L530" s="18">
        <f t="shared" si="26"/>
        <v>-846.72000000000025</v>
      </c>
    </row>
    <row r="531" spans="1:13" x14ac:dyDescent="0.2">
      <c r="A531" s="21" t="s">
        <v>242</v>
      </c>
      <c r="B531" s="21" t="s">
        <v>243</v>
      </c>
      <c r="C531" s="26" t="s">
        <v>45</v>
      </c>
      <c r="D531" s="27" t="s">
        <v>46</v>
      </c>
      <c r="E531" s="28">
        <v>3325</v>
      </c>
      <c r="F531" s="18">
        <v>146.6</v>
      </c>
      <c r="G531" s="18">
        <v>142.82</v>
      </c>
      <c r="H531" s="98">
        <v>0</v>
      </c>
      <c r="I531" s="18">
        <f t="shared" si="24"/>
        <v>142.82</v>
      </c>
      <c r="J531" s="18">
        <f t="shared" si="25"/>
        <v>-3.7800000000000011</v>
      </c>
      <c r="K531" s="96">
        <v>17882</v>
      </c>
      <c r="L531" s="18">
        <f t="shared" si="26"/>
        <v>-67593.960000000021</v>
      </c>
    </row>
    <row r="532" spans="1:13" x14ac:dyDescent="0.2">
      <c r="A532" s="21" t="s">
        <v>242</v>
      </c>
      <c r="B532" s="21" t="s">
        <v>243</v>
      </c>
      <c r="C532" s="26" t="s">
        <v>47</v>
      </c>
      <c r="D532" s="27" t="s">
        <v>48</v>
      </c>
      <c r="E532" s="28">
        <v>3327</v>
      </c>
      <c r="F532" s="18">
        <v>157.94</v>
      </c>
      <c r="G532" s="18">
        <v>154.16</v>
      </c>
      <c r="H532" s="98">
        <v>0</v>
      </c>
      <c r="I532" s="18">
        <f t="shared" si="24"/>
        <v>154.16</v>
      </c>
      <c r="J532" s="18">
        <f t="shared" si="25"/>
        <v>-3.7800000000000011</v>
      </c>
      <c r="K532" s="96">
        <v>0</v>
      </c>
      <c r="L532" s="18">
        <f t="shared" si="26"/>
        <v>0</v>
      </c>
    </row>
    <row r="533" spans="1:13" x14ac:dyDescent="0.2">
      <c r="A533" s="21" t="s">
        <v>242</v>
      </c>
      <c r="B533" s="21" t="s">
        <v>243</v>
      </c>
      <c r="C533" s="26" t="s">
        <v>49</v>
      </c>
      <c r="D533" s="27" t="s">
        <v>50</v>
      </c>
      <c r="E533" s="28">
        <v>3329</v>
      </c>
      <c r="F533" s="18">
        <v>165.88</v>
      </c>
      <c r="G533" s="18">
        <v>162.1</v>
      </c>
      <c r="H533" s="98">
        <v>0</v>
      </c>
      <c r="I533" s="18">
        <f t="shared" si="24"/>
        <v>162.1</v>
      </c>
      <c r="J533" s="18">
        <f t="shared" si="25"/>
        <v>-3.7800000000000011</v>
      </c>
      <c r="K533" s="96">
        <v>0</v>
      </c>
      <c r="L533" s="18">
        <f t="shared" si="26"/>
        <v>0</v>
      </c>
    </row>
    <row r="534" spans="1:13" x14ac:dyDescent="0.2">
      <c r="A534" s="21" t="s">
        <v>242</v>
      </c>
      <c r="B534" s="21" t="s">
        <v>243</v>
      </c>
      <c r="C534" s="29" t="s">
        <v>51</v>
      </c>
      <c r="D534" s="30" t="s">
        <v>52</v>
      </c>
      <c r="E534" s="28">
        <v>3331</v>
      </c>
      <c r="F534" s="18">
        <v>179.65</v>
      </c>
      <c r="G534" s="18">
        <v>175.87</v>
      </c>
      <c r="H534" s="98">
        <v>0</v>
      </c>
      <c r="I534" s="18">
        <f t="shared" si="24"/>
        <v>175.87</v>
      </c>
      <c r="J534" s="18">
        <f t="shared" si="25"/>
        <v>-3.7800000000000011</v>
      </c>
      <c r="K534" s="96">
        <v>0</v>
      </c>
      <c r="L534" s="18">
        <f t="shared" si="26"/>
        <v>0</v>
      </c>
    </row>
    <row r="535" spans="1:13" x14ac:dyDescent="0.2">
      <c r="A535" s="20" t="s">
        <v>164</v>
      </c>
      <c r="B535" s="21" t="s">
        <v>165</v>
      </c>
      <c r="C535" s="26" t="s">
        <v>21</v>
      </c>
      <c r="D535" s="27" t="s">
        <v>22</v>
      </c>
      <c r="E535" s="28">
        <v>3301</v>
      </c>
      <c r="F535" s="18">
        <v>85.07</v>
      </c>
      <c r="G535" s="18">
        <v>84.69</v>
      </c>
      <c r="H535" s="98">
        <v>0</v>
      </c>
      <c r="I535" s="18">
        <f t="shared" si="24"/>
        <v>84.69</v>
      </c>
      <c r="J535" s="18">
        <f t="shared" si="25"/>
        <v>-0.37999999999999545</v>
      </c>
      <c r="K535" s="96">
        <v>181</v>
      </c>
      <c r="L535" s="18">
        <f t="shared" si="26"/>
        <v>-68.779999999999177</v>
      </c>
      <c r="M535" s="40">
        <v>-3040.7600000000184</v>
      </c>
    </row>
    <row r="536" spans="1:13" x14ac:dyDescent="0.2">
      <c r="A536" s="20" t="s">
        <v>164</v>
      </c>
      <c r="B536" s="21" t="s">
        <v>165</v>
      </c>
      <c r="C536" s="26" t="s">
        <v>23</v>
      </c>
      <c r="D536" s="27" t="s">
        <v>24</v>
      </c>
      <c r="E536" s="28">
        <v>3303</v>
      </c>
      <c r="F536" s="18">
        <v>92.149999999999991</v>
      </c>
      <c r="G536" s="18">
        <v>91.77</v>
      </c>
      <c r="H536" s="98">
        <v>0</v>
      </c>
      <c r="I536" s="18">
        <f t="shared" si="24"/>
        <v>91.77</v>
      </c>
      <c r="J536" s="18">
        <f t="shared" si="25"/>
        <v>-0.37999999999999545</v>
      </c>
      <c r="K536" s="96">
        <v>0</v>
      </c>
      <c r="L536" s="18">
        <f t="shared" si="26"/>
        <v>0</v>
      </c>
    </row>
    <row r="537" spans="1:13" x14ac:dyDescent="0.2">
      <c r="A537" s="20" t="s">
        <v>164</v>
      </c>
      <c r="B537" s="21" t="s">
        <v>165</v>
      </c>
      <c r="C537" s="26" t="s">
        <v>25</v>
      </c>
      <c r="D537" s="27" t="s">
        <v>26</v>
      </c>
      <c r="E537" s="28">
        <v>3305</v>
      </c>
      <c r="F537" s="18">
        <v>83.14</v>
      </c>
      <c r="G537" s="18">
        <v>82.76</v>
      </c>
      <c r="H537" s="98">
        <v>0</v>
      </c>
      <c r="I537" s="18">
        <f t="shared" si="24"/>
        <v>82.76</v>
      </c>
      <c r="J537" s="18">
        <f t="shared" si="25"/>
        <v>-0.37999999999999545</v>
      </c>
      <c r="K537" s="96">
        <v>0</v>
      </c>
      <c r="L537" s="18">
        <f t="shared" si="26"/>
        <v>0</v>
      </c>
    </row>
    <row r="538" spans="1:13" x14ac:dyDescent="0.2">
      <c r="A538" s="20" t="s">
        <v>164</v>
      </c>
      <c r="B538" s="21" t="s">
        <v>165</v>
      </c>
      <c r="C538" s="26" t="s">
        <v>27</v>
      </c>
      <c r="D538" s="27" t="s">
        <v>28</v>
      </c>
      <c r="E538" s="28">
        <v>3307</v>
      </c>
      <c r="F538" s="18">
        <v>91.08</v>
      </c>
      <c r="G538" s="18">
        <v>90.7</v>
      </c>
      <c r="H538" s="98">
        <v>0</v>
      </c>
      <c r="I538" s="18">
        <f t="shared" si="24"/>
        <v>90.7</v>
      </c>
      <c r="J538" s="18">
        <f t="shared" si="25"/>
        <v>-0.37999999999999545</v>
      </c>
      <c r="K538" s="96">
        <v>0</v>
      </c>
      <c r="L538" s="18">
        <f t="shared" si="26"/>
        <v>0</v>
      </c>
    </row>
    <row r="539" spans="1:13" x14ac:dyDescent="0.2">
      <c r="A539" s="20" t="s">
        <v>164</v>
      </c>
      <c r="B539" s="21" t="s">
        <v>165</v>
      </c>
      <c r="C539" s="26" t="s">
        <v>29</v>
      </c>
      <c r="D539" s="27" t="s">
        <v>30</v>
      </c>
      <c r="E539" s="28">
        <v>3309</v>
      </c>
      <c r="F539" s="18">
        <v>56.82</v>
      </c>
      <c r="G539" s="18">
        <v>56.44</v>
      </c>
      <c r="H539" s="98">
        <v>0</v>
      </c>
      <c r="I539" s="18">
        <f t="shared" si="24"/>
        <v>56.44</v>
      </c>
      <c r="J539" s="18">
        <f t="shared" si="25"/>
        <v>-0.38000000000000256</v>
      </c>
      <c r="K539" s="96">
        <v>1529</v>
      </c>
      <c r="L539" s="18">
        <f t="shared" si="26"/>
        <v>-581.02000000000396</v>
      </c>
    </row>
    <row r="540" spans="1:13" x14ac:dyDescent="0.2">
      <c r="A540" s="20" t="s">
        <v>164</v>
      </c>
      <c r="B540" s="21" t="s">
        <v>165</v>
      </c>
      <c r="C540" s="26" t="s">
        <v>31</v>
      </c>
      <c r="D540" s="27" t="s">
        <v>32</v>
      </c>
      <c r="E540" s="28">
        <v>3311</v>
      </c>
      <c r="F540" s="18">
        <v>72.209999999999994</v>
      </c>
      <c r="G540" s="18">
        <v>71.83</v>
      </c>
      <c r="H540" s="98">
        <v>0</v>
      </c>
      <c r="I540" s="18">
        <f t="shared" si="24"/>
        <v>71.83</v>
      </c>
      <c r="J540" s="18">
        <f t="shared" si="25"/>
        <v>-0.37999999999999545</v>
      </c>
      <c r="K540" s="96">
        <v>0</v>
      </c>
      <c r="L540" s="18">
        <f t="shared" si="26"/>
        <v>0</v>
      </c>
    </row>
    <row r="541" spans="1:13" x14ac:dyDescent="0.2">
      <c r="A541" s="20" t="s">
        <v>164</v>
      </c>
      <c r="B541" s="21" t="s">
        <v>165</v>
      </c>
      <c r="C541" s="26" t="s">
        <v>33</v>
      </c>
      <c r="D541" s="27" t="s">
        <v>34</v>
      </c>
      <c r="E541" s="28">
        <v>3313</v>
      </c>
      <c r="F541" s="18">
        <v>76.759999999999991</v>
      </c>
      <c r="G541" s="18">
        <v>76.38</v>
      </c>
      <c r="H541" s="98">
        <v>0</v>
      </c>
      <c r="I541" s="18">
        <f t="shared" si="24"/>
        <v>76.38</v>
      </c>
      <c r="J541" s="18">
        <f t="shared" si="25"/>
        <v>-0.37999999999999545</v>
      </c>
      <c r="K541" s="96">
        <v>0</v>
      </c>
      <c r="L541" s="18">
        <f t="shared" si="26"/>
        <v>0</v>
      </c>
    </row>
    <row r="542" spans="1:13" x14ac:dyDescent="0.2">
      <c r="A542" s="20" t="s">
        <v>164</v>
      </c>
      <c r="B542" s="21" t="s">
        <v>165</v>
      </c>
      <c r="C542" s="26" t="s">
        <v>35</v>
      </c>
      <c r="D542" s="27" t="s">
        <v>36</v>
      </c>
      <c r="E542" s="28">
        <v>3315</v>
      </c>
      <c r="F542" s="18">
        <v>87.259999999999991</v>
      </c>
      <c r="G542" s="18">
        <v>86.88</v>
      </c>
      <c r="H542" s="98">
        <v>0</v>
      </c>
      <c r="I542" s="18">
        <f t="shared" si="24"/>
        <v>86.88</v>
      </c>
      <c r="J542" s="18">
        <f t="shared" si="25"/>
        <v>-0.37999999999999545</v>
      </c>
      <c r="K542" s="96">
        <v>0</v>
      </c>
      <c r="L542" s="18">
        <f t="shared" si="26"/>
        <v>0</v>
      </c>
    </row>
    <row r="543" spans="1:13" x14ac:dyDescent="0.2">
      <c r="A543" s="20" t="s">
        <v>164</v>
      </c>
      <c r="B543" s="21" t="s">
        <v>165</v>
      </c>
      <c r="C543" s="26" t="s">
        <v>37</v>
      </c>
      <c r="D543" s="27" t="s">
        <v>38</v>
      </c>
      <c r="E543" s="28">
        <v>3317</v>
      </c>
      <c r="F543" s="18">
        <v>56.39</v>
      </c>
      <c r="G543" s="18">
        <v>56.01</v>
      </c>
      <c r="H543" s="98">
        <v>0</v>
      </c>
      <c r="I543" s="18">
        <f t="shared" si="24"/>
        <v>56.01</v>
      </c>
      <c r="J543" s="18">
        <f t="shared" si="25"/>
        <v>-0.38000000000000256</v>
      </c>
      <c r="K543" s="96">
        <v>0</v>
      </c>
      <c r="L543" s="18">
        <f t="shared" si="26"/>
        <v>0</v>
      </c>
    </row>
    <row r="544" spans="1:13" x14ac:dyDescent="0.2">
      <c r="A544" s="20" t="s">
        <v>164</v>
      </c>
      <c r="B544" s="21" t="s">
        <v>165</v>
      </c>
      <c r="C544" s="26" t="s">
        <v>39</v>
      </c>
      <c r="D544" s="27" t="s">
        <v>40</v>
      </c>
      <c r="E544" s="28">
        <v>3319</v>
      </c>
      <c r="F544" s="18">
        <v>67.25</v>
      </c>
      <c r="G544" s="18">
        <v>66.87</v>
      </c>
      <c r="H544" s="98">
        <v>0</v>
      </c>
      <c r="I544" s="18">
        <f t="shared" si="24"/>
        <v>66.87</v>
      </c>
      <c r="J544" s="18">
        <f t="shared" si="25"/>
        <v>-0.37999999999999545</v>
      </c>
      <c r="K544" s="96">
        <v>0</v>
      </c>
      <c r="L544" s="18">
        <f t="shared" si="26"/>
        <v>0</v>
      </c>
    </row>
    <row r="545" spans="1:13" x14ac:dyDescent="0.2">
      <c r="A545" s="20" t="s">
        <v>164</v>
      </c>
      <c r="B545" s="21" t="s">
        <v>165</v>
      </c>
      <c r="C545" s="26" t="s">
        <v>41</v>
      </c>
      <c r="D545" s="27" t="s">
        <v>42</v>
      </c>
      <c r="E545" s="28">
        <v>3321</v>
      </c>
      <c r="F545" s="18">
        <v>74.36999999999999</v>
      </c>
      <c r="G545" s="18">
        <v>73.989999999999995</v>
      </c>
      <c r="H545" s="98">
        <v>0</v>
      </c>
      <c r="I545" s="18">
        <f t="shared" si="24"/>
        <v>73.989999999999995</v>
      </c>
      <c r="J545" s="18">
        <f t="shared" si="25"/>
        <v>-0.37999999999999545</v>
      </c>
      <c r="K545" s="96">
        <v>0</v>
      </c>
      <c r="L545" s="18">
        <f t="shared" si="26"/>
        <v>0</v>
      </c>
    </row>
    <row r="546" spans="1:13" x14ac:dyDescent="0.2">
      <c r="A546" s="20" t="s">
        <v>164</v>
      </c>
      <c r="B546" s="21" t="s">
        <v>165</v>
      </c>
      <c r="C546" s="26" t="s">
        <v>43</v>
      </c>
      <c r="D546" s="27" t="s">
        <v>44</v>
      </c>
      <c r="E546" s="28">
        <v>3323</v>
      </c>
      <c r="F546" s="18">
        <v>48.27</v>
      </c>
      <c r="G546" s="18">
        <v>47.89</v>
      </c>
      <c r="H546" s="98">
        <v>0</v>
      </c>
      <c r="I546" s="18">
        <f t="shared" si="24"/>
        <v>47.89</v>
      </c>
      <c r="J546" s="18">
        <f t="shared" si="25"/>
        <v>-0.38000000000000256</v>
      </c>
      <c r="K546" s="96">
        <v>0</v>
      </c>
      <c r="L546" s="18">
        <f t="shared" si="26"/>
        <v>0</v>
      </c>
    </row>
    <row r="547" spans="1:13" x14ac:dyDescent="0.2">
      <c r="A547" s="20" t="s">
        <v>164</v>
      </c>
      <c r="B547" s="21" t="s">
        <v>165</v>
      </c>
      <c r="C547" s="26" t="s">
        <v>45</v>
      </c>
      <c r="D547" s="27" t="s">
        <v>46</v>
      </c>
      <c r="E547" s="28">
        <v>3325</v>
      </c>
      <c r="F547" s="18">
        <v>60.85</v>
      </c>
      <c r="G547" s="18">
        <v>60.47</v>
      </c>
      <c r="H547" s="98">
        <v>0</v>
      </c>
      <c r="I547" s="18">
        <f t="shared" si="24"/>
        <v>60.47</v>
      </c>
      <c r="J547" s="18">
        <f t="shared" si="25"/>
        <v>-0.38000000000000256</v>
      </c>
      <c r="K547" s="96">
        <v>6179</v>
      </c>
      <c r="L547" s="18">
        <f t="shared" si="26"/>
        <v>-2348.0200000000159</v>
      </c>
    </row>
    <row r="548" spans="1:13" x14ac:dyDescent="0.2">
      <c r="A548" s="20" t="s">
        <v>164</v>
      </c>
      <c r="B548" s="21" t="s">
        <v>165</v>
      </c>
      <c r="C548" s="26" t="s">
        <v>47</v>
      </c>
      <c r="D548" s="27" t="s">
        <v>48</v>
      </c>
      <c r="E548" s="28">
        <v>3327</v>
      </c>
      <c r="F548" s="18">
        <v>67.25</v>
      </c>
      <c r="G548" s="18">
        <v>66.87</v>
      </c>
      <c r="H548" s="98">
        <v>0</v>
      </c>
      <c r="I548" s="18">
        <f t="shared" si="24"/>
        <v>66.87</v>
      </c>
      <c r="J548" s="18">
        <f t="shared" si="25"/>
        <v>-0.37999999999999545</v>
      </c>
      <c r="K548" s="96">
        <v>113</v>
      </c>
      <c r="L548" s="18">
        <f t="shared" si="26"/>
        <v>-42.939999999999486</v>
      </c>
    </row>
    <row r="549" spans="1:13" x14ac:dyDescent="0.2">
      <c r="A549" s="20" t="s">
        <v>164</v>
      </c>
      <c r="B549" s="21" t="s">
        <v>165</v>
      </c>
      <c r="C549" s="26" t="s">
        <v>49</v>
      </c>
      <c r="D549" s="27" t="s">
        <v>50</v>
      </c>
      <c r="E549" s="28">
        <v>3329</v>
      </c>
      <c r="F549" s="18">
        <v>71.789999999999992</v>
      </c>
      <c r="G549" s="18">
        <v>71.41</v>
      </c>
      <c r="H549" s="98">
        <v>0</v>
      </c>
      <c r="I549" s="18">
        <f t="shared" si="24"/>
        <v>71.41</v>
      </c>
      <c r="J549" s="18">
        <f t="shared" si="25"/>
        <v>-0.37999999999999545</v>
      </c>
      <c r="K549" s="96">
        <v>0</v>
      </c>
      <c r="L549" s="18">
        <f t="shared" si="26"/>
        <v>0</v>
      </c>
    </row>
    <row r="550" spans="1:13" x14ac:dyDescent="0.2">
      <c r="A550" s="20" t="s">
        <v>164</v>
      </c>
      <c r="B550" s="21" t="s">
        <v>165</v>
      </c>
      <c r="C550" s="29" t="s">
        <v>51</v>
      </c>
      <c r="D550" s="30" t="s">
        <v>52</v>
      </c>
      <c r="E550" s="28">
        <v>3331</v>
      </c>
      <c r="F550" s="18">
        <v>79.47</v>
      </c>
      <c r="G550" s="18">
        <v>79.09</v>
      </c>
      <c r="H550" s="98">
        <v>0</v>
      </c>
      <c r="I550" s="18">
        <f t="shared" si="24"/>
        <v>79.09</v>
      </c>
      <c r="J550" s="18">
        <f t="shared" si="25"/>
        <v>-0.37999999999999545</v>
      </c>
      <c r="K550" s="96">
        <v>0</v>
      </c>
      <c r="L550" s="18">
        <f t="shared" si="26"/>
        <v>0</v>
      </c>
    </row>
    <row r="551" spans="1:13" x14ac:dyDescent="0.2">
      <c r="A551" s="20" t="s">
        <v>182</v>
      </c>
      <c r="B551" s="21" t="s">
        <v>183</v>
      </c>
      <c r="C551" s="26" t="s">
        <v>21</v>
      </c>
      <c r="D551" s="27" t="s">
        <v>22</v>
      </c>
      <c r="E551" s="28">
        <v>3301</v>
      </c>
      <c r="F551" s="18">
        <v>85.07</v>
      </c>
      <c r="G551" s="18">
        <v>84.69</v>
      </c>
      <c r="H551" s="98">
        <v>0</v>
      </c>
      <c r="I551" s="18">
        <f t="shared" ref="I551:I614" si="27">+G551+H551</f>
        <v>84.69</v>
      </c>
      <c r="J551" s="18">
        <f t="shared" ref="J551:J614" si="28">+I551-F551</f>
        <v>-0.37999999999999545</v>
      </c>
      <c r="K551" s="96">
        <v>201</v>
      </c>
      <c r="L551" s="18">
        <f t="shared" ref="L551:L614" si="29">+J551*K551</f>
        <v>-76.379999999999086</v>
      </c>
      <c r="M551" s="40">
        <v>-3747.5599999999831</v>
      </c>
    </row>
    <row r="552" spans="1:13" x14ac:dyDescent="0.2">
      <c r="A552" s="20" t="s">
        <v>182</v>
      </c>
      <c r="B552" s="21" t="s">
        <v>183</v>
      </c>
      <c r="C552" s="26" t="s">
        <v>23</v>
      </c>
      <c r="D552" s="27" t="s">
        <v>24</v>
      </c>
      <c r="E552" s="28">
        <v>3303</v>
      </c>
      <c r="F552" s="18">
        <v>92.149999999999991</v>
      </c>
      <c r="G552" s="18">
        <v>91.77</v>
      </c>
      <c r="H552" s="98">
        <v>0</v>
      </c>
      <c r="I552" s="18">
        <f t="shared" si="27"/>
        <v>91.77</v>
      </c>
      <c r="J552" s="18">
        <f t="shared" si="28"/>
        <v>-0.37999999999999545</v>
      </c>
      <c r="K552" s="96">
        <v>0</v>
      </c>
      <c r="L552" s="18">
        <f t="shared" si="29"/>
        <v>0</v>
      </c>
    </row>
    <row r="553" spans="1:13" x14ac:dyDescent="0.2">
      <c r="A553" s="20" t="s">
        <v>182</v>
      </c>
      <c r="B553" s="21" t="s">
        <v>183</v>
      </c>
      <c r="C553" s="26" t="s">
        <v>25</v>
      </c>
      <c r="D553" s="27" t="s">
        <v>26</v>
      </c>
      <c r="E553" s="28">
        <v>3305</v>
      </c>
      <c r="F553" s="18">
        <v>83.14</v>
      </c>
      <c r="G553" s="18">
        <v>82.76</v>
      </c>
      <c r="H553" s="98">
        <v>0</v>
      </c>
      <c r="I553" s="18">
        <f t="shared" si="27"/>
        <v>82.76</v>
      </c>
      <c r="J553" s="18">
        <f t="shared" si="28"/>
        <v>-0.37999999999999545</v>
      </c>
      <c r="K553" s="96">
        <v>0</v>
      </c>
      <c r="L553" s="18">
        <f t="shared" si="29"/>
        <v>0</v>
      </c>
    </row>
    <row r="554" spans="1:13" x14ac:dyDescent="0.2">
      <c r="A554" s="20" t="s">
        <v>182</v>
      </c>
      <c r="B554" s="21" t="s">
        <v>183</v>
      </c>
      <c r="C554" s="26" t="s">
        <v>27</v>
      </c>
      <c r="D554" s="27" t="s">
        <v>28</v>
      </c>
      <c r="E554" s="28">
        <v>3307</v>
      </c>
      <c r="F554" s="18">
        <v>91.08</v>
      </c>
      <c r="G554" s="18">
        <v>90.7</v>
      </c>
      <c r="H554" s="98">
        <v>0</v>
      </c>
      <c r="I554" s="18">
        <f t="shared" si="27"/>
        <v>90.7</v>
      </c>
      <c r="J554" s="18">
        <f t="shared" si="28"/>
        <v>-0.37999999999999545</v>
      </c>
      <c r="K554" s="96">
        <v>0</v>
      </c>
      <c r="L554" s="18">
        <f t="shared" si="29"/>
        <v>0</v>
      </c>
    </row>
    <row r="555" spans="1:13" x14ac:dyDescent="0.2">
      <c r="A555" s="20" t="s">
        <v>182</v>
      </c>
      <c r="B555" s="21" t="s">
        <v>183</v>
      </c>
      <c r="C555" s="26" t="s">
        <v>29</v>
      </c>
      <c r="D555" s="27" t="s">
        <v>30</v>
      </c>
      <c r="E555" s="28">
        <v>3309</v>
      </c>
      <c r="F555" s="18">
        <v>56.82</v>
      </c>
      <c r="G555" s="18">
        <v>56.44</v>
      </c>
      <c r="H555" s="98">
        <v>0</v>
      </c>
      <c r="I555" s="18">
        <f t="shared" si="27"/>
        <v>56.44</v>
      </c>
      <c r="J555" s="18">
        <f t="shared" si="28"/>
        <v>-0.38000000000000256</v>
      </c>
      <c r="K555" s="96">
        <v>1580</v>
      </c>
      <c r="L555" s="18">
        <f t="shared" si="29"/>
        <v>-600.40000000000407</v>
      </c>
    </row>
    <row r="556" spans="1:13" x14ac:dyDescent="0.2">
      <c r="A556" s="20" t="s">
        <v>182</v>
      </c>
      <c r="B556" s="21" t="s">
        <v>183</v>
      </c>
      <c r="C556" s="26" t="s">
        <v>31</v>
      </c>
      <c r="D556" s="27" t="s">
        <v>32</v>
      </c>
      <c r="E556" s="28">
        <v>3311</v>
      </c>
      <c r="F556" s="18">
        <v>72.209999999999994</v>
      </c>
      <c r="G556" s="18">
        <v>71.83</v>
      </c>
      <c r="H556" s="98">
        <v>0</v>
      </c>
      <c r="I556" s="18">
        <f t="shared" si="27"/>
        <v>71.83</v>
      </c>
      <c r="J556" s="18">
        <f t="shared" si="28"/>
        <v>-0.37999999999999545</v>
      </c>
      <c r="K556" s="96">
        <v>670</v>
      </c>
      <c r="L556" s="18">
        <f t="shared" si="29"/>
        <v>-254.59999999999695</v>
      </c>
    </row>
    <row r="557" spans="1:13" x14ac:dyDescent="0.2">
      <c r="A557" s="20" t="s">
        <v>182</v>
      </c>
      <c r="B557" s="21" t="s">
        <v>183</v>
      </c>
      <c r="C557" s="26" t="s">
        <v>33</v>
      </c>
      <c r="D557" s="27" t="s">
        <v>34</v>
      </c>
      <c r="E557" s="28">
        <v>3313</v>
      </c>
      <c r="F557" s="18">
        <v>76.759999999999991</v>
      </c>
      <c r="G557" s="18">
        <v>76.38</v>
      </c>
      <c r="H557" s="98">
        <v>0</v>
      </c>
      <c r="I557" s="18">
        <f t="shared" si="27"/>
        <v>76.38</v>
      </c>
      <c r="J557" s="18">
        <f t="shared" si="28"/>
        <v>-0.37999999999999545</v>
      </c>
      <c r="K557" s="96">
        <v>0</v>
      </c>
      <c r="L557" s="18">
        <f t="shared" si="29"/>
        <v>0</v>
      </c>
    </row>
    <row r="558" spans="1:13" x14ac:dyDescent="0.2">
      <c r="A558" s="20" t="s">
        <v>182</v>
      </c>
      <c r="B558" s="21" t="s">
        <v>183</v>
      </c>
      <c r="C558" s="26" t="s">
        <v>35</v>
      </c>
      <c r="D558" s="27" t="s">
        <v>36</v>
      </c>
      <c r="E558" s="28">
        <v>3315</v>
      </c>
      <c r="F558" s="18">
        <v>87.259999999999991</v>
      </c>
      <c r="G558" s="18">
        <v>86.88</v>
      </c>
      <c r="H558" s="98">
        <v>0</v>
      </c>
      <c r="I558" s="18">
        <f t="shared" si="27"/>
        <v>86.88</v>
      </c>
      <c r="J558" s="18">
        <f t="shared" si="28"/>
        <v>-0.37999999999999545</v>
      </c>
      <c r="K558" s="96">
        <v>0</v>
      </c>
      <c r="L558" s="18">
        <f t="shared" si="29"/>
        <v>0</v>
      </c>
    </row>
    <row r="559" spans="1:13" x14ac:dyDescent="0.2">
      <c r="A559" s="20" t="s">
        <v>182</v>
      </c>
      <c r="B559" s="21" t="s">
        <v>183</v>
      </c>
      <c r="C559" s="26" t="s">
        <v>37</v>
      </c>
      <c r="D559" s="27" t="s">
        <v>38</v>
      </c>
      <c r="E559" s="28">
        <v>3317</v>
      </c>
      <c r="F559" s="18">
        <v>56.39</v>
      </c>
      <c r="G559" s="18">
        <v>56.01</v>
      </c>
      <c r="H559" s="98">
        <v>0</v>
      </c>
      <c r="I559" s="18">
        <f t="shared" si="27"/>
        <v>56.01</v>
      </c>
      <c r="J559" s="18">
        <f t="shared" si="28"/>
        <v>-0.38000000000000256</v>
      </c>
      <c r="K559" s="96">
        <v>0</v>
      </c>
      <c r="L559" s="18">
        <f t="shared" si="29"/>
        <v>0</v>
      </c>
    </row>
    <row r="560" spans="1:13" x14ac:dyDescent="0.2">
      <c r="A560" s="20" t="s">
        <v>182</v>
      </c>
      <c r="B560" s="21" t="s">
        <v>183</v>
      </c>
      <c r="C560" s="26" t="s">
        <v>39</v>
      </c>
      <c r="D560" s="27" t="s">
        <v>40</v>
      </c>
      <c r="E560" s="28">
        <v>3319</v>
      </c>
      <c r="F560" s="18">
        <v>67.25</v>
      </c>
      <c r="G560" s="18">
        <v>66.87</v>
      </c>
      <c r="H560" s="98">
        <v>0</v>
      </c>
      <c r="I560" s="18">
        <f t="shared" si="27"/>
        <v>66.87</v>
      </c>
      <c r="J560" s="18">
        <f t="shared" si="28"/>
        <v>-0.37999999999999545</v>
      </c>
      <c r="K560" s="96">
        <v>987</v>
      </c>
      <c r="L560" s="18">
        <f t="shared" si="29"/>
        <v>-375.05999999999551</v>
      </c>
    </row>
    <row r="561" spans="1:13" x14ac:dyDescent="0.2">
      <c r="A561" s="20" t="s">
        <v>182</v>
      </c>
      <c r="B561" s="21" t="s">
        <v>183</v>
      </c>
      <c r="C561" s="26" t="s">
        <v>41</v>
      </c>
      <c r="D561" s="27" t="s">
        <v>42</v>
      </c>
      <c r="E561" s="28">
        <v>3321</v>
      </c>
      <c r="F561" s="18">
        <v>74.36999999999999</v>
      </c>
      <c r="G561" s="18">
        <v>73.989999999999995</v>
      </c>
      <c r="H561" s="98">
        <v>0</v>
      </c>
      <c r="I561" s="18">
        <f t="shared" si="27"/>
        <v>73.989999999999995</v>
      </c>
      <c r="J561" s="18">
        <f t="shared" si="28"/>
        <v>-0.37999999999999545</v>
      </c>
      <c r="K561" s="96">
        <v>2165</v>
      </c>
      <c r="L561" s="18">
        <f t="shared" si="29"/>
        <v>-822.69999999999015</v>
      </c>
    </row>
    <row r="562" spans="1:13" x14ac:dyDescent="0.2">
      <c r="A562" s="20" t="s">
        <v>182</v>
      </c>
      <c r="B562" s="21" t="s">
        <v>183</v>
      </c>
      <c r="C562" s="26" t="s">
        <v>43</v>
      </c>
      <c r="D562" s="27" t="s">
        <v>44</v>
      </c>
      <c r="E562" s="28">
        <v>3323</v>
      </c>
      <c r="F562" s="18">
        <v>48.27</v>
      </c>
      <c r="G562" s="18">
        <v>47.89</v>
      </c>
      <c r="H562" s="98">
        <v>0</v>
      </c>
      <c r="I562" s="18">
        <f t="shared" si="27"/>
        <v>47.89</v>
      </c>
      <c r="J562" s="18">
        <f t="shared" si="28"/>
        <v>-0.38000000000000256</v>
      </c>
      <c r="K562" s="96">
        <v>0</v>
      </c>
      <c r="L562" s="18">
        <f t="shared" si="29"/>
        <v>0</v>
      </c>
    </row>
    <row r="563" spans="1:13" x14ac:dyDescent="0.2">
      <c r="A563" s="20" t="s">
        <v>182</v>
      </c>
      <c r="B563" s="21" t="s">
        <v>183</v>
      </c>
      <c r="C563" s="26" t="s">
        <v>45</v>
      </c>
      <c r="D563" s="27" t="s">
        <v>46</v>
      </c>
      <c r="E563" s="28">
        <v>3325</v>
      </c>
      <c r="F563" s="18">
        <v>60.85</v>
      </c>
      <c r="G563" s="18">
        <v>60.47</v>
      </c>
      <c r="H563" s="98">
        <v>0</v>
      </c>
      <c r="I563" s="18">
        <f t="shared" si="27"/>
        <v>60.47</v>
      </c>
      <c r="J563" s="18">
        <f t="shared" si="28"/>
        <v>-0.38000000000000256</v>
      </c>
      <c r="K563" s="96">
        <v>2335</v>
      </c>
      <c r="L563" s="18">
        <f t="shared" si="29"/>
        <v>-887.30000000000598</v>
      </c>
    </row>
    <row r="564" spans="1:13" x14ac:dyDescent="0.2">
      <c r="A564" s="20" t="s">
        <v>182</v>
      </c>
      <c r="B564" s="21" t="s">
        <v>183</v>
      </c>
      <c r="C564" s="26" t="s">
        <v>47</v>
      </c>
      <c r="D564" s="27" t="s">
        <v>48</v>
      </c>
      <c r="E564" s="28">
        <v>3327</v>
      </c>
      <c r="F564" s="18">
        <v>67.25</v>
      </c>
      <c r="G564" s="18">
        <v>66.87</v>
      </c>
      <c r="H564" s="98">
        <v>0</v>
      </c>
      <c r="I564" s="18">
        <f t="shared" si="27"/>
        <v>66.87</v>
      </c>
      <c r="J564" s="18">
        <f t="shared" si="28"/>
        <v>-0.37999999999999545</v>
      </c>
      <c r="K564" s="96">
        <v>1924</v>
      </c>
      <c r="L564" s="18">
        <f t="shared" si="29"/>
        <v>-731.11999999999125</v>
      </c>
    </row>
    <row r="565" spans="1:13" x14ac:dyDescent="0.2">
      <c r="A565" s="20" t="s">
        <v>182</v>
      </c>
      <c r="B565" s="21" t="s">
        <v>183</v>
      </c>
      <c r="C565" s="26" t="s">
        <v>49</v>
      </c>
      <c r="D565" s="27" t="s">
        <v>50</v>
      </c>
      <c r="E565" s="28">
        <v>3329</v>
      </c>
      <c r="F565" s="18">
        <v>71.789999999999992</v>
      </c>
      <c r="G565" s="18">
        <v>71.41</v>
      </c>
      <c r="H565" s="98">
        <v>0</v>
      </c>
      <c r="I565" s="18">
        <f t="shared" si="27"/>
        <v>71.41</v>
      </c>
      <c r="J565" s="18">
        <f t="shared" si="28"/>
        <v>-0.37999999999999545</v>
      </c>
      <c r="K565" s="96">
        <v>0</v>
      </c>
      <c r="L565" s="18">
        <f t="shared" si="29"/>
        <v>0</v>
      </c>
    </row>
    <row r="566" spans="1:13" x14ac:dyDescent="0.2">
      <c r="A566" s="20" t="s">
        <v>182</v>
      </c>
      <c r="B566" s="21" t="s">
        <v>183</v>
      </c>
      <c r="C566" s="29" t="s">
        <v>51</v>
      </c>
      <c r="D566" s="30" t="s">
        <v>52</v>
      </c>
      <c r="E566" s="28">
        <v>3331</v>
      </c>
      <c r="F566" s="18">
        <v>79.47</v>
      </c>
      <c r="G566" s="18">
        <v>79.09</v>
      </c>
      <c r="H566" s="98">
        <v>0</v>
      </c>
      <c r="I566" s="18">
        <f t="shared" si="27"/>
        <v>79.09</v>
      </c>
      <c r="J566" s="18">
        <f t="shared" si="28"/>
        <v>-0.37999999999999545</v>
      </c>
      <c r="K566" s="96">
        <v>0</v>
      </c>
      <c r="L566" s="18">
        <f t="shared" si="29"/>
        <v>0</v>
      </c>
    </row>
    <row r="567" spans="1:13" x14ac:dyDescent="0.2">
      <c r="A567" s="20" t="s">
        <v>282</v>
      </c>
      <c r="B567" s="21" t="s">
        <v>283</v>
      </c>
      <c r="C567" s="26" t="s">
        <v>21</v>
      </c>
      <c r="D567" s="27" t="s">
        <v>22</v>
      </c>
      <c r="E567" s="28">
        <v>3301</v>
      </c>
      <c r="F567" s="18">
        <v>92.05</v>
      </c>
      <c r="G567" s="18">
        <v>91.48</v>
      </c>
      <c r="H567" s="98">
        <v>0</v>
      </c>
      <c r="I567" s="18">
        <f t="shared" si="27"/>
        <v>91.48</v>
      </c>
      <c r="J567" s="18">
        <f t="shared" si="28"/>
        <v>-0.56999999999999318</v>
      </c>
      <c r="K567" s="96">
        <v>0</v>
      </c>
      <c r="L567" s="18">
        <f t="shared" si="29"/>
        <v>0</v>
      </c>
      <c r="M567" s="40">
        <v>-4249.9199999999582</v>
      </c>
    </row>
    <row r="568" spans="1:13" x14ac:dyDescent="0.2">
      <c r="A568" s="20" t="s">
        <v>282</v>
      </c>
      <c r="B568" s="21" t="s">
        <v>283</v>
      </c>
      <c r="C568" s="26" t="s">
        <v>23</v>
      </c>
      <c r="D568" s="27" t="s">
        <v>24</v>
      </c>
      <c r="E568" s="28">
        <v>3303</v>
      </c>
      <c r="F568" s="18">
        <v>99.72</v>
      </c>
      <c r="G568" s="18">
        <v>99.15</v>
      </c>
      <c r="H568" s="98">
        <v>0</v>
      </c>
      <c r="I568" s="18">
        <f t="shared" si="27"/>
        <v>99.15</v>
      </c>
      <c r="J568" s="18">
        <f t="shared" si="28"/>
        <v>-0.56999999999999318</v>
      </c>
      <c r="K568" s="96">
        <v>0</v>
      </c>
      <c r="L568" s="18">
        <f t="shared" si="29"/>
        <v>0</v>
      </c>
    </row>
    <row r="569" spans="1:13" x14ac:dyDescent="0.2">
      <c r="A569" s="20" t="s">
        <v>282</v>
      </c>
      <c r="B569" s="21" t="s">
        <v>283</v>
      </c>
      <c r="C569" s="26" t="s">
        <v>25</v>
      </c>
      <c r="D569" s="27" t="s">
        <v>26</v>
      </c>
      <c r="E569" s="28">
        <v>3305</v>
      </c>
      <c r="F569" s="18">
        <v>90.059999999999988</v>
      </c>
      <c r="G569" s="18">
        <v>89.49</v>
      </c>
      <c r="H569" s="98">
        <v>0</v>
      </c>
      <c r="I569" s="18">
        <f t="shared" si="27"/>
        <v>89.49</v>
      </c>
      <c r="J569" s="18">
        <f t="shared" si="28"/>
        <v>-0.56999999999999318</v>
      </c>
      <c r="K569" s="96">
        <v>0</v>
      </c>
      <c r="L569" s="18">
        <f t="shared" si="29"/>
        <v>0</v>
      </c>
    </row>
    <row r="570" spans="1:13" x14ac:dyDescent="0.2">
      <c r="A570" s="20" t="s">
        <v>282</v>
      </c>
      <c r="B570" s="21" t="s">
        <v>283</v>
      </c>
      <c r="C570" s="26" t="s">
        <v>27</v>
      </c>
      <c r="D570" s="27" t="s">
        <v>28</v>
      </c>
      <c r="E570" s="28">
        <v>3307</v>
      </c>
      <c r="F570" s="18">
        <v>98.809999999999988</v>
      </c>
      <c r="G570" s="18">
        <v>98.24</v>
      </c>
      <c r="H570" s="98">
        <v>0</v>
      </c>
      <c r="I570" s="18">
        <f t="shared" si="27"/>
        <v>98.24</v>
      </c>
      <c r="J570" s="18">
        <f t="shared" si="28"/>
        <v>-0.56999999999999318</v>
      </c>
      <c r="K570" s="96">
        <v>0</v>
      </c>
      <c r="L570" s="18">
        <f t="shared" si="29"/>
        <v>0</v>
      </c>
    </row>
    <row r="571" spans="1:13" x14ac:dyDescent="0.2">
      <c r="A571" s="20" t="s">
        <v>282</v>
      </c>
      <c r="B571" s="21" t="s">
        <v>283</v>
      </c>
      <c r="C571" s="26" t="s">
        <v>29</v>
      </c>
      <c r="D571" s="27" t="s">
        <v>30</v>
      </c>
      <c r="E571" s="28">
        <v>3309</v>
      </c>
      <c r="F571" s="18">
        <v>61.660000000000004</v>
      </c>
      <c r="G571" s="18">
        <v>61.09</v>
      </c>
      <c r="H571" s="98">
        <v>0</v>
      </c>
      <c r="I571" s="18">
        <f t="shared" si="27"/>
        <v>61.09</v>
      </c>
      <c r="J571" s="18">
        <f t="shared" si="28"/>
        <v>-0.57000000000000028</v>
      </c>
      <c r="K571" s="96">
        <v>1284</v>
      </c>
      <c r="L571" s="18">
        <f t="shared" si="29"/>
        <v>-731.88000000000034</v>
      </c>
    </row>
    <row r="572" spans="1:13" x14ac:dyDescent="0.2">
      <c r="A572" s="20" t="s">
        <v>282</v>
      </c>
      <c r="B572" s="21" t="s">
        <v>283</v>
      </c>
      <c r="C572" s="26" t="s">
        <v>31</v>
      </c>
      <c r="D572" s="27" t="s">
        <v>32</v>
      </c>
      <c r="E572" s="28">
        <v>3311</v>
      </c>
      <c r="F572" s="18">
        <v>78.19</v>
      </c>
      <c r="G572" s="18">
        <v>77.62</v>
      </c>
      <c r="H572" s="98">
        <v>0</v>
      </c>
      <c r="I572" s="18">
        <f t="shared" si="27"/>
        <v>77.62</v>
      </c>
      <c r="J572" s="18">
        <f t="shared" si="28"/>
        <v>-0.56999999999999318</v>
      </c>
      <c r="K572" s="96">
        <v>0</v>
      </c>
      <c r="L572" s="18">
        <f t="shared" si="29"/>
        <v>0</v>
      </c>
    </row>
    <row r="573" spans="1:13" x14ac:dyDescent="0.2">
      <c r="A573" s="20" t="s">
        <v>282</v>
      </c>
      <c r="B573" s="21" t="s">
        <v>283</v>
      </c>
      <c r="C573" s="26" t="s">
        <v>33</v>
      </c>
      <c r="D573" s="27" t="s">
        <v>34</v>
      </c>
      <c r="E573" s="28">
        <v>3313</v>
      </c>
      <c r="F573" s="18">
        <v>83.02</v>
      </c>
      <c r="G573" s="18">
        <v>82.45</v>
      </c>
      <c r="H573" s="98">
        <v>0</v>
      </c>
      <c r="I573" s="18">
        <f t="shared" si="27"/>
        <v>82.45</v>
      </c>
      <c r="J573" s="18">
        <f t="shared" si="28"/>
        <v>-0.56999999999999318</v>
      </c>
      <c r="K573" s="96">
        <v>0</v>
      </c>
      <c r="L573" s="18">
        <f t="shared" si="29"/>
        <v>0</v>
      </c>
    </row>
    <row r="574" spans="1:13" x14ac:dyDescent="0.2">
      <c r="A574" s="20" t="s">
        <v>282</v>
      </c>
      <c r="B574" s="21" t="s">
        <v>283</v>
      </c>
      <c r="C574" s="26" t="s">
        <v>35</v>
      </c>
      <c r="D574" s="27" t="s">
        <v>36</v>
      </c>
      <c r="E574" s="28">
        <v>3315</v>
      </c>
      <c r="F574" s="18">
        <v>94.449999999999989</v>
      </c>
      <c r="G574" s="18">
        <v>93.88</v>
      </c>
      <c r="H574" s="98">
        <v>0</v>
      </c>
      <c r="I574" s="18">
        <f t="shared" si="27"/>
        <v>93.88</v>
      </c>
      <c r="J574" s="18">
        <f t="shared" si="28"/>
        <v>-0.56999999999999318</v>
      </c>
      <c r="K574" s="96">
        <v>0</v>
      </c>
      <c r="L574" s="18">
        <f t="shared" si="29"/>
        <v>0</v>
      </c>
    </row>
    <row r="575" spans="1:13" x14ac:dyDescent="0.2">
      <c r="A575" s="20" t="s">
        <v>282</v>
      </c>
      <c r="B575" s="21" t="s">
        <v>283</v>
      </c>
      <c r="C575" s="26" t="s">
        <v>37</v>
      </c>
      <c r="D575" s="27" t="s">
        <v>38</v>
      </c>
      <c r="E575" s="28">
        <v>3317</v>
      </c>
      <c r="F575" s="18">
        <v>61.11</v>
      </c>
      <c r="G575" s="18">
        <v>60.54</v>
      </c>
      <c r="H575" s="98">
        <v>0</v>
      </c>
      <c r="I575" s="18">
        <f t="shared" si="27"/>
        <v>60.54</v>
      </c>
      <c r="J575" s="18">
        <f t="shared" si="28"/>
        <v>-0.57000000000000028</v>
      </c>
      <c r="K575" s="96">
        <v>0</v>
      </c>
      <c r="L575" s="18">
        <f t="shared" si="29"/>
        <v>0</v>
      </c>
    </row>
    <row r="576" spans="1:13" x14ac:dyDescent="0.2">
      <c r="A576" s="20" t="s">
        <v>282</v>
      </c>
      <c r="B576" s="21" t="s">
        <v>283</v>
      </c>
      <c r="C576" s="26" t="s">
        <v>39</v>
      </c>
      <c r="D576" s="27" t="s">
        <v>40</v>
      </c>
      <c r="E576" s="28">
        <v>3319</v>
      </c>
      <c r="F576" s="18">
        <v>72.739999999999995</v>
      </c>
      <c r="G576" s="18">
        <v>72.17</v>
      </c>
      <c r="H576" s="98">
        <v>0</v>
      </c>
      <c r="I576" s="18">
        <f t="shared" si="27"/>
        <v>72.17</v>
      </c>
      <c r="J576" s="18">
        <f t="shared" si="28"/>
        <v>-0.56999999999999318</v>
      </c>
      <c r="K576" s="96">
        <v>0</v>
      </c>
      <c r="L576" s="18">
        <f t="shared" si="29"/>
        <v>0</v>
      </c>
    </row>
    <row r="577" spans="1:13" x14ac:dyDescent="0.2">
      <c r="A577" s="20" t="s">
        <v>282</v>
      </c>
      <c r="B577" s="21" t="s">
        <v>283</v>
      </c>
      <c r="C577" s="26" t="s">
        <v>41</v>
      </c>
      <c r="D577" s="27" t="s">
        <v>42</v>
      </c>
      <c r="E577" s="28">
        <v>3321</v>
      </c>
      <c r="F577" s="18">
        <v>80.47999999999999</v>
      </c>
      <c r="G577" s="18">
        <v>79.91</v>
      </c>
      <c r="H577" s="98">
        <v>0</v>
      </c>
      <c r="I577" s="18">
        <f t="shared" si="27"/>
        <v>79.91</v>
      </c>
      <c r="J577" s="18">
        <f t="shared" si="28"/>
        <v>-0.56999999999999318</v>
      </c>
      <c r="K577" s="96">
        <v>0</v>
      </c>
      <c r="L577" s="18">
        <f t="shared" si="29"/>
        <v>0</v>
      </c>
    </row>
    <row r="578" spans="1:13" x14ac:dyDescent="0.2">
      <c r="A578" s="20" t="s">
        <v>282</v>
      </c>
      <c r="B578" s="21" t="s">
        <v>283</v>
      </c>
      <c r="C578" s="26" t="s">
        <v>43</v>
      </c>
      <c r="D578" s="27" t="s">
        <v>44</v>
      </c>
      <c r="E578" s="28">
        <v>3323</v>
      </c>
      <c r="F578" s="18">
        <v>52.46</v>
      </c>
      <c r="G578" s="18">
        <v>51.89</v>
      </c>
      <c r="H578" s="98">
        <v>0</v>
      </c>
      <c r="I578" s="18">
        <f t="shared" si="27"/>
        <v>51.89</v>
      </c>
      <c r="J578" s="18">
        <f t="shared" si="28"/>
        <v>-0.57000000000000028</v>
      </c>
      <c r="K578" s="96">
        <v>0</v>
      </c>
      <c r="L578" s="18">
        <f t="shared" si="29"/>
        <v>0</v>
      </c>
    </row>
    <row r="579" spans="1:13" x14ac:dyDescent="0.2">
      <c r="A579" s="20" t="s">
        <v>282</v>
      </c>
      <c r="B579" s="21" t="s">
        <v>283</v>
      </c>
      <c r="C579" s="26" t="s">
        <v>45</v>
      </c>
      <c r="D579" s="27" t="s">
        <v>46</v>
      </c>
      <c r="E579" s="28">
        <v>3325</v>
      </c>
      <c r="F579" s="18">
        <v>65.899999999999991</v>
      </c>
      <c r="G579" s="18">
        <v>65.33</v>
      </c>
      <c r="H579" s="98">
        <v>0</v>
      </c>
      <c r="I579" s="18">
        <f t="shared" si="27"/>
        <v>65.33</v>
      </c>
      <c r="J579" s="18">
        <f t="shared" si="28"/>
        <v>-0.56999999999999318</v>
      </c>
      <c r="K579" s="96">
        <v>5787</v>
      </c>
      <c r="L579" s="18">
        <f t="shared" si="29"/>
        <v>-3298.5899999999606</v>
      </c>
    </row>
    <row r="580" spans="1:13" x14ac:dyDescent="0.2">
      <c r="A580" s="20" t="s">
        <v>282</v>
      </c>
      <c r="B580" s="21" t="s">
        <v>283</v>
      </c>
      <c r="C580" s="26" t="s">
        <v>47</v>
      </c>
      <c r="D580" s="27" t="s">
        <v>48</v>
      </c>
      <c r="E580" s="28">
        <v>3327</v>
      </c>
      <c r="F580" s="18">
        <v>72.739999999999995</v>
      </c>
      <c r="G580" s="18">
        <v>72.17</v>
      </c>
      <c r="H580" s="98">
        <v>0</v>
      </c>
      <c r="I580" s="18">
        <f t="shared" si="27"/>
        <v>72.17</v>
      </c>
      <c r="J580" s="18">
        <f t="shared" si="28"/>
        <v>-0.56999999999999318</v>
      </c>
      <c r="K580" s="96">
        <v>385</v>
      </c>
      <c r="L580" s="18">
        <f t="shared" si="29"/>
        <v>-219.44999999999737</v>
      </c>
    </row>
    <row r="581" spans="1:13" x14ac:dyDescent="0.2">
      <c r="A581" s="20" t="s">
        <v>282</v>
      </c>
      <c r="B581" s="21" t="s">
        <v>283</v>
      </c>
      <c r="C581" s="26" t="s">
        <v>49</v>
      </c>
      <c r="D581" s="27" t="s">
        <v>50</v>
      </c>
      <c r="E581" s="28">
        <v>3329</v>
      </c>
      <c r="F581" s="18">
        <v>77.66</v>
      </c>
      <c r="G581" s="18">
        <v>77.09</v>
      </c>
      <c r="H581" s="98">
        <v>0</v>
      </c>
      <c r="I581" s="18">
        <f t="shared" si="27"/>
        <v>77.09</v>
      </c>
      <c r="J581" s="18">
        <f t="shared" si="28"/>
        <v>-0.56999999999999318</v>
      </c>
      <c r="K581" s="96">
        <v>0</v>
      </c>
      <c r="L581" s="18">
        <f t="shared" si="29"/>
        <v>0</v>
      </c>
    </row>
    <row r="582" spans="1:13" x14ac:dyDescent="0.2">
      <c r="A582" s="20" t="s">
        <v>282</v>
      </c>
      <c r="B582" s="21" t="s">
        <v>283</v>
      </c>
      <c r="C582" s="29" t="s">
        <v>51</v>
      </c>
      <c r="D582" s="30" t="s">
        <v>52</v>
      </c>
      <c r="E582" s="28">
        <v>3331</v>
      </c>
      <c r="F582" s="18">
        <v>85.99</v>
      </c>
      <c r="G582" s="18">
        <v>85.42</v>
      </c>
      <c r="H582" s="98">
        <v>0</v>
      </c>
      <c r="I582" s="18">
        <f t="shared" si="27"/>
        <v>85.42</v>
      </c>
      <c r="J582" s="18">
        <f t="shared" si="28"/>
        <v>-0.56999999999999318</v>
      </c>
      <c r="K582" s="96">
        <v>0</v>
      </c>
      <c r="L582" s="18">
        <f t="shared" si="29"/>
        <v>0</v>
      </c>
    </row>
    <row r="583" spans="1:13" x14ac:dyDescent="0.2">
      <c r="A583" s="12" t="s">
        <v>184</v>
      </c>
      <c r="B583" s="12" t="s">
        <v>185</v>
      </c>
      <c r="C583" s="26" t="s">
        <v>21</v>
      </c>
      <c r="D583" s="27" t="s">
        <v>22</v>
      </c>
      <c r="E583" s="28">
        <v>3301</v>
      </c>
      <c r="F583" s="18">
        <v>85.07</v>
      </c>
      <c r="G583" s="18">
        <v>84.69</v>
      </c>
      <c r="H583" s="98">
        <v>0</v>
      </c>
      <c r="I583" s="18">
        <f t="shared" si="27"/>
        <v>84.69</v>
      </c>
      <c r="J583" s="18">
        <f t="shared" si="28"/>
        <v>-0.37999999999999545</v>
      </c>
      <c r="K583" s="96">
        <v>353</v>
      </c>
      <c r="L583" s="18">
        <f t="shared" si="29"/>
        <v>-134.13999999999839</v>
      </c>
      <c r="M583" s="40">
        <v>-4457.0200000000168</v>
      </c>
    </row>
    <row r="584" spans="1:13" x14ac:dyDescent="0.2">
      <c r="A584" s="12" t="s">
        <v>184</v>
      </c>
      <c r="B584" s="12" t="s">
        <v>185</v>
      </c>
      <c r="C584" s="26" t="s">
        <v>23</v>
      </c>
      <c r="D584" s="27" t="s">
        <v>24</v>
      </c>
      <c r="E584" s="28">
        <v>3303</v>
      </c>
      <c r="F584" s="18">
        <v>92.149999999999991</v>
      </c>
      <c r="G584" s="18">
        <v>91.77</v>
      </c>
      <c r="H584" s="98">
        <v>0</v>
      </c>
      <c r="I584" s="18">
        <f t="shared" si="27"/>
        <v>91.77</v>
      </c>
      <c r="J584" s="18">
        <f t="shared" si="28"/>
        <v>-0.37999999999999545</v>
      </c>
      <c r="K584" s="96">
        <v>0</v>
      </c>
      <c r="L584" s="18">
        <f t="shared" si="29"/>
        <v>0</v>
      </c>
    </row>
    <row r="585" spans="1:13" x14ac:dyDescent="0.2">
      <c r="A585" s="12" t="s">
        <v>184</v>
      </c>
      <c r="B585" s="12" t="s">
        <v>185</v>
      </c>
      <c r="C585" s="26" t="s">
        <v>25</v>
      </c>
      <c r="D585" s="27" t="s">
        <v>26</v>
      </c>
      <c r="E585" s="28">
        <v>3305</v>
      </c>
      <c r="F585" s="18">
        <v>83.14</v>
      </c>
      <c r="G585" s="18">
        <v>82.76</v>
      </c>
      <c r="H585" s="98">
        <v>0</v>
      </c>
      <c r="I585" s="18">
        <f t="shared" si="27"/>
        <v>82.76</v>
      </c>
      <c r="J585" s="18">
        <f t="shared" si="28"/>
        <v>-0.37999999999999545</v>
      </c>
      <c r="K585" s="96">
        <v>0</v>
      </c>
      <c r="L585" s="18">
        <f t="shared" si="29"/>
        <v>0</v>
      </c>
    </row>
    <row r="586" spans="1:13" x14ac:dyDescent="0.2">
      <c r="A586" s="12" t="s">
        <v>184</v>
      </c>
      <c r="B586" s="12" t="s">
        <v>185</v>
      </c>
      <c r="C586" s="26" t="s">
        <v>27</v>
      </c>
      <c r="D586" s="27" t="s">
        <v>28</v>
      </c>
      <c r="E586" s="28">
        <v>3307</v>
      </c>
      <c r="F586" s="18">
        <v>91.08</v>
      </c>
      <c r="G586" s="18">
        <v>90.7</v>
      </c>
      <c r="H586" s="98">
        <v>0</v>
      </c>
      <c r="I586" s="18">
        <f t="shared" si="27"/>
        <v>90.7</v>
      </c>
      <c r="J586" s="18">
        <f t="shared" si="28"/>
        <v>-0.37999999999999545</v>
      </c>
      <c r="K586" s="96">
        <v>0</v>
      </c>
      <c r="L586" s="18">
        <f t="shared" si="29"/>
        <v>0</v>
      </c>
    </row>
    <row r="587" spans="1:13" x14ac:dyDescent="0.2">
      <c r="A587" s="12" t="s">
        <v>184</v>
      </c>
      <c r="B587" s="12" t="s">
        <v>185</v>
      </c>
      <c r="C587" s="26" t="s">
        <v>29</v>
      </c>
      <c r="D587" s="27" t="s">
        <v>30</v>
      </c>
      <c r="E587" s="28">
        <v>3309</v>
      </c>
      <c r="F587" s="18">
        <v>56.82</v>
      </c>
      <c r="G587" s="18">
        <v>56.44</v>
      </c>
      <c r="H587" s="98">
        <v>0</v>
      </c>
      <c r="I587" s="18">
        <f t="shared" si="27"/>
        <v>56.44</v>
      </c>
      <c r="J587" s="18">
        <f t="shared" si="28"/>
        <v>-0.38000000000000256</v>
      </c>
      <c r="K587" s="96">
        <v>1157</v>
      </c>
      <c r="L587" s="18">
        <f t="shared" si="29"/>
        <v>-439.66000000000298</v>
      </c>
    </row>
    <row r="588" spans="1:13" x14ac:dyDescent="0.2">
      <c r="A588" s="12" t="s">
        <v>184</v>
      </c>
      <c r="B588" s="12" t="s">
        <v>185</v>
      </c>
      <c r="C588" s="26" t="s">
        <v>31</v>
      </c>
      <c r="D588" s="27" t="s">
        <v>32</v>
      </c>
      <c r="E588" s="28">
        <v>3311</v>
      </c>
      <c r="F588" s="18">
        <v>72.209999999999994</v>
      </c>
      <c r="G588" s="18">
        <v>71.83</v>
      </c>
      <c r="H588" s="98">
        <v>0</v>
      </c>
      <c r="I588" s="18">
        <f t="shared" si="27"/>
        <v>71.83</v>
      </c>
      <c r="J588" s="18">
        <f t="shared" si="28"/>
        <v>-0.37999999999999545</v>
      </c>
      <c r="K588" s="96">
        <v>0</v>
      </c>
      <c r="L588" s="18">
        <f t="shared" si="29"/>
        <v>0</v>
      </c>
    </row>
    <row r="589" spans="1:13" x14ac:dyDescent="0.2">
      <c r="A589" s="12" t="s">
        <v>184</v>
      </c>
      <c r="B589" s="12" t="s">
        <v>185</v>
      </c>
      <c r="C589" s="26" t="s">
        <v>33</v>
      </c>
      <c r="D589" s="27" t="s">
        <v>34</v>
      </c>
      <c r="E589" s="28">
        <v>3313</v>
      </c>
      <c r="F589" s="18">
        <v>76.759999999999991</v>
      </c>
      <c r="G589" s="18">
        <v>76.38</v>
      </c>
      <c r="H589" s="98">
        <v>0</v>
      </c>
      <c r="I589" s="18">
        <f t="shared" si="27"/>
        <v>76.38</v>
      </c>
      <c r="J589" s="18">
        <f t="shared" si="28"/>
        <v>-0.37999999999999545</v>
      </c>
      <c r="K589" s="96">
        <v>0</v>
      </c>
      <c r="L589" s="18">
        <f t="shared" si="29"/>
        <v>0</v>
      </c>
    </row>
    <row r="590" spans="1:13" x14ac:dyDescent="0.2">
      <c r="A590" s="12" t="s">
        <v>184</v>
      </c>
      <c r="B590" s="12" t="s">
        <v>185</v>
      </c>
      <c r="C590" s="26" t="s">
        <v>35</v>
      </c>
      <c r="D590" s="27" t="s">
        <v>36</v>
      </c>
      <c r="E590" s="28">
        <v>3315</v>
      </c>
      <c r="F590" s="18">
        <v>87.259999999999991</v>
      </c>
      <c r="G590" s="18">
        <v>86.88</v>
      </c>
      <c r="H590" s="98">
        <v>0</v>
      </c>
      <c r="I590" s="18">
        <f t="shared" si="27"/>
        <v>86.88</v>
      </c>
      <c r="J590" s="18">
        <f t="shared" si="28"/>
        <v>-0.37999999999999545</v>
      </c>
      <c r="K590" s="96">
        <v>0</v>
      </c>
      <c r="L590" s="18">
        <f t="shared" si="29"/>
        <v>0</v>
      </c>
    </row>
    <row r="591" spans="1:13" x14ac:dyDescent="0.2">
      <c r="A591" s="12" t="s">
        <v>184</v>
      </c>
      <c r="B591" s="12" t="s">
        <v>185</v>
      </c>
      <c r="C591" s="26" t="s">
        <v>37</v>
      </c>
      <c r="D591" s="27" t="s">
        <v>38</v>
      </c>
      <c r="E591" s="28">
        <v>3317</v>
      </c>
      <c r="F591" s="18">
        <v>56.39</v>
      </c>
      <c r="G591" s="18">
        <v>56.01</v>
      </c>
      <c r="H591" s="98">
        <v>0</v>
      </c>
      <c r="I591" s="18">
        <f t="shared" si="27"/>
        <v>56.01</v>
      </c>
      <c r="J591" s="18">
        <f t="shared" si="28"/>
        <v>-0.38000000000000256</v>
      </c>
      <c r="K591" s="96">
        <v>0</v>
      </c>
      <c r="L591" s="18">
        <f t="shared" si="29"/>
        <v>0</v>
      </c>
    </row>
    <row r="592" spans="1:13" x14ac:dyDescent="0.2">
      <c r="A592" s="12" t="s">
        <v>184</v>
      </c>
      <c r="B592" s="12" t="s">
        <v>185</v>
      </c>
      <c r="C592" s="26" t="s">
        <v>39</v>
      </c>
      <c r="D592" s="27" t="s">
        <v>40</v>
      </c>
      <c r="E592" s="28">
        <v>3319</v>
      </c>
      <c r="F592" s="18">
        <v>67.25</v>
      </c>
      <c r="G592" s="18">
        <v>66.87</v>
      </c>
      <c r="H592" s="98">
        <v>0</v>
      </c>
      <c r="I592" s="18">
        <f t="shared" si="27"/>
        <v>66.87</v>
      </c>
      <c r="J592" s="18">
        <f t="shared" si="28"/>
        <v>-0.37999999999999545</v>
      </c>
      <c r="K592" s="96">
        <v>1028</v>
      </c>
      <c r="L592" s="18">
        <f t="shared" si="29"/>
        <v>-390.63999999999533</v>
      </c>
    </row>
    <row r="593" spans="1:13" x14ac:dyDescent="0.2">
      <c r="A593" s="12" t="s">
        <v>184</v>
      </c>
      <c r="B593" s="12" t="s">
        <v>185</v>
      </c>
      <c r="C593" s="26" t="s">
        <v>41</v>
      </c>
      <c r="D593" s="27" t="s">
        <v>42</v>
      </c>
      <c r="E593" s="28">
        <v>3321</v>
      </c>
      <c r="F593" s="18">
        <v>74.36999999999999</v>
      </c>
      <c r="G593" s="18">
        <v>73.989999999999995</v>
      </c>
      <c r="H593" s="98">
        <v>0</v>
      </c>
      <c r="I593" s="18">
        <f t="shared" si="27"/>
        <v>73.989999999999995</v>
      </c>
      <c r="J593" s="18">
        <f t="shared" si="28"/>
        <v>-0.37999999999999545</v>
      </c>
      <c r="K593" s="96">
        <v>30</v>
      </c>
      <c r="L593" s="18">
        <f t="shared" si="29"/>
        <v>-11.399999999999864</v>
      </c>
    </row>
    <row r="594" spans="1:13" x14ac:dyDescent="0.2">
      <c r="A594" s="12" t="s">
        <v>184</v>
      </c>
      <c r="B594" s="12" t="s">
        <v>185</v>
      </c>
      <c r="C594" s="26" t="s">
        <v>43</v>
      </c>
      <c r="D594" s="27" t="s">
        <v>44</v>
      </c>
      <c r="E594" s="28">
        <v>3323</v>
      </c>
      <c r="F594" s="18">
        <v>48.27</v>
      </c>
      <c r="G594" s="18">
        <v>47.89</v>
      </c>
      <c r="H594" s="98">
        <v>0</v>
      </c>
      <c r="I594" s="18">
        <f t="shared" si="27"/>
        <v>47.89</v>
      </c>
      <c r="J594" s="18">
        <f t="shared" si="28"/>
        <v>-0.38000000000000256</v>
      </c>
      <c r="K594" s="96">
        <v>423</v>
      </c>
      <c r="L594" s="18">
        <f t="shared" si="29"/>
        <v>-160.74000000000109</v>
      </c>
    </row>
    <row r="595" spans="1:13" x14ac:dyDescent="0.2">
      <c r="A595" s="12" t="s">
        <v>184</v>
      </c>
      <c r="B595" s="12" t="s">
        <v>185</v>
      </c>
      <c r="C595" s="26" t="s">
        <v>45</v>
      </c>
      <c r="D595" s="27" t="s">
        <v>46</v>
      </c>
      <c r="E595" s="28">
        <v>3325</v>
      </c>
      <c r="F595" s="18">
        <v>60.85</v>
      </c>
      <c r="G595" s="18">
        <v>60.47</v>
      </c>
      <c r="H595" s="98">
        <v>0</v>
      </c>
      <c r="I595" s="18">
        <f t="shared" si="27"/>
        <v>60.47</v>
      </c>
      <c r="J595" s="18">
        <f t="shared" si="28"/>
        <v>-0.38000000000000256</v>
      </c>
      <c r="K595" s="96">
        <v>8388</v>
      </c>
      <c r="L595" s="18">
        <f t="shared" si="29"/>
        <v>-3187.4400000000214</v>
      </c>
    </row>
    <row r="596" spans="1:13" x14ac:dyDescent="0.2">
      <c r="A596" s="12" t="s">
        <v>184</v>
      </c>
      <c r="B596" s="12" t="s">
        <v>185</v>
      </c>
      <c r="C596" s="26" t="s">
        <v>47</v>
      </c>
      <c r="D596" s="27" t="s">
        <v>48</v>
      </c>
      <c r="E596" s="28">
        <v>3327</v>
      </c>
      <c r="F596" s="18">
        <v>67.25</v>
      </c>
      <c r="G596" s="18">
        <v>66.87</v>
      </c>
      <c r="H596" s="98">
        <v>0</v>
      </c>
      <c r="I596" s="18">
        <f t="shared" si="27"/>
        <v>66.87</v>
      </c>
      <c r="J596" s="18">
        <f t="shared" si="28"/>
        <v>-0.37999999999999545</v>
      </c>
      <c r="K596" s="96">
        <v>350</v>
      </c>
      <c r="L596" s="18">
        <f t="shared" si="29"/>
        <v>-132.99999999999841</v>
      </c>
    </row>
    <row r="597" spans="1:13" x14ac:dyDescent="0.2">
      <c r="A597" s="12" t="s">
        <v>184</v>
      </c>
      <c r="B597" s="12" t="s">
        <v>185</v>
      </c>
      <c r="C597" s="26" t="s">
        <v>49</v>
      </c>
      <c r="D597" s="27" t="s">
        <v>50</v>
      </c>
      <c r="E597" s="28">
        <v>3329</v>
      </c>
      <c r="F597" s="18">
        <v>71.789999999999992</v>
      </c>
      <c r="G597" s="18">
        <v>71.41</v>
      </c>
      <c r="H597" s="98">
        <v>0</v>
      </c>
      <c r="I597" s="18">
        <f t="shared" si="27"/>
        <v>71.41</v>
      </c>
      <c r="J597" s="18">
        <f t="shared" si="28"/>
        <v>-0.37999999999999545</v>
      </c>
      <c r="K597" s="96">
        <v>0</v>
      </c>
      <c r="L597" s="18">
        <f t="shared" si="29"/>
        <v>0</v>
      </c>
    </row>
    <row r="598" spans="1:13" x14ac:dyDescent="0.2">
      <c r="A598" s="12" t="s">
        <v>184</v>
      </c>
      <c r="B598" s="12" t="s">
        <v>185</v>
      </c>
      <c r="C598" s="29" t="s">
        <v>51</v>
      </c>
      <c r="D598" s="30" t="s">
        <v>52</v>
      </c>
      <c r="E598" s="28">
        <v>3331</v>
      </c>
      <c r="F598" s="18">
        <v>79.47</v>
      </c>
      <c r="G598" s="18">
        <v>79.09</v>
      </c>
      <c r="H598" s="98">
        <v>0</v>
      </c>
      <c r="I598" s="18">
        <f t="shared" si="27"/>
        <v>79.09</v>
      </c>
      <c r="J598" s="18">
        <f t="shared" si="28"/>
        <v>-0.37999999999999545</v>
      </c>
      <c r="K598" s="96">
        <v>0</v>
      </c>
      <c r="L598" s="18">
        <f t="shared" si="29"/>
        <v>0</v>
      </c>
    </row>
    <row r="599" spans="1:13" x14ac:dyDescent="0.2">
      <c r="A599" s="22" t="s">
        <v>166</v>
      </c>
      <c r="B599" s="21" t="s">
        <v>167</v>
      </c>
      <c r="C599" s="26" t="s">
        <v>21</v>
      </c>
      <c r="D599" s="27" t="s">
        <v>22</v>
      </c>
      <c r="E599" s="28">
        <v>3301</v>
      </c>
      <c r="F599" s="18">
        <v>85.07</v>
      </c>
      <c r="G599" s="18">
        <v>84.69</v>
      </c>
      <c r="H599" s="98">
        <v>0</v>
      </c>
      <c r="I599" s="18">
        <f t="shared" si="27"/>
        <v>84.69</v>
      </c>
      <c r="J599" s="18">
        <f t="shared" si="28"/>
        <v>-0.37999999999999545</v>
      </c>
      <c r="K599" s="96">
        <v>0</v>
      </c>
      <c r="L599" s="18">
        <f t="shared" si="29"/>
        <v>0</v>
      </c>
      <c r="M599" s="40">
        <v>-1732.0400000000118</v>
      </c>
    </row>
    <row r="600" spans="1:13" x14ac:dyDescent="0.2">
      <c r="A600" s="22" t="s">
        <v>166</v>
      </c>
      <c r="B600" s="21" t="s">
        <v>167</v>
      </c>
      <c r="C600" s="26" t="s">
        <v>23</v>
      </c>
      <c r="D600" s="27" t="s">
        <v>24</v>
      </c>
      <c r="E600" s="28">
        <v>3303</v>
      </c>
      <c r="F600" s="18">
        <v>92.149999999999991</v>
      </c>
      <c r="G600" s="18">
        <v>91.77</v>
      </c>
      <c r="H600" s="98">
        <v>0</v>
      </c>
      <c r="I600" s="18">
        <f t="shared" si="27"/>
        <v>91.77</v>
      </c>
      <c r="J600" s="18">
        <f t="shared" si="28"/>
        <v>-0.37999999999999545</v>
      </c>
      <c r="K600" s="96">
        <v>0</v>
      </c>
      <c r="L600" s="18">
        <f t="shared" si="29"/>
        <v>0</v>
      </c>
    </row>
    <row r="601" spans="1:13" x14ac:dyDescent="0.2">
      <c r="A601" s="22" t="s">
        <v>166</v>
      </c>
      <c r="B601" s="21" t="s">
        <v>167</v>
      </c>
      <c r="C601" s="26" t="s">
        <v>25</v>
      </c>
      <c r="D601" s="27" t="s">
        <v>26</v>
      </c>
      <c r="E601" s="28">
        <v>3305</v>
      </c>
      <c r="F601" s="18">
        <v>83.14</v>
      </c>
      <c r="G601" s="18">
        <v>82.76</v>
      </c>
      <c r="H601" s="98">
        <v>0</v>
      </c>
      <c r="I601" s="18">
        <f t="shared" si="27"/>
        <v>82.76</v>
      </c>
      <c r="J601" s="18">
        <f t="shared" si="28"/>
        <v>-0.37999999999999545</v>
      </c>
      <c r="K601" s="96">
        <v>0</v>
      </c>
      <c r="L601" s="18">
        <f t="shared" si="29"/>
        <v>0</v>
      </c>
    </row>
    <row r="602" spans="1:13" x14ac:dyDescent="0.2">
      <c r="A602" s="22" t="s">
        <v>166</v>
      </c>
      <c r="B602" s="21" t="s">
        <v>167</v>
      </c>
      <c r="C602" s="26" t="s">
        <v>27</v>
      </c>
      <c r="D602" s="27" t="s">
        <v>28</v>
      </c>
      <c r="E602" s="28">
        <v>3307</v>
      </c>
      <c r="F602" s="18">
        <v>91.08</v>
      </c>
      <c r="G602" s="18">
        <v>90.7</v>
      </c>
      <c r="H602" s="98">
        <v>0</v>
      </c>
      <c r="I602" s="18">
        <f t="shared" si="27"/>
        <v>90.7</v>
      </c>
      <c r="J602" s="18">
        <f t="shared" si="28"/>
        <v>-0.37999999999999545</v>
      </c>
      <c r="K602" s="96">
        <v>0</v>
      </c>
      <c r="L602" s="18">
        <f t="shared" si="29"/>
        <v>0</v>
      </c>
    </row>
    <row r="603" spans="1:13" x14ac:dyDescent="0.2">
      <c r="A603" s="22" t="s">
        <v>166</v>
      </c>
      <c r="B603" s="21" t="s">
        <v>167</v>
      </c>
      <c r="C603" s="26" t="s">
        <v>29</v>
      </c>
      <c r="D603" s="27" t="s">
        <v>30</v>
      </c>
      <c r="E603" s="28">
        <v>3309</v>
      </c>
      <c r="F603" s="18">
        <v>56.82</v>
      </c>
      <c r="G603" s="18">
        <v>56.44</v>
      </c>
      <c r="H603" s="98">
        <v>0</v>
      </c>
      <c r="I603" s="18">
        <f t="shared" si="27"/>
        <v>56.44</v>
      </c>
      <c r="J603" s="18">
        <f t="shared" si="28"/>
        <v>-0.38000000000000256</v>
      </c>
      <c r="K603" s="96">
        <v>1251</v>
      </c>
      <c r="L603" s="18">
        <f t="shared" si="29"/>
        <v>-475.38000000000318</v>
      </c>
    </row>
    <row r="604" spans="1:13" x14ac:dyDescent="0.2">
      <c r="A604" s="22" t="s">
        <v>166</v>
      </c>
      <c r="B604" s="21" t="s">
        <v>167</v>
      </c>
      <c r="C604" s="26" t="s">
        <v>31</v>
      </c>
      <c r="D604" s="27" t="s">
        <v>32</v>
      </c>
      <c r="E604" s="28">
        <v>3311</v>
      </c>
      <c r="F604" s="18">
        <v>72.209999999999994</v>
      </c>
      <c r="G604" s="18">
        <v>71.83</v>
      </c>
      <c r="H604" s="98">
        <v>0</v>
      </c>
      <c r="I604" s="18">
        <f t="shared" si="27"/>
        <v>71.83</v>
      </c>
      <c r="J604" s="18">
        <f t="shared" si="28"/>
        <v>-0.37999999999999545</v>
      </c>
      <c r="K604" s="96">
        <v>0</v>
      </c>
      <c r="L604" s="18">
        <f t="shared" si="29"/>
        <v>0</v>
      </c>
    </row>
    <row r="605" spans="1:13" x14ac:dyDescent="0.2">
      <c r="A605" s="22" t="s">
        <v>166</v>
      </c>
      <c r="B605" s="21" t="s">
        <v>167</v>
      </c>
      <c r="C605" s="26" t="s">
        <v>33</v>
      </c>
      <c r="D605" s="27" t="s">
        <v>34</v>
      </c>
      <c r="E605" s="28">
        <v>3313</v>
      </c>
      <c r="F605" s="18">
        <v>76.759999999999991</v>
      </c>
      <c r="G605" s="18">
        <v>76.38</v>
      </c>
      <c r="H605" s="98">
        <v>0</v>
      </c>
      <c r="I605" s="18">
        <f t="shared" si="27"/>
        <v>76.38</v>
      </c>
      <c r="J605" s="18">
        <f t="shared" si="28"/>
        <v>-0.37999999999999545</v>
      </c>
      <c r="K605" s="96">
        <v>0</v>
      </c>
      <c r="L605" s="18">
        <f t="shared" si="29"/>
        <v>0</v>
      </c>
    </row>
    <row r="606" spans="1:13" x14ac:dyDescent="0.2">
      <c r="A606" s="22" t="s">
        <v>166</v>
      </c>
      <c r="B606" s="21" t="s">
        <v>167</v>
      </c>
      <c r="C606" s="26" t="s">
        <v>35</v>
      </c>
      <c r="D606" s="27" t="s">
        <v>36</v>
      </c>
      <c r="E606" s="28">
        <v>3315</v>
      </c>
      <c r="F606" s="18">
        <v>87.259999999999991</v>
      </c>
      <c r="G606" s="18">
        <v>86.88</v>
      </c>
      <c r="H606" s="98">
        <v>0</v>
      </c>
      <c r="I606" s="18">
        <f t="shared" si="27"/>
        <v>86.88</v>
      </c>
      <c r="J606" s="18">
        <f t="shared" si="28"/>
        <v>-0.37999999999999545</v>
      </c>
      <c r="K606" s="96">
        <v>0</v>
      </c>
      <c r="L606" s="18">
        <f t="shared" si="29"/>
        <v>0</v>
      </c>
    </row>
    <row r="607" spans="1:13" x14ac:dyDescent="0.2">
      <c r="A607" s="22" t="s">
        <v>166</v>
      </c>
      <c r="B607" s="21" t="s">
        <v>167</v>
      </c>
      <c r="C607" s="26" t="s">
        <v>37</v>
      </c>
      <c r="D607" s="27" t="s">
        <v>38</v>
      </c>
      <c r="E607" s="28">
        <v>3317</v>
      </c>
      <c r="F607" s="18">
        <v>56.39</v>
      </c>
      <c r="G607" s="18">
        <v>56.01</v>
      </c>
      <c r="H607" s="98">
        <v>0</v>
      </c>
      <c r="I607" s="18">
        <f t="shared" si="27"/>
        <v>56.01</v>
      </c>
      <c r="J607" s="18">
        <f t="shared" si="28"/>
        <v>-0.38000000000000256</v>
      </c>
      <c r="K607" s="96">
        <v>0</v>
      </c>
      <c r="L607" s="18">
        <f t="shared" si="29"/>
        <v>0</v>
      </c>
    </row>
    <row r="608" spans="1:13" x14ac:dyDescent="0.2">
      <c r="A608" s="22" t="s">
        <v>166</v>
      </c>
      <c r="B608" s="21" t="s">
        <v>167</v>
      </c>
      <c r="C608" s="26" t="s">
        <v>39</v>
      </c>
      <c r="D608" s="27" t="s">
        <v>40</v>
      </c>
      <c r="E608" s="28">
        <v>3319</v>
      </c>
      <c r="F608" s="18">
        <v>67.25</v>
      </c>
      <c r="G608" s="18">
        <v>66.87</v>
      </c>
      <c r="H608" s="98">
        <v>0</v>
      </c>
      <c r="I608" s="18">
        <f t="shared" si="27"/>
        <v>66.87</v>
      </c>
      <c r="J608" s="18">
        <f t="shared" si="28"/>
        <v>-0.37999999999999545</v>
      </c>
      <c r="K608" s="96">
        <v>0</v>
      </c>
      <c r="L608" s="18">
        <f t="shared" si="29"/>
        <v>0</v>
      </c>
    </row>
    <row r="609" spans="1:13" x14ac:dyDescent="0.2">
      <c r="A609" s="22" t="s">
        <v>166</v>
      </c>
      <c r="B609" s="21" t="s">
        <v>167</v>
      </c>
      <c r="C609" s="26" t="s">
        <v>41</v>
      </c>
      <c r="D609" s="27" t="s">
        <v>42</v>
      </c>
      <c r="E609" s="28">
        <v>3321</v>
      </c>
      <c r="F609" s="18">
        <v>74.36999999999999</v>
      </c>
      <c r="G609" s="18">
        <v>73.989999999999995</v>
      </c>
      <c r="H609" s="98">
        <v>0</v>
      </c>
      <c r="I609" s="18">
        <f t="shared" si="27"/>
        <v>73.989999999999995</v>
      </c>
      <c r="J609" s="18">
        <f t="shared" si="28"/>
        <v>-0.37999999999999545</v>
      </c>
      <c r="K609" s="96">
        <v>0</v>
      </c>
      <c r="L609" s="18">
        <f t="shared" si="29"/>
        <v>0</v>
      </c>
    </row>
    <row r="610" spans="1:13" x14ac:dyDescent="0.2">
      <c r="A610" s="22" t="s">
        <v>166</v>
      </c>
      <c r="B610" s="21" t="s">
        <v>167</v>
      </c>
      <c r="C610" s="26" t="s">
        <v>43</v>
      </c>
      <c r="D610" s="27" t="s">
        <v>44</v>
      </c>
      <c r="E610" s="28">
        <v>3323</v>
      </c>
      <c r="F610" s="18">
        <v>48.27</v>
      </c>
      <c r="G610" s="18">
        <v>47.89</v>
      </c>
      <c r="H610" s="98">
        <v>0</v>
      </c>
      <c r="I610" s="18">
        <f t="shared" si="27"/>
        <v>47.89</v>
      </c>
      <c r="J610" s="18">
        <f t="shared" si="28"/>
        <v>-0.38000000000000256</v>
      </c>
      <c r="K610" s="96">
        <v>0</v>
      </c>
      <c r="L610" s="18">
        <f t="shared" si="29"/>
        <v>0</v>
      </c>
    </row>
    <row r="611" spans="1:13" x14ac:dyDescent="0.2">
      <c r="A611" s="22" t="s">
        <v>166</v>
      </c>
      <c r="B611" s="21" t="s">
        <v>167</v>
      </c>
      <c r="C611" s="26" t="s">
        <v>45</v>
      </c>
      <c r="D611" s="27" t="s">
        <v>46</v>
      </c>
      <c r="E611" s="28">
        <v>3325</v>
      </c>
      <c r="F611" s="18">
        <v>60.85</v>
      </c>
      <c r="G611" s="18">
        <v>60.47</v>
      </c>
      <c r="H611" s="98">
        <v>0</v>
      </c>
      <c r="I611" s="18">
        <f t="shared" si="27"/>
        <v>60.47</v>
      </c>
      <c r="J611" s="18">
        <f t="shared" si="28"/>
        <v>-0.38000000000000256</v>
      </c>
      <c r="K611" s="96">
        <v>3307</v>
      </c>
      <c r="L611" s="18">
        <f t="shared" si="29"/>
        <v>-1256.6600000000085</v>
      </c>
    </row>
    <row r="612" spans="1:13" x14ac:dyDescent="0.2">
      <c r="A612" s="22" t="s">
        <v>166</v>
      </c>
      <c r="B612" s="21" t="s">
        <v>167</v>
      </c>
      <c r="C612" s="26" t="s">
        <v>47</v>
      </c>
      <c r="D612" s="27" t="s">
        <v>48</v>
      </c>
      <c r="E612" s="28">
        <v>3327</v>
      </c>
      <c r="F612" s="18">
        <v>67.25</v>
      </c>
      <c r="G612" s="18">
        <v>66.87</v>
      </c>
      <c r="H612" s="98">
        <v>0</v>
      </c>
      <c r="I612" s="18">
        <f t="shared" si="27"/>
        <v>66.87</v>
      </c>
      <c r="J612" s="18">
        <f t="shared" si="28"/>
        <v>-0.37999999999999545</v>
      </c>
      <c r="K612" s="96">
        <v>0</v>
      </c>
      <c r="L612" s="18">
        <f t="shared" si="29"/>
        <v>0</v>
      </c>
    </row>
    <row r="613" spans="1:13" x14ac:dyDescent="0.2">
      <c r="A613" s="22" t="s">
        <v>166</v>
      </c>
      <c r="B613" s="21" t="s">
        <v>167</v>
      </c>
      <c r="C613" s="26" t="s">
        <v>49</v>
      </c>
      <c r="D613" s="27" t="s">
        <v>50</v>
      </c>
      <c r="E613" s="28">
        <v>3329</v>
      </c>
      <c r="F613" s="18">
        <v>71.789999999999992</v>
      </c>
      <c r="G613" s="18">
        <v>71.41</v>
      </c>
      <c r="H613" s="98">
        <v>0</v>
      </c>
      <c r="I613" s="18">
        <f t="shared" si="27"/>
        <v>71.41</v>
      </c>
      <c r="J613" s="18">
        <f t="shared" si="28"/>
        <v>-0.37999999999999545</v>
      </c>
      <c r="K613" s="96">
        <v>0</v>
      </c>
      <c r="L613" s="18">
        <f t="shared" si="29"/>
        <v>0</v>
      </c>
    </row>
    <row r="614" spans="1:13" x14ac:dyDescent="0.2">
      <c r="A614" s="22" t="s">
        <v>166</v>
      </c>
      <c r="B614" s="21" t="s">
        <v>167</v>
      </c>
      <c r="C614" s="29" t="s">
        <v>51</v>
      </c>
      <c r="D614" s="30" t="s">
        <v>52</v>
      </c>
      <c r="E614" s="28">
        <v>3331</v>
      </c>
      <c r="F614" s="18">
        <v>79.47</v>
      </c>
      <c r="G614" s="18">
        <v>79.09</v>
      </c>
      <c r="H614" s="98">
        <v>0</v>
      </c>
      <c r="I614" s="18">
        <f t="shared" si="27"/>
        <v>79.09</v>
      </c>
      <c r="J614" s="18">
        <f t="shared" si="28"/>
        <v>-0.37999999999999545</v>
      </c>
      <c r="K614" s="96">
        <v>0</v>
      </c>
      <c r="L614" s="18">
        <f t="shared" si="29"/>
        <v>0</v>
      </c>
    </row>
    <row r="615" spans="1:13" x14ac:dyDescent="0.2">
      <c r="A615" s="12" t="s">
        <v>151</v>
      </c>
      <c r="B615" s="12" t="s">
        <v>152</v>
      </c>
      <c r="C615" s="26" t="s">
        <v>21</v>
      </c>
      <c r="D615" s="27" t="s">
        <v>22</v>
      </c>
      <c r="E615" s="28">
        <v>3301</v>
      </c>
      <c r="F615" s="18">
        <v>86.56</v>
      </c>
      <c r="G615" s="18">
        <v>85.84</v>
      </c>
      <c r="H615" s="98">
        <v>0</v>
      </c>
      <c r="I615" s="18">
        <f t="shared" ref="I615:I678" si="30">+G615+H615</f>
        <v>85.84</v>
      </c>
      <c r="J615" s="18">
        <f t="shared" ref="J615:J678" si="31">+I615-F615</f>
        <v>-0.71999999999999886</v>
      </c>
      <c r="K615" s="96">
        <v>0</v>
      </c>
      <c r="L615" s="18">
        <f t="shared" ref="L615:L678" si="32">+J615*K615</f>
        <v>0</v>
      </c>
      <c r="M615" s="40">
        <v>-3247.1999999999948</v>
      </c>
    </row>
    <row r="616" spans="1:13" x14ac:dyDescent="0.2">
      <c r="A616" s="12" t="s">
        <v>151</v>
      </c>
      <c r="B616" s="12" t="s">
        <v>152</v>
      </c>
      <c r="C616" s="26" t="s">
        <v>23</v>
      </c>
      <c r="D616" s="27" t="s">
        <v>24</v>
      </c>
      <c r="E616" s="28">
        <v>3303</v>
      </c>
      <c r="F616" s="18">
        <v>93.77</v>
      </c>
      <c r="G616" s="18">
        <v>93.05</v>
      </c>
      <c r="H616" s="98">
        <v>0</v>
      </c>
      <c r="I616" s="18">
        <f t="shared" si="30"/>
        <v>93.05</v>
      </c>
      <c r="J616" s="18">
        <f t="shared" si="31"/>
        <v>-0.71999999999999886</v>
      </c>
      <c r="K616" s="96">
        <v>0</v>
      </c>
      <c r="L616" s="18">
        <f t="shared" si="32"/>
        <v>0</v>
      </c>
    </row>
    <row r="617" spans="1:13" x14ac:dyDescent="0.2">
      <c r="A617" s="12" t="s">
        <v>151</v>
      </c>
      <c r="B617" s="12" t="s">
        <v>152</v>
      </c>
      <c r="C617" s="26" t="s">
        <v>25</v>
      </c>
      <c r="D617" s="27" t="s">
        <v>26</v>
      </c>
      <c r="E617" s="28">
        <v>3305</v>
      </c>
      <c r="F617" s="18">
        <v>84.679999999999993</v>
      </c>
      <c r="G617" s="18">
        <v>83.96</v>
      </c>
      <c r="H617" s="98">
        <v>0</v>
      </c>
      <c r="I617" s="18">
        <f t="shared" si="30"/>
        <v>83.96</v>
      </c>
      <c r="J617" s="18">
        <f t="shared" si="31"/>
        <v>-0.71999999999999886</v>
      </c>
      <c r="K617" s="96">
        <v>0</v>
      </c>
      <c r="L617" s="18">
        <f t="shared" si="32"/>
        <v>0</v>
      </c>
    </row>
    <row r="618" spans="1:13" x14ac:dyDescent="0.2">
      <c r="A618" s="12" t="s">
        <v>151</v>
      </c>
      <c r="B618" s="12" t="s">
        <v>152</v>
      </c>
      <c r="C618" s="26" t="s">
        <v>27</v>
      </c>
      <c r="D618" s="27" t="s">
        <v>28</v>
      </c>
      <c r="E618" s="28">
        <v>3307</v>
      </c>
      <c r="F618" s="18">
        <v>92.44</v>
      </c>
      <c r="G618" s="18">
        <v>91.72</v>
      </c>
      <c r="H618" s="98">
        <v>0</v>
      </c>
      <c r="I618" s="18">
        <f t="shared" si="30"/>
        <v>91.72</v>
      </c>
      <c r="J618" s="18">
        <f t="shared" si="31"/>
        <v>-0.71999999999999886</v>
      </c>
      <c r="K618" s="96">
        <v>0</v>
      </c>
      <c r="L618" s="18">
        <f t="shared" si="32"/>
        <v>0</v>
      </c>
    </row>
    <row r="619" spans="1:13" x14ac:dyDescent="0.2">
      <c r="A619" s="12" t="s">
        <v>151</v>
      </c>
      <c r="B619" s="12" t="s">
        <v>152</v>
      </c>
      <c r="C619" s="26" t="s">
        <v>29</v>
      </c>
      <c r="D619" s="27" t="s">
        <v>30</v>
      </c>
      <c r="E619" s="28">
        <v>3309</v>
      </c>
      <c r="F619" s="18">
        <v>58.19</v>
      </c>
      <c r="G619" s="18">
        <v>57.47</v>
      </c>
      <c r="H619" s="98">
        <v>0</v>
      </c>
      <c r="I619" s="18">
        <f t="shared" si="30"/>
        <v>57.47</v>
      </c>
      <c r="J619" s="18">
        <f t="shared" si="31"/>
        <v>-0.71999999999999886</v>
      </c>
      <c r="K619" s="96">
        <v>365</v>
      </c>
      <c r="L619" s="18">
        <f t="shared" si="32"/>
        <v>-262.79999999999961</v>
      </c>
    </row>
    <row r="620" spans="1:13" x14ac:dyDescent="0.2">
      <c r="A620" s="12" t="s">
        <v>151</v>
      </c>
      <c r="B620" s="12" t="s">
        <v>152</v>
      </c>
      <c r="C620" s="26" t="s">
        <v>31</v>
      </c>
      <c r="D620" s="27" t="s">
        <v>32</v>
      </c>
      <c r="E620" s="28">
        <v>3311</v>
      </c>
      <c r="F620" s="18">
        <v>73.78</v>
      </c>
      <c r="G620" s="18">
        <v>73.06</v>
      </c>
      <c r="H620" s="98">
        <v>0</v>
      </c>
      <c r="I620" s="18">
        <f t="shared" si="30"/>
        <v>73.06</v>
      </c>
      <c r="J620" s="18">
        <f t="shared" si="31"/>
        <v>-0.71999999999999886</v>
      </c>
      <c r="K620" s="96">
        <v>0</v>
      </c>
      <c r="L620" s="18">
        <f t="shared" si="32"/>
        <v>0</v>
      </c>
    </row>
    <row r="621" spans="1:13" x14ac:dyDescent="0.2">
      <c r="A621" s="12" t="s">
        <v>151</v>
      </c>
      <c r="B621" s="12" t="s">
        <v>152</v>
      </c>
      <c r="C621" s="26" t="s">
        <v>33</v>
      </c>
      <c r="D621" s="27" t="s">
        <v>34</v>
      </c>
      <c r="E621" s="28">
        <v>3313</v>
      </c>
      <c r="F621" s="18">
        <v>78.3</v>
      </c>
      <c r="G621" s="18">
        <v>77.58</v>
      </c>
      <c r="H621" s="98">
        <v>0</v>
      </c>
      <c r="I621" s="18">
        <f t="shared" si="30"/>
        <v>77.58</v>
      </c>
      <c r="J621" s="18">
        <f t="shared" si="31"/>
        <v>-0.71999999999999886</v>
      </c>
      <c r="K621" s="96">
        <v>0</v>
      </c>
      <c r="L621" s="18">
        <f t="shared" si="32"/>
        <v>0</v>
      </c>
    </row>
    <row r="622" spans="1:13" x14ac:dyDescent="0.2">
      <c r="A622" s="12" t="s">
        <v>151</v>
      </c>
      <c r="B622" s="12" t="s">
        <v>152</v>
      </c>
      <c r="C622" s="26" t="s">
        <v>35</v>
      </c>
      <c r="D622" s="27" t="s">
        <v>36</v>
      </c>
      <c r="E622" s="28">
        <v>3315</v>
      </c>
      <c r="F622" s="18">
        <v>88.87</v>
      </c>
      <c r="G622" s="18">
        <v>88.15</v>
      </c>
      <c r="H622" s="98">
        <v>0</v>
      </c>
      <c r="I622" s="18">
        <f t="shared" si="30"/>
        <v>88.15</v>
      </c>
      <c r="J622" s="18">
        <f t="shared" si="31"/>
        <v>-0.71999999999999886</v>
      </c>
      <c r="K622" s="96">
        <v>0</v>
      </c>
      <c r="L622" s="18">
        <f t="shared" si="32"/>
        <v>0</v>
      </c>
    </row>
    <row r="623" spans="1:13" x14ac:dyDescent="0.2">
      <c r="A623" s="12" t="s">
        <v>151</v>
      </c>
      <c r="B623" s="12" t="s">
        <v>152</v>
      </c>
      <c r="C623" s="26" t="s">
        <v>37</v>
      </c>
      <c r="D623" s="27" t="s">
        <v>38</v>
      </c>
      <c r="E623" s="28">
        <v>3317</v>
      </c>
      <c r="F623" s="18">
        <v>57.769999999999996</v>
      </c>
      <c r="G623" s="18">
        <v>57.05</v>
      </c>
      <c r="H623" s="98">
        <v>0</v>
      </c>
      <c r="I623" s="18">
        <f t="shared" si="30"/>
        <v>57.05</v>
      </c>
      <c r="J623" s="18">
        <f t="shared" si="31"/>
        <v>-0.71999999999999886</v>
      </c>
      <c r="K623" s="96">
        <v>0</v>
      </c>
      <c r="L623" s="18">
        <f t="shared" si="32"/>
        <v>0</v>
      </c>
    </row>
    <row r="624" spans="1:13" x14ac:dyDescent="0.2">
      <c r="A624" s="12" t="s">
        <v>151</v>
      </c>
      <c r="B624" s="12" t="s">
        <v>152</v>
      </c>
      <c r="C624" s="26" t="s">
        <v>39</v>
      </c>
      <c r="D624" s="27" t="s">
        <v>40</v>
      </c>
      <c r="E624" s="28">
        <v>3319</v>
      </c>
      <c r="F624" s="18">
        <v>68.789999999999992</v>
      </c>
      <c r="G624" s="18">
        <v>68.069999999999993</v>
      </c>
      <c r="H624" s="98">
        <v>0</v>
      </c>
      <c r="I624" s="18">
        <f t="shared" si="30"/>
        <v>68.069999999999993</v>
      </c>
      <c r="J624" s="18">
        <f t="shared" si="31"/>
        <v>-0.71999999999999886</v>
      </c>
      <c r="K624" s="96">
        <v>0</v>
      </c>
      <c r="L624" s="18">
        <f t="shared" si="32"/>
        <v>0</v>
      </c>
    </row>
    <row r="625" spans="1:13" x14ac:dyDescent="0.2">
      <c r="A625" s="12" t="s">
        <v>151</v>
      </c>
      <c r="B625" s="12" t="s">
        <v>152</v>
      </c>
      <c r="C625" s="26" t="s">
        <v>41</v>
      </c>
      <c r="D625" s="27" t="s">
        <v>42</v>
      </c>
      <c r="E625" s="28">
        <v>3321</v>
      </c>
      <c r="F625" s="18">
        <v>76.02</v>
      </c>
      <c r="G625" s="18">
        <v>75.3</v>
      </c>
      <c r="H625" s="98">
        <v>0</v>
      </c>
      <c r="I625" s="18">
        <f t="shared" si="30"/>
        <v>75.3</v>
      </c>
      <c r="J625" s="18">
        <f t="shared" si="31"/>
        <v>-0.71999999999999886</v>
      </c>
      <c r="K625" s="96">
        <v>0</v>
      </c>
      <c r="L625" s="18">
        <f t="shared" si="32"/>
        <v>0</v>
      </c>
    </row>
    <row r="626" spans="1:13" x14ac:dyDescent="0.2">
      <c r="A626" s="12" t="s">
        <v>151</v>
      </c>
      <c r="B626" s="12" t="s">
        <v>152</v>
      </c>
      <c r="C626" s="26" t="s">
        <v>43</v>
      </c>
      <c r="D626" s="27" t="s">
        <v>44</v>
      </c>
      <c r="E626" s="28">
        <v>3323</v>
      </c>
      <c r="F626" s="18">
        <v>49.74</v>
      </c>
      <c r="G626" s="18">
        <v>49.02</v>
      </c>
      <c r="H626" s="98">
        <v>0</v>
      </c>
      <c r="I626" s="18">
        <f t="shared" si="30"/>
        <v>49.02</v>
      </c>
      <c r="J626" s="18">
        <f t="shared" si="31"/>
        <v>-0.71999999999999886</v>
      </c>
      <c r="K626" s="96">
        <v>259</v>
      </c>
      <c r="L626" s="18">
        <f t="shared" si="32"/>
        <v>-186.47999999999971</v>
      </c>
    </row>
    <row r="627" spans="1:13" x14ac:dyDescent="0.2">
      <c r="A627" s="12" t="s">
        <v>151</v>
      </c>
      <c r="B627" s="12" t="s">
        <v>152</v>
      </c>
      <c r="C627" s="26" t="s">
        <v>45</v>
      </c>
      <c r="D627" s="27" t="s">
        <v>46</v>
      </c>
      <c r="E627" s="28">
        <v>3325</v>
      </c>
      <c r="F627" s="18">
        <v>62.33</v>
      </c>
      <c r="G627" s="18">
        <v>61.61</v>
      </c>
      <c r="H627" s="98">
        <v>0</v>
      </c>
      <c r="I627" s="18">
        <f t="shared" si="30"/>
        <v>61.61</v>
      </c>
      <c r="J627" s="18">
        <f t="shared" si="31"/>
        <v>-0.71999999999999886</v>
      </c>
      <c r="K627" s="96">
        <v>3524</v>
      </c>
      <c r="L627" s="18">
        <f t="shared" si="32"/>
        <v>-2537.2799999999961</v>
      </c>
    </row>
    <row r="628" spans="1:13" x14ac:dyDescent="0.2">
      <c r="A628" s="12" t="s">
        <v>151</v>
      </c>
      <c r="B628" s="12" t="s">
        <v>152</v>
      </c>
      <c r="C628" s="26" t="s">
        <v>47</v>
      </c>
      <c r="D628" s="27" t="s">
        <v>48</v>
      </c>
      <c r="E628" s="28">
        <v>3327</v>
      </c>
      <c r="F628" s="18">
        <v>68.789999999999992</v>
      </c>
      <c r="G628" s="18">
        <v>68.069999999999993</v>
      </c>
      <c r="H628" s="98">
        <v>0</v>
      </c>
      <c r="I628" s="18">
        <f t="shared" si="30"/>
        <v>68.069999999999993</v>
      </c>
      <c r="J628" s="18">
        <f t="shared" si="31"/>
        <v>-0.71999999999999886</v>
      </c>
      <c r="K628" s="96">
        <v>362</v>
      </c>
      <c r="L628" s="18">
        <f t="shared" si="32"/>
        <v>-260.63999999999959</v>
      </c>
    </row>
    <row r="629" spans="1:13" x14ac:dyDescent="0.2">
      <c r="A629" s="12" t="s">
        <v>151</v>
      </c>
      <c r="B629" s="12" t="s">
        <v>152</v>
      </c>
      <c r="C629" s="26" t="s">
        <v>49</v>
      </c>
      <c r="D629" s="27" t="s">
        <v>50</v>
      </c>
      <c r="E629" s="28">
        <v>3329</v>
      </c>
      <c r="F629" s="18">
        <v>73.38</v>
      </c>
      <c r="G629" s="18">
        <v>72.66</v>
      </c>
      <c r="H629" s="98">
        <v>0</v>
      </c>
      <c r="I629" s="18">
        <f t="shared" si="30"/>
        <v>72.66</v>
      </c>
      <c r="J629" s="18">
        <f t="shared" si="31"/>
        <v>-0.71999999999999886</v>
      </c>
      <c r="K629" s="96">
        <v>0</v>
      </c>
      <c r="L629" s="18">
        <f t="shared" si="32"/>
        <v>0</v>
      </c>
    </row>
    <row r="630" spans="1:13" x14ac:dyDescent="0.2">
      <c r="A630" s="12" t="s">
        <v>151</v>
      </c>
      <c r="B630" s="12" t="s">
        <v>152</v>
      </c>
      <c r="C630" s="29" t="s">
        <v>51</v>
      </c>
      <c r="D630" s="30" t="s">
        <v>52</v>
      </c>
      <c r="E630" s="28">
        <v>3331</v>
      </c>
      <c r="F630" s="18">
        <v>81.239999999999995</v>
      </c>
      <c r="G630" s="18">
        <v>80.52</v>
      </c>
      <c r="H630" s="98">
        <v>0</v>
      </c>
      <c r="I630" s="18">
        <f t="shared" si="30"/>
        <v>80.52</v>
      </c>
      <c r="J630" s="18">
        <f t="shared" si="31"/>
        <v>-0.71999999999999886</v>
      </c>
      <c r="K630" s="96">
        <v>0</v>
      </c>
      <c r="L630" s="18">
        <f t="shared" si="32"/>
        <v>0</v>
      </c>
    </row>
    <row r="631" spans="1:13" x14ac:dyDescent="0.2">
      <c r="A631" s="22" t="s">
        <v>60</v>
      </c>
      <c r="B631" s="12" t="s">
        <v>61</v>
      </c>
      <c r="C631" s="26" t="s">
        <v>21</v>
      </c>
      <c r="D631" s="27" t="s">
        <v>22</v>
      </c>
      <c r="E631" s="28">
        <v>3301</v>
      </c>
      <c r="F631" s="18">
        <v>139.29</v>
      </c>
      <c r="G631" s="18">
        <v>136.78941964248594</v>
      </c>
      <c r="H631" s="98">
        <v>2.67</v>
      </c>
      <c r="I631" s="18">
        <f t="shared" si="30"/>
        <v>139.45941964248593</v>
      </c>
      <c r="J631" s="18">
        <f t="shared" si="31"/>
        <v>0.16941964248593422</v>
      </c>
      <c r="K631" s="96">
        <v>5362</v>
      </c>
      <c r="L631" s="18">
        <f t="shared" si="32"/>
        <v>908.42812300957928</v>
      </c>
      <c r="M631" s="40">
        <v>10984.32252057639</v>
      </c>
    </row>
    <row r="632" spans="1:13" x14ac:dyDescent="0.2">
      <c r="A632" s="22" t="s">
        <v>60</v>
      </c>
      <c r="B632" s="12" t="s">
        <v>61</v>
      </c>
      <c r="C632" s="26" t="s">
        <v>23</v>
      </c>
      <c r="D632" s="27" t="s">
        <v>24</v>
      </c>
      <c r="E632" s="28">
        <v>3303</v>
      </c>
      <c r="F632" s="18">
        <v>151.87</v>
      </c>
      <c r="G632" s="18">
        <v>149.36941964248595</v>
      </c>
      <c r="H632" s="98">
        <v>2.67</v>
      </c>
      <c r="I632" s="18">
        <f t="shared" si="30"/>
        <v>152.03941964248594</v>
      </c>
      <c r="J632" s="18">
        <f t="shared" si="31"/>
        <v>0.16941964248593422</v>
      </c>
      <c r="K632" s="96">
        <v>0</v>
      </c>
      <c r="L632" s="18">
        <f t="shared" si="32"/>
        <v>0</v>
      </c>
    </row>
    <row r="633" spans="1:13" x14ac:dyDescent="0.2">
      <c r="A633" s="22" t="s">
        <v>60</v>
      </c>
      <c r="B633" s="12" t="s">
        <v>61</v>
      </c>
      <c r="C633" s="26" t="s">
        <v>25</v>
      </c>
      <c r="D633" s="27" t="s">
        <v>26</v>
      </c>
      <c r="E633" s="28">
        <v>3305</v>
      </c>
      <c r="F633" s="18">
        <v>136.03</v>
      </c>
      <c r="G633" s="18">
        <v>133.52941964248595</v>
      </c>
      <c r="H633" s="98">
        <v>2.67</v>
      </c>
      <c r="I633" s="18">
        <f t="shared" si="30"/>
        <v>136.19941964248594</v>
      </c>
      <c r="J633" s="18">
        <f t="shared" si="31"/>
        <v>0.16941964248593422</v>
      </c>
      <c r="K633" s="96">
        <v>0</v>
      </c>
      <c r="L633" s="18">
        <f t="shared" si="32"/>
        <v>0</v>
      </c>
    </row>
    <row r="634" spans="1:13" x14ac:dyDescent="0.2">
      <c r="A634" s="22" t="s">
        <v>60</v>
      </c>
      <c r="B634" s="12" t="s">
        <v>61</v>
      </c>
      <c r="C634" s="26" t="s">
        <v>27</v>
      </c>
      <c r="D634" s="27" t="s">
        <v>28</v>
      </c>
      <c r="E634" s="28">
        <v>3307</v>
      </c>
      <c r="F634" s="18">
        <v>148.6</v>
      </c>
      <c r="G634" s="18">
        <v>146.09941964248594</v>
      </c>
      <c r="H634" s="98">
        <v>2.67</v>
      </c>
      <c r="I634" s="18">
        <f t="shared" si="30"/>
        <v>148.76941964248593</v>
      </c>
      <c r="J634" s="18">
        <f t="shared" si="31"/>
        <v>0.16941964248593422</v>
      </c>
      <c r="K634" s="96">
        <v>0</v>
      </c>
      <c r="L634" s="18">
        <f t="shared" si="32"/>
        <v>0</v>
      </c>
    </row>
    <row r="635" spans="1:13" x14ac:dyDescent="0.2">
      <c r="A635" s="22" t="s">
        <v>60</v>
      </c>
      <c r="B635" s="12" t="s">
        <v>61</v>
      </c>
      <c r="C635" s="26" t="s">
        <v>29</v>
      </c>
      <c r="D635" s="27" t="s">
        <v>30</v>
      </c>
      <c r="E635" s="28">
        <v>3309</v>
      </c>
      <c r="F635" s="18">
        <v>90.26</v>
      </c>
      <c r="G635" s="18">
        <v>87.759419642485952</v>
      </c>
      <c r="H635" s="98">
        <v>2.67</v>
      </c>
      <c r="I635" s="18">
        <f t="shared" si="30"/>
        <v>90.429419642485954</v>
      </c>
      <c r="J635" s="18">
        <f t="shared" si="31"/>
        <v>0.16941964248594843</v>
      </c>
      <c r="K635" s="96">
        <v>2359</v>
      </c>
      <c r="L635" s="18">
        <f t="shared" si="32"/>
        <v>399.66093662435236</v>
      </c>
    </row>
    <row r="636" spans="1:13" x14ac:dyDescent="0.2">
      <c r="A636" s="22" t="s">
        <v>60</v>
      </c>
      <c r="B636" s="12" t="s">
        <v>61</v>
      </c>
      <c r="C636" s="26" t="s">
        <v>31</v>
      </c>
      <c r="D636" s="27" t="s">
        <v>32</v>
      </c>
      <c r="E636" s="28">
        <v>3311</v>
      </c>
      <c r="F636" s="18">
        <v>117.54</v>
      </c>
      <c r="G636" s="18">
        <v>115.03941964248595</v>
      </c>
      <c r="H636" s="98">
        <v>2.67</v>
      </c>
      <c r="I636" s="18">
        <f t="shared" si="30"/>
        <v>117.70941964248595</v>
      </c>
      <c r="J636" s="18">
        <f t="shared" si="31"/>
        <v>0.16941964248594843</v>
      </c>
      <c r="K636" s="96">
        <v>378</v>
      </c>
      <c r="L636" s="18">
        <f t="shared" si="32"/>
        <v>64.040624859688506</v>
      </c>
    </row>
    <row r="637" spans="1:13" x14ac:dyDescent="0.2">
      <c r="A637" s="22" t="s">
        <v>60</v>
      </c>
      <c r="B637" s="12" t="s">
        <v>61</v>
      </c>
      <c r="C637" s="26" t="s">
        <v>33</v>
      </c>
      <c r="D637" s="27" t="s">
        <v>34</v>
      </c>
      <c r="E637" s="28">
        <v>3313</v>
      </c>
      <c r="F637" s="18">
        <v>125.39</v>
      </c>
      <c r="G637" s="18">
        <v>122.88941964248595</v>
      </c>
      <c r="H637" s="98">
        <v>2.67</v>
      </c>
      <c r="I637" s="18">
        <f t="shared" si="30"/>
        <v>125.55941964248595</v>
      </c>
      <c r="J637" s="18">
        <f t="shared" si="31"/>
        <v>0.16941964248594843</v>
      </c>
      <c r="K637" s="96">
        <v>0</v>
      </c>
      <c r="L637" s="18">
        <f t="shared" si="32"/>
        <v>0</v>
      </c>
    </row>
    <row r="638" spans="1:13" x14ac:dyDescent="0.2">
      <c r="A638" s="22" t="s">
        <v>60</v>
      </c>
      <c r="B638" s="12" t="s">
        <v>61</v>
      </c>
      <c r="C638" s="26" t="s">
        <v>35</v>
      </c>
      <c r="D638" s="27" t="s">
        <v>36</v>
      </c>
      <c r="E638" s="28">
        <v>3315</v>
      </c>
      <c r="F638" s="18">
        <v>143.41</v>
      </c>
      <c r="G638" s="18">
        <v>140.90941964248594</v>
      </c>
      <c r="H638" s="98">
        <v>2.67</v>
      </c>
      <c r="I638" s="18">
        <f t="shared" si="30"/>
        <v>143.57941964248593</v>
      </c>
      <c r="J638" s="18">
        <f t="shared" si="31"/>
        <v>0.16941964248593422</v>
      </c>
      <c r="K638" s="96">
        <v>0</v>
      </c>
      <c r="L638" s="18">
        <f t="shared" si="32"/>
        <v>0</v>
      </c>
    </row>
    <row r="639" spans="1:13" x14ac:dyDescent="0.2">
      <c r="A639" s="22" t="s">
        <v>60</v>
      </c>
      <c r="B639" s="12" t="s">
        <v>61</v>
      </c>
      <c r="C639" s="26" t="s">
        <v>37</v>
      </c>
      <c r="D639" s="27" t="s">
        <v>38</v>
      </c>
      <c r="E639" s="28">
        <v>3317</v>
      </c>
      <c r="F639" s="18">
        <v>89.72</v>
      </c>
      <c r="G639" s="18">
        <v>87.219419642485946</v>
      </c>
      <c r="H639" s="98">
        <v>2.67</v>
      </c>
      <c r="I639" s="18">
        <f t="shared" si="30"/>
        <v>89.889419642485947</v>
      </c>
      <c r="J639" s="18">
        <f t="shared" si="31"/>
        <v>0.16941964248594843</v>
      </c>
      <c r="K639" s="96">
        <v>0</v>
      </c>
      <c r="L639" s="18">
        <f t="shared" si="32"/>
        <v>0</v>
      </c>
    </row>
    <row r="640" spans="1:13" x14ac:dyDescent="0.2">
      <c r="A640" s="22" t="s">
        <v>60</v>
      </c>
      <c r="B640" s="12" t="s">
        <v>61</v>
      </c>
      <c r="C640" s="26" t="s">
        <v>39</v>
      </c>
      <c r="D640" s="27" t="s">
        <v>40</v>
      </c>
      <c r="E640" s="28">
        <v>3319</v>
      </c>
      <c r="F640" s="18">
        <v>109.08</v>
      </c>
      <c r="G640" s="18">
        <v>106.57941964248595</v>
      </c>
      <c r="H640" s="98">
        <v>2.67</v>
      </c>
      <c r="I640" s="18">
        <f t="shared" si="30"/>
        <v>109.24941964248595</v>
      </c>
      <c r="J640" s="18">
        <f t="shared" si="31"/>
        <v>0.16941964248594843</v>
      </c>
      <c r="K640" s="96">
        <v>9686</v>
      </c>
      <c r="L640" s="18">
        <f t="shared" si="32"/>
        <v>1640.9986571188965</v>
      </c>
    </row>
    <row r="641" spans="1:13" x14ac:dyDescent="0.2">
      <c r="A641" s="22" t="s">
        <v>60</v>
      </c>
      <c r="B641" s="12" t="s">
        <v>61</v>
      </c>
      <c r="C641" s="26" t="s">
        <v>41</v>
      </c>
      <c r="D641" s="27" t="s">
        <v>42</v>
      </c>
      <c r="E641" s="28">
        <v>3321</v>
      </c>
      <c r="F641" s="18">
        <v>121.6</v>
      </c>
      <c r="G641" s="18">
        <v>119.09941964248594</v>
      </c>
      <c r="H641" s="98">
        <v>2.67</v>
      </c>
      <c r="I641" s="18">
        <f t="shared" si="30"/>
        <v>121.76941964248594</v>
      </c>
      <c r="J641" s="18">
        <f t="shared" si="31"/>
        <v>0.16941964248594843</v>
      </c>
      <c r="K641" s="96">
        <v>3272</v>
      </c>
      <c r="L641" s="18">
        <f t="shared" si="32"/>
        <v>554.34107021402326</v>
      </c>
    </row>
    <row r="642" spans="1:13" x14ac:dyDescent="0.2">
      <c r="A642" s="22" t="s">
        <v>60</v>
      </c>
      <c r="B642" s="12" t="s">
        <v>61</v>
      </c>
      <c r="C642" s="26" t="s">
        <v>43</v>
      </c>
      <c r="D642" s="27" t="s">
        <v>44</v>
      </c>
      <c r="E642" s="28">
        <v>3323</v>
      </c>
      <c r="F642" s="18">
        <v>75.849999999999994</v>
      </c>
      <c r="G642" s="18">
        <v>73.349419642485941</v>
      </c>
      <c r="H642" s="98">
        <v>2.67</v>
      </c>
      <c r="I642" s="18">
        <f t="shared" si="30"/>
        <v>76.019419642485943</v>
      </c>
      <c r="J642" s="18">
        <f t="shared" si="31"/>
        <v>0.16941964248594843</v>
      </c>
      <c r="K642" s="96">
        <v>0</v>
      </c>
      <c r="L642" s="18">
        <f t="shared" si="32"/>
        <v>0</v>
      </c>
    </row>
    <row r="643" spans="1:13" x14ac:dyDescent="0.2">
      <c r="A643" s="22" t="s">
        <v>60</v>
      </c>
      <c r="B643" s="12" t="s">
        <v>61</v>
      </c>
      <c r="C643" s="26" t="s">
        <v>45</v>
      </c>
      <c r="D643" s="27" t="s">
        <v>46</v>
      </c>
      <c r="E643" s="28">
        <v>3325</v>
      </c>
      <c r="F643" s="18">
        <v>97.74</v>
      </c>
      <c r="G643" s="18">
        <v>95.239419642485942</v>
      </c>
      <c r="H643" s="98">
        <v>2.67</v>
      </c>
      <c r="I643" s="18">
        <f t="shared" si="30"/>
        <v>97.909419642485943</v>
      </c>
      <c r="J643" s="18">
        <f t="shared" si="31"/>
        <v>0.16941964248594843</v>
      </c>
      <c r="K643" s="96">
        <v>36767</v>
      </c>
      <c r="L643" s="18">
        <f t="shared" si="32"/>
        <v>6229.0519952808663</v>
      </c>
    </row>
    <row r="644" spans="1:13" x14ac:dyDescent="0.2">
      <c r="A644" s="22" t="s">
        <v>60</v>
      </c>
      <c r="B644" s="12" t="s">
        <v>61</v>
      </c>
      <c r="C644" s="26" t="s">
        <v>47</v>
      </c>
      <c r="D644" s="27" t="s">
        <v>48</v>
      </c>
      <c r="E644" s="28">
        <v>3327</v>
      </c>
      <c r="F644" s="18">
        <v>109.08</v>
      </c>
      <c r="G644" s="18">
        <v>106.57941964248595</v>
      </c>
      <c r="H644" s="98">
        <v>2.67</v>
      </c>
      <c r="I644" s="18">
        <f t="shared" si="30"/>
        <v>109.24941964248595</v>
      </c>
      <c r="J644" s="18">
        <f t="shared" si="31"/>
        <v>0.16941964248594843</v>
      </c>
      <c r="K644" s="96">
        <v>6640</v>
      </c>
      <c r="L644" s="18">
        <f t="shared" si="32"/>
        <v>1124.9464261066976</v>
      </c>
    </row>
    <row r="645" spans="1:13" x14ac:dyDescent="0.2">
      <c r="A645" s="22" t="s">
        <v>60</v>
      </c>
      <c r="B645" s="12" t="s">
        <v>61</v>
      </c>
      <c r="C645" s="26" t="s">
        <v>49</v>
      </c>
      <c r="D645" s="27" t="s">
        <v>50</v>
      </c>
      <c r="E645" s="28">
        <v>3329</v>
      </c>
      <c r="F645" s="18">
        <v>117.02</v>
      </c>
      <c r="G645" s="18">
        <v>114.51941964248594</v>
      </c>
      <c r="H645" s="98">
        <v>2.67</v>
      </c>
      <c r="I645" s="18">
        <f t="shared" si="30"/>
        <v>117.18941964248594</v>
      </c>
      <c r="J645" s="18">
        <f t="shared" si="31"/>
        <v>0.16941964248594843</v>
      </c>
      <c r="K645" s="96">
        <v>371</v>
      </c>
      <c r="L645" s="18">
        <f t="shared" si="32"/>
        <v>62.854687362286867</v>
      </c>
    </row>
    <row r="646" spans="1:13" x14ac:dyDescent="0.2">
      <c r="A646" s="22" t="s">
        <v>60</v>
      </c>
      <c r="B646" s="12" t="s">
        <v>61</v>
      </c>
      <c r="C646" s="29" t="s">
        <v>51</v>
      </c>
      <c r="D646" s="30" t="s">
        <v>52</v>
      </c>
      <c r="E646" s="28">
        <v>3331</v>
      </c>
      <c r="F646" s="18">
        <v>130.79</v>
      </c>
      <c r="G646" s="18">
        <v>128.28941964248594</v>
      </c>
      <c r="H646" s="98">
        <v>2.67</v>
      </c>
      <c r="I646" s="18">
        <f t="shared" si="30"/>
        <v>130.95941964248593</v>
      </c>
      <c r="J646" s="18">
        <f t="shared" si="31"/>
        <v>0.16941964248593422</v>
      </c>
      <c r="K646" s="96">
        <v>0</v>
      </c>
      <c r="L646" s="18">
        <f t="shared" si="32"/>
        <v>0</v>
      </c>
    </row>
    <row r="647" spans="1:13" x14ac:dyDescent="0.2">
      <c r="A647" s="20" t="s">
        <v>324</v>
      </c>
      <c r="B647" s="21" t="s">
        <v>325</v>
      </c>
      <c r="C647" s="26" t="s">
        <v>21</v>
      </c>
      <c r="D647" s="27" t="s">
        <v>22</v>
      </c>
      <c r="E647" s="28">
        <v>3301</v>
      </c>
      <c r="F647" s="18">
        <v>117.14</v>
      </c>
      <c r="G647" s="18">
        <v>116.14</v>
      </c>
      <c r="H647" s="98">
        <v>0</v>
      </c>
      <c r="I647" s="18">
        <f t="shared" si="30"/>
        <v>116.14</v>
      </c>
      <c r="J647" s="18">
        <f t="shared" si="31"/>
        <v>-1</v>
      </c>
      <c r="K647" s="96">
        <v>0</v>
      </c>
      <c r="L647" s="18">
        <f t="shared" si="32"/>
        <v>0</v>
      </c>
      <c r="M647" s="40">
        <v>-24741</v>
      </c>
    </row>
    <row r="648" spans="1:13" x14ac:dyDescent="0.2">
      <c r="A648" s="20" t="s">
        <v>324</v>
      </c>
      <c r="B648" s="21" t="s">
        <v>325</v>
      </c>
      <c r="C648" s="26" t="s">
        <v>23</v>
      </c>
      <c r="D648" s="27" t="s">
        <v>24</v>
      </c>
      <c r="E648" s="28">
        <v>3303</v>
      </c>
      <c r="F648" s="18">
        <v>127.51</v>
      </c>
      <c r="G648" s="18">
        <v>126.51</v>
      </c>
      <c r="H648" s="98">
        <v>0</v>
      </c>
      <c r="I648" s="18">
        <f t="shared" si="30"/>
        <v>126.51</v>
      </c>
      <c r="J648" s="18">
        <f t="shared" si="31"/>
        <v>-1</v>
      </c>
      <c r="K648" s="96">
        <v>0</v>
      </c>
      <c r="L648" s="18">
        <f t="shared" si="32"/>
        <v>0</v>
      </c>
    </row>
    <row r="649" spans="1:13" x14ac:dyDescent="0.2">
      <c r="A649" s="20" t="s">
        <v>324</v>
      </c>
      <c r="B649" s="21" t="s">
        <v>325</v>
      </c>
      <c r="C649" s="26" t="s">
        <v>25</v>
      </c>
      <c r="D649" s="27" t="s">
        <v>26</v>
      </c>
      <c r="E649" s="28">
        <v>3305</v>
      </c>
      <c r="F649" s="18">
        <v>114.51</v>
      </c>
      <c r="G649" s="18">
        <v>113.51</v>
      </c>
      <c r="H649" s="98">
        <v>0</v>
      </c>
      <c r="I649" s="18">
        <f t="shared" si="30"/>
        <v>113.51</v>
      </c>
      <c r="J649" s="18">
        <f t="shared" si="31"/>
        <v>-1</v>
      </c>
      <c r="K649" s="96">
        <v>0</v>
      </c>
      <c r="L649" s="18">
        <f t="shared" si="32"/>
        <v>0</v>
      </c>
    </row>
    <row r="650" spans="1:13" x14ac:dyDescent="0.2">
      <c r="A650" s="20" t="s">
        <v>324</v>
      </c>
      <c r="B650" s="21" t="s">
        <v>325</v>
      </c>
      <c r="C650" s="26" t="s">
        <v>27</v>
      </c>
      <c r="D650" s="27" t="s">
        <v>28</v>
      </c>
      <c r="E650" s="28">
        <v>3307</v>
      </c>
      <c r="F650" s="18">
        <v>125.52</v>
      </c>
      <c r="G650" s="18">
        <v>124.52</v>
      </c>
      <c r="H650" s="98">
        <v>0</v>
      </c>
      <c r="I650" s="18">
        <f t="shared" si="30"/>
        <v>124.52</v>
      </c>
      <c r="J650" s="18">
        <f t="shared" si="31"/>
        <v>-1</v>
      </c>
      <c r="K650" s="96">
        <v>0</v>
      </c>
      <c r="L650" s="18">
        <f t="shared" si="32"/>
        <v>0</v>
      </c>
    </row>
    <row r="651" spans="1:13" x14ac:dyDescent="0.2">
      <c r="A651" s="20" t="s">
        <v>324</v>
      </c>
      <c r="B651" s="21" t="s">
        <v>325</v>
      </c>
      <c r="C651" s="26" t="s">
        <v>29</v>
      </c>
      <c r="D651" s="27" t="s">
        <v>30</v>
      </c>
      <c r="E651" s="28">
        <v>3309</v>
      </c>
      <c r="F651" s="18">
        <v>76.55</v>
      </c>
      <c r="G651" s="18">
        <v>75.55</v>
      </c>
      <c r="H651" s="98">
        <v>0</v>
      </c>
      <c r="I651" s="18">
        <f t="shared" si="30"/>
        <v>75.55</v>
      </c>
      <c r="J651" s="18">
        <f t="shared" si="31"/>
        <v>-1</v>
      </c>
      <c r="K651" s="96">
        <v>1199</v>
      </c>
      <c r="L651" s="18">
        <f t="shared" si="32"/>
        <v>-1199</v>
      </c>
    </row>
    <row r="652" spans="1:13" x14ac:dyDescent="0.2">
      <c r="A652" s="20" t="s">
        <v>324</v>
      </c>
      <c r="B652" s="21" t="s">
        <v>325</v>
      </c>
      <c r="C652" s="26" t="s">
        <v>31</v>
      </c>
      <c r="D652" s="27" t="s">
        <v>32</v>
      </c>
      <c r="E652" s="28">
        <v>3311</v>
      </c>
      <c r="F652" s="18">
        <v>98.93</v>
      </c>
      <c r="G652" s="18">
        <v>97.93</v>
      </c>
      <c r="H652" s="98">
        <v>0</v>
      </c>
      <c r="I652" s="18">
        <f t="shared" si="30"/>
        <v>97.93</v>
      </c>
      <c r="J652" s="18">
        <f t="shared" si="31"/>
        <v>-1</v>
      </c>
      <c r="K652" s="96">
        <v>141</v>
      </c>
      <c r="L652" s="18">
        <f t="shared" si="32"/>
        <v>-141</v>
      </c>
    </row>
    <row r="653" spans="1:13" x14ac:dyDescent="0.2">
      <c r="A653" s="20" t="s">
        <v>324</v>
      </c>
      <c r="B653" s="21" t="s">
        <v>325</v>
      </c>
      <c r="C653" s="26" t="s">
        <v>33</v>
      </c>
      <c r="D653" s="27" t="s">
        <v>34</v>
      </c>
      <c r="E653" s="28">
        <v>3313</v>
      </c>
      <c r="F653" s="18">
        <v>105.39</v>
      </c>
      <c r="G653" s="18">
        <v>104.39</v>
      </c>
      <c r="H653" s="98">
        <v>0</v>
      </c>
      <c r="I653" s="18">
        <f t="shared" si="30"/>
        <v>104.39</v>
      </c>
      <c r="J653" s="18">
        <f t="shared" si="31"/>
        <v>-1</v>
      </c>
      <c r="K653" s="96">
        <v>0</v>
      </c>
      <c r="L653" s="18">
        <f t="shared" si="32"/>
        <v>0</v>
      </c>
    </row>
    <row r="654" spans="1:13" x14ac:dyDescent="0.2">
      <c r="A654" s="20" t="s">
        <v>324</v>
      </c>
      <c r="B654" s="21" t="s">
        <v>325</v>
      </c>
      <c r="C654" s="26" t="s">
        <v>35</v>
      </c>
      <c r="D654" s="27" t="s">
        <v>36</v>
      </c>
      <c r="E654" s="28">
        <v>3315</v>
      </c>
      <c r="F654" s="18">
        <v>120.51</v>
      </c>
      <c r="G654" s="18">
        <v>119.51</v>
      </c>
      <c r="H654" s="98">
        <v>0</v>
      </c>
      <c r="I654" s="18">
        <f t="shared" si="30"/>
        <v>119.51</v>
      </c>
      <c r="J654" s="18">
        <f t="shared" si="31"/>
        <v>-1</v>
      </c>
      <c r="K654" s="96">
        <v>0</v>
      </c>
      <c r="L654" s="18">
        <f t="shared" si="32"/>
        <v>0</v>
      </c>
    </row>
    <row r="655" spans="1:13" x14ac:dyDescent="0.2">
      <c r="A655" s="20" t="s">
        <v>324</v>
      </c>
      <c r="B655" s="21" t="s">
        <v>325</v>
      </c>
      <c r="C655" s="26" t="s">
        <v>37</v>
      </c>
      <c r="D655" s="27" t="s">
        <v>38</v>
      </c>
      <c r="E655" s="28">
        <v>3317</v>
      </c>
      <c r="F655" s="18">
        <v>75.959999999999994</v>
      </c>
      <c r="G655" s="18">
        <v>74.959999999999994</v>
      </c>
      <c r="H655" s="98">
        <v>0</v>
      </c>
      <c r="I655" s="18">
        <f t="shared" si="30"/>
        <v>74.959999999999994</v>
      </c>
      <c r="J655" s="18">
        <f t="shared" si="31"/>
        <v>-1</v>
      </c>
      <c r="K655" s="96">
        <v>0</v>
      </c>
      <c r="L655" s="18">
        <f t="shared" si="32"/>
        <v>0</v>
      </c>
    </row>
    <row r="656" spans="1:13" x14ac:dyDescent="0.2">
      <c r="A656" s="20" t="s">
        <v>324</v>
      </c>
      <c r="B656" s="21" t="s">
        <v>325</v>
      </c>
      <c r="C656" s="26" t="s">
        <v>39</v>
      </c>
      <c r="D656" s="27" t="s">
        <v>40</v>
      </c>
      <c r="E656" s="28">
        <v>3319</v>
      </c>
      <c r="F656" s="18">
        <v>91.77</v>
      </c>
      <c r="G656" s="18">
        <v>90.77</v>
      </c>
      <c r="H656" s="98">
        <v>0</v>
      </c>
      <c r="I656" s="18">
        <f t="shared" si="30"/>
        <v>90.77</v>
      </c>
      <c r="J656" s="18">
        <f t="shared" si="31"/>
        <v>-1</v>
      </c>
      <c r="K656" s="96">
        <v>2422</v>
      </c>
      <c r="L656" s="18">
        <f t="shared" si="32"/>
        <v>-2422</v>
      </c>
    </row>
    <row r="657" spans="1:13" x14ac:dyDescent="0.2">
      <c r="A657" s="20" t="s">
        <v>324</v>
      </c>
      <c r="B657" s="21" t="s">
        <v>325</v>
      </c>
      <c r="C657" s="26" t="s">
        <v>41</v>
      </c>
      <c r="D657" s="27" t="s">
        <v>42</v>
      </c>
      <c r="E657" s="28">
        <v>3321</v>
      </c>
      <c r="F657" s="18">
        <v>102.15</v>
      </c>
      <c r="G657" s="18">
        <v>101.15</v>
      </c>
      <c r="H657" s="98">
        <v>0</v>
      </c>
      <c r="I657" s="18">
        <f t="shared" si="30"/>
        <v>101.15</v>
      </c>
      <c r="J657" s="18">
        <f t="shared" si="31"/>
        <v>-1</v>
      </c>
      <c r="K657" s="96">
        <v>402</v>
      </c>
      <c r="L657" s="18">
        <f t="shared" si="32"/>
        <v>-402</v>
      </c>
    </row>
    <row r="658" spans="1:13" x14ac:dyDescent="0.2">
      <c r="A658" s="20" t="s">
        <v>324</v>
      </c>
      <c r="B658" s="21" t="s">
        <v>325</v>
      </c>
      <c r="C658" s="26" t="s">
        <v>43</v>
      </c>
      <c r="D658" s="27" t="s">
        <v>44</v>
      </c>
      <c r="E658" s="28">
        <v>3323</v>
      </c>
      <c r="F658" s="18">
        <v>64.48</v>
      </c>
      <c r="G658" s="18">
        <v>63.48</v>
      </c>
      <c r="H658" s="98">
        <v>0</v>
      </c>
      <c r="I658" s="18">
        <f t="shared" si="30"/>
        <v>63.48</v>
      </c>
      <c r="J658" s="18">
        <f t="shared" si="31"/>
        <v>-1.0000000000000071</v>
      </c>
      <c r="K658" s="96">
        <v>0</v>
      </c>
      <c r="L658" s="18">
        <f t="shared" si="32"/>
        <v>0</v>
      </c>
    </row>
    <row r="659" spans="1:13" x14ac:dyDescent="0.2">
      <c r="A659" s="20" t="s">
        <v>324</v>
      </c>
      <c r="B659" s="21" t="s">
        <v>325</v>
      </c>
      <c r="C659" s="26" t="s">
        <v>45</v>
      </c>
      <c r="D659" s="27" t="s">
        <v>46</v>
      </c>
      <c r="E659" s="28">
        <v>3325</v>
      </c>
      <c r="F659" s="18">
        <v>82.5</v>
      </c>
      <c r="G659" s="18">
        <v>81.5</v>
      </c>
      <c r="H659" s="98">
        <v>0</v>
      </c>
      <c r="I659" s="18">
        <f t="shared" si="30"/>
        <v>81.5</v>
      </c>
      <c r="J659" s="18">
        <f t="shared" si="31"/>
        <v>-1</v>
      </c>
      <c r="K659" s="96">
        <v>19019</v>
      </c>
      <c r="L659" s="18">
        <f t="shared" si="32"/>
        <v>-19019</v>
      </c>
    </row>
    <row r="660" spans="1:13" x14ac:dyDescent="0.2">
      <c r="A660" s="20" t="s">
        <v>324</v>
      </c>
      <c r="B660" s="21" t="s">
        <v>325</v>
      </c>
      <c r="C660" s="26" t="s">
        <v>47</v>
      </c>
      <c r="D660" s="27" t="s">
        <v>48</v>
      </c>
      <c r="E660" s="28">
        <v>3327</v>
      </c>
      <c r="F660" s="18">
        <v>91.77</v>
      </c>
      <c r="G660" s="18">
        <v>90.77</v>
      </c>
      <c r="H660" s="98">
        <v>0</v>
      </c>
      <c r="I660" s="18">
        <f t="shared" si="30"/>
        <v>90.77</v>
      </c>
      <c r="J660" s="18">
        <f t="shared" si="31"/>
        <v>-1</v>
      </c>
      <c r="K660" s="96">
        <v>1558</v>
      </c>
      <c r="L660" s="18">
        <f t="shared" si="32"/>
        <v>-1558</v>
      </c>
    </row>
    <row r="661" spans="1:13" x14ac:dyDescent="0.2">
      <c r="A661" s="20" t="s">
        <v>324</v>
      </c>
      <c r="B661" s="21" t="s">
        <v>325</v>
      </c>
      <c r="C661" s="26" t="s">
        <v>49</v>
      </c>
      <c r="D661" s="27" t="s">
        <v>50</v>
      </c>
      <c r="E661" s="28">
        <v>3329</v>
      </c>
      <c r="F661" s="18">
        <v>98.35</v>
      </c>
      <c r="G661" s="18">
        <v>97.35</v>
      </c>
      <c r="H661" s="98">
        <v>0</v>
      </c>
      <c r="I661" s="18">
        <f t="shared" si="30"/>
        <v>97.35</v>
      </c>
      <c r="J661" s="18">
        <f t="shared" si="31"/>
        <v>-1</v>
      </c>
      <c r="K661" s="96">
        <v>0</v>
      </c>
      <c r="L661" s="18">
        <f t="shared" si="32"/>
        <v>0</v>
      </c>
    </row>
    <row r="662" spans="1:13" x14ac:dyDescent="0.2">
      <c r="A662" s="20" t="s">
        <v>324</v>
      </c>
      <c r="B662" s="21" t="s">
        <v>325</v>
      </c>
      <c r="C662" s="29" t="s">
        <v>51</v>
      </c>
      <c r="D662" s="30" t="s">
        <v>52</v>
      </c>
      <c r="E662" s="28">
        <v>3331</v>
      </c>
      <c r="F662" s="18">
        <v>109.66</v>
      </c>
      <c r="G662" s="18">
        <v>108.66</v>
      </c>
      <c r="H662" s="98">
        <v>0</v>
      </c>
      <c r="I662" s="18">
        <f t="shared" si="30"/>
        <v>108.66</v>
      </c>
      <c r="J662" s="18">
        <f t="shared" si="31"/>
        <v>-1</v>
      </c>
      <c r="K662" s="96">
        <v>0</v>
      </c>
      <c r="L662" s="18">
        <f t="shared" si="32"/>
        <v>0</v>
      </c>
    </row>
    <row r="663" spans="1:13" x14ac:dyDescent="0.2">
      <c r="A663" s="12" t="s">
        <v>284</v>
      </c>
      <c r="B663" s="23" t="s">
        <v>285</v>
      </c>
      <c r="C663" s="26" t="s">
        <v>21</v>
      </c>
      <c r="D663" s="27" t="s">
        <v>22</v>
      </c>
      <c r="E663" s="28">
        <v>3301</v>
      </c>
      <c r="F663" s="18">
        <v>92.05</v>
      </c>
      <c r="G663" s="18">
        <v>91.48</v>
      </c>
      <c r="H663" s="98">
        <v>0</v>
      </c>
      <c r="I663" s="18">
        <f t="shared" si="30"/>
        <v>91.48</v>
      </c>
      <c r="J663" s="18">
        <f t="shared" si="31"/>
        <v>-0.56999999999999318</v>
      </c>
      <c r="K663" s="96">
        <v>0</v>
      </c>
      <c r="L663" s="18">
        <f t="shared" si="32"/>
        <v>0</v>
      </c>
      <c r="M663" s="40">
        <v>-34.770000000000017</v>
      </c>
    </row>
    <row r="664" spans="1:13" x14ac:dyDescent="0.2">
      <c r="A664" s="12" t="s">
        <v>284</v>
      </c>
      <c r="B664" s="23" t="s">
        <v>285</v>
      </c>
      <c r="C664" s="26" t="s">
        <v>23</v>
      </c>
      <c r="D664" s="27" t="s">
        <v>24</v>
      </c>
      <c r="E664" s="28">
        <v>3303</v>
      </c>
      <c r="F664" s="18">
        <v>99.72</v>
      </c>
      <c r="G664" s="18">
        <v>99.15</v>
      </c>
      <c r="H664" s="98">
        <v>0</v>
      </c>
      <c r="I664" s="18">
        <f t="shared" si="30"/>
        <v>99.15</v>
      </c>
      <c r="J664" s="18">
        <f t="shared" si="31"/>
        <v>-0.56999999999999318</v>
      </c>
      <c r="K664" s="96">
        <v>0</v>
      </c>
      <c r="L664" s="18">
        <f t="shared" si="32"/>
        <v>0</v>
      </c>
    </row>
    <row r="665" spans="1:13" x14ac:dyDescent="0.2">
      <c r="A665" s="12" t="s">
        <v>284</v>
      </c>
      <c r="B665" s="23" t="s">
        <v>285</v>
      </c>
      <c r="C665" s="26" t="s">
        <v>25</v>
      </c>
      <c r="D665" s="27" t="s">
        <v>26</v>
      </c>
      <c r="E665" s="28">
        <v>3305</v>
      </c>
      <c r="F665" s="18">
        <v>90.059999999999988</v>
      </c>
      <c r="G665" s="18">
        <v>89.49</v>
      </c>
      <c r="H665" s="98">
        <v>0</v>
      </c>
      <c r="I665" s="18">
        <f t="shared" si="30"/>
        <v>89.49</v>
      </c>
      <c r="J665" s="18">
        <f t="shared" si="31"/>
        <v>-0.56999999999999318</v>
      </c>
      <c r="K665" s="96">
        <v>0</v>
      </c>
      <c r="L665" s="18">
        <f t="shared" si="32"/>
        <v>0</v>
      </c>
    </row>
    <row r="666" spans="1:13" x14ac:dyDescent="0.2">
      <c r="A666" s="12" t="s">
        <v>284</v>
      </c>
      <c r="B666" s="23" t="s">
        <v>285</v>
      </c>
      <c r="C666" s="26" t="s">
        <v>27</v>
      </c>
      <c r="D666" s="27" t="s">
        <v>28</v>
      </c>
      <c r="E666" s="28">
        <v>3307</v>
      </c>
      <c r="F666" s="18">
        <v>98.809999999999988</v>
      </c>
      <c r="G666" s="18">
        <v>98.24</v>
      </c>
      <c r="H666" s="98">
        <v>0</v>
      </c>
      <c r="I666" s="18">
        <f t="shared" si="30"/>
        <v>98.24</v>
      </c>
      <c r="J666" s="18">
        <f t="shared" si="31"/>
        <v>-0.56999999999999318</v>
      </c>
      <c r="K666" s="96">
        <v>0</v>
      </c>
      <c r="L666" s="18">
        <f t="shared" si="32"/>
        <v>0</v>
      </c>
    </row>
    <row r="667" spans="1:13" x14ac:dyDescent="0.2">
      <c r="A667" s="12" t="s">
        <v>284</v>
      </c>
      <c r="B667" s="23" t="s">
        <v>285</v>
      </c>
      <c r="C667" s="26" t="s">
        <v>29</v>
      </c>
      <c r="D667" s="27" t="s">
        <v>30</v>
      </c>
      <c r="E667" s="28">
        <v>3309</v>
      </c>
      <c r="F667" s="18">
        <v>61.660000000000004</v>
      </c>
      <c r="G667" s="18">
        <v>61.09</v>
      </c>
      <c r="H667" s="98">
        <v>0</v>
      </c>
      <c r="I667" s="18">
        <f t="shared" si="30"/>
        <v>61.09</v>
      </c>
      <c r="J667" s="18">
        <f t="shared" si="31"/>
        <v>-0.57000000000000028</v>
      </c>
      <c r="K667" s="96">
        <v>0</v>
      </c>
      <c r="L667" s="18">
        <f t="shared" si="32"/>
        <v>0</v>
      </c>
    </row>
    <row r="668" spans="1:13" x14ac:dyDescent="0.2">
      <c r="A668" s="12" t="s">
        <v>284</v>
      </c>
      <c r="B668" s="23" t="s">
        <v>285</v>
      </c>
      <c r="C668" s="26" t="s">
        <v>31</v>
      </c>
      <c r="D668" s="27" t="s">
        <v>32</v>
      </c>
      <c r="E668" s="28">
        <v>3311</v>
      </c>
      <c r="F668" s="18">
        <v>78.19</v>
      </c>
      <c r="G668" s="18">
        <v>77.62</v>
      </c>
      <c r="H668" s="98">
        <v>0</v>
      </c>
      <c r="I668" s="18">
        <f t="shared" si="30"/>
        <v>77.62</v>
      </c>
      <c r="J668" s="18">
        <f t="shared" si="31"/>
        <v>-0.56999999999999318</v>
      </c>
      <c r="K668" s="96">
        <v>0</v>
      </c>
      <c r="L668" s="18">
        <f t="shared" si="32"/>
        <v>0</v>
      </c>
    </row>
    <row r="669" spans="1:13" x14ac:dyDescent="0.2">
      <c r="A669" s="12" t="s">
        <v>284</v>
      </c>
      <c r="B669" s="23" t="s">
        <v>285</v>
      </c>
      <c r="C669" s="26" t="s">
        <v>33</v>
      </c>
      <c r="D669" s="27" t="s">
        <v>34</v>
      </c>
      <c r="E669" s="28">
        <v>3313</v>
      </c>
      <c r="F669" s="18">
        <v>83.02</v>
      </c>
      <c r="G669" s="18">
        <v>82.45</v>
      </c>
      <c r="H669" s="98">
        <v>0</v>
      </c>
      <c r="I669" s="18">
        <f t="shared" si="30"/>
        <v>82.45</v>
      </c>
      <c r="J669" s="18">
        <f t="shared" si="31"/>
        <v>-0.56999999999999318</v>
      </c>
      <c r="K669" s="96">
        <v>0</v>
      </c>
      <c r="L669" s="18">
        <f t="shared" si="32"/>
        <v>0</v>
      </c>
    </row>
    <row r="670" spans="1:13" x14ac:dyDescent="0.2">
      <c r="A670" s="12" t="s">
        <v>284</v>
      </c>
      <c r="B670" s="23" t="s">
        <v>285</v>
      </c>
      <c r="C670" s="26" t="s">
        <v>35</v>
      </c>
      <c r="D670" s="27" t="s">
        <v>36</v>
      </c>
      <c r="E670" s="28">
        <v>3315</v>
      </c>
      <c r="F670" s="18">
        <v>94.449999999999989</v>
      </c>
      <c r="G670" s="18">
        <v>93.88</v>
      </c>
      <c r="H670" s="98">
        <v>0</v>
      </c>
      <c r="I670" s="18">
        <f t="shared" si="30"/>
        <v>93.88</v>
      </c>
      <c r="J670" s="18">
        <f t="shared" si="31"/>
        <v>-0.56999999999999318</v>
      </c>
      <c r="K670" s="96">
        <v>0</v>
      </c>
      <c r="L670" s="18">
        <f t="shared" si="32"/>
        <v>0</v>
      </c>
    </row>
    <row r="671" spans="1:13" x14ac:dyDescent="0.2">
      <c r="A671" s="12" t="s">
        <v>284</v>
      </c>
      <c r="B671" s="23" t="s">
        <v>285</v>
      </c>
      <c r="C671" s="26" t="s">
        <v>37</v>
      </c>
      <c r="D671" s="27" t="s">
        <v>38</v>
      </c>
      <c r="E671" s="28">
        <v>3317</v>
      </c>
      <c r="F671" s="18">
        <v>61.11</v>
      </c>
      <c r="G671" s="18">
        <v>60.54</v>
      </c>
      <c r="H671" s="98">
        <v>0</v>
      </c>
      <c r="I671" s="18">
        <f t="shared" si="30"/>
        <v>60.54</v>
      </c>
      <c r="J671" s="18">
        <f t="shared" si="31"/>
        <v>-0.57000000000000028</v>
      </c>
      <c r="K671" s="96">
        <v>0</v>
      </c>
      <c r="L671" s="18">
        <f t="shared" si="32"/>
        <v>0</v>
      </c>
    </row>
    <row r="672" spans="1:13" x14ac:dyDescent="0.2">
      <c r="A672" s="12" t="s">
        <v>284</v>
      </c>
      <c r="B672" s="23" t="s">
        <v>285</v>
      </c>
      <c r="C672" s="26" t="s">
        <v>39</v>
      </c>
      <c r="D672" s="27" t="s">
        <v>40</v>
      </c>
      <c r="E672" s="28">
        <v>3319</v>
      </c>
      <c r="F672" s="18">
        <v>72.739999999999995</v>
      </c>
      <c r="G672" s="18">
        <v>72.17</v>
      </c>
      <c r="H672" s="98">
        <v>0</v>
      </c>
      <c r="I672" s="18">
        <f t="shared" si="30"/>
        <v>72.17</v>
      </c>
      <c r="J672" s="18">
        <f t="shared" si="31"/>
        <v>-0.56999999999999318</v>
      </c>
      <c r="K672" s="96">
        <v>0</v>
      </c>
      <c r="L672" s="18">
        <f t="shared" si="32"/>
        <v>0</v>
      </c>
    </row>
    <row r="673" spans="1:13" x14ac:dyDescent="0.2">
      <c r="A673" s="12" t="s">
        <v>284</v>
      </c>
      <c r="B673" s="23" t="s">
        <v>285</v>
      </c>
      <c r="C673" s="26" t="s">
        <v>41</v>
      </c>
      <c r="D673" s="27" t="s">
        <v>42</v>
      </c>
      <c r="E673" s="28">
        <v>3321</v>
      </c>
      <c r="F673" s="18">
        <v>80.47999999999999</v>
      </c>
      <c r="G673" s="18">
        <v>79.91</v>
      </c>
      <c r="H673" s="98">
        <v>0</v>
      </c>
      <c r="I673" s="18">
        <f t="shared" si="30"/>
        <v>79.91</v>
      </c>
      <c r="J673" s="18">
        <f t="shared" si="31"/>
        <v>-0.56999999999999318</v>
      </c>
      <c r="K673" s="96">
        <v>0</v>
      </c>
      <c r="L673" s="18">
        <f t="shared" si="32"/>
        <v>0</v>
      </c>
    </row>
    <row r="674" spans="1:13" x14ac:dyDescent="0.2">
      <c r="A674" s="12" t="s">
        <v>284</v>
      </c>
      <c r="B674" s="23" t="s">
        <v>285</v>
      </c>
      <c r="C674" s="26" t="s">
        <v>43</v>
      </c>
      <c r="D674" s="27" t="s">
        <v>44</v>
      </c>
      <c r="E674" s="28">
        <v>3323</v>
      </c>
      <c r="F674" s="18">
        <v>52.46</v>
      </c>
      <c r="G674" s="18">
        <v>51.89</v>
      </c>
      <c r="H674" s="98">
        <v>0</v>
      </c>
      <c r="I674" s="18">
        <f t="shared" si="30"/>
        <v>51.89</v>
      </c>
      <c r="J674" s="18">
        <f t="shared" si="31"/>
        <v>-0.57000000000000028</v>
      </c>
      <c r="K674" s="96">
        <v>61</v>
      </c>
      <c r="L674" s="18">
        <f t="shared" si="32"/>
        <v>-34.770000000000017</v>
      </c>
    </row>
    <row r="675" spans="1:13" x14ac:dyDescent="0.2">
      <c r="A675" s="12" t="s">
        <v>284</v>
      </c>
      <c r="B675" s="23" t="s">
        <v>285</v>
      </c>
      <c r="C675" s="26" t="s">
        <v>45</v>
      </c>
      <c r="D675" s="27" t="s">
        <v>46</v>
      </c>
      <c r="E675" s="28">
        <v>3325</v>
      </c>
      <c r="F675" s="18">
        <v>65.899999999999991</v>
      </c>
      <c r="G675" s="18">
        <v>65.33</v>
      </c>
      <c r="H675" s="98">
        <v>0</v>
      </c>
      <c r="I675" s="18">
        <f t="shared" si="30"/>
        <v>65.33</v>
      </c>
      <c r="J675" s="18">
        <f t="shared" si="31"/>
        <v>-0.56999999999999318</v>
      </c>
      <c r="K675" s="96">
        <v>0</v>
      </c>
      <c r="L675" s="18">
        <f t="shared" si="32"/>
        <v>0</v>
      </c>
    </row>
    <row r="676" spans="1:13" x14ac:dyDescent="0.2">
      <c r="A676" s="12" t="s">
        <v>284</v>
      </c>
      <c r="B676" s="23" t="s">
        <v>285</v>
      </c>
      <c r="C676" s="26" t="s">
        <v>47</v>
      </c>
      <c r="D676" s="27" t="s">
        <v>48</v>
      </c>
      <c r="E676" s="28">
        <v>3327</v>
      </c>
      <c r="F676" s="18">
        <v>72.739999999999995</v>
      </c>
      <c r="G676" s="18">
        <v>72.17</v>
      </c>
      <c r="H676" s="98">
        <v>0</v>
      </c>
      <c r="I676" s="18">
        <f t="shared" si="30"/>
        <v>72.17</v>
      </c>
      <c r="J676" s="18">
        <f t="shared" si="31"/>
        <v>-0.56999999999999318</v>
      </c>
      <c r="K676" s="96">
        <v>0</v>
      </c>
      <c r="L676" s="18">
        <f t="shared" si="32"/>
        <v>0</v>
      </c>
    </row>
    <row r="677" spans="1:13" x14ac:dyDescent="0.2">
      <c r="A677" s="12" t="s">
        <v>284</v>
      </c>
      <c r="B677" s="23" t="s">
        <v>285</v>
      </c>
      <c r="C677" s="26" t="s">
        <v>49</v>
      </c>
      <c r="D677" s="27" t="s">
        <v>50</v>
      </c>
      <c r="E677" s="28">
        <v>3329</v>
      </c>
      <c r="F677" s="18">
        <v>77.66</v>
      </c>
      <c r="G677" s="18">
        <v>77.09</v>
      </c>
      <c r="H677" s="98">
        <v>0</v>
      </c>
      <c r="I677" s="18">
        <f t="shared" si="30"/>
        <v>77.09</v>
      </c>
      <c r="J677" s="18">
        <f t="shared" si="31"/>
        <v>-0.56999999999999318</v>
      </c>
      <c r="K677" s="96">
        <v>0</v>
      </c>
      <c r="L677" s="18">
        <f t="shared" si="32"/>
        <v>0</v>
      </c>
    </row>
    <row r="678" spans="1:13" x14ac:dyDescent="0.2">
      <c r="A678" s="12" t="s">
        <v>284</v>
      </c>
      <c r="B678" s="23" t="s">
        <v>285</v>
      </c>
      <c r="C678" s="29" t="s">
        <v>51</v>
      </c>
      <c r="D678" s="30" t="s">
        <v>52</v>
      </c>
      <c r="E678" s="28">
        <v>3331</v>
      </c>
      <c r="F678" s="18">
        <v>85.99</v>
      </c>
      <c r="G678" s="18">
        <v>85.42</v>
      </c>
      <c r="H678" s="98">
        <v>0</v>
      </c>
      <c r="I678" s="18">
        <f t="shared" si="30"/>
        <v>85.42</v>
      </c>
      <c r="J678" s="18">
        <f t="shared" si="31"/>
        <v>-0.56999999999999318</v>
      </c>
      <c r="K678" s="96">
        <v>0</v>
      </c>
      <c r="L678" s="18">
        <f t="shared" si="32"/>
        <v>0</v>
      </c>
    </row>
    <row r="679" spans="1:13" x14ac:dyDescent="0.2">
      <c r="A679" s="12" t="s">
        <v>277</v>
      </c>
      <c r="B679" s="21" t="s">
        <v>278</v>
      </c>
      <c r="C679" s="26" t="s">
        <v>21</v>
      </c>
      <c r="D679" s="27" t="s">
        <v>22</v>
      </c>
      <c r="E679" s="28">
        <v>3301</v>
      </c>
      <c r="F679" s="18">
        <v>92.05</v>
      </c>
      <c r="G679" s="18">
        <v>91.48</v>
      </c>
      <c r="H679" s="98">
        <v>0</v>
      </c>
      <c r="I679" s="18">
        <f t="shared" ref="I679:I742" si="33">+G679+H679</f>
        <v>91.48</v>
      </c>
      <c r="J679" s="18">
        <f t="shared" ref="J679:J742" si="34">+I679-F679</f>
        <v>-0.56999999999999318</v>
      </c>
      <c r="K679" s="96">
        <v>35</v>
      </c>
      <c r="L679" s="18">
        <f t="shared" ref="L679:L742" si="35">+J679*K679</f>
        <v>-19.949999999999761</v>
      </c>
      <c r="M679" s="40">
        <v>-3134.9999999999727</v>
      </c>
    </row>
    <row r="680" spans="1:13" x14ac:dyDescent="0.2">
      <c r="A680" s="12" t="s">
        <v>277</v>
      </c>
      <c r="B680" s="21" t="s">
        <v>278</v>
      </c>
      <c r="C680" s="26" t="s">
        <v>23</v>
      </c>
      <c r="D680" s="27" t="s">
        <v>24</v>
      </c>
      <c r="E680" s="28">
        <v>3303</v>
      </c>
      <c r="F680" s="18">
        <v>99.72</v>
      </c>
      <c r="G680" s="18">
        <v>99.15</v>
      </c>
      <c r="H680" s="98">
        <v>0</v>
      </c>
      <c r="I680" s="18">
        <f t="shared" si="33"/>
        <v>99.15</v>
      </c>
      <c r="J680" s="18">
        <f t="shared" si="34"/>
        <v>-0.56999999999999318</v>
      </c>
      <c r="K680" s="96">
        <v>0</v>
      </c>
      <c r="L680" s="18">
        <f t="shared" si="35"/>
        <v>0</v>
      </c>
    </row>
    <row r="681" spans="1:13" x14ac:dyDescent="0.2">
      <c r="A681" s="12" t="s">
        <v>277</v>
      </c>
      <c r="B681" s="21" t="s">
        <v>278</v>
      </c>
      <c r="C681" s="26" t="s">
        <v>25</v>
      </c>
      <c r="D681" s="27" t="s">
        <v>26</v>
      </c>
      <c r="E681" s="28">
        <v>3305</v>
      </c>
      <c r="F681" s="18">
        <v>90.059999999999988</v>
      </c>
      <c r="G681" s="18">
        <v>89.49</v>
      </c>
      <c r="H681" s="98">
        <v>0</v>
      </c>
      <c r="I681" s="18">
        <f t="shared" si="33"/>
        <v>89.49</v>
      </c>
      <c r="J681" s="18">
        <f t="shared" si="34"/>
        <v>-0.56999999999999318</v>
      </c>
      <c r="K681" s="96">
        <v>0</v>
      </c>
      <c r="L681" s="18">
        <f t="shared" si="35"/>
        <v>0</v>
      </c>
    </row>
    <row r="682" spans="1:13" x14ac:dyDescent="0.2">
      <c r="A682" s="12" t="s">
        <v>277</v>
      </c>
      <c r="B682" s="21" t="s">
        <v>278</v>
      </c>
      <c r="C682" s="26" t="s">
        <v>27</v>
      </c>
      <c r="D682" s="27" t="s">
        <v>28</v>
      </c>
      <c r="E682" s="28">
        <v>3307</v>
      </c>
      <c r="F682" s="18">
        <v>98.809999999999988</v>
      </c>
      <c r="G682" s="18">
        <v>98.24</v>
      </c>
      <c r="H682" s="98">
        <v>0</v>
      </c>
      <c r="I682" s="18">
        <f t="shared" si="33"/>
        <v>98.24</v>
      </c>
      <c r="J682" s="18">
        <f t="shared" si="34"/>
        <v>-0.56999999999999318</v>
      </c>
      <c r="K682" s="96">
        <v>0</v>
      </c>
      <c r="L682" s="18">
        <f t="shared" si="35"/>
        <v>0</v>
      </c>
    </row>
    <row r="683" spans="1:13" x14ac:dyDescent="0.2">
      <c r="A683" s="12" t="s">
        <v>277</v>
      </c>
      <c r="B683" s="21" t="s">
        <v>278</v>
      </c>
      <c r="C683" s="26" t="s">
        <v>29</v>
      </c>
      <c r="D683" s="27" t="s">
        <v>30</v>
      </c>
      <c r="E683" s="28">
        <v>3309</v>
      </c>
      <c r="F683" s="18">
        <v>61.660000000000004</v>
      </c>
      <c r="G683" s="18">
        <v>61.09</v>
      </c>
      <c r="H683" s="98">
        <v>0</v>
      </c>
      <c r="I683" s="18">
        <f t="shared" si="33"/>
        <v>61.09</v>
      </c>
      <c r="J683" s="18">
        <f t="shared" si="34"/>
        <v>-0.57000000000000028</v>
      </c>
      <c r="K683" s="96">
        <v>1485</v>
      </c>
      <c r="L683" s="18">
        <f t="shared" si="35"/>
        <v>-846.45000000000039</v>
      </c>
    </row>
    <row r="684" spans="1:13" x14ac:dyDescent="0.2">
      <c r="A684" s="12" t="s">
        <v>277</v>
      </c>
      <c r="B684" s="21" t="s">
        <v>278</v>
      </c>
      <c r="C684" s="26" t="s">
        <v>31</v>
      </c>
      <c r="D684" s="27" t="s">
        <v>32</v>
      </c>
      <c r="E684" s="28">
        <v>3311</v>
      </c>
      <c r="F684" s="18">
        <v>78.19</v>
      </c>
      <c r="G684" s="18">
        <v>77.62</v>
      </c>
      <c r="H684" s="98">
        <v>0</v>
      </c>
      <c r="I684" s="18">
        <f t="shared" si="33"/>
        <v>77.62</v>
      </c>
      <c r="J684" s="18">
        <f t="shared" si="34"/>
        <v>-0.56999999999999318</v>
      </c>
      <c r="K684" s="96">
        <v>186</v>
      </c>
      <c r="L684" s="18">
        <f t="shared" si="35"/>
        <v>-106.01999999999873</v>
      </c>
    </row>
    <row r="685" spans="1:13" x14ac:dyDescent="0.2">
      <c r="A685" s="12" t="s">
        <v>277</v>
      </c>
      <c r="B685" s="21" t="s">
        <v>278</v>
      </c>
      <c r="C685" s="26" t="s">
        <v>33</v>
      </c>
      <c r="D685" s="27" t="s">
        <v>34</v>
      </c>
      <c r="E685" s="28">
        <v>3313</v>
      </c>
      <c r="F685" s="18">
        <v>83.02</v>
      </c>
      <c r="G685" s="18">
        <v>82.45</v>
      </c>
      <c r="H685" s="98">
        <v>0</v>
      </c>
      <c r="I685" s="18">
        <f t="shared" si="33"/>
        <v>82.45</v>
      </c>
      <c r="J685" s="18">
        <f t="shared" si="34"/>
        <v>-0.56999999999999318</v>
      </c>
      <c r="K685" s="96">
        <v>0</v>
      </c>
      <c r="L685" s="18">
        <f t="shared" si="35"/>
        <v>0</v>
      </c>
    </row>
    <row r="686" spans="1:13" x14ac:dyDescent="0.2">
      <c r="A686" s="12" t="s">
        <v>277</v>
      </c>
      <c r="B686" s="21" t="s">
        <v>278</v>
      </c>
      <c r="C686" s="26" t="s">
        <v>35</v>
      </c>
      <c r="D686" s="27" t="s">
        <v>36</v>
      </c>
      <c r="E686" s="28">
        <v>3315</v>
      </c>
      <c r="F686" s="18">
        <v>94.449999999999989</v>
      </c>
      <c r="G686" s="18">
        <v>93.88</v>
      </c>
      <c r="H686" s="98">
        <v>0</v>
      </c>
      <c r="I686" s="18">
        <f t="shared" si="33"/>
        <v>93.88</v>
      </c>
      <c r="J686" s="18">
        <f t="shared" si="34"/>
        <v>-0.56999999999999318</v>
      </c>
      <c r="K686" s="96">
        <v>0</v>
      </c>
      <c r="L686" s="18">
        <f t="shared" si="35"/>
        <v>0</v>
      </c>
    </row>
    <row r="687" spans="1:13" x14ac:dyDescent="0.2">
      <c r="A687" s="12" t="s">
        <v>277</v>
      </c>
      <c r="B687" s="21" t="s">
        <v>278</v>
      </c>
      <c r="C687" s="26" t="s">
        <v>37</v>
      </c>
      <c r="D687" s="27" t="s">
        <v>38</v>
      </c>
      <c r="E687" s="28">
        <v>3317</v>
      </c>
      <c r="F687" s="18">
        <v>61.11</v>
      </c>
      <c r="G687" s="18">
        <v>60.54</v>
      </c>
      <c r="H687" s="98">
        <v>0</v>
      </c>
      <c r="I687" s="18">
        <f t="shared" si="33"/>
        <v>60.54</v>
      </c>
      <c r="J687" s="18">
        <f t="shared" si="34"/>
        <v>-0.57000000000000028</v>
      </c>
      <c r="K687" s="96">
        <v>0</v>
      </c>
      <c r="L687" s="18">
        <f t="shared" si="35"/>
        <v>0</v>
      </c>
    </row>
    <row r="688" spans="1:13" x14ac:dyDescent="0.2">
      <c r="A688" s="12" t="s">
        <v>277</v>
      </c>
      <c r="B688" s="21" t="s">
        <v>278</v>
      </c>
      <c r="C688" s="26" t="s">
        <v>39</v>
      </c>
      <c r="D688" s="27" t="s">
        <v>40</v>
      </c>
      <c r="E688" s="28">
        <v>3319</v>
      </c>
      <c r="F688" s="18">
        <v>72.739999999999995</v>
      </c>
      <c r="G688" s="18">
        <v>72.17</v>
      </c>
      <c r="H688" s="98">
        <v>0</v>
      </c>
      <c r="I688" s="18">
        <f t="shared" si="33"/>
        <v>72.17</v>
      </c>
      <c r="J688" s="18">
        <f t="shared" si="34"/>
        <v>-0.56999999999999318</v>
      </c>
      <c r="K688" s="96">
        <v>598</v>
      </c>
      <c r="L688" s="18">
        <f t="shared" si="35"/>
        <v>-340.85999999999592</v>
      </c>
    </row>
    <row r="689" spans="1:13" x14ac:dyDescent="0.2">
      <c r="A689" s="12" t="s">
        <v>277</v>
      </c>
      <c r="B689" s="21" t="s">
        <v>278</v>
      </c>
      <c r="C689" s="26" t="s">
        <v>41</v>
      </c>
      <c r="D689" s="27" t="s">
        <v>42</v>
      </c>
      <c r="E689" s="28">
        <v>3321</v>
      </c>
      <c r="F689" s="18">
        <v>80.47999999999999</v>
      </c>
      <c r="G689" s="18">
        <v>79.91</v>
      </c>
      <c r="H689" s="98">
        <v>0</v>
      </c>
      <c r="I689" s="18">
        <f t="shared" si="33"/>
        <v>79.91</v>
      </c>
      <c r="J689" s="18">
        <f t="shared" si="34"/>
        <v>-0.56999999999999318</v>
      </c>
      <c r="K689" s="96">
        <v>59</v>
      </c>
      <c r="L689" s="18">
        <f t="shared" si="35"/>
        <v>-33.629999999999598</v>
      </c>
    </row>
    <row r="690" spans="1:13" x14ac:dyDescent="0.2">
      <c r="A690" s="12" t="s">
        <v>277</v>
      </c>
      <c r="B690" s="21" t="s">
        <v>278</v>
      </c>
      <c r="C690" s="26" t="s">
        <v>43</v>
      </c>
      <c r="D690" s="27" t="s">
        <v>44</v>
      </c>
      <c r="E690" s="28">
        <v>3323</v>
      </c>
      <c r="F690" s="18">
        <v>52.46</v>
      </c>
      <c r="G690" s="18">
        <v>51.89</v>
      </c>
      <c r="H690" s="98">
        <v>0</v>
      </c>
      <c r="I690" s="18">
        <f t="shared" si="33"/>
        <v>51.89</v>
      </c>
      <c r="J690" s="18">
        <f t="shared" si="34"/>
        <v>-0.57000000000000028</v>
      </c>
      <c r="K690" s="96">
        <v>0</v>
      </c>
      <c r="L690" s="18">
        <f t="shared" si="35"/>
        <v>0</v>
      </c>
    </row>
    <row r="691" spans="1:13" x14ac:dyDescent="0.2">
      <c r="A691" s="12" t="s">
        <v>277</v>
      </c>
      <c r="B691" s="21" t="s">
        <v>278</v>
      </c>
      <c r="C691" s="26" t="s">
        <v>45</v>
      </c>
      <c r="D691" s="27" t="s">
        <v>46</v>
      </c>
      <c r="E691" s="28">
        <v>3325</v>
      </c>
      <c r="F691" s="18">
        <v>65.899999999999991</v>
      </c>
      <c r="G691" s="18">
        <v>65.33</v>
      </c>
      <c r="H691" s="98">
        <v>0</v>
      </c>
      <c r="I691" s="18">
        <f t="shared" si="33"/>
        <v>65.33</v>
      </c>
      <c r="J691" s="18">
        <f t="shared" si="34"/>
        <v>-0.56999999999999318</v>
      </c>
      <c r="K691" s="96">
        <v>2772</v>
      </c>
      <c r="L691" s="18">
        <f t="shared" si="35"/>
        <v>-1580.0399999999811</v>
      </c>
    </row>
    <row r="692" spans="1:13" x14ac:dyDescent="0.2">
      <c r="A692" s="12" t="s">
        <v>277</v>
      </c>
      <c r="B692" s="21" t="s">
        <v>278</v>
      </c>
      <c r="C692" s="26" t="s">
        <v>47</v>
      </c>
      <c r="D692" s="27" t="s">
        <v>48</v>
      </c>
      <c r="E692" s="28">
        <v>3327</v>
      </c>
      <c r="F692" s="18">
        <v>72.739999999999995</v>
      </c>
      <c r="G692" s="18">
        <v>72.17</v>
      </c>
      <c r="H692" s="98">
        <v>0</v>
      </c>
      <c r="I692" s="18">
        <f t="shared" si="33"/>
        <v>72.17</v>
      </c>
      <c r="J692" s="18">
        <f t="shared" si="34"/>
        <v>-0.56999999999999318</v>
      </c>
      <c r="K692" s="96">
        <v>365</v>
      </c>
      <c r="L692" s="18">
        <f t="shared" si="35"/>
        <v>-208.04999999999751</v>
      </c>
    </row>
    <row r="693" spans="1:13" x14ac:dyDescent="0.2">
      <c r="A693" s="12" t="s">
        <v>277</v>
      </c>
      <c r="B693" s="21" t="s">
        <v>278</v>
      </c>
      <c r="C693" s="26" t="s">
        <v>49</v>
      </c>
      <c r="D693" s="27" t="s">
        <v>50</v>
      </c>
      <c r="E693" s="28">
        <v>3329</v>
      </c>
      <c r="F693" s="18">
        <v>77.66</v>
      </c>
      <c r="G693" s="18">
        <v>77.09</v>
      </c>
      <c r="H693" s="98">
        <v>0</v>
      </c>
      <c r="I693" s="18">
        <f t="shared" si="33"/>
        <v>77.09</v>
      </c>
      <c r="J693" s="18">
        <f t="shared" si="34"/>
        <v>-0.56999999999999318</v>
      </c>
      <c r="K693" s="96">
        <v>0</v>
      </c>
      <c r="L693" s="18">
        <f t="shared" si="35"/>
        <v>0</v>
      </c>
    </row>
    <row r="694" spans="1:13" x14ac:dyDescent="0.2">
      <c r="A694" s="12" t="s">
        <v>277</v>
      </c>
      <c r="B694" s="21" t="s">
        <v>278</v>
      </c>
      <c r="C694" s="29" t="s">
        <v>51</v>
      </c>
      <c r="D694" s="30" t="s">
        <v>52</v>
      </c>
      <c r="E694" s="28">
        <v>3331</v>
      </c>
      <c r="F694" s="18">
        <v>85.99</v>
      </c>
      <c r="G694" s="18">
        <v>85.42</v>
      </c>
      <c r="H694" s="98">
        <v>0</v>
      </c>
      <c r="I694" s="18">
        <f t="shared" si="33"/>
        <v>85.42</v>
      </c>
      <c r="J694" s="18">
        <f t="shared" si="34"/>
        <v>-0.56999999999999318</v>
      </c>
      <c r="K694" s="96">
        <v>0</v>
      </c>
      <c r="L694" s="18">
        <f t="shared" si="35"/>
        <v>0</v>
      </c>
    </row>
    <row r="695" spans="1:13" x14ac:dyDescent="0.2">
      <c r="A695" s="20" t="s">
        <v>125</v>
      </c>
      <c r="B695" s="21" t="s">
        <v>126</v>
      </c>
      <c r="C695" s="26" t="s">
        <v>21</v>
      </c>
      <c r="D695" s="27" t="s">
        <v>22</v>
      </c>
      <c r="E695" s="28">
        <v>3301</v>
      </c>
      <c r="F695" s="18">
        <v>91.98</v>
      </c>
      <c r="G695" s="18">
        <v>91.45</v>
      </c>
      <c r="H695" s="98">
        <v>0</v>
      </c>
      <c r="I695" s="18">
        <f t="shared" si="33"/>
        <v>91.45</v>
      </c>
      <c r="J695" s="18">
        <f t="shared" si="34"/>
        <v>-0.53000000000000114</v>
      </c>
      <c r="K695" s="96">
        <v>0</v>
      </c>
      <c r="L695" s="18">
        <f t="shared" si="35"/>
        <v>0</v>
      </c>
      <c r="M695" s="40">
        <v>0</v>
      </c>
    </row>
    <row r="696" spans="1:13" x14ac:dyDescent="0.2">
      <c r="A696" s="20" t="s">
        <v>125</v>
      </c>
      <c r="B696" s="21" t="s">
        <v>126</v>
      </c>
      <c r="C696" s="26" t="s">
        <v>23</v>
      </c>
      <c r="D696" s="27" t="s">
        <v>24</v>
      </c>
      <c r="E696" s="28">
        <v>3303</v>
      </c>
      <c r="F696" s="18">
        <v>99.79</v>
      </c>
      <c r="G696" s="18">
        <v>99.26</v>
      </c>
      <c r="H696" s="98">
        <v>0</v>
      </c>
      <c r="I696" s="18">
        <f t="shared" si="33"/>
        <v>99.26</v>
      </c>
      <c r="J696" s="18">
        <f t="shared" si="34"/>
        <v>-0.53000000000000114</v>
      </c>
      <c r="K696" s="96">
        <v>0</v>
      </c>
      <c r="L696" s="18">
        <f t="shared" si="35"/>
        <v>0</v>
      </c>
    </row>
    <row r="697" spans="1:13" x14ac:dyDescent="0.2">
      <c r="A697" s="20" t="s">
        <v>125</v>
      </c>
      <c r="B697" s="21" t="s">
        <v>126</v>
      </c>
      <c r="C697" s="26" t="s">
        <v>25</v>
      </c>
      <c r="D697" s="27" t="s">
        <v>26</v>
      </c>
      <c r="E697" s="28">
        <v>3305</v>
      </c>
      <c r="F697" s="18">
        <v>89.88</v>
      </c>
      <c r="G697" s="18">
        <v>89.35</v>
      </c>
      <c r="H697" s="98">
        <v>0</v>
      </c>
      <c r="I697" s="18">
        <f t="shared" si="33"/>
        <v>89.35</v>
      </c>
      <c r="J697" s="18">
        <f t="shared" si="34"/>
        <v>-0.53000000000000114</v>
      </c>
      <c r="K697" s="96">
        <v>0</v>
      </c>
      <c r="L697" s="18">
        <f t="shared" si="35"/>
        <v>0</v>
      </c>
    </row>
    <row r="698" spans="1:13" x14ac:dyDescent="0.2">
      <c r="A698" s="20" t="s">
        <v>125</v>
      </c>
      <c r="B698" s="21" t="s">
        <v>126</v>
      </c>
      <c r="C698" s="26" t="s">
        <v>27</v>
      </c>
      <c r="D698" s="27" t="s">
        <v>28</v>
      </c>
      <c r="E698" s="28">
        <v>3307</v>
      </c>
      <c r="F698" s="18">
        <v>98.48</v>
      </c>
      <c r="G698" s="18">
        <v>97.95</v>
      </c>
      <c r="H698" s="98">
        <v>0</v>
      </c>
      <c r="I698" s="18">
        <f t="shared" si="33"/>
        <v>97.95</v>
      </c>
      <c r="J698" s="18">
        <f t="shared" si="34"/>
        <v>-0.53000000000000114</v>
      </c>
      <c r="K698" s="96">
        <v>0</v>
      </c>
      <c r="L698" s="18">
        <f t="shared" si="35"/>
        <v>0</v>
      </c>
    </row>
    <row r="699" spans="1:13" x14ac:dyDescent="0.2">
      <c r="A699" s="20" t="s">
        <v>125</v>
      </c>
      <c r="B699" s="21" t="s">
        <v>126</v>
      </c>
      <c r="C699" s="26" t="s">
        <v>29</v>
      </c>
      <c r="D699" s="27" t="s">
        <v>30</v>
      </c>
      <c r="E699" s="28">
        <v>3309</v>
      </c>
      <c r="F699" s="18">
        <v>60.96</v>
      </c>
      <c r="G699" s="18">
        <v>60.43</v>
      </c>
      <c r="H699" s="98">
        <v>0</v>
      </c>
      <c r="I699" s="18">
        <f t="shared" si="33"/>
        <v>60.43</v>
      </c>
      <c r="J699" s="18">
        <f t="shared" si="34"/>
        <v>-0.53000000000000114</v>
      </c>
      <c r="K699" s="96">
        <v>0</v>
      </c>
      <c r="L699" s="18">
        <f t="shared" si="35"/>
        <v>0</v>
      </c>
    </row>
    <row r="700" spans="1:13" x14ac:dyDescent="0.2">
      <c r="A700" s="20" t="s">
        <v>125</v>
      </c>
      <c r="B700" s="21" t="s">
        <v>126</v>
      </c>
      <c r="C700" s="26" t="s">
        <v>31</v>
      </c>
      <c r="D700" s="27" t="s">
        <v>32</v>
      </c>
      <c r="E700" s="28">
        <v>3311</v>
      </c>
      <c r="F700" s="18">
        <v>77.930000000000007</v>
      </c>
      <c r="G700" s="18">
        <v>77.400000000000006</v>
      </c>
      <c r="H700" s="98">
        <v>0</v>
      </c>
      <c r="I700" s="18">
        <f t="shared" si="33"/>
        <v>77.400000000000006</v>
      </c>
      <c r="J700" s="18">
        <f t="shared" si="34"/>
        <v>-0.53000000000000114</v>
      </c>
      <c r="K700" s="96">
        <v>0</v>
      </c>
      <c r="L700" s="18">
        <f t="shared" si="35"/>
        <v>0</v>
      </c>
    </row>
    <row r="701" spans="1:13" x14ac:dyDescent="0.2">
      <c r="A701" s="20" t="s">
        <v>125</v>
      </c>
      <c r="B701" s="21" t="s">
        <v>126</v>
      </c>
      <c r="C701" s="26" t="s">
        <v>33</v>
      </c>
      <c r="D701" s="27" t="s">
        <v>34</v>
      </c>
      <c r="E701" s="28">
        <v>3313</v>
      </c>
      <c r="F701" s="18">
        <v>82.89</v>
      </c>
      <c r="G701" s="18">
        <v>82.36</v>
      </c>
      <c r="H701" s="98">
        <v>0</v>
      </c>
      <c r="I701" s="18">
        <f t="shared" si="33"/>
        <v>82.36</v>
      </c>
      <c r="J701" s="18">
        <f t="shared" si="34"/>
        <v>-0.53000000000000114</v>
      </c>
      <c r="K701" s="96">
        <v>0</v>
      </c>
      <c r="L701" s="18">
        <f t="shared" si="35"/>
        <v>0</v>
      </c>
    </row>
    <row r="702" spans="1:13" x14ac:dyDescent="0.2">
      <c r="A702" s="20" t="s">
        <v>125</v>
      </c>
      <c r="B702" s="21" t="s">
        <v>126</v>
      </c>
      <c r="C702" s="26" t="s">
        <v>35</v>
      </c>
      <c r="D702" s="27" t="s">
        <v>36</v>
      </c>
      <c r="E702" s="28">
        <v>3315</v>
      </c>
      <c r="F702" s="18">
        <v>94.43</v>
      </c>
      <c r="G702" s="18">
        <v>93.9</v>
      </c>
      <c r="H702" s="98">
        <v>0</v>
      </c>
      <c r="I702" s="18">
        <f t="shared" si="33"/>
        <v>93.9</v>
      </c>
      <c r="J702" s="18">
        <f t="shared" si="34"/>
        <v>-0.53000000000000114</v>
      </c>
      <c r="K702" s="96">
        <v>0</v>
      </c>
      <c r="L702" s="18">
        <f t="shared" si="35"/>
        <v>0</v>
      </c>
    </row>
    <row r="703" spans="1:13" x14ac:dyDescent="0.2">
      <c r="A703" s="20" t="s">
        <v>125</v>
      </c>
      <c r="B703" s="21" t="s">
        <v>126</v>
      </c>
      <c r="C703" s="26" t="s">
        <v>37</v>
      </c>
      <c r="D703" s="27" t="s">
        <v>38</v>
      </c>
      <c r="E703" s="28">
        <v>3317</v>
      </c>
      <c r="F703" s="18">
        <v>60.51</v>
      </c>
      <c r="G703" s="18">
        <v>59.98</v>
      </c>
      <c r="H703" s="98">
        <v>0</v>
      </c>
      <c r="I703" s="18">
        <f t="shared" si="33"/>
        <v>59.98</v>
      </c>
      <c r="J703" s="18">
        <f t="shared" si="34"/>
        <v>-0.53000000000000114</v>
      </c>
      <c r="K703" s="96">
        <v>0</v>
      </c>
      <c r="L703" s="18">
        <f t="shared" si="35"/>
        <v>0</v>
      </c>
    </row>
    <row r="704" spans="1:13" x14ac:dyDescent="0.2">
      <c r="A704" s="20" t="s">
        <v>125</v>
      </c>
      <c r="B704" s="21" t="s">
        <v>126</v>
      </c>
      <c r="C704" s="26" t="s">
        <v>39</v>
      </c>
      <c r="D704" s="27" t="s">
        <v>40</v>
      </c>
      <c r="E704" s="28">
        <v>3319</v>
      </c>
      <c r="F704" s="18">
        <v>72.489999999999995</v>
      </c>
      <c r="G704" s="18">
        <v>71.959999999999994</v>
      </c>
      <c r="H704" s="98">
        <v>0</v>
      </c>
      <c r="I704" s="18">
        <f t="shared" si="33"/>
        <v>71.959999999999994</v>
      </c>
      <c r="J704" s="18">
        <f t="shared" si="34"/>
        <v>-0.53000000000000114</v>
      </c>
      <c r="K704" s="96">
        <v>0</v>
      </c>
      <c r="L704" s="18">
        <f t="shared" si="35"/>
        <v>0</v>
      </c>
    </row>
    <row r="705" spans="1:13" x14ac:dyDescent="0.2">
      <c r="A705" s="20" t="s">
        <v>125</v>
      </c>
      <c r="B705" s="21" t="s">
        <v>126</v>
      </c>
      <c r="C705" s="26" t="s">
        <v>41</v>
      </c>
      <c r="D705" s="27" t="s">
        <v>42</v>
      </c>
      <c r="E705" s="28">
        <v>3321</v>
      </c>
      <c r="F705" s="18">
        <v>80.34</v>
      </c>
      <c r="G705" s="18">
        <v>79.81</v>
      </c>
      <c r="H705" s="98">
        <v>0</v>
      </c>
      <c r="I705" s="18">
        <f t="shared" si="33"/>
        <v>79.81</v>
      </c>
      <c r="J705" s="18">
        <f t="shared" si="34"/>
        <v>-0.53000000000000114</v>
      </c>
      <c r="K705" s="96">
        <v>0</v>
      </c>
      <c r="L705" s="18">
        <f t="shared" si="35"/>
        <v>0</v>
      </c>
    </row>
    <row r="706" spans="1:13" x14ac:dyDescent="0.2">
      <c r="A706" s="20" t="s">
        <v>125</v>
      </c>
      <c r="B706" s="21" t="s">
        <v>126</v>
      </c>
      <c r="C706" s="26" t="s">
        <v>43</v>
      </c>
      <c r="D706" s="27" t="s">
        <v>44</v>
      </c>
      <c r="E706" s="28">
        <v>3323</v>
      </c>
      <c r="F706" s="18">
        <v>51.65</v>
      </c>
      <c r="G706" s="18">
        <v>51.12</v>
      </c>
      <c r="H706" s="98">
        <v>0</v>
      </c>
      <c r="I706" s="18">
        <f t="shared" si="33"/>
        <v>51.12</v>
      </c>
      <c r="J706" s="18">
        <f t="shared" si="34"/>
        <v>-0.53000000000000114</v>
      </c>
      <c r="K706" s="96">
        <v>0</v>
      </c>
      <c r="L706" s="18">
        <f t="shared" si="35"/>
        <v>0</v>
      </c>
    </row>
    <row r="707" spans="1:13" x14ac:dyDescent="0.2">
      <c r="A707" s="20" t="s">
        <v>125</v>
      </c>
      <c r="B707" s="21" t="s">
        <v>126</v>
      </c>
      <c r="C707" s="26" t="s">
        <v>45</v>
      </c>
      <c r="D707" s="27" t="s">
        <v>46</v>
      </c>
      <c r="E707" s="28">
        <v>3325</v>
      </c>
      <c r="F707" s="18">
        <v>65.44</v>
      </c>
      <c r="G707" s="18">
        <v>64.91</v>
      </c>
      <c r="H707" s="98">
        <v>0</v>
      </c>
      <c r="I707" s="18">
        <f t="shared" si="33"/>
        <v>64.91</v>
      </c>
      <c r="J707" s="18">
        <f t="shared" si="34"/>
        <v>-0.53000000000000114</v>
      </c>
      <c r="K707" s="96">
        <v>0</v>
      </c>
      <c r="L707" s="18">
        <f t="shared" si="35"/>
        <v>0</v>
      </c>
    </row>
    <row r="708" spans="1:13" x14ac:dyDescent="0.2">
      <c r="A708" s="20" t="s">
        <v>125</v>
      </c>
      <c r="B708" s="21" t="s">
        <v>126</v>
      </c>
      <c r="C708" s="26" t="s">
        <v>47</v>
      </c>
      <c r="D708" s="27" t="s">
        <v>48</v>
      </c>
      <c r="E708" s="28">
        <v>3327</v>
      </c>
      <c r="F708" s="18">
        <v>72.489999999999995</v>
      </c>
      <c r="G708" s="18">
        <v>71.959999999999994</v>
      </c>
      <c r="H708" s="98">
        <v>0</v>
      </c>
      <c r="I708" s="18">
        <f t="shared" si="33"/>
        <v>71.959999999999994</v>
      </c>
      <c r="J708" s="18">
        <f t="shared" si="34"/>
        <v>-0.53000000000000114</v>
      </c>
      <c r="K708" s="96">
        <v>0</v>
      </c>
      <c r="L708" s="18">
        <f t="shared" si="35"/>
        <v>0</v>
      </c>
    </row>
    <row r="709" spans="1:13" x14ac:dyDescent="0.2">
      <c r="A709" s="20" t="s">
        <v>125</v>
      </c>
      <c r="B709" s="21" t="s">
        <v>126</v>
      </c>
      <c r="C709" s="26" t="s">
        <v>49</v>
      </c>
      <c r="D709" s="27" t="s">
        <v>50</v>
      </c>
      <c r="E709" s="28">
        <v>3329</v>
      </c>
      <c r="F709" s="18">
        <v>77.48</v>
      </c>
      <c r="G709" s="18">
        <v>76.95</v>
      </c>
      <c r="H709" s="98">
        <v>0</v>
      </c>
      <c r="I709" s="18">
        <f t="shared" si="33"/>
        <v>76.95</v>
      </c>
      <c r="J709" s="18">
        <f t="shared" si="34"/>
        <v>-0.53000000000000114</v>
      </c>
      <c r="K709" s="96">
        <v>0</v>
      </c>
      <c r="L709" s="18">
        <f t="shared" si="35"/>
        <v>0</v>
      </c>
    </row>
    <row r="710" spans="1:13" x14ac:dyDescent="0.2">
      <c r="A710" s="20" t="s">
        <v>125</v>
      </c>
      <c r="B710" s="21" t="s">
        <v>126</v>
      </c>
      <c r="C710" s="29" t="s">
        <v>51</v>
      </c>
      <c r="D710" s="30" t="s">
        <v>52</v>
      </c>
      <c r="E710" s="28">
        <v>3331</v>
      </c>
      <c r="F710" s="18">
        <v>85.99</v>
      </c>
      <c r="G710" s="18">
        <v>85.46</v>
      </c>
      <c r="H710" s="98">
        <v>0</v>
      </c>
      <c r="I710" s="18">
        <f t="shared" si="33"/>
        <v>85.46</v>
      </c>
      <c r="J710" s="18">
        <f t="shared" si="34"/>
        <v>-0.53000000000000114</v>
      </c>
      <c r="K710" s="96">
        <v>0</v>
      </c>
      <c r="L710" s="18">
        <f t="shared" si="35"/>
        <v>0</v>
      </c>
    </row>
    <row r="711" spans="1:13" x14ac:dyDescent="0.2">
      <c r="A711" s="12" t="s">
        <v>244</v>
      </c>
      <c r="B711" s="21" t="s">
        <v>245</v>
      </c>
      <c r="C711" s="26" t="s">
        <v>21</v>
      </c>
      <c r="D711" s="27" t="s">
        <v>22</v>
      </c>
      <c r="E711" s="28">
        <v>3301</v>
      </c>
      <c r="F711" s="18">
        <v>139.29</v>
      </c>
      <c r="G711" s="18">
        <v>135.51</v>
      </c>
      <c r="H711" s="98">
        <v>0</v>
      </c>
      <c r="I711" s="18">
        <f t="shared" si="33"/>
        <v>135.51</v>
      </c>
      <c r="J711" s="18">
        <f t="shared" si="34"/>
        <v>-3.7800000000000011</v>
      </c>
      <c r="K711" s="96">
        <v>218</v>
      </c>
      <c r="L711" s="18">
        <f t="shared" si="35"/>
        <v>-824.04000000000019</v>
      </c>
      <c r="M711" s="40">
        <v>-35849.520000000011</v>
      </c>
    </row>
    <row r="712" spans="1:13" x14ac:dyDescent="0.2">
      <c r="A712" s="12" t="s">
        <v>244</v>
      </c>
      <c r="B712" s="21" t="s">
        <v>245</v>
      </c>
      <c r="C712" s="26" t="s">
        <v>23</v>
      </c>
      <c r="D712" s="27" t="s">
        <v>24</v>
      </c>
      <c r="E712" s="28">
        <v>3303</v>
      </c>
      <c r="F712" s="18">
        <v>151.87</v>
      </c>
      <c r="G712" s="18">
        <v>148.09</v>
      </c>
      <c r="H712" s="98">
        <v>0</v>
      </c>
      <c r="I712" s="18">
        <f t="shared" si="33"/>
        <v>148.09</v>
      </c>
      <c r="J712" s="18">
        <f t="shared" si="34"/>
        <v>-3.7800000000000011</v>
      </c>
      <c r="K712" s="96">
        <v>0</v>
      </c>
      <c r="L712" s="18">
        <f t="shared" si="35"/>
        <v>0</v>
      </c>
    </row>
    <row r="713" spans="1:13" x14ac:dyDescent="0.2">
      <c r="A713" s="12" t="s">
        <v>244</v>
      </c>
      <c r="B713" s="21" t="s">
        <v>245</v>
      </c>
      <c r="C713" s="26" t="s">
        <v>25</v>
      </c>
      <c r="D713" s="27" t="s">
        <v>26</v>
      </c>
      <c r="E713" s="28">
        <v>3305</v>
      </c>
      <c r="F713" s="18">
        <v>136.03</v>
      </c>
      <c r="G713" s="18">
        <v>132.25</v>
      </c>
      <c r="H713" s="98">
        <v>0</v>
      </c>
      <c r="I713" s="18">
        <f t="shared" si="33"/>
        <v>132.25</v>
      </c>
      <c r="J713" s="18">
        <f t="shared" si="34"/>
        <v>-3.7800000000000011</v>
      </c>
      <c r="K713" s="96">
        <v>0</v>
      </c>
      <c r="L713" s="18">
        <f t="shared" si="35"/>
        <v>0</v>
      </c>
    </row>
    <row r="714" spans="1:13" x14ac:dyDescent="0.2">
      <c r="A714" s="12" t="s">
        <v>244</v>
      </c>
      <c r="B714" s="21" t="s">
        <v>245</v>
      </c>
      <c r="C714" s="26" t="s">
        <v>27</v>
      </c>
      <c r="D714" s="27" t="s">
        <v>28</v>
      </c>
      <c r="E714" s="28">
        <v>3307</v>
      </c>
      <c r="F714" s="18">
        <v>148.6</v>
      </c>
      <c r="G714" s="18">
        <v>144.82</v>
      </c>
      <c r="H714" s="98">
        <v>0</v>
      </c>
      <c r="I714" s="18">
        <f t="shared" si="33"/>
        <v>144.82</v>
      </c>
      <c r="J714" s="18">
        <f t="shared" si="34"/>
        <v>-3.7800000000000011</v>
      </c>
      <c r="K714" s="96">
        <v>0</v>
      </c>
      <c r="L714" s="18">
        <f t="shared" si="35"/>
        <v>0</v>
      </c>
    </row>
    <row r="715" spans="1:13" x14ac:dyDescent="0.2">
      <c r="A715" s="12" t="s">
        <v>244</v>
      </c>
      <c r="B715" s="21" t="s">
        <v>245</v>
      </c>
      <c r="C715" s="26" t="s">
        <v>29</v>
      </c>
      <c r="D715" s="27" t="s">
        <v>30</v>
      </c>
      <c r="E715" s="28">
        <v>3309</v>
      </c>
      <c r="F715" s="18">
        <v>90.26</v>
      </c>
      <c r="G715" s="18">
        <v>86.48</v>
      </c>
      <c r="H715" s="98">
        <v>0</v>
      </c>
      <c r="I715" s="18">
        <f t="shared" si="33"/>
        <v>86.48</v>
      </c>
      <c r="J715" s="18">
        <f t="shared" si="34"/>
        <v>-3.7800000000000011</v>
      </c>
      <c r="K715" s="96">
        <v>404</v>
      </c>
      <c r="L715" s="18">
        <f t="shared" si="35"/>
        <v>-1527.1200000000003</v>
      </c>
    </row>
    <row r="716" spans="1:13" x14ac:dyDescent="0.2">
      <c r="A716" s="12" t="s">
        <v>244</v>
      </c>
      <c r="B716" s="21" t="s">
        <v>245</v>
      </c>
      <c r="C716" s="26" t="s">
        <v>31</v>
      </c>
      <c r="D716" s="27" t="s">
        <v>32</v>
      </c>
      <c r="E716" s="28">
        <v>3311</v>
      </c>
      <c r="F716" s="18">
        <v>117.54</v>
      </c>
      <c r="G716" s="18">
        <v>113.76</v>
      </c>
      <c r="H716" s="98">
        <v>0</v>
      </c>
      <c r="I716" s="18">
        <f t="shared" si="33"/>
        <v>113.76</v>
      </c>
      <c r="J716" s="18">
        <f t="shared" si="34"/>
        <v>-3.7800000000000011</v>
      </c>
      <c r="K716" s="96">
        <v>0</v>
      </c>
      <c r="L716" s="18">
        <f t="shared" si="35"/>
        <v>0</v>
      </c>
    </row>
    <row r="717" spans="1:13" x14ac:dyDescent="0.2">
      <c r="A717" s="12" t="s">
        <v>244</v>
      </c>
      <c r="B717" s="21" t="s">
        <v>245</v>
      </c>
      <c r="C717" s="26" t="s">
        <v>33</v>
      </c>
      <c r="D717" s="27" t="s">
        <v>34</v>
      </c>
      <c r="E717" s="28">
        <v>3313</v>
      </c>
      <c r="F717" s="18">
        <v>125.39</v>
      </c>
      <c r="G717" s="18">
        <v>121.61</v>
      </c>
      <c r="H717" s="98">
        <v>0</v>
      </c>
      <c r="I717" s="18">
        <f t="shared" si="33"/>
        <v>121.61</v>
      </c>
      <c r="J717" s="18">
        <f t="shared" si="34"/>
        <v>-3.7800000000000011</v>
      </c>
      <c r="K717" s="96">
        <v>0</v>
      </c>
      <c r="L717" s="18">
        <f t="shared" si="35"/>
        <v>0</v>
      </c>
    </row>
    <row r="718" spans="1:13" x14ac:dyDescent="0.2">
      <c r="A718" s="12" t="s">
        <v>244</v>
      </c>
      <c r="B718" s="21" t="s">
        <v>245</v>
      </c>
      <c r="C718" s="26" t="s">
        <v>35</v>
      </c>
      <c r="D718" s="27" t="s">
        <v>36</v>
      </c>
      <c r="E718" s="28">
        <v>3315</v>
      </c>
      <c r="F718" s="18">
        <v>143.41</v>
      </c>
      <c r="G718" s="18">
        <v>139.63</v>
      </c>
      <c r="H718" s="98">
        <v>0</v>
      </c>
      <c r="I718" s="18">
        <f t="shared" si="33"/>
        <v>139.63</v>
      </c>
      <c r="J718" s="18">
        <f t="shared" si="34"/>
        <v>-3.7800000000000011</v>
      </c>
      <c r="K718" s="96">
        <v>0</v>
      </c>
      <c r="L718" s="18">
        <f t="shared" si="35"/>
        <v>0</v>
      </c>
    </row>
    <row r="719" spans="1:13" x14ac:dyDescent="0.2">
      <c r="A719" s="12" t="s">
        <v>244</v>
      </c>
      <c r="B719" s="21" t="s">
        <v>245</v>
      </c>
      <c r="C719" s="26" t="s">
        <v>37</v>
      </c>
      <c r="D719" s="27" t="s">
        <v>38</v>
      </c>
      <c r="E719" s="28">
        <v>3317</v>
      </c>
      <c r="F719" s="18">
        <v>89.72</v>
      </c>
      <c r="G719" s="18">
        <v>85.94</v>
      </c>
      <c r="H719" s="98">
        <v>0</v>
      </c>
      <c r="I719" s="18">
        <f t="shared" si="33"/>
        <v>85.94</v>
      </c>
      <c r="J719" s="18">
        <f t="shared" si="34"/>
        <v>-3.7800000000000011</v>
      </c>
      <c r="K719" s="96">
        <v>0</v>
      </c>
      <c r="L719" s="18">
        <f t="shared" si="35"/>
        <v>0</v>
      </c>
    </row>
    <row r="720" spans="1:13" x14ac:dyDescent="0.2">
      <c r="A720" s="12" t="s">
        <v>244</v>
      </c>
      <c r="B720" s="21" t="s">
        <v>245</v>
      </c>
      <c r="C720" s="26" t="s">
        <v>39</v>
      </c>
      <c r="D720" s="27" t="s">
        <v>40</v>
      </c>
      <c r="E720" s="28">
        <v>3319</v>
      </c>
      <c r="F720" s="18">
        <v>109.08</v>
      </c>
      <c r="G720" s="18">
        <v>105.3</v>
      </c>
      <c r="H720" s="98">
        <v>0</v>
      </c>
      <c r="I720" s="18">
        <f t="shared" si="33"/>
        <v>105.3</v>
      </c>
      <c r="J720" s="18">
        <f t="shared" si="34"/>
        <v>-3.7800000000000011</v>
      </c>
      <c r="K720" s="96">
        <v>444</v>
      </c>
      <c r="L720" s="18">
        <f t="shared" si="35"/>
        <v>-1678.3200000000006</v>
      </c>
    </row>
    <row r="721" spans="1:13" x14ac:dyDescent="0.2">
      <c r="A721" s="12" t="s">
        <v>244</v>
      </c>
      <c r="B721" s="21" t="s">
        <v>245</v>
      </c>
      <c r="C721" s="26" t="s">
        <v>41</v>
      </c>
      <c r="D721" s="27" t="s">
        <v>42</v>
      </c>
      <c r="E721" s="28">
        <v>3321</v>
      </c>
      <c r="F721" s="18">
        <v>121.6</v>
      </c>
      <c r="G721" s="18">
        <v>117.82</v>
      </c>
      <c r="H721" s="98">
        <v>0</v>
      </c>
      <c r="I721" s="18">
        <f t="shared" si="33"/>
        <v>117.82</v>
      </c>
      <c r="J721" s="18">
        <f t="shared" si="34"/>
        <v>-3.7800000000000011</v>
      </c>
      <c r="K721" s="96">
        <v>372</v>
      </c>
      <c r="L721" s="18">
        <f t="shared" si="35"/>
        <v>-1406.1600000000003</v>
      </c>
    </row>
    <row r="722" spans="1:13" x14ac:dyDescent="0.2">
      <c r="A722" s="12" t="s">
        <v>244</v>
      </c>
      <c r="B722" s="21" t="s">
        <v>245</v>
      </c>
      <c r="C722" s="26" t="s">
        <v>43</v>
      </c>
      <c r="D722" s="27" t="s">
        <v>44</v>
      </c>
      <c r="E722" s="28">
        <v>3323</v>
      </c>
      <c r="F722" s="18">
        <v>75.849999999999994</v>
      </c>
      <c r="G722" s="18">
        <v>72.069999999999993</v>
      </c>
      <c r="H722" s="98">
        <v>0</v>
      </c>
      <c r="I722" s="18">
        <f t="shared" si="33"/>
        <v>72.069999999999993</v>
      </c>
      <c r="J722" s="18">
        <f t="shared" si="34"/>
        <v>-3.7800000000000011</v>
      </c>
      <c r="K722" s="96">
        <v>353</v>
      </c>
      <c r="L722" s="18">
        <f t="shared" si="35"/>
        <v>-1334.3400000000004</v>
      </c>
    </row>
    <row r="723" spans="1:13" x14ac:dyDescent="0.2">
      <c r="A723" s="12" t="s">
        <v>244</v>
      </c>
      <c r="B723" s="21" t="s">
        <v>245</v>
      </c>
      <c r="C723" s="26" t="s">
        <v>45</v>
      </c>
      <c r="D723" s="27" t="s">
        <v>46</v>
      </c>
      <c r="E723" s="28">
        <v>3325</v>
      </c>
      <c r="F723" s="18">
        <v>97.74</v>
      </c>
      <c r="G723" s="18">
        <v>93.96</v>
      </c>
      <c r="H723" s="98">
        <v>0</v>
      </c>
      <c r="I723" s="18">
        <f t="shared" si="33"/>
        <v>93.96</v>
      </c>
      <c r="J723" s="18">
        <f t="shared" si="34"/>
        <v>-3.7800000000000011</v>
      </c>
      <c r="K723" s="96">
        <v>5976</v>
      </c>
      <c r="L723" s="18">
        <f t="shared" si="35"/>
        <v>-22589.280000000006</v>
      </c>
    </row>
    <row r="724" spans="1:13" x14ac:dyDescent="0.2">
      <c r="A724" s="12" t="s">
        <v>244</v>
      </c>
      <c r="B724" s="21" t="s">
        <v>245</v>
      </c>
      <c r="C724" s="26" t="s">
        <v>47</v>
      </c>
      <c r="D724" s="27" t="s">
        <v>48</v>
      </c>
      <c r="E724" s="28">
        <v>3327</v>
      </c>
      <c r="F724" s="18">
        <v>109.08</v>
      </c>
      <c r="G724" s="18">
        <v>105.3</v>
      </c>
      <c r="H724" s="98">
        <v>0</v>
      </c>
      <c r="I724" s="18">
        <f t="shared" si="33"/>
        <v>105.3</v>
      </c>
      <c r="J724" s="18">
        <f t="shared" si="34"/>
        <v>-3.7800000000000011</v>
      </c>
      <c r="K724" s="96">
        <v>1717</v>
      </c>
      <c r="L724" s="18">
        <f t="shared" si="35"/>
        <v>-6490.260000000002</v>
      </c>
    </row>
    <row r="725" spans="1:13" x14ac:dyDescent="0.2">
      <c r="A725" s="12" t="s">
        <v>244</v>
      </c>
      <c r="B725" s="21" t="s">
        <v>245</v>
      </c>
      <c r="C725" s="26" t="s">
        <v>49</v>
      </c>
      <c r="D725" s="27" t="s">
        <v>50</v>
      </c>
      <c r="E725" s="28">
        <v>3329</v>
      </c>
      <c r="F725" s="18">
        <v>117.02</v>
      </c>
      <c r="G725" s="18">
        <v>113.24</v>
      </c>
      <c r="H725" s="98">
        <v>0</v>
      </c>
      <c r="I725" s="18">
        <f t="shared" si="33"/>
        <v>113.24</v>
      </c>
      <c r="J725" s="18">
        <f t="shared" si="34"/>
        <v>-3.7800000000000011</v>
      </c>
      <c r="K725" s="96">
        <v>0</v>
      </c>
      <c r="L725" s="18">
        <f t="shared" si="35"/>
        <v>0</v>
      </c>
    </row>
    <row r="726" spans="1:13" x14ac:dyDescent="0.2">
      <c r="A726" s="12" t="s">
        <v>244</v>
      </c>
      <c r="B726" s="21" t="s">
        <v>245</v>
      </c>
      <c r="C726" s="29" t="s">
        <v>51</v>
      </c>
      <c r="D726" s="30" t="s">
        <v>52</v>
      </c>
      <c r="E726" s="28">
        <v>3331</v>
      </c>
      <c r="F726" s="18">
        <v>130.79</v>
      </c>
      <c r="G726" s="18">
        <v>127.01</v>
      </c>
      <c r="H726" s="98">
        <v>0</v>
      </c>
      <c r="I726" s="18">
        <f t="shared" si="33"/>
        <v>127.01</v>
      </c>
      <c r="J726" s="18">
        <f t="shared" si="34"/>
        <v>-3.7799999999999869</v>
      </c>
      <c r="K726" s="96">
        <v>0</v>
      </c>
      <c r="L726" s="18">
        <f t="shared" si="35"/>
        <v>0</v>
      </c>
    </row>
    <row r="727" spans="1:13" x14ac:dyDescent="0.2">
      <c r="A727" s="20" t="s">
        <v>338</v>
      </c>
      <c r="B727" s="21" t="s">
        <v>339</v>
      </c>
      <c r="C727" s="26" t="s">
        <v>21</v>
      </c>
      <c r="D727" s="27" t="s">
        <v>22</v>
      </c>
      <c r="E727" s="28">
        <v>3301</v>
      </c>
      <c r="F727" s="18">
        <v>85.07</v>
      </c>
      <c r="G727" s="18">
        <v>84.69</v>
      </c>
      <c r="H727" s="98">
        <v>0</v>
      </c>
      <c r="I727" s="18">
        <f t="shared" si="33"/>
        <v>84.69</v>
      </c>
      <c r="J727" s="18">
        <f t="shared" si="34"/>
        <v>-0.37999999999999545</v>
      </c>
      <c r="K727" s="96">
        <v>779</v>
      </c>
      <c r="L727" s="19">
        <f t="shared" si="35"/>
        <v>-296.01999999999646</v>
      </c>
      <c r="M727">
        <v>-4528.8399999999792</v>
      </c>
    </row>
    <row r="728" spans="1:13" x14ac:dyDescent="0.2">
      <c r="A728" s="20" t="s">
        <v>338</v>
      </c>
      <c r="B728" s="21" t="s">
        <v>339</v>
      </c>
      <c r="C728" s="26" t="s">
        <v>23</v>
      </c>
      <c r="D728" s="27" t="s">
        <v>24</v>
      </c>
      <c r="E728" s="28">
        <v>3303</v>
      </c>
      <c r="F728" s="18">
        <v>92.149999999999991</v>
      </c>
      <c r="G728" s="18">
        <v>91.77</v>
      </c>
      <c r="H728" s="98">
        <v>0</v>
      </c>
      <c r="I728" s="18">
        <f t="shared" si="33"/>
        <v>91.77</v>
      </c>
      <c r="J728" s="18">
        <f t="shared" si="34"/>
        <v>-0.37999999999999545</v>
      </c>
      <c r="K728" s="96">
        <v>5</v>
      </c>
      <c r="L728" s="19">
        <f t="shared" si="35"/>
        <v>-1.8999999999999773</v>
      </c>
    </row>
    <row r="729" spans="1:13" x14ac:dyDescent="0.2">
      <c r="A729" s="20" t="s">
        <v>338</v>
      </c>
      <c r="B729" s="21" t="s">
        <v>339</v>
      </c>
      <c r="C729" s="26" t="s">
        <v>25</v>
      </c>
      <c r="D729" s="27" t="s">
        <v>26</v>
      </c>
      <c r="E729" s="28">
        <v>3305</v>
      </c>
      <c r="F729" s="18">
        <v>83.14</v>
      </c>
      <c r="G729" s="18">
        <v>82.76</v>
      </c>
      <c r="H729" s="98">
        <v>0</v>
      </c>
      <c r="I729" s="18">
        <f t="shared" si="33"/>
        <v>82.76</v>
      </c>
      <c r="J729" s="18">
        <f t="shared" si="34"/>
        <v>-0.37999999999999545</v>
      </c>
      <c r="K729" s="96">
        <v>0</v>
      </c>
      <c r="L729" s="19">
        <f t="shared" si="35"/>
        <v>0</v>
      </c>
    </row>
    <row r="730" spans="1:13" x14ac:dyDescent="0.2">
      <c r="A730" s="20" t="s">
        <v>338</v>
      </c>
      <c r="B730" s="21" t="s">
        <v>339</v>
      </c>
      <c r="C730" s="26" t="s">
        <v>27</v>
      </c>
      <c r="D730" s="27" t="s">
        <v>28</v>
      </c>
      <c r="E730" s="28">
        <v>3307</v>
      </c>
      <c r="F730" s="18">
        <v>91.08</v>
      </c>
      <c r="G730" s="18">
        <v>90.7</v>
      </c>
      <c r="H730" s="98">
        <v>0</v>
      </c>
      <c r="I730" s="18">
        <f t="shared" si="33"/>
        <v>90.7</v>
      </c>
      <c r="J730" s="18">
        <f t="shared" si="34"/>
        <v>-0.37999999999999545</v>
      </c>
      <c r="K730" s="96">
        <v>0</v>
      </c>
      <c r="L730" s="19">
        <f t="shared" si="35"/>
        <v>0</v>
      </c>
    </row>
    <row r="731" spans="1:13" x14ac:dyDescent="0.2">
      <c r="A731" s="20" t="s">
        <v>338</v>
      </c>
      <c r="B731" s="21" t="s">
        <v>339</v>
      </c>
      <c r="C731" s="26" t="s">
        <v>29</v>
      </c>
      <c r="D731" s="27" t="s">
        <v>30</v>
      </c>
      <c r="E731" s="28">
        <v>3309</v>
      </c>
      <c r="F731" s="18">
        <v>56.82</v>
      </c>
      <c r="G731" s="18">
        <v>56.44</v>
      </c>
      <c r="H731" s="98">
        <v>0</v>
      </c>
      <c r="I731" s="18">
        <f t="shared" si="33"/>
        <v>56.44</v>
      </c>
      <c r="J731" s="18">
        <f t="shared" si="34"/>
        <v>-0.38000000000000256</v>
      </c>
      <c r="K731" s="96">
        <v>1844</v>
      </c>
      <c r="L731" s="19">
        <f t="shared" si="35"/>
        <v>-700.72000000000469</v>
      </c>
    </row>
    <row r="732" spans="1:13" x14ac:dyDescent="0.2">
      <c r="A732" s="20" t="s">
        <v>338</v>
      </c>
      <c r="B732" s="21" t="s">
        <v>339</v>
      </c>
      <c r="C732" s="26" t="s">
        <v>31</v>
      </c>
      <c r="D732" s="27" t="s">
        <v>32</v>
      </c>
      <c r="E732" s="28">
        <v>3311</v>
      </c>
      <c r="F732" s="18">
        <v>72.209999999999994</v>
      </c>
      <c r="G732" s="18">
        <v>71.83</v>
      </c>
      <c r="H732" s="98">
        <v>0</v>
      </c>
      <c r="I732" s="18">
        <f t="shared" si="33"/>
        <v>71.83</v>
      </c>
      <c r="J732" s="18">
        <f t="shared" si="34"/>
        <v>-0.37999999999999545</v>
      </c>
      <c r="K732" s="96">
        <v>1199</v>
      </c>
      <c r="L732" s="19">
        <f t="shared" si="35"/>
        <v>-455.61999999999455</v>
      </c>
    </row>
    <row r="733" spans="1:13" x14ac:dyDescent="0.2">
      <c r="A733" s="20" t="s">
        <v>338</v>
      </c>
      <c r="B733" s="21" t="s">
        <v>339</v>
      </c>
      <c r="C733" s="26" t="s">
        <v>33</v>
      </c>
      <c r="D733" s="27" t="s">
        <v>34</v>
      </c>
      <c r="E733" s="28">
        <v>3313</v>
      </c>
      <c r="F733" s="18">
        <v>76.759999999999991</v>
      </c>
      <c r="G733" s="18">
        <v>76.38</v>
      </c>
      <c r="H733" s="98">
        <v>0</v>
      </c>
      <c r="I733" s="18">
        <f t="shared" si="33"/>
        <v>76.38</v>
      </c>
      <c r="J733" s="18">
        <f t="shared" si="34"/>
        <v>-0.37999999999999545</v>
      </c>
      <c r="K733" s="96">
        <v>0</v>
      </c>
      <c r="L733" s="19">
        <f t="shared" si="35"/>
        <v>0</v>
      </c>
    </row>
    <row r="734" spans="1:13" x14ac:dyDescent="0.2">
      <c r="A734" s="20" t="s">
        <v>338</v>
      </c>
      <c r="B734" s="21" t="s">
        <v>339</v>
      </c>
      <c r="C734" s="26" t="s">
        <v>35</v>
      </c>
      <c r="D734" s="27" t="s">
        <v>36</v>
      </c>
      <c r="E734" s="28">
        <v>3315</v>
      </c>
      <c r="F734" s="18">
        <v>87.259999999999991</v>
      </c>
      <c r="G734" s="18">
        <v>86.88</v>
      </c>
      <c r="H734" s="98">
        <v>0</v>
      </c>
      <c r="I734" s="18">
        <f t="shared" si="33"/>
        <v>86.88</v>
      </c>
      <c r="J734" s="18">
        <f t="shared" si="34"/>
        <v>-0.37999999999999545</v>
      </c>
      <c r="K734" s="96">
        <v>0</v>
      </c>
      <c r="L734" s="19">
        <f t="shared" si="35"/>
        <v>0</v>
      </c>
    </row>
    <row r="735" spans="1:13" x14ac:dyDescent="0.2">
      <c r="A735" s="20" t="s">
        <v>338</v>
      </c>
      <c r="B735" s="21" t="s">
        <v>339</v>
      </c>
      <c r="C735" s="26" t="s">
        <v>37</v>
      </c>
      <c r="D735" s="27" t="s">
        <v>38</v>
      </c>
      <c r="E735" s="28">
        <v>3317</v>
      </c>
      <c r="F735" s="18">
        <v>56.39</v>
      </c>
      <c r="G735" s="18">
        <v>56.01</v>
      </c>
      <c r="H735" s="98">
        <v>0</v>
      </c>
      <c r="I735" s="18">
        <f t="shared" si="33"/>
        <v>56.01</v>
      </c>
      <c r="J735" s="18">
        <f t="shared" si="34"/>
        <v>-0.38000000000000256</v>
      </c>
      <c r="K735" s="96">
        <v>30</v>
      </c>
      <c r="L735" s="19">
        <f t="shared" si="35"/>
        <v>-11.400000000000077</v>
      </c>
    </row>
    <row r="736" spans="1:13" x14ac:dyDescent="0.2">
      <c r="A736" s="20" t="s">
        <v>338</v>
      </c>
      <c r="B736" s="21" t="s">
        <v>339</v>
      </c>
      <c r="C736" s="26" t="s">
        <v>39</v>
      </c>
      <c r="D736" s="27" t="s">
        <v>40</v>
      </c>
      <c r="E736" s="28">
        <v>3319</v>
      </c>
      <c r="F736" s="18">
        <v>67.25</v>
      </c>
      <c r="G736" s="18">
        <v>66.87</v>
      </c>
      <c r="H736" s="98">
        <v>0</v>
      </c>
      <c r="I736" s="18">
        <f t="shared" si="33"/>
        <v>66.87</v>
      </c>
      <c r="J736" s="18">
        <f t="shared" si="34"/>
        <v>-0.37999999999999545</v>
      </c>
      <c r="K736" s="96">
        <v>1773</v>
      </c>
      <c r="L736" s="19">
        <f t="shared" si="35"/>
        <v>-673.73999999999194</v>
      </c>
    </row>
    <row r="737" spans="1:13" x14ac:dyDescent="0.2">
      <c r="A737" s="20" t="s">
        <v>338</v>
      </c>
      <c r="B737" s="21" t="s">
        <v>339</v>
      </c>
      <c r="C737" s="26" t="s">
        <v>41</v>
      </c>
      <c r="D737" s="27" t="s">
        <v>42</v>
      </c>
      <c r="E737" s="28">
        <v>3321</v>
      </c>
      <c r="F737" s="18">
        <v>74.36999999999999</v>
      </c>
      <c r="G737" s="18">
        <v>73.989999999999995</v>
      </c>
      <c r="H737" s="98">
        <v>0</v>
      </c>
      <c r="I737" s="18">
        <f t="shared" si="33"/>
        <v>73.989999999999995</v>
      </c>
      <c r="J737" s="18">
        <f t="shared" si="34"/>
        <v>-0.37999999999999545</v>
      </c>
      <c r="K737" s="96">
        <v>1931</v>
      </c>
      <c r="L737" s="19">
        <f t="shared" si="35"/>
        <v>-733.77999999999122</v>
      </c>
    </row>
    <row r="738" spans="1:13" x14ac:dyDescent="0.2">
      <c r="A738" s="20" t="s">
        <v>338</v>
      </c>
      <c r="B738" s="21" t="s">
        <v>339</v>
      </c>
      <c r="C738" s="26" t="s">
        <v>43</v>
      </c>
      <c r="D738" s="27" t="s">
        <v>44</v>
      </c>
      <c r="E738" s="28">
        <v>3323</v>
      </c>
      <c r="F738" s="18">
        <v>48.27</v>
      </c>
      <c r="G738" s="18">
        <v>47.89</v>
      </c>
      <c r="H738" s="98">
        <v>0</v>
      </c>
      <c r="I738" s="18">
        <f t="shared" si="33"/>
        <v>47.89</v>
      </c>
      <c r="J738" s="18">
        <f t="shared" si="34"/>
        <v>-0.38000000000000256</v>
      </c>
      <c r="K738" s="96">
        <v>0</v>
      </c>
      <c r="L738" s="19">
        <f t="shared" si="35"/>
        <v>0</v>
      </c>
    </row>
    <row r="739" spans="1:13" x14ac:dyDescent="0.2">
      <c r="A739" s="20" t="s">
        <v>338</v>
      </c>
      <c r="B739" s="21" t="s">
        <v>339</v>
      </c>
      <c r="C739" s="26" t="s">
        <v>45</v>
      </c>
      <c r="D739" s="27" t="s">
        <v>46</v>
      </c>
      <c r="E739" s="28">
        <v>3325</v>
      </c>
      <c r="F739" s="18">
        <v>60.85</v>
      </c>
      <c r="G739" s="18">
        <v>60.47</v>
      </c>
      <c r="H739" s="98">
        <v>0</v>
      </c>
      <c r="I739" s="18">
        <f t="shared" si="33"/>
        <v>60.47</v>
      </c>
      <c r="J739" s="18">
        <f t="shared" si="34"/>
        <v>-0.38000000000000256</v>
      </c>
      <c r="K739" s="96">
        <v>2844</v>
      </c>
      <c r="L739" s="19">
        <f t="shared" si="35"/>
        <v>-1080.7200000000073</v>
      </c>
    </row>
    <row r="740" spans="1:13" x14ac:dyDescent="0.2">
      <c r="A740" s="20" t="s">
        <v>338</v>
      </c>
      <c r="B740" s="21" t="s">
        <v>339</v>
      </c>
      <c r="C740" s="26" t="s">
        <v>47</v>
      </c>
      <c r="D740" s="27" t="s">
        <v>48</v>
      </c>
      <c r="E740" s="28">
        <v>3327</v>
      </c>
      <c r="F740" s="18">
        <v>67.25</v>
      </c>
      <c r="G740" s="18">
        <v>66.87</v>
      </c>
      <c r="H740" s="98">
        <v>0</v>
      </c>
      <c r="I740" s="18">
        <f t="shared" si="33"/>
        <v>66.87</v>
      </c>
      <c r="J740" s="18">
        <f t="shared" si="34"/>
        <v>-0.37999999999999545</v>
      </c>
      <c r="K740" s="96">
        <v>825</v>
      </c>
      <c r="L740" s="19">
        <f t="shared" si="35"/>
        <v>-313.49999999999625</v>
      </c>
    </row>
    <row r="741" spans="1:13" x14ac:dyDescent="0.2">
      <c r="A741" s="20" t="s">
        <v>338</v>
      </c>
      <c r="B741" s="21" t="s">
        <v>339</v>
      </c>
      <c r="C741" s="26" t="s">
        <v>49</v>
      </c>
      <c r="D741" s="27" t="s">
        <v>50</v>
      </c>
      <c r="E741" s="28">
        <v>3329</v>
      </c>
      <c r="F741" s="18">
        <v>71.789999999999992</v>
      </c>
      <c r="G741" s="18">
        <v>71.41</v>
      </c>
      <c r="H741" s="98">
        <v>0</v>
      </c>
      <c r="I741" s="18">
        <f t="shared" si="33"/>
        <v>71.41</v>
      </c>
      <c r="J741" s="18">
        <f t="shared" si="34"/>
        <v>-0.37999999999999545</v>
      </c>
      <c r="K741" s="96">
        <v>688</v>
      </c>
      <c r="L741" s="19">
        <f t="shared" si="35"/>
        <v>-261.43999999999687</v>
      </c>
    </row>
    <row r="742" spans="1:13" x14ac:dyDescent="0.2">
      <c r="A742" s="20" t="s">
        <v>338</v>
      </c>
      <c r="B742" s="21" t="s">
        <v>339</v>
      </c>
      <c r="C742" s="29" t="s">
        <v>51</v>
      </c>
      <c r="D742" s="30" t="s">
        <v>52</v>
      </c>
      <c r="E742" s="28">
        <v>3331</v>
      </c>
      <c r="F742" s="18">
        <v>79.47</v>
      </c>
      <c r="G742" s="18">
        <v>79.09</v>
      </c>
      <c r="H742" s="98">
        <v>0</v>
      </c>
      <c r="I742" s="18">
        <f t="shared" si="33"/>
        <v>79.09</v>
      </c>
      <c r="J742" s="18">
        <f t="shared" si="34"/>
        <v>-0.37999999999999545</v>
      </c>
      <c r="K742" s="96">
        <v>0</v>
      </c>
      <c r="L742" s="19">
        <f t="shared" si="35"/>
        <v>0</v>
      </c>
    </row>
    <row r="743" spans="1:13" x14ac:dyDescent="0.2">
      <c r="A743" s="20" t="s">
        <v>340</v>
      </c>
      <c r="B743" s="21" t="s">
        <v>341</v>
      </c>
      <c r="C743" s="26" t="s">
        <v>21</v>
      </c>
      <c r="D743" s="27" t="s">
        <v>22</v>
      </c>
      <c r="E743" s="28">
        <v>3301</v>
      </c>
      <c r="F743" s="18">
        <v>139.29</v>
      </c>
      <c r="G743" s="18">
        <v>135.51</v>
      </c>
      <c r="H743" s="98">
        <v>0</v>
      </c>
      <c r="I743" s="18">
        <f t="shared" ref="I743:I806" si="36">+G743+H743</f>
        <v>135.51</v>
      </c>
      <c r="J743" s="18">
        <f t="shared" ref="J743:J806" si="37">+I743-F743</f>
        <v>-3.7800000000000011</v>
      </c>
      <c r="K743" s="96">
        <v>0</v>
      </c>
      <c r="L743" s="19">
        <f t="shared" ref="L743:L806" si="38">+J743*K743</f>
        <v>0</v>
      </c>
      <c r="M743">
        <v>-52625.160000000011</v>
      </c>
    </row>
    <row r="744" spans="1:13" x14ac:dyDescent="0.2">
      <c r="A744" s="20" t="s">
        <v>340</v>
      </c>
      <c r="B744" s="21" t="s">
        <v>341</v>
      </c>
      <c r="C744" s="26" t="s">
        <v>23</v>
      </c>
      <c r="D744" s="27" t="s">
        <v>24</v>
      </c>
      <c r="E744" s="28">
        <v>3303</v>
      </c>
      <c r="F744" s="18">
        <v>151.87</v>
      </c>
      <c r="G744" s="18">
        <v>148.09</v>
      </c>
      <c r="H744" s="98">
        <v>0</v>
      </c>
      <c r="I744" s="18">
        <f t="shared" si="36"/>
        <v>148.09</v>
      </c>
      <c r="J744" s="18">
        <f t="shared" si="37"/>
        <v>-3.7800000000000011</v>
      </c>
      <c r="K744" s="96">
        <v>0</v>
      </c>
      <c r="L744" s="19">
        <f t="shared" si="38"/>
        <v>0</v>
      </c>
    </row>
    <row r="745" spans="1:13" x14ac:dyDescent="0.2">
      <c r="A745" s="20" t="s">
        <v>340</v>
      </c>
      <c r="B745" s="21" t="s">
        <v>341</v>
      </c>
      <c r="C745" s="26" t="s">
        <v>25</v>
      </c>
      <c r="D745" s="27" t="s">
        <v>26</v>
      </c>
      <c r="E745" s="28">
        <v>3305</v>
      </c>
      <c r="F745" s="18">
        <v>136.03</v>
      </c>
      <c r="G745" s="18">
        <v>132.25</v>
      </c>
      <c r="H745" s="98">
        <v>0</v>
      </c>
      <c r="I745" s="18">
        <f t="shared" si="36"/>
        <v>132.25</v>
      </c>
      <c r="J745" s="18">
        <f t="shared" si="37"/>
        <v>-3.7800000000000011</v>
      </c>
      <c r="K745" s="96">
        <v>0</v>
      </c>
      <c r="L745" s="19">
        <f t="shared" si="38"/>
        <v>0</v>
      </c>
    </row>
    <row r="746" spans="1:13" x14ac:dyDescent="0.2">
      <c r="A746" s="20" t="s">
        <v>340</v>
      </c>
      <c r="B746" s="21" t="s">
        <v>341</v>
      </c>
      <c r="C746" s="26" t="s">
        <v>27</v>
      </c>
      <c r="D746" s="27" t="s">
        <v>28</v>
      </c>
      <c r="E746" s="28">
        <v>3307</v>
      </c>
      <c r="F746" s="18">
        <v>148.6</v>
      </c>
      <c r="G746" s="18">
        <v>144.82</v>
      </c>
      <c r="H746" s="98">
        <v>0</v>
      </c>
      <c r="I746" s="18">
        <f t="shared" si="36"/>
        <v>144.82</v>
      </c>
      <c r="J746" s="18">
        <f t="shared" si="37"/>
        <v>-3.7800000000000011</v>
      </c>
      <c r="K746" s="96">
        <v>0</v>
      </c>
      <c r="L746" s="19">
        <f t="shared" si="38"/>
        <v>0</v>
      </c>
    </row>
    <row r="747" spans="1:13" x14ac:dyDescent="0.2">
      <c r="A747" s="20" t="s">
        <v>340</v>
      </c>
      <c r="B747" s="21" t="s">
        <v>341</v>
      </c>
      <c r="C747" s="26" t="s">
        <v>29</v>
      </c>
      <c r="D747" s="27" t="s">
        <v>30</v>
      </c>
      <c r="E747" s="28">
        <v>3309</v>
      </c>
      <c r="F747" s="18">
        <v>90.26</v>
      </c>
      <c r="G747" s="18">
        <v>86.48</v>
      </c>
      <c r="H747" s="98">
        <v>0</v>
      </c>
      <c r="I747" s="18">
        <f t="shared" si="36"/>
        <v>86.48</v>
      </c>
      <c r="J747" s="18">
        <f t="shared" si="37"/>
        <v>-3.7800000000000011</v>
      </c>
      <c r="K747" s="96">
        <v>474</v>
      </c>
      <c r="L747" s="19">
        <f t="shared" si="38"/>
        <v>-1791.7200000000005</v>
      </c>
    </row>
    <row r="748" spans="1:13" x14ac:dyDescent="0.2">
      <c r="A748" s="20" t="s">
        <v>340</v>
      </c>
      <c r="B748" s="21" t="s">
        <v>341</v>
      </c>
      <c r="C748" s="26" t="s">
        <v>31</v>
      </c>
      <c r="D748" s="27" t="s">
        <v>32</v>
      </c>
      <c r="E748" s="28">
        <v>3311</v>
      </c>
      <c r="F748" s="18">
        <v>117.54</v>
      </c>
      <c r="G748" s="18">
        <v>113.76</v>
      </c>
      <c r="H748" s="98">
        <v>0</v>
      </c>
      <c r="I748" s="18">
        <f t="shared" si="36"/>
        <v>113.76</v>
      </c>
      <c r="J748" s="18">
        <f t="shared" si="37"/>
        <v>-3.7800000000000011</v>
      </c>
      <c r="K748" s="96">
        <v>127</v>
      </c>
      <c r="L748" s="19">
        <f t="shared" si="38"/>
        <v>-480.06000000000017</v>
      </c>
    </row>
    <row r="749" spans="1:13" x14ac:dyDescent="0.2">
      <c r="A749" s="20" t="s">
        <v>340</v>
      </c>
      <c r="B749" s="21" t="s">
        <v>341</v>
      </c>
      <c r="C749" s="26" t="s">
        <v>33</v>
      </c>
      <c r="D749" s="27" t="s">
        <v>34</v>
      </c>
      <c r="E749" s="28">
        <v>3313</v>
      </c>
      <c r="F749" s="18">
        <v>125.39</v>
      </c>
      <c r="G749" s="18">
        <v>121.61</v>
      </c>
      <c r="H749" s="98">
        <v>0</v>
      </c>
      <c r="I749" s="18">
        <f t="shared" si="36"/>
        <v>121.61</v>
      </c>
      <c r="J749" s="18">
        <f t="shared" si="37"/>
        <v>-3.7800000000000011</v>
      </c>
      <c r="K749" s="96">
        <v>0</v>
      </c>
      <c r="L749" s="19">
        <f t="shared" si="38"/>
        <v>0</v>
      </c>
    </row>
    <row r="750" spans="1:13" x14ac:dyDescent="0.2">
      <c r="A750" s="20" t="s">
        <v>340</v>
      </c>
      <c r="B750" s="21" t="s">
        <v>341</v>
      </c>
      <c r="C750" s="26" t="s">
        <v>35</v>
      </c>
      <c r="D750" s="27" t="s">
        <v>36</v>
      </c>
      <c r="E750" s="28">
        <v>3315</v>
      </c>
      <c r="F750" s="18">
        <v>143.41</v>
      </c>
      <c r="G750" s="18">
        <v>139.63</v>
      </c>
      <c r="H750" s="98">
        <v>0</v>
      </c>
      <c r="I750" s="18">
        <f t="shared" si="36"/>
        <v>139.63</v>
      </c>
      <c r="J750" s="18">
        <f t="shared" si="37"/>
        <v>-3.7800000000000011</v>
      </c>
      <c r="K750" s="96">
        <v>0</v>
      </c>
      <c r="L750" s="19">
        <f t="shared" si="38"/>
        <v>0</v>
      </c>
    </row>
    <row r="751" spans="1:13" x14ac:dyDescent="0.2">
      <c r="A751" s="20" t="s">
        <v>340</v>
      </c>
      <c r="B751" s="21" t="s">
        <v>341</v>
      </c>
      <c r="C751" s="26" t="s">
        <v>37</v>
      </c>
      <c r="D751" s="27" t="s">
        <v>38</v>
      </c>
      <c r="E751" s="28">
        <v>3317</v>
      </c>
      <c r="F751" s="18">
        <v>89.72</v>
      </c>
      <c r="G751" s="18">
        <v>85.94</v>
      </c>
      <c r="H751" s="98">
        <v>0</v>
      </c>
      <c r="I751" s="18">
        <f t="shared" si="36"/>
        <v>85.94</v>
      </c>
      <c r="J751" s="18">
        <f t="shared" si="37"/>
        <v>-3.7800000000000011</v>
      </c>
      <c r="K751" s="96">
        <v>0</v>
      </c>
      <c r="L751" s="19">
        <f t="shared" si="38"/>
        <v>0</v>
      </c>
    </row>
    <row r="752" spans="1:13" x14ac:dyDescent="0.2">
      <c r="A752" s="20" t="s">
        <v>340</v>
      </c>
      <c r="B752" s="21" t="s">
        <v>341</v>
      </c>
      <c r="C752" s="26" t="s">
        <v>39</v>
      </c>
      <c r="D752" s="27" t="s">
        <v>40</v>
      </c>
      <c r="E752" s="28">
        <v>3319</v>
      </c>
      <c r="F752" s="18">
        <v>109.08</v>
      </c>
      <c r="G752" s="18">
        <v>105.3</v>
      </c>
      <c r="H752" s="98">
        <v>0</v>
      </c>
      <c r="I752" s="18">
        <f t="shared" si="36"/>
        <v>105.3</v>
      </c>
      <c r="J752" s="18">
        <f t="shared" si="37"/>
        <v>-3.7800000000000011</v>
      </c>
      <c r="K752" s="96">
        <v>1774</v>
      </c>
      <c r="L752" s="19">
        <f t="shared" si="38"/>
        <v>-6705.7200000000021</v>
      </c>
    </row>
    <row r="753" spans="1:13" x14ac:dyDescent="0.2">
      <c r="A753" s="20" t="s">
        <v>340</v>
      </c>
      <c r="B753" s="21" t="s">
        <v>341</v>
      </c>
      <c r="C753" s="26" t="s">
        <v>41</v>
      </c>
      <c r="D753" s="27" t="s">
        <v>42</v>
      </c>
      <c r="E753" s="28">
        <v>3321</v>
      </c>
      <c r="F753" s="18">
        <v>121.6</v>
      </c>
      <c r="G753" s="18">
        <v>117.82</v>
      </c>
      <c r="H753" s="98">
        <v>0</v>
      </c>
      <c r="I753" s="18">
        <f t="shared" si="36"/>
        <v>117.82</v>
      </c>
      <c r="J753" s="18">
        <f t="shared" si="37"/>
        <v>-3.7800000000000011</v>
      </c>
      <c r="K753" s="96">
        <v>13</v>
      </c>
      <c r="L753" s="19">
        <f t="shared" si="38"/>
        <v>-49.140000000000015</v>
      </c>
    </row>
    <row r="754" spans="1:13" x14ac:dyDescent="0.2">
      <c r="A754" s="20" t="s">
        <v>340</v>
      </c>
      <c r="B754" s="21" t="s">
        <v>341</v>
      </c>
      <c r="C754" s="26" t="s">
        <v>43</v>
      </c>
      <c r="D754" s="27" t="s">
        <v>44</v>
      </c>
      <c r="E754" s="28">
        <v>3323</v>
      </c>
      <c r="F754" s="18">
        <v>75.849999999999994</v>
      </c>
      <c r="G754" s="18">
        <v>72.069999999999993</v>
      </c>
      <c r="H754" s="98">
        <v>0</v>
      </c>
      <c r="I754" s="18">
        <f t="shared" si="36"/>
        <v>72.069999999999993</v>
      </c>
      <c r="J754" s="18">
        <f t="shared" si="37"/>
        <v>-3.7800000000000011</v>
      </c>
      <c r="K754" s="96">
        <v>120</v>
      </c>
      <c r="L754" s="19">
        <f t="shared" si="38"/>
        <v>-453.60000000000014</v>
      </c>
    </row>
    <row r="755" spans="1:13" x14ac:dyDescent="0.2">
      <c r="A755" s="20" t="s">
        <v>340</v>
      </c>
      <c r="B755" s="21" t="s">
        <v>341</v>
      </c>
      <c r="C755" s="26" t="s">
        <v>45</v>
      </c>
      <c r="D755" s="27" t="s">
        <v>46</v>
      </c>
      <c r="E755" s="28">
        <v>3325</v>
      </c>
      <c r="F755" s="18">
        <v>97.74</v>
      </c>
      <c r="G755" s="18">
        <v>93.96</v>
      </c>
      <c r="H755" s="98">
        <v>0</v>
      </c>
      <c r="I755" s="18">
        <f t="shared" si="36"/>
        <v>93.96</v>
      </c>
      <c r="J755" s="18">
        <f t="shared" si="37"/>
        <v>-3.7800000000000011</v>
      </c>
      <c r="K755" s="96">
        <v>8443</v>
      </c>
      <c r="L755" s="19">
        <f t="shared" si="38"/>
        <v>-31914.540000000008</v>
      </c>
    </row>
    <row r="756" spans="1:13" x14ac:dyDescent="0.2">
      <c r="A756" s="20" t="s">
        <v>340</v>
      </c>
      <c r="B756" s="21" t="s">
        <v>341</v>
      </c>
      <c r="C756" s="26" t="s">
        <v>47</v>
      </c>
      <c r="D756" s="27" t="s">
        <v>48</v>
      </c>
      <c r="E756" s="28">
        <v>3327</v>
      </c>
      <c r="F756" s="18">
        <v>109.08</v>
      </c>
      <c r="G756" s="18">
        <v>105.3</v>
      </c>
      <c r="H756" s="98">
        <v>0</v>
      </c>
      <c r="I756" s="18">
        <f t="shared" si="36"/>
        <v>105.3</v>
      </c>
      <c r="J756" s="18">
        <f t="shared" si="37"/>
        <v>-3.7800000000000011</v>
      </c>
      <c r="K756" s="96">
        <v>1444</v>
      </c>
      <c r="L756" s="19">
        <f t="shared" si="38"/>
        <v>-5458.3200000000015</v>
      </c>
    </row>
    <row r="757" spans="1:13" x14ac:dyDescent="0.2">
      <c r="A757" s="20" t="s">
        <v>340</v>
      </c>
      <c r="B757" s="21" t="s">
        <v>341</v>
      </c>
      <c r="C757" s="26" t="s">
        <v>49</v>
      </c>
      <c r="D757" s="27" t="s">
        <v>50</v>
      </c>
      <c r="E757" s="28">
        <v>3329</v>
      </c>
      <c r="F757" s="18">
        <v>117.02</v>
      </c>
      <c r="G757" s="18">
        <v>113.24</v>
      </c>
      <c r="H757" s="98">
        <v>0</v>
      </c>
      <c r="I757" s="18">
        <f t="shared" si="36"/>
        <v>113.24</v>
      </c>
      <c r="J757" s="18">
        <f t="shared" si="37"/>
        <v>-3.7800000000000011</v>
      </c>
      <c r="K757" s="96">
        <v>1090</v>
      </c>
      <c r="L757" s="19">
        <f t="shared" si="38"/>
        <v>-4120.2000000000016</v>
      </c>
    </row>
    <row r="758" spans="1:13" x14ac:dyDescent="0.2">
      <c r="A758" s="20" t="s">
        <v>340</v>
      </c>
      <c r="B758" s="21" t="s">
        <v>341</v>
      </c>
      <c r="C758" s="29" t="s">
        <v>51</v>
      </c>
      <c r="D758" s="30" t="s">
        <v>52</v>
      </c>
      <c r="E758" s="28">
        <v>3331</v>
      </c>
      <c r="F758" s="18">
        <v>130.79</v>
      </c>
      <c r="G758" s="18">
        <v>127.01</v>
      </c>
      <c r="H758" s="98">
        <v>0</v>
      </c>
      <c r="I758" s="18">
        <f t="shared" si="36"/>
        <v>127.01</v>
      </c>
      <c r="J758" s="18">
        <f t="shared" si="37"/>
        <v>-3.7799999999999869</v>
      </c>
      <c r="K758" s="96">
        <v>437</v>
      </c>
      <c r="L758" s="19">
        <f t="shared" si="38"/>
        <v>-1651.8599999999942</v>
      </c>
    </row>
    <row r="759" spans="1:13" x14ac:dyDescent="0.2">
      <c r="A759" s="12" t="s">
        <v>155</v>
      </c>
      <c r="B759" s="12" t="s">
        <v>156</v>
      </c>
      <c r="C759" s="26" t="s">
        <v>21</v>
      </c>
      <c r="D759" s="27" t="s">
        <v>22</v>
      </c>
      <c r="E759" s="28">
        <v>3301</v>
      </c>
      <c r="F759" s="18">
        <v>86.56</v>
      </c>
      <c r="G759" s="18">
        <v>85.84</v>
      </c>
      <c r="H759" s="98">
        <v>0</v>
      </c>
      <c r="I759" s="18">
        <f t="shared" si="36"/>
        <v>85.84</v>
      </c>
      <c r="J759" s="18">
        <f t="shared" si="37"/>
        <v>-0.71999999999999886</v>
      </c>
      <c r="K759" s="96">
        <v>906</v>
      </c>
      <c r="L759" s="18">
        <f t="shared" si="38"/>
        <v>-652.31999999999903</v>
      </c>
      <c r="M759" s="40">
        <v>-6094.0799999999908</v>
      </c>
    </row>
    <row r="760" spans="1:13" x14ac:dyDescent="0.2">
      <c r="A760" s="12" t="s">
        <v>155</v>
      </c>
      <c r="B760" s="12" t="s">
        <v>156</v>
      </c>
      <c r="C760" s="26" t="s">
        <v>23</v>
      </c>
      <c r="D760" s="27" t="s">
        <v>24</v>
      </c>
      <c r="E760" s="28">
        <v>3303</v>
      </c>
      <c r="F760" s="18">
        <v>93.77</v>
      </c>
      <c r="G760" s="18">
        <v>93.05</v>
      </c>
      <c r="H760" s="98">
        <v>0</v>
      </c>
      <c r="I760" s="18">
        <f t="shared" si="36"/>
        <v>93.05</v>
      </c>
      <c r="J760" s="18">
        <f t="shared" si="37"/>
        <v>-0.71999999999999886</v>
      </c>
      <c r="K760" s="96">
        <v>153</v>
      </c>
      <c r="L760" s="18">
        <f t="shared" si="38"/>
        <v>-110.15999999999983</v>
      </c>
    </row>
    <row r="761" spans="1:13" x14ac:dyDescent="0.2">
      <c r="A761" s="12" t="s">
        <v>155</v>
      </c>
      <c r="B761" s="12" t="s">
        <v>156</v>
      </c>
      <c r="C761" s="26" t="s">
        <v>25</v>
      </c>
      <c r="D761" s="27" t="s">
        <v>26</v>
      </c>
      <c r="E761" s="28">
        <v>3305</v>
      </c>
      <c r="F761" s="18">
        <v>84.679999999999993</v>
      </c>
      <c r="G761" s="18">
        <v>83.96</v>
      </c>
      <c r="H761" s="98">
        <v>0</v>
      </c>
      <c r="I761" s="18">
        <f t="shared" si="36"/>
        <v>83.96</v>
      </c>
      <c r="J761" s="18">
        <f t="shared" si="37"/>
        <v>-0.71999999999999886</v>
      </c>
      <c r="K761" s="96">
        <v>0</v>
      </c>
      <c r="L761" s="18">
        <f t="shared" si="38"/>
        <v>0</v>
      </c>
    </row>
    <row r="762" spans="1:13" x14ac:dyDescent="0.2">
      <c r="A762" s="12" t="s">
        <v>155</v>
      </c>
      <c r="B762" s="12" t="s">
        <v>156</v>
      </c>
      <c r="C762" s="26" t="s">
        <v>27</v>
      </c>
      <c r="D762" s="27" t="s">
        <v>28</v>
      </c>
      <c r="E762" s="28">
        <v>3307</v>
      </c>
      <c r="F762" s="18">
        <v>92.44</v>
      </c>
      <c r="G762" s="18">
        <v>91.72</v>
      </c>
      <c r="H762" s="98">
        <v>0</v>
      </c>
      <c r="I762" s="18">
        <f t="shared" si="36"/>
        <v>91.72</v>
      </c>
      <c r="J762" s="18">
        <f t="shared" si="37"/>
        <v>-0.71999999999999886</v>
      </c>
      <c r="K762" s="96">
        <v>0</v>
      </c>
      <c r="L762" s="18">
        <f t="shared" si="38"/>
        <v>0</v>
      </c>
    </row>
    <row r="763" spans="1:13" x14ac:dyDescent="0.2">
      <c r="A763" s="12" t="s">
        <v>155</v>
      </c>
      <c r="B763" s="12" t="s">
        <v>156</v>
      </c>
      <c r="C763" s="26" t="s">
        <v>29</v>
      </c>
      <c r="D763" s="27" t="s">
        <v>30</v>
      </c>
      <c r="E763" s="28">
        <v>3309</v>
      </c>
      <c r="F763" s="18">
        <v>58.19</v>
      </c>
      <c r="G763" s="18">
        <v>57.47</v>
      </c>
      <c r="H763" s="98">
        <v>0</v>
      </c>
      <c r="I763" s="18">
        <f t="shared" si="36"/>
        <v>57.47</v>
      </c>
      <c r="J763" s="18">
        <f t="shared" si="37"/>
        <v>-0.71999999999999886</v>
      </c>
      <c r="K763" s="96">
        <v>1921</v>
      </c>
      <c r="L763" s="18">
        <f t="shared" si="38"/>
        <v>-1383.1199999999978</v>
      </c>
    </row>
    <row r="764" spans="1:13" x14ac:dyDescent="0.2">
      <c r="A764" s="12" t="s">
        <v>155</v>
      </c>
      <c r="B764" s="12" t="s">
        <v>156</v>
      </c>
      <c r="C764" s="26" t="s">
        <v>31</v>
      </c>
      <c r="D764" s="27" t="s">
        <v>32</v>
      </c>
      <c r="E764" s="28">
        <v>3311</v>
      </c>
      <c r="F764" s="18">
        <v>73.78</v>
      </c>
      <c r="G764" s="18">
        <v>73.06</v>
      </c>
      <c r="H764" s="98">
        <v>0</v>
      </c>
      <c r="I764" s="18">
        <f t="shared" si="36"/>
        <v>73.06</v>
      </c>
      <c r="J764" s="18">
        <f t="shared" si="37"/>
        <v>-0.71999999999999886</v>
      </c>
      <c r="K764" s="96">
        <v>1081</v>
      </c>
      <c r="L764" s="18">
        <f t="shared" si="38"/>
        <v>-778.3199999999988</v>
      </c>
    </row>
    <row r="765" spans="1:13" x14ac:dyDescent="0.2">
      <c r="A765" s="12" t="s">
        <v>155</v>
      </c>
      <c r="B765" s="12" t="s">
        <v>156</v>
      </c>
      <c r="C765" s="26" t="s">
        <v>33</v>
      </c>
      <c r="D765" s="27" t="s">
        <v>34</v>
      </c>
      <c r="E765" s="28">
        <v>3313</v>
      </c>
      <c r="F765" s="18">
        <v>78.3</v>
      </c>
      <c r="G765" s="18">
        <v>77.58</v>
      </c>
      <c r="H765" s="98">
        <v>0</v>
      </c>
      <c r="I765" s="18">
        <f t="shared" si="36"/>
        <v>77.58</v>
      </c>
      <c r="J765" s="18">
        <f t="shared" si="37"/>
        <v>-0.71999999999999886</v>
      </c>
      <c r="K765" s="96">
        <v>0</v>
      </c>
      <c r="L765" s="18">
        <f t="shared" si="38"/>
        <v>0</v>
      </c>
    </row>
    <row r="766" spans="1:13" x14ac:dyDescent="0.2">
      <c r="A766" s="12" t="s">
        <v>155</v>
      </c>
      <c r="B766" s="12" t="s">
        <v>156</v>
      </c>
      <c r="C766" s="26" t="s">
        <v>35</v>
      </c>
      <c r="D766" s="27" t="s">
        <v>36</v>
      </c>
      <c r="E766" s="28">
        <v>3315</v>
      </c>
      <c r="F766" s="18">
        <v>88.87</v>
      </c>
      <c r="G766" s="18">
        <v>88.15</v>
      </c>
      <c r="H766" s="98">
        <v>0</v>
      </c>
      <c r="I766" s="18">
        <f t="shared" si="36"/>
        <v>88.15</v>
      </c>
      <c r="J766" s="18">
        <f t="shared" si="37"/>
        <v>-0.71999999999999886</v>
      </c>
      <c r="K766" s="96">
        <v>116</v>
      </c>
      <c r="L766" s="18">
        <f t="shared" si="38"/>
        <v>-83.519999999999868</v>
      </c>
    </row>
    <row r="767" spans="1:13" x14ac:dyDescent="0.2">
      <c r="A767" s="12" t="s">
        <v>155</v>
      </c>
      <c r="B767" s="12" t="s">
        <v>156</v>
      </c>
      <c r="C767" s="26" t="s">
        <v>37</v>
      </c>
      <c r="D767" s="27" t="s">
        <v>38</v>
      </c>
      <c r="E767" s="28">
        <v>3317</v>
      </c>
      <c r="F767" s="18">
        <v>57.769999999999996</v>
      </c>
      <c r="G767" s="18">
        <v>57.05</v>
      </c>
      <c r="H767" s="98">
        <v>0</v>
      </c>
      <c r="I767" s="18">
        <f t="shared" si="36"/>
        <v>57.05</v>
      </c>
      <c r="J767" s="18">
        <f t="shared" si="37"/>
        <v>-0.71999999999999886</v>
      </c>
      <c r="K767" s="96">
        <v>0</v>
      </c>
      <c r="L767" s="18">
        <f t="shared" si="38"/>
        <v>0</v>
      </c>
    </row>
    <row r="768" spans="1:13" x14ac:dyDescent="0.2">
      <c r="A768" s="12" t="s">
        <v>155</v>
      </c>
      <c r="B768" s="12" t="s">
        <v>156</v>
      </c>
      <c r="C768" s="26" t="s">
        <v>39</v>
      </c>
      <c r="D768" s="27" t="s">
        <v>40</v>
      </c>
      <c r="E768" s="28">
        <v>3319</v>
      </c>
      <c r="F768" s="18">
        <v>68.789999999999992</v>
      </c>
      <c r="G768" s="18">
        <v>68.069999999999993</v>
      </c>
      <c r="H768" s="98">
        <v>0</v>
      </c>
      <c r="I768" s="18">
        <f t="shared" si="36"/>
        <v>68.069999999999993</v>
      </c>
      <c r="J768" s="18">
        <f t="shared" si="37"/>
        <v>-0.71999999999999886</v>
      </c>
      <c r="K768" s="96">
        <v>275</v>
      </c>
      <c r="L768" s="18">
        <f t="shared" si="38"/>
        <v>-197.99999999999969</v>
      </c>
    </row>
    <row r="769" spans="1:13" x14ac:dyDescent="0.2">
      <c r="A769" s="12" t="s">
        <v>155</v>
      </c>
      <c r="B769" s="12" t="s">
        <v>156</v>
      </c>
      <c r="C769" s="26" t="s">
        <v>41</v>
      </c>
      <c r="D769" s="27" t="s">
        <v>42</v>
      </c>
      <c r="E769" s="28">
        <v>3321</v>
      </c>
      <c r="F769" s="18">
        <v>76.02</v>
      </c>
      <c r="G769" s="18">
        <v>75.3</v>
      </c>
      <c r="H769" s="98">
        <v>0</v>
      </c>
      <c r="I769" s="18">
        <f t="shared" si="36"/>
        <v>75.3</v>
      </c>
      <c r="J769" s="18">
        <f t="shared" si="37"/>
        <v>-0.71999999999999886</v>
      </c>
      <c r="K769" s="96">
        <v>0</v>
      </c>
      <c r="L769" s="18">
        <f t="shared" si="38"/>
        <v>0</v>
      </c>
    </row>
    <row r="770" spans="1:13" x14ac:dyDescent="0.2">
      <c r="A770" s="12" t="s">
        <v>155</v>
      </c>
      <c r="B770" s="12" t="s">
        <v>156</v>
      </c>
      <c r="C770" s="26" t="s">
        <v>43</v>
      </c>
      <c r="D770" s="27" t="s">
        <v>44</v>
      </c>
      <c r="E770" s="28">
        <v>3323</v>
      </c>
      <c r="F770" s="18">
        <v>49.74</v>
      </c>
      <c r="G770" s="18">
        <v>49.02</v>
      </c>
      <c r="H770" s="98">
        <v>0</v>
      </c>
      <c r="I770" s="18">
        <f t="shared" si="36"/>
        <v>49.02</v>
      </c>
      <c r="J770" s="18">
        <f t="shared" si="37"/>
        <v>-0.71999999999999886</v>
      </c>
      <c r="K770" s="96">
        <v>36</v>
      </c>
      <c r="L770" s="18">
        <f t="shared" si="38"/>
        <v>-25.919999999999959</v>
      </c>
    </row>
    <row r="771" spans="1:13" x14ac:dyDescent="0.2">
      <c r="A771" s="12" t="s">
        <v>155</v>
      </c>
      <c r="B771" s="12" t="s">
        <v>156</v>
      </c>
      <c r="C771" s="26" t="s">
        <v>45</v>
      </c>
      <c r="D771" s="27" t="s">
        <v>46</v>
      </c>
      <c r="E771" s="28">
        <v>3325</v>
      </c>
      <c r="F771" s="18">
        <v>62.33</v>
      </c>
      <c r="G771" s="18">
        <v>61.61</v>
      </c>
      <c r="H771" s="98">
        <v>0</v>
      </c>
      <c r="I771" s="18">
        <f t="shared" si="36"/>
        <v>61.61</v>
      </c>
      <c r="J771" s="18">
        <f t="shared" si="37"/>
        <v>-0.71999999999999886</v>
      </c>
      <c r="K771" s="96">
        <v>3725</v>
      </c>
      <c r="L771" s="18">
        <f t="shared" si="38"/>
        <v>-2681.9999999999959</v>
      </c>
    </row>
    <row r="772" spans="1:13" x14ac:dyDescent="0.2">
      <c r="A772" s="12" t="s">
        <v>155</v>
      </c>
      <c r="B772" s="12" t="s">
        <v>156</v>
      </c>
      <c r="C772" s="26" t="s">
        <v>47</v>
      </c>
      <c r="D772" s="27" t="s">
        <v>48</v>
      </c>
      <c r="E772" s="28">
        <v>3327</v>
      </c>
      <c r="F772" s="18">
        <v>68.789999999999992</v>
      </c>
      <c r="G772" s="18">
        <v>68.069999999999993</v>
      </c>
      <c r="H772" s="98">
        <v>0</v>
      </c>
      <c r="I772" s="18">
        <f t="shared" si="36"/>
        <v>68.069999999999993</v>
      </c>
      <c r="J772" s="18">
        <f t="shared" si="37"/>
        <v>-0.71999999999999886</v>
      </c>
      <c r="K772" s="96">
        <v>135</v>
      </c>
      <c r="L772" s="18">
        <f t="shared" si="38"/>
        <v>-97.199999999999847</v>
      </c>
    </row>
    <row r="773" spans="1:13" x14ac:dyDescent="0.2">
      <c r="A773" s="12" t="s">
        <v>155</v>
      </c>
      <c r="B773" s="12" t="s">
        <v>156</v>
      </c>
      <c r="C773" s="26" t="s">
        <v>49</v>
      </c>
      <c r="D773" s="27" t="s">
        <v>50</v>
      </c>
      <c r="E773" s="28">
        <v>3329</v>
      </c>
      <c r="F773" s="18">
        <v>73.38</v>
      </c>
      <c r="G773" s="18">
        <v>72.66</v>
      </c>
      <c r="H773" s="98">
        <v>0</v>
      </c>
      <c r="I773" s="18">
        <f t="shared" si="36"/>
        <v>72.66</v>
      </c>
      <c r="J773" s="18">
        <f t="shared" si="37"/>
        <v>-0.71999999999999886</v>
      </c>
      <c r="K773" s="96">
        <v>116</v>
      </c>
      <c r="L773" s="18">
        <f t="shared" si="38"/>
        <v>-83.519999999999868</v>
      </c>
    </row>
    <row r="774" spans="1:13" x14ac:dyDescent="0.2">
      <c r="A774" s="12" t="s">
        <v>155</v>
      </c>
      <c r="B774" s="12" t="s">
        <v>156</v>
      </c>
      <c r="C774" s="29" t="s">
        <v>51</v>
      </c>
      <c r="D774" s="30" t="s">
        <v>52</v>
      </c>
      <c r="E774" s="28">
        <v>3331</v>
      </c>
      <c r="F774" s="18">
        <v>81.239999999999995</v>
      </c>
      <c r="G774" s="18">
        <v>80.52</v>
      </c>
      <c r="H774" s="98">
        <v>0</v>
      </c>
      <c r="I774" s="18">
        <f t="shared" si="36"/>
        <v>80.52</v>
      </c>
      <c r="J774" s="18">
        <f t="shared" si="37"/>
        <v>-0.71999999999999886</v>
      </c>
      <c r="K774" s="96">
        <v>0</v>
      </c>
      <c r="L774" s="18">
        <f t="shared" si="38"/>
        <v>0</v>
      </c>
    </row>
    <row r="775" spans="1:13" x14ac:dyDescent="0.2">
      <c r="A775" s="12" t="s">
        <v>246</v>
      </c>
      <c r="B775" s="21" t="s">
        <v>247</v>
      </c>
      <c r="C775" s="26" t="s">
        <v>21</v>
      </c>
      <c r="D775" s="27" t="s">
        <v>22</v>
      </c>
      <c r="E775" s="28">
        <v>3301</v>
      </c>
      <c r="F775" s="18">
        <v>139.29</v>
      </c>
      <c r="G775" s="18">
        <v>135.55791217151923</v>
      </c>
      <c r="H775" s="98">
        <v>0.63705655516186299</v>
      </c>
      <c r="I775" s="18">
        <f t="shared" si="36"/>
        <v>136.19496872668111</v>
      </c>
      <c r="J775" s="18">
        <f t="shared" si="37"/>
        <v>-3.0950312733188809</v>
      </c>
      <c r="K775" s="96">
        <v>259</v>
      </c>
      <c r="L775" s="18">
        <f t="shared" si="38"/>
        <v>-801.61309978959014</v>
      </c>
      <c r="M775" s="40">
        <v>-112117.50787597697</v>
      </c>
    </row>
    <row r="776" spans="1:13" x14ac:dyDescent="0.2">
      <c r="A776" s="12" t="s">
        <v>246</v>
      </c>
      <c r="B776" s="21" t="s">
        <v>247</v>
      </c>
      <c r="C776" s="26" t="s">
        <v>23</v>
      </c>
      <c r="D776" s="27" t="s">
        <v>24</v>
      </c>
      <c r="E776" s="28">
        <v>3303</v>
      </c>
      <c r="F776" s="18">
        <v>151.87</v>
      </c>
      <c r="G776" s="18">
        <v>148.13791217151925</v>
      </c>
      <c r="H776" s="98">
        <v>0.63705655516186299</v>
      </c>
      <c r="I776" s="18">
        <f t="shared" si="36"/>
        <v>148.77496872668112</v>
      </c>
      <c r="J776" s="18">
        <f t="shared" si="37"/>
        <v>-3.0950312733188809</v>
      </c>
      <c r="K776" s="96">
        <v>0</v>
      </c>
      <c r="L776" s="18">
        <f t="shared" si="38"/>
        <v>0</v>
      </c>
    </row>
    <row r="777" spans="1:13" x14ac:dyDescent="0.2">
      <c r="A777" s="12" t="s">
        <v>246</v>
      </c>
      <c r="B777" s="21" t="s">
        <v>247</v>
      </c>
      <c r="C777" s="26" t="s">
        <v>25</v>
      </c>
      <c r="D777" s="27" t="s">
        <v>26</v>
      </c>
      <c r="E777" s="28">
        <v>3305</v>
      </c>
      <c r="F777" s="18">
        <v>136.03</v>
      </c>
      <c r="G777" s="18">
        <v>132.29791217151924</v>
      </c>
      <c r="H777" s="98">
        <v>0.63705655516186299</v>
      </c>
      <c r="I777" s="18">
        <f t="shared" si="36"/>
        <v>132.93496872668112</v>
      </c>
      <c r="J777" s="18">
        <f t="shared" si="37"/>
        <v>-3.0950312733188809</v>
      </c>
      <c r="K777" s="96">
        <v>0</v>
      </c>
      <c r="L777" s="18">
        <f t="shared" si="38"/>
        <v>0</v>
      </c>
    </row>
    <row r="778" spans="1:13" x14ac:dyDescent="0.2">
      <c r="A778" s="12" t="s">
        <v>246</v>
      </c>
      <c r="B778" s="21" t="s">
        <v>247</v>
      </c>
      <c r="C778" s="26" t="s">
        <v>27</v>
      </c>
      <c r="D778" s="27" t="s">
        <v>28</v>
      </c>
      <c r="E778" s="28">
        <v>3307</v>
      </c>
      <c r="F778" s="18">
        <v>148.6</v>
      </c>
      <c r="G778" s="18">
        <v>144.86791217151924</v>
      </c>
      <c r="H778" s="98">
        <v>0.63705655516186299</v>
      </c>
      <c r="I778" s="18">
        <f t="shared" si="36"/>
        <v>145.50496872668111</v>
      </c>
      <c r="J778" s="18">
        <f t="shared" si="37"/>
        <v>-3.0950312733188809</v>
      </c>
      <c r="K778" s="96">
        <v>0</v>
      </c>
      <c r="L778" s="18">
        <f t="shared" si="38"/>
        <v>0</v>
      </c>
    </row>
    <row r="779" spans="1:13" x14ac:dyDescent="0.2">
      <c r="A779" s="12" t="s">
        <v>246</v>
      </c>
      <c r="B779" s="21" t="s">
        <v>247</v>
      </c>
      <c r="C779" s="26" t="s">
        <v>29</v>
      </c>
      <c r="D779" s="27" t="s">
        <v>30</v>
      </c>
      <c r="E779" s="28">
        <v>3309</v>
      </c>
      <c r="F779" s="18">
        <v>90.26</v>
      </c>
      <c r="G779" s="18">
        <v>86.527912171519247</v>
      </c>
      <c r="H779" s="98">
        <v>0.63705655516186299</v>
      </c>
      <c r="I779" s="18">
        <f t="shared" si="36"/>
        <v>87.16496872668111</v>
      </c>
      <c r="J779" s="18">
        <f t="shared" si="37"/>
        <v>-3.0950312733188952</v>
      </c>
      <c r="K779" s="96">
        <v>1487</v>
      </c>
      <c r="L779" s="18">
        <f t="shared" si="38"/>
        <v>-4602.3115034251969</v>
      </c>
    </row>
    <row r="780" spans="1:13" x14ac:dyDescent="0.2">
      <c r="A780" s="12" t="s">
        <v>246</v>
      </c>
      <c r="B780" s="21" t="s">
        <v>247</v>
      </c>
      <c r="C780" s="26" t="s">
        <v>31</v>
      </c>
      <c r="D780" s="27" t="s">
        <v>32</v>
      </c>
      <c r="E780" s="28">
        <v>3311</v>
      </c>
      <c r="F780" s="18">
        <v>117.54</v>
      </c>
      <c r="G780" s="18">
        <v>113.80791217151925</v>
      </c>
      <c r="H780" s="98">
        <v>0.63705655516186299</v>
      </c>
      <c r="I780" s="18">
        <f t="shared" si="36"/>
        <v>114.44496872668111</v>
      </c>
      <c r="J780" s="18">
        <f t="shared" si="37"/>
        <v>-3.0950312733188952</v>
      </c>
      <c r="K780" s="96">
        <v>206</v>
      </c>
      <c r="L780" s="18">
        <f t="shared" si="38"/>
        <v>-637.57644230369237</v>
      </c>
    </row>
    <row r="781" spans="1:13" x14ac:dyDescent="0.2">
      <c r="A781" s="12" t="s">
        <v>246</v>
      </c>
      <c r="B781" s="21" t="s">
        <v>247</v>
      </c>
      <c r="C781" s="26" t="s">
        <v>33</v>
      </c>
      <c r="D781" s="27" t="s">
        <v>34</v>
      </c>
      <c r="E781" s="28">
        <v>3313</v>
      </c>
      <c r="F781" s="18">
        <v>125.39</v>
      </c>
      <c r="G781" s="18">
        <v>121.65791217151924</v>
      </c>
      <c r="H781" s="98">
        <v>0.63705655516186299</v>
      </c>
      <c r="I781" s="18">
        <f t="shared" si="36"/>
        <v>122.29496872668111</v>
      </c>
      <c r="J781" s="18">
        <f t="shared" si="37"/>
        <v>-3.0950312733188952</v>
      </c>
      <c r="K781" s="96">
        <v>0</v>
      </c>
      <c r="L781" s="18">
        <f t="shared" si="38"/>
        <v>0</v>
      </c>
    </row>
    <row r="782" spans="1:13" x14ac:dyDescent="0.2">
      <c r="A782" s="12" t="s">
        <v>246</v>
      </c>
      <c r="B782" s="21" t="s">
        <v>247</v>
      </c>
      <c r="C782" s="26" t="s">
        <v>35</v>
      </c>
      <c r="D782" s="27" t="s">
        <v>36</v>
      </c>
      <c r="E782" s="28">
        <v>3315</v>
      </c>
      <c r="F782" s="18">
        <v>143.41</v>
      </c>
      <c r="G782" s="18">
        <v>139.67791217151924</v>
      </c>
      <c r="H782" s="98">
        <v>0.63705655516186299</v>
      </c>
      <c r="I782" s="18">
        <f t="shared" si="36"/>
        <v>140.31496872668112</v>
      </c>
      <c r="J782" s="18">
        <f t="shared" si="37"/>
        <v>-3.0950312733188809</v>
      </c>
      <c r="K782" s="96">
        <v>0</v>
      </c>
      <c r="L782" s="18">
        <f t="shared" si="38"/>
        <v>0</v>
      </c>
    </row>
    <row r="783" spans="1:13" x14ac:dyDescent="0.2">
      <c r="A783" s="12" t="s">
        <v>246</v>
      </c>
      <c r="B783" s="21" t="s">
        <v>247</v>
      </c>
      <c r="C783" s="26" t="s">
        <v>37</v>
      </c>
      <c r="D783" s="27" t="s">
        <v>38</v>
      </c>
      <c r="E783" s="28">
        <v>3317</v>
      </c>
      <c r="F783" s="18">
        <v>89.72</v>
      </c>
      <c r="G783" s="18">
        <v>85.987912171519241</v>
      </c>
      <c r="H783" s="98">
        <v>0.63705655516186299</v>
      </c>
      <c r="I783" s="18">
        <f t="shared" si="36"/>
        <v>86.624968726681104</v>
      </c>
      <c r="J783" s="18">
        <f t="shared" si="37"/>
        <v>-3.0950312733188952</v>
      </c>
      <c r="K783" s="96">
        <v>0</v>
      </c>
      <c r="L783" s="18">
        <f t="shared" si="38"/>
        <v>0</v>
      </c>
    </row>
    <row r="784" spans="1:13" x14ac:dyDescent="0.2">
      <c r="A784" s="12" t="s">
        <v>246</v>
      </c>
      <c r="B784" s="21" t="s">
        <v>247</v>
      </c>
      <c r="C784" s="26" t="s">
        <v>39</v>
      </c>
      <c r="D784" s="27" t="s">
        <v>40</v>
      </c>
      <c r="E784" s="28">
        <v>3319</v>
      </c>
      <c r="F784" s="18">
        <v>109.08</v>
      </c>
      <c r="G784" s="18">
        <v>105.34791217151924</v>
      </c>
      <c r="H784" s="98">
        <v>0.63705655516186299</v>
      </c>
      <c r="I784" s="18">
        <f t="shared" si="36"/>
        <v>105.9849687266811</v>
      </c>
      <c r="J784" s="18">
        <f t="shared" si="37"/>
        <v>-3.0950312733188952</v>
      </c>
      <c r="K784" s="96">
        <v>1388</v>
      </c>
      <c r="L784" s="18">
        <f t="shared" si="38"/>
        <v>-4295.9034073666262</v>
      </c>
    </row>
    <row r="785" spans="1:13" x14ac:dyDescent="0.2">
      <c r="A785" s="12" t="s">
        <v>246</v>
      </c>
      <c r="B785" s="21" t="s">
        <v>247</v>
      </c>
      <c r="C785" s="26" t="s">
        <v>41</v>
      </c>
      <c r="D785" s="27" t="s">
        <v>42</v>
      </c>
      <c r="E785" s="28">
        <v>3321</v>
      </c>
      <c r="F785" s="18">
        <v>121.6</v>
      </c>
      <c r="G785" s="18">
        <v>117.86791217151924</v>
      </c>
      <c r="H785" s="98">
        <v>0.63705655516186299</v>
      </c>
      <c r="I785" s="18">
        <f t="shared" si="36"/>
        <v>118.5049687266811</v>
      </c>
      <c r="J785" s="18">
        <f t="shared" si="37"/>
        <v>-3.0950312733188952</v>
      </c>
      <c r="K785" s="96">
        <v>34</v>
      </c>
      <c r="L785" s="18">
        <f t="shared" si="38"/>
        <v>-105.23106329284244</v>
      </c>
    </row>
    <row r="786" spans="1:13" x14ac:dyDescent="0.2">
      <c r="A786" s="12" t="s">
        <v>246</v>
      </c>
      <c r="B786" s="21" t="s">
        <v>247</v>
      </c>
      <c r="C786" s="26" t="s">
        <v>43</v>
      </c>
      <c r="D786" s="27" t="s">
        <v>44</v>
      </c>
      <c r="E786" s="28">
        <v>3323</v>
      </c>
      <c r="F786" s="18">
        <v>75.849999999999994</v>
      </c>
      <c r="G786" s="18">
        <v>72.117912171519237</v>
      </c>
      <c r="H786" s="98">
        <v>0.63705655516186299</v>
      </c>
      <c r="I786" s="18">
        <f t="shared" si="36"/>
        <v>72.754968726681099</v>
      </c>
      <c r="J786" s="18">
        <f t="shared" si="37"/>
        <v>-3.0950312733188952</v>
      </c>
      <c r="K786" s="96">
        <v>0</v>
      </c>
      <c r="L786" s="18">
        <f t="shared" si="38"/>
        <v>0</v>
      </c>
    </row>
    <row r="787" spans="1:13" x14ac:dyDescent="0.2">
      <c r="A787" s="12" t="s">
        <v>246</v>
      </c>
      <c r="B787" s="21" t="s">
        <v>247</v>
      </c>
      <c r="C787" s="26" t="s">
        <v>45</v>
      </c>
      <c r="D787" s="27" t="s">
        <v>46</v>
      </c>
      <c r="E787" s="28">
        <v>3325</v>
      </c>
      <c r="F787" s="18">
        <v>97.74</v>
      </c>
      <c r="G787" s="18">
        <v>94.007912171519237</v>
      </c>
      <c r="H787" s="98">
        <v>0.63705655516186299</v>
      </c>
      <c r="I787" s="18">
        <f t="shared" si="36"/>
        <v>94.6449687266811</v>
      </c>
      <c r="J787" s="18">
        <f t="shared" si="37"/>
        <v>-3.0950312733188952</v>
      </c>
      <c r="K787" s="96">
        <v>31657</v>
      </c>
      <c r="L787" s="18">
        <f t="shared" si="38"/>
        <v>-97979.405019456259</v>
      </c>
    </row>
    <row r="788" spans="1:13" x14ac:dyDescent="0.2">
      <c r="A788" s="12" t="s">
        <v>246</v>
      </c>
      <c r="B788" s="21" t="s">
        <v>247</v>
      </c>
      <c r="C788" s="26" t="s">
        <v>47</v>
      </c>
      <c r="D788" s="27" t="s">
        <v>48</v>
      </c>
      <c r="E788" s="28">
        <v>3327</v>
      </c>
      <c r="F788" s="18">
        <v>109.08</v>
      </c>
      <c r="G788" s="18">
        <v>105.34791217151924</v>
      </c>
      <c r="H788" s="98">
        <v>0.63705655516186299</v>
      </c>
      <c r="I788" s="18">
        <f t="shared" si="36"/>
        <v>105.9849687266811</v>
      </c>
      <c r="J788" s="18">
        <f t="shared" si="37"/>
        <v>-3.0950312733188952</v>
      </c>
      <c r="K788" s="96">
        <v>1194</v>
      </c>
      <c r="L788" s="18">
        <f t="shared" si="38"/>
        <v>-3695.467340342761</v>
      </c>
    </row>
    <row r="789" spans="1:13" x14ac:dyDescent="0.2">
      <c r="A789" s="12" t="s">
        <v>246</v>
      </c>
      <c r="B789" s="21" t="s">
        <v>247</v>
      </c>
      <c r="C789" s="26" t="s">
        <v>49</v>
      </c>
      <c r="D789" s="27" t="s">
        <v>50</v>
      </c>
      <c r="E789" s="28">
        <v>3329</v>
      </c>
      <c r="F789" s="18">
        <v>117.02</v>
      </c>
      <c r="G789" s="18">
        <v>113.28791217151924</v>
      </c>
      <c r="H789" s="98">
        <v>0.63705655516186299</v>
      </c>
      <c r="I789" s="18">
        <f t="shared" si="36"/>
        <v>113.9249687266811</v>
      </c>
      <c r="J789" s="18">
        <f t="shared" si="37"/>
        <v>-3.0950312733188952</v>
      </c>
      <c r="K789" s="96">
        <v>0</v>
      </c>
      <c r="L789" s="18">
        <f t="shared" si="38"/>
        <v>0</v>
      </c>
    </row>
    <row r="790" spans="1:13" x14ac:dyDescent="0.2">
      <c r="A790" s="12" t="s">
        <v>246</v>
      </c>
      <c r="B790" s="21" t="s">
        <v>247</v>
      </c>
      <c r="C790" s="29" t="s">
        <v>51</v>
      </c>
      <c r="D790" s="30" t="s">
        <v>52</v>
      </c>
      <c r="E790" s="28">
        <v>3331</v>
      </c>
      <c r="F790" s="18">
        <v>130.79</v>
      </c>
      <c r="G790" s="18">
        <v>127.05791217151925</v>
      </c>
      <c r="H790" s="98">
        <v>0.63705655516186299</v>
      </c>
      <c r="I790" s="18">
        <f t="shared" si="36"/>
        <v>127.69496872668111</v>
      </c>
      <c r="J790" s="18">
        <f t="shared" si="37"/>
        <v>-3.0950312733188809</v>
      </c>
      <c r="K790" s="96">
        <v>0</v>
      </c>
      <c r="L790" s="18">
        <f t="shared" si="38"/>
        <v>0</v>
      </c>
    </row>
    <row r="791" spans="1:13" x14ac:dyDescent="0.2">
      <c r="A791" s="12" t="s">
        <v>139</v>
      </c>
      <c r="B791" s="21" t="s">
        <v>140</v>
      </c>
      <c r="C791" s="26" t="s">
        <v>21</v>
      </c>
      <c r="D791" s="27" t="s">
        <v>22</v>
      </c>
      <c r="E791" s="28">
        <v>3301</v>
      </c>
      <c r="F791" s="18">
        <v>91.98</v>
      </c>
      <c r="G791" s="18">
        <v>91.45</v>
      </c>
      <c r="H791" s="98">
        <v>0</v>
      </c>
      <c r="I791" s="18">
        <f t="shared" si="36"/>
        <v>91.45</v>
      </c>
      <c r="J791" s="18">
        <f t="shared" si="37"/>
        <v>-0.53000000000000114</v>
      </c>
      <c r="K791" s="96">
        <v>0</v>
      </c>
      <c r="L791" s="18">
        <f t="shared" si="38"/>
        <v>0</v>
      </c>
      <c r="M791" s="40">
        <v>-13654.39000000003</v>
      </c>
    </row>
    <row r="792" spans="1:13" x14ac:dyDescent="0.2">
      <c r="A792" s="12" t="s">
        <v>139</v>
      </c>
      <c r="B792" s="21" t="s">
        <v>140</v>
      </c>
      <c r="C792" s="26" t="s">
        <v>23</v>
      </c>
      <c r="D792" s="27" t="s">
        <v>24</v>
      </c>
      <c r="E792" s="28">
        <v>3303</v>
      </c>
      <c r="F792" s="18">
        <v>99.79</v>
      </c>
      <c r="G792" s="18">
        <v>99.26</v>
      </c>
      <c r="H792" s="98">
        <v>0</v>
      </c>
      <c r="I792" s="18">
        <f t="shared" si="36"/>
        <v>99.26</v>
      </c>
      <c r="J792" s="18">
        <f t="shared" si="37"/>
        <v>-0.53000000000000114</v>
      </c>
      <c r="K792" s="96">
        <v>0</v>
      </c>
      <c r="L792" s="18">
        <f t="shared" si="38"/>
        <v>0</v>
      </c>
    </row>
    <row r="793" spans="1:13" x14ac:dyDescent="0.2">
      <c r="A793" s="12" t="s">
        <v>139</v>
      </c>
      <c r="B793" s="21" t="s">
        <v>140</v>
      </c>
      <c r="C793" s="26" t="s">
        <v>25</v>
      </c>
      <c r="D793" s="27" t="s">
        <v>26</v>
      </c>
      <c r="E793" s="28">
        <v>3305</v>
      </c>
      <c r="F793" s="18">
        <v>89.88</v>
      </c>
      <c r="G793" s="18">
        <v>89.35</v>
      </c>
      <c r="H793" s="98">
        <v>0</v>
      </c>
      <c r="I793" s="18">
        <f t="shared" si="36"/>
        <v>89.35</v>
      </c>
      <c r="J793" s="18">
        <f t="shared" si="37"/>
        <v>-0.53000000000000114</v>
      </c>
      <c r="K793" s="96">
        <v>0</v>
      </c>
      <c r="L793" s="18">
        <f t="shared" si="38"/>
        <v>0</v>
      </c>
    </row>
    <row r="794" spans="1:13" x14ac:dyDescent="0.2">
      <c r="A794" s="12" t="s">
        <v>139</v>
      </c>
      <c r="B794" s="21" t="s">
        <v>140</v>
      </c>
      <c r="C794" s="26" t="s">
        <v>27</v>
      </c>
      <c r="D794" s="27" t="s">
        <v>28</v>
      </c>
      <c r="E794" s="28">
        <v>3307</v>
      </c>
      <c r="F794" s="18">
        <v>98.48</v>
      </c>
      <c r="G794" s="18">
        <v>97.95</v>
      </c>
      <c r="H794" s="98">
        <v>0</v>
      </c>
      <c r="I794" s="18">
        <f t="shared" si="36"/>
        <v>97.95</v>
      </c>
      <c r="J794" s="18">
        <f t="shared" si="37"/>
        <v>-0.53000000000000114</v>
      </c>
      <c r="K794" s="96">
        <v>0</v>
      </c>
      <c r="L794" s="18">
        <f t="shared" si="38"/>
        <v>0</v>
      </c>
    </row>
    <row r="795" spans="1:13" x14ac:dyDescent="0.2">
      <c r="A795" s="12" t="s">
        <v>139</v>
      </c>
      <c r="B795" s="21" t="s">
        <v>140</v>
      </c>
      <c r="C795" s="26" t="s">
        <v>29</v>
      </c>
      <c r="D795" s="27" t="s">
        <v>30</v>
      </c>
      <c r="E795" s="28">
        <v>3309</v>
      </c>
      <c r="F795" s="18">
        <v>60.96</v>
      </c>
      <c r="G795" s="18">
        <v>60.43</v>
      </c>
      <c r="H795" s="98">
        <v>0</v>
      </c>
      <c r="I795" s="18">
        <f t="shared" si="36"/>
        <v>60.43</v>
      </c>
      <c r="J795" s="18">
        <f t="shared" si="37"/>
        <v>-0.53000000000000114</v>
      </c>
      <c r="K795" s="96">
        <v>3850</v>
      </c>
      <c r="L795" s="18">
        <f t="shared" si="38"/>
        <v>-2040.5000000000043</v>
      </c>
    </row>
    <row r="796" spans="1:13" x14ac:dyDescent="0.2">
      <c r="A796" s="12" t="s">
        <v>139</v>
      </c>
      <c r="B796" s="21" t="s">
        <v>140</v>
      </c>
      <c r="C796" s="26" t="s">
        <v>31</v>
      </c>
      <c r="D796" s="27" t="s">
        <v>32</v>
      </c>
      <c r="E796" s="28">
        <v>3311</v>
      </c>
      <c r="F796" s="18">
        <v>77.930000000000007</v>
      </c>
      <c r="G796" s="18">
        <v>77.400000000000006</v>
      </c>
      <c r="H796" s="98">
        <v>0</v>
      </c>
      <c r="I796" s="18">
        <f t="shared" si="36"/>
        <v>77.400000000000006</v>
      </c>
      <c r="J796" s="18">
        <f t="shared" si="37"/>
        <v>-0.53000000000000114</v>
      </c>
      <c r="K796" s="96">
        <v>982</v>
      </c>
      <c r="L796" s="18">
        <f t="shared" si="38"/>
        <v>-520.46000000000117</v>
      </c>
    </row>
    <row r="797" spans="1:13" x14ac:dyDescent="0.2">
      <c r="A797" s="12" t="s">
        <v>139</v>
      </c>
      <c r="B797" s="21" t="s">
        <v>140</v>
      </c>
      <c r="C797" s="26" t="s">
        <v>33</v>
      </c>
      <c r="D797" s="27" t="s">
        <v>34</v>
      </c>
      <c r="E797" s="28">
        <v>3313</v>
      </c>
      <c r="F797" s="18">
        <v>82.89</v>
      </c>
      <c r="G797" s="18">
        <v>82.36</v>
      </c>
      <c r="H797" s="98">
        <v>0</v>
      </c>
      <c r="I797" s="18">
        <f t="shared" si="36"/>
        <v>82.36</v>
      </c>
      <c r="J797" s="18">
        <f t="shared" si="37"/>
        <v>-0.53000000000000114</v>
      </c>
      <c r="K797" s="96">
        <v>0</v>
      </c>
      <c r="L797" s="18">
        <f t="shared" si="38"/>
        <v>0</v>
      </c>
    </row>
    <row r="798" spans="1:13" x14ac:dyDescent="0.2">
      <c r="A798" s="12" t="s">
        <v>139</v>
      </c>
      <c r="B798" s="21" t="s">
        <v>140</v>
      </c>
      <c r="C798" s="26" t="s">
        <v>35</v>
      </c>
      <c r="D798" s="27" t="s">
        <v>36</v>
      </c>
      <c r="E798" s="28">
        <v>3315</v>
      </c>
      <c r="F798" s="18">
        <v>94.43</v>
      </c>
      <c r="G798" s="18">
        <v>93.9</v>
      </c>
      <c r="H798" s="98">
        <v>0</v>
      </c>
      <c r="I798" s="18">
        <f t="shared" si="36"/>
        <v>93.9</v>
      </c>
      <c r="J798" s="18">
        <f t="shared" si="37"/>
        <v>-0.53000000000000114</v>
      </c>
      <c r="K798" s="96">
        <v>0</v>
      </c>
      <c r="L798" s="18">
        <f t="shared" si="38"/>
        <v>0</v>
      </c>
    </row>
    <row r="799" spans="1:13" x14ac:dyDescent="0.2">
      <c r="A799" s="12" t="s">
        <v>139</v>
      </c>
      <c r="B799" s="21" t="s">
        <v>140</v>
      </c>
      <c r="C799" s="26" t="s">
        <v>37</v>
      </c>
      <c r="D799" s="27" t="s">
        <v>38</v>
      </c>
      <c r="E799" s="28">
        <v>3317</v>
      </c>
      <c r="F799" s="18">
        <v>60.51</v>
      </c>
      <c r="G799" s="18">
        <v>59.98</v>
      </c>
      <c r="H799" s="98">
        <v>0</v>
      </c>
      <c r="I799" s="18">
        <f t="shared" si="36"/>
        <v>59.98</v>
      </c>
      <c r="J799" s="18">
        <f t="shared" si="37"/>
        <v>-0.53000000000000114</v>
      </c>
      <c r="K799" s="96">
        <v>0</v>
      </c>
      <c r="L799" s="18">
        <f t="shared" si="38"/>
        <v>0</v>
      </c>
    </row>
    <row r="800" spans="1:13" x14ac:dyDescent="0.2">
      <c r="A800" s="12" t="s">
        <v>139</v>
      </c>
      <c r="B800" s="21" t="s">
        <v>140</v>
      </c>
      <c r="C800" s="26" t="s">
        <v>39</v>
      </c>
      <c r="D800" s="27" t="s">
        <v>40</v>
      </c>
      <c r="E800" s="28">
        <v>3319</v>
      </c>
      <c r="F800" s="18">
        <v>72.489999999999995</v>
      </c>
      <c r="G800" s="18">
        <v>71.959999999999994</v>
      </c>
      <c r="H800" s="98">
        <v>0</v>
      </c>
      <c r="I800" s="18">
        <f t="shared" si="36"/>
        <v>71.959999999999994</v>
      </c>
      <c r="J800" s="18">
        <f t="shared" si="37"/>
        <v>-0.53000000000000114</v>
      </c>
      <c r="K800" s="96">
        <v>1071</v>
      </c>
      <c r="L800" s="18">
        <f t="shared" si="38"/>
        <v>-567.63000000000125</v>
      </c>
    </row>
    <row r="801" spans="1:13" x14ac:dyDescent="0.2">
      <c r="A801" s="12" t="s">
        <v>139</v>
      </c>
      <c r="B801" s="21" t="s">
        <v>140</v>
      </c>
      <c r="C801" s="26" t="s">
        <v>41</v>
      </c>
      <c r="D801" s="27" t="s">
        <v>42</v>
      </c>
      <c r="E801" s="28">
        <v>3321</v>
      </c>
      <c r="F801" s="18">
        <v>80.34</v>
      </c>
      <c r="G801" s="18">
        <v>79.81</v>
      </c>
      <c r="H801" s="98">
        <v>0</v>
      </c>
      <c r="I801" s="18">
        <f t="shared" si="36"/>
        <v>79.81</v>
      </c>
      <c r="J801" s="18">
        <f t="shared" si="37"/>
        <v>-0.53000000000000114</v>
      </c>
      <c r="K801" s="96">
        <v>372</v>
      </c>
      <c r="L801" s="18">
        <f t="shared" si="38"/>
        <v>-197.16000000000042</v>
      </c>
    </row>
    <row r="802" spans="1:13" x14ac:dyDescent="0.2">
      <c r="A802" s="12" t="s">
        <v>139</v>
      </c>
      <c r="B802" s="21" t="s">
        <v>140</v>
      </c>
      <c r="C802" s="26" t="s">
        <v>43</v>
      </c>
      <c r="D802" s="27" t="s">
        <v>44</v>
      </c>
      <c r="E802" s="28">
        <v>3323</v>
      </c>
      <c r="F802" s="18">
        <v>51.65</v>
      </c>
      <c r="G802" s="18">
        <v>51.12</v>
      </c>
      <c r="H802" s="98">
        <v>0</v>
      </c>
      <c r="I802" s="18">
        <f t="shared" si="36"/>
        <v>51.12</v>
      </c>
      <c r="J802" s="18">
        <f t="shared" si="37"/>
        <v>-0.53000000000000114</v>
      </c>
      <c r="K802" s="96">
        <v>0</v>
      </c>
      <c r="L802" s="18">
        <f t="shared" si="38"/>
        <v>0</v>
      </c>
    </row>
    <row r="803" spans="1:13" x14ac:dyDescent="0.2">
      <c r="A803" s="12" t="s">
        <v>139</v>
      </c>
      <c r="B803" s="21" t="s">
        <v>140</v>
      </c>
      <c r="C803" s="26" t="s">
        <v>45</v>
      </c>
      <c r="D803" s="27" t="s">
        <v>46</v>
      </c>
      <c r="E803" s="28">
        <v>3325</v>
      </c>
      <c r="F803" s="18">
        <v>65.44</v>
      </c>
      <c r="G803" s="18">
        <v>64.91</v>
      </c>
      <c r="H803" s="98">
        <v>0</v>
      </c>
      <c r="I803" s="18">
        <f t="shared" si="36"/>
        <v>64.91</v>
      </c>
      <c r="J803" s="18">
        <f t="shared" si="37"/>
        <v>-0.53000000000000114</v>
      </c>
      <c r="K803" s="96">
        <v>17106</v>
      </c>
      <c r="L803" s="18">
        <f t="shared" si="38"/>
        <v>-9066.1800000000203</v>
      </c>
    </row>
    <row r="804" spans="1:13" x14ac:dyDescent="0.2">
      <c r="A804" s="12" t="s">
        <v>139</v>
      </c>
      <c r="B804" s="21" t="s">
        <v>140</v>
      </c>
      <c r="C804" s="26" t="s">
        <v>47</v>
      </c>
      <c r="D804" s="27" t="s">
        <v>48</v>
      </c>
      <c r="E804" s="28">
        <v>3327</v>
      </c>
      <c r="F804" s="18">
        <v>72.489999999999995</v>
      </c>
      <c r="G804" s="18">
        <v>71.959999999999994</v>
      </c>
      <c r="H804" s="98">
        <v>0</v>
      </c>
      <c r="I804" s="18">
        <f t="shared" si="36"/>
        <v>71.959999999999994</v>
      </c>
      <c r="J804" s="18">
        <f t="shared" si="37"/>
        <v>-0.53000000000000114</v>
      </c>
      <c r="K804" s="96">
        <v>2382</v>
      </c>
      <c r="L804" s="18">
        <f t="shared" si="38"/>
        <v>-1262.4600000000028</v>
      </c>
    </row>
    <row r="805" spans="1:13" x14ac:dyDescent="0.2">
      <c r="A805" s="12" t="s">
        <v>139</v>
      </c>
      <c r="B805" s="21" t="s">
        <v>140</v>
      </c>
      <c r="C805" s="26" t="s">
        <v>49</v>
      </c>
      <c r="D805" s="27" t="s">
        <v>50</v>
      </c>
      <c r="E805" s="28">
        <v>3329</v>
      </c>
      <c r="F805" s="18">
        <v>77.48</v>
      </c>
      <c r="G805" s="18">
        <v>76.95</v>
      </c>
      <c r="H805" s="98">
        <v>0</v>
      </c>
      <c r="I805" s="18">
        <f t="shared" si="36"/>
        <v>76.95</v>
      </c>
      <c r="J805" s="18">
        <f t="shared" si="37"/>
        <v>-0.53000000000000114</v>
      </c>
      <c r="K805" s="96">
        <v>0</v>
      </c>
      <c r="L805" s="18">
        <f t="shared" si="38"/>
        <v>0</v>
      </c>
    </row>
    <row r="806" spans="1:13" x14ac:dyDescent="0.2">
      <c r="A806" s="12" t="s">
        <v>139</v>
      </c>
      <c r="B806" s="21" t="s">
        <v>140</v>
      </c>
      <c r="C806" s="29" t="s">
        <v>51</v>
      </c>
      <c r="D806" s="30" t="s">
        <v>52</v>
      </c>
      <c r="E806" s="28">
        <v>3331</v>
      </c>
      <c r="F806" s="18">
        <v>85.99</v>
      </c>
      <c r="G806" s="18">
        <v>85.46</v>
      </c>
      <c r="H806" s="98">
        <v>0</v>
      </c>
      <c r="I806" s="18">
        <f t="shared" si="36"/>
        <v>85.46</v>
      </c>
      <c r="J806" s="18">
        <f t="shared" si="37"/>
        <v>-0.53000000000000114</v>
      </c>
      <c r="K806" s="96">
        <v>0</v>
      </c>
      <c r="L806" s="18">
        <f t="shared" si="38"/>
        <v>0</v>
      </c>
    </row>
    <row r="807" spans="1:13" x14ac:dyDescent="0.2">
      <c r="A807" s="12" t="s">
        <v>112</v>
      </c>
      <c r="B807" s="21" t="s">
        <v>113</v>
      </c>
      <c r="C807" s="26" t="s">
        <v>21</v>
      </c>
      <c r="D807" s="27" t="s">
        <v>22</v>
      </c>
      <c r="E807" s="28">
        <v>3301</v>
      </c>
      <c r="F807" s="18">
        <v>93.300000000000011</v>
      </c>
      <c r="G807" s="18">
        <v>92.870093105022832</v>
      </c>
      <c r="H807" s="98">
        <v>0.15490833915982477</v>
      </c>
      <c r="I807" s="18">
        <f t="shared" ref="I807:I870" si="39">+G807+H807</f>
        <v>93.025001444182664</v>
      </c>
      <c r="J807" s="18">
        <f t="shared" ref="J807:J870" si="40">+I807-F807</f>
        <v>-0.27499855581734778</v>
      </c>
      <c r="K807" s="96">
        <v>0</v>
      </c>
      <c r="L807" s="18">
        <f t="shared" ref="L807:L870" si="41">+J807*K807</f>
        <v>0</v>
      </c>
      <c r="M807" s="40">
        <v>-11712.738489372454</v>
      </c>
    </row>
    <row r="808" spans="1:13" x14ac:dyDescent="0.2">
      <c r="A808" s="12" t="s">
        <v>112</v>
      </c>
      <c r="B808" s="21" t="s">
        <v>113</v>
      </c>
      <c r="C808" s="26" t="s">
        <v>23</v>
      </c>
      <c r="D808" s="27" t="s">
        <v>24</v>
      </c>
      <c r="E808" s="28">
        <v>3303</v>
      </c>
      <c r="F808" s="18">
        <v>101.29</v>
      </c>
      <c r="G808" s="18">
        <v>100.86009310502283</v>
      </c>
      <c r="H808" s="98">
        <v>0.15490833915982477</v>
      </c>
      <c r="I808" s="18">
        <f t="shared" si="39"/>
        <v>101.01500144418266</v>
      </c>
      <c r="J808" s="18">
        <f t="shared" si="40"/>
        <v>-0.27499855581734778</v>
      </c>
      <c r="K808" s="96">
        <v>0</v>
      </c>
      <c r="L808" s="18">
        <f t="shared" si="41"/>
        <v>0</v>
      </c>
    </row>
    <row r="809" spans="1:13" x14ac:dyDescent="0.2">
      <c r="A809" s="12" t="s">
        <v>112</v>
      </c>
      <c r="B809" s="21" t="s">
        <v>113</v>
      </c>
      <c r="C809" s="26" t="s">
        <v>25</v>
      </c>
      <c r="D809" s="27" t="s">
        <v>26</v>
      </c>
      <c r="E809" s="28">
        <v>3305</v>
      </c>
      <c r="F809" s="18">
        <v>91.29</v>
      </c>
      <c r="G809" s="18">
        <v>90.860093105022827</v>
      </c>
      <c r="H809" s="98">
        <v>0.15490833915982477</v>
      </c>
      <c r="I809" s="18">
        <f t="shared" si="39"/>
        <v>91.015001444182658</v>
      </c>
      <c r="J809" s="18">
        <f t="shared" si="40"/>
        <v>-0.27499855581734778</v>
      </c>
      <c r="K809" s="96">
        <v>0</v>
      </c>
      <c r="L809" s="18">
        <f t="shared" si="41"/>
        <v>0</v>
      </c>
    </row>
    <row r="810" spans="1:13" x14ac:dyDescent="0.2">
      <c r="A810" s="12" t="s">
        <v>112</v>
      </c>
      <c r="B810" s="21" t="s">
        <v>113</v>
      </c>
      <c r="C810" s="26" t="s">
        <v>27</v>
      </c>
      <c r="D810" s="27" t="s">
        <v>28</v>
      </c>
      <c r="E810" s="28">
        <v>3307</v>
      </c>
      <c r="F810" s="18">
        <v>99.980000000000018</v>
      </c>
      <c r="G810" s="18">
        <v>99.550093105022839</v>
      </c>
      <c r="H810" s="98">
        <v>0.15490833915982477</v>
      </c>
      <c r="I810" s="18">
        <f t="shared" si="39"/>
        <v>99.70500144418267</v>
      </c>
      <c r="J810" s="18">
        <f t="shared" si="40"/>
        <v>-0.27499855581734778</v>
      </c>
      <c r="K810" s="96">
        <v>0</v>
      </c>
      <c r="L810" s="18">
        <f t="shared" si="41"/>
        <v>0</v>
      </c>
    </row>
    <row r="811" spans="1:13" x14ac:dyDescent="0.2">
      <c r="A811" s="12" t="s">
        <v>112</v>
      </c>
      <c r="B811" s="21" t="s">
        <v>113</v>
      </c>
      <c r="C811" s="26" t="s">
        <v>29</v>
      </c>
      <c r="D811" s="27" t="s">
        <v>30</v>
      </c>
      <c r="E811" s="28">
        <v>3309</v>
      </c>
      <c r="F811" s="18">
        <v>61.97</v>
      </c>
      <c r="G811" s="18">
        <v>61.540093105022834</v>
      </c>
      <c r="H811" s="98">
        <v>0.15490833915982477</v>
      </c>
      <c r="I811" s="18">
        <f t="shared" si="39"/>
        <v>61.695001444182658</v>
      </c>
      <c r="J811" s="18">
        <f t="shared" si="40"/>
        <v>-0.27499855581734067</v>
      </c>
      <c r="K811" s="96">
        <v>3214</v>
      </c>
      <c r="L811" s="18">
        <f t="shared" si="41"/>
        <v>-883.84535839693297</v>
      </c>
    </row>
    <row r="812" spans="1:13" x14ac:dyDescent="0.2">
      <c r="A812" s="12" t="s">
        <v>112</v>
      </c>
      <c r="B812" s="21" t="s">
        <v>113</v>
      </c>
      <c r="C812" s="26" t="s">
        <v>31</v>
      </c>
      <c r="D812" s="27" t="s">
        <v>32</v>
      </c>
      <c r="E812" s="28">
        <v>3311</v>
      </c>
      <c r="F812" s="18">
        <v>79.170000000000016</v>
      </c>
      <c r="G812" s="18">
        <v>78.740093105022837</v>
      </c>
      <c r="H812" s="98">
        <v>0.15490833915982477</v>
      </c>
      <c r="I812" s="18">
        <f t="shared" si="39"/>
        <v>78.895001444182668</v>
      </c>
      <c r="J812" s="18">
        <f t="shared" si="40"/>
        <v>-0.27499855581734778</v>
      </c>
      <c r="K812" s="96">
        <v>316</v>
      </c>
      <c r="L812" s="18">
        <f t="shared" si="41"/>
        <v>-86.899543638281898</v>
      </c>
    </row>
    <row r="813" spans="1:13" x14ac:dyDescent="0.2">
      <c r="A813" s="12" t="s">
        <v>112</v>
      </c>
      <c r="B813" s="21" t="s">
        <v>113</v>
      </c>
      <c r="C813" s="26" t="s">
        <v>33</v>
      </c>
      <c r="D813" s="27" t="s">
        <v>34</v>
      </c>
      <c r="E813" s="28">
        <v>3313</v>
      </c>
      <c r="F813" s="18">
        <v>84.15</v>
      </c>
      <c r="G813" s="18">
        <v>83.720093105022826</v>
      </c>
      <c r="H813" s="98">
        <v>0.15490833915982477</v>
      </c>
      <c r="I813" s="18">
        <f t="shared" si="39"/>
        <v>83.875001444182658</v>
      </c>
      <c r="J813" s="18">
        <f t="shared" si="40"/>
        <v>-0.27499855581734778</v>
      </c>
      <c r="K813" s="96">
        <v>440</v>
      </c>
      <c r="L813" s="18">
        <f t="shared" si="41"/>
        <v>-120.99936455963302</v>
      </c>
    </row>
    <row r="814" spans="1:13" x14ac:dyDescent="0.2">
      <c r="A814" s="12" t="s">
        <v>112</v>
      </c>
      <c r="B814" s="21" t="s">
        <v>113</v>
      </c>
      <c r="C814" s="26" t="s">
        <v>35</v>
      </c>
      <c r="D814" s="27" t="s">
        <v>36</v>
      </c>
      <c r="E814" s="28">
        <v>3315</v>
      </c>
      <c r="F814" s="18">
        <v>95.88000000000001</v>
      </c>
      <c r="G814" s="18">
        <v>95.45009310502283</v>
      </c>
      <c r="H814" s="98">
        <v>0.15490833915982477</v>
      </c>
      <c r="I814" s="18">
        <f t="shared" si="39"/>
        <v>95.605001444182662</v>
      </c>
      <c r="J814" s="18">
        <f t="shared" si="40"/>
        <v>-0.27499855581734778</v>
      </c>
      <c r="K814" s="96">
        <v>0</v>
      </c>
      <c r="L814" s="18">
        <f t="shared" si="41"/>
        <v>0</v>
      </c>
    </row>
    <row r="815" spans="1:13" x14ac:dyDescent="0.2">
      <c r="A815" s="12" t="s">
        <v>112</v>
      </c>
      <c r="B815" s="21" t="s">
        <v>113</v>
      </c>
      <c r="C815" s="26" t="s">
        <v>37</v>
      </c>
      <c r="D815" s="27" t="s">
        <v>38</v>
      </c>
      <c r="E815" s="28">
        <v>3317</v>
      </c>
      <c r="F815" s="18">
        <v>61.48</v>
      </c>
      <c r="G815" s="18">
        <v>61.050093105022832</v>
      </c>
      <c r="H815" s="98">
        <v>0.15490833915982477</v>
      </c>
      <c r="I815" s="18">
        <f t="shared" si="39"/>
        <v>61.205001444182656</v>
      </c>
      <c r="J815" s="18">
        <f t="shared" si="40"/>
        <v>-0.27499855581734067</v>
      </c>
      <c r="K815" s="96">
        <v>0</v>
      </c>
      <c r="L815" s="18">
        <f t="shared" si="41"/>
        <v>0</v>
      </c>
    </row>
    <row r="816" spans="1:13" x14ac:dyDescent="0.2">
      <c r="A816" s="12" t="s">
        <v>112</v>
      </c>
      <c r="B816" s="21" t="s">
        <v>113</v>
      </c>
      <c r="C816" s="26" t="s">
        <v>39</v>
      </c>
      <c r="D816" s="27" t="s">
        <v>40</v>
      </c>
      <c r="E816" s="28">
        <v>3319</v>
      </c>
      <c r="F816" s="18">
        <v>73.610000000000014</v>
      </c>
      <c r="G816" s="18">
        <v>73.180093105022834</v>
      </c>
      <c r="H816" s="98">
        <v>0.15490833915982477</v>
      </c>
      <c r="I816" s="18">
        <f t="shared" si="39"/>
        <v>73.335001444182666</v>
      </c>
      <c r="J816" s="18">
        <f t="shared" si="40"/>
        <v>-0.27499855581734778</v>
      </c>
      <c r="K816" s="96">
        <v>12259</v>
      </c>
      <c r="L816" s="18">
        <f t="shared" si="41"/>
        <v>-3371.2072957648666</v>
      </c>
    </row>
    <row r="817" spans="1:13" x14ac:dyDescent="0.2">
      <c r="A817" s="12" t="s">
        <v>112</v>
      </c>
      <c r="B817" s="21" t="s">
        <v>113</v>
      </c>
      <c r="C817" s="26" t="s">
        <v>41</v>
      </c>
      <c r="D817" s="27" t="s">
        <v>42</v>
      </c>
      <c r="E817" s="28">
        <v>3321</v>
      </c>
      <c r="F817" s="18">
        <v>81.620000000000019</v>
      </c>
      <c r="G817" s="18">
        <v>81.190093105022839</v>
      </c>
      <c r="H817" s="98">
        <v>0.15490833915982477</v>
      </c>
      <c r="I817" s="18">
        <f t="shared" si="39"/>
        <v>81.345001444182671</v>
      </c>
      <c r="J817" s="18">
        <f t="shared" si="40"/>
        <v>-0.27499855581734778</v>
      </c>
      <c r="K817" s="96">
        <v>1017</v>
      </c>
      <c r="L817" s="18">
        <f t="shared" si="41"/>
        <v>-279.67353126624266</v>
      </c>
    </row>
    <row r="818" spans="1:13" x14ac:dyDescent="0.2">
      <c r="A818" s="12" t="s">
        <v>112</v>
      </c>
      <c r="B818" s="21" t="s">
        <v>113</v>
      </c>
      <c r="C818" s="26" t="s">
        <v>43</v>
      </c>
      <c r="D818" s="27" t="s">
        <v>44</v>
      </c>
      <c r="E818" s="28">
        <v>3323</v>
      </c>
      <c r="F818" s="18">
        <v>52.629999999999995</v>
      </c>
      <c r="G818" s="18">
        <v>52.20009310502283</v>
      </c>
      <c r="H818" s="98">
        <v>0.15490833915982477</v>
      </c>
      <c r="I818" s="18">
        <f t="shared" si="39"/>
        <v>52.355001444182655</v>
      </c>
      <c r="J818" s="18">
        <f t="shared" si="40"/>
        <v>-0.27499855581734067</v>
      </c>
      <c r="K818" s="96">
        <v>0</v>
      </c>
      <c r="L818" s="18">
        <f t="shared" si="41"/>
        <v>0</v>
      </c>
    </row>
    <row r="819" spans="1:13" x14ac:dyDescent="0.2">
      <c r="A819" s="12" t="s">
        <v>112</v>
      </c>
      <c r="B819" s="21" t="s">
        <v>113</v>
      </c>
      <c r="C819" s="26" t="s">
        <v>45</v>
      </c>
      <c r="D819" s="27" t="s">
        <v>46</v>
      </c>
      <c r="E819" s="28">
        <v>3325</v>
      </c>
      <c r="F819" s="18">
        <v>66.500000000000014</v>
      </c>
      <c r="G819" s="18">
        <v>66.070093105022835</v>
      </c>
      <c r="H819" s="98">
        <v>0.15490833915982477</v>
      </c>
      <c r="I819" s="18">
        <f t="shared" si="39"/>
        <v>66.225001444182666</v>
      </c>
      <c r="J819" s="18">
        <f t="shared" si="40"/>
        <v>-0.27499855581734778</v>
      </c>
      <c r="K819" s="96">
        <v>22982</v>
      </c>
      <c r="L819" s="18">
        <f t="shared" si="41"/>
        <v>-6320.0168097942869</v>
      </c>
    </row>
    <row r="820" spans="1:13" x14ac:dyDescent="0.2">
      <c r="A820" s="12" t="s">
        <v>112</v>
      </c>
      <c r="B820" s="21" t="s">
        <v>113</v>
      </c>
      <c r="C820" s="26" t="s">
        <v>47</v>
      </c>
      <c r="D820" s="27" t="s">
        <v>48</v>
      </c>
      <c r="E820" s="28">
        <v>3327</v>
      </c>
      <c r="F820" s="18">
        <v>73.610000000000014</v>
      </c>
      <c r="G820" s="18">
        <v>73.180093105022834</v>
      </c>
      <c r="H820" s="98">
        <v>0.15490833915982477</v>
      </c>
      <c r="I820" s="18">
        <f t="shared" si="39"/>
        <v>73.335001444182666</v>
      </c>
      <c r="J820" s="18">
        <f t="shared" si="40"/>
        <v>-0.27499855581734778</v>
      </c>
      <c r="K820" s="96">
        <v>2194</v>
      </c>
      <c r="L820" s="18">
        <f t="shared" si="41"/>
        <v>-603.34683146326097</v>
      </c>
    </row>
    <row r="821" spans="1:13" x14ac:dyDescent="0.2">
      <c r="A821" s="12" t="s">
        <v>112</v>
      </c>
      <c r="B821" s="21" t="s">
        <v>113</v>
      </c>
      <c r="C821" s="26" t="s">
        <v>49</v>
      </c>
      <c r="D821" s="27" t="s">
        <v>50</v>
      </c>
      <c r="E821" s="28">
        <v>3329</v>
      </c>
      <c r="F821" s="18">
        <v>78.690000000000012</v>
      </c>
      <c r="G821" s="18">
        <v>78.260093105022833</v>
      </c>
      <c r="H821" s="98">
        <v>0.15490833915982477</v>
      </c>
      <c r="I821" s="18">
        <f t="shared" si="39"/>
        <v>78.415001444182664</v>
      </c>
      <c r="J821" s="18">
        <f t="shared" si="40"/>
        <v>-0.27499855581734778</v>
      </c>
      <c r="K821" s="96">
        <v>0</v>
      </c>
      <c r="L821" s="18">
        <f t="shared" si="41"/>
        <v>0</v>
      </c>
    </row>
    <row r="822" spans="1:13" x14ac:dyDescent="0.2">
      <c r="A822" s="12" t="s">
        <v>112</v>
      </c>
      <c r="B822" s="21" t="s">
        <v>113</v>
      </c>
      <c r="C822" s="29" t="s">
        <v>51</v>
      </c>
      <c r="D822" s="30" t="s">
        <v>52</v>
      </c>
      <c r="E822" s="28">
        <v>3331</v>
      </c>
      <c r="F822" s="18">
        <v>87.4</v>
      </c>
      <c r="G822" s="18">
        <v>86.970093105022826</v>
      </c>
      <c r="H822" s="98">
        <v>0.15490833915982477</v>
      </c>
      <c r="I822" s="18">
        <f t="shared" si="39"/>
        <v>87.125001444182658</v>
      </c>
      <c r="J822" s="18">
        <f t="shared" si="40"/>
        <v>-0.27499855581734778</v>
      </c>
      <c r="K822" s="96">
        <v>170</v>
      </c>
      <c r="L822" s="18">
        <f t="shared" si="41"/>
        <v>-46.749754488949122</v>
      </c>
    </row>
    <row r="823" spans="1:13" x14ac:dyDescent="0.2">
      <c r="A823" s="20" t="s">
        <v>168</v>
      </c>
      <c r="B823" s="21" t="s">
        <v>169</v>
      </c>
      <c r="C823" s="26" t="s">
        <v>21</v>
      </c>
      <c r="D823" s="27" t="s">
        <v>22</v>
      </c>
      <c r="E823" s="28">
        <v>3301</v>
      </c>
      <c r="F823" s="18">
        <v>85.07</v>
      </c>
      <c r="G823" s="18">
        <v>84.69</v>
      </c>
      <c r="H823" s="98">
        <v>0</v>
      </c>
      <c r="I823" s="18">
        <f t="shared" si="39"/>
        <v>84.69</v>
      </c>
      <c r="J823" s="18">
        <f t="shared" si="40"/>
        <v>-0.37999999999999545</v>
      </c>
      <c r="K823" s="96">
        <v>0</v>
      </c>
      <c r="L823" s="18">
        <f t="shared" si="41"/>
        <v>0</v>
      </c>
      <c r="M823" s="40">
        <v>-9298.5999999999694</v>
      </c>
    </row>
    <row r="824" spans="1:13" x14ac:dyDescent="0.2">
      <c r="A824" s="20" t="s">
        <v>168</v>
      </c>
      <c r="B824" s="21" t="s">
        <v>169</v>
      </c>
      <c r="C824" s="26" t="s">
        <v>23</v>
      </c>
      <c r="D824" s="27" t="s">
        <v>24</v>
      </c>
      <c r="E824" s="28">
        <v>3303</v>
      </c>
      <c r="F824" s="18">
        <v>92.149999999999991</v>
      </c>
      <c r="G824" s="18">
        <v>91.77</v>
      </c>
      <c r="H824" s="98">
        <v>0</v>
      </c>
      <c r="I824" s="18">
        <f t="shared" si="39"/>
        <v>91.77</v>
      </c>
      <c r="J824" s="18">
        <f t="shared" si="40"/>
        <v>-0.37999999999999545</v>
      </c>
      <c r="K824" s="96">
        <v>0</v>
      </c>
      <c r="L824" s="18">
        <f t="shared" si="41"/>
        <v>0</v>
      </c>
    </row>
    <row r="825" spans="1:13" x14ac:dyDescent="0.2">
      <c r="A825" s="20" t="s">
        <v>168</v>
      </c>
      <c r="B825" s="21" t="s">
        <v>169</v>
      </c>
      <c r="C825" s="26" t="s">
        <v>25</v>
      </c>
      <c r="D825" s="27" t="s">
        <v>26</v>
      </c>
      <c r="E825" s="28">
        <v>3305</v>
      </c>
      <c r="F825" s="18">
        <v>83.14</v>
      </c>
      <c r="G825" s="18">
        <v>82.76</v>
      </c>
      <c r="H825" s="98">
        <v>0</v>
      </c>
      <c r="I825" s="18">
        <f t="shared" si="39"/>
        <v>82.76</v>
      </c>
      <c r="J825" s="18">
        <f t="shared" si="40"/>
        <v>-0.37999999999999545</v>
      </c>
      <c r="K825" s="96">
        <v>0</v>
      </c>
      <c r="L825" s="18">
        <f t="shared" si="41"/>
        <v>0</v>
      </c>
    </row>
    <row r="826" spans="1:13" x14ac:dyDescent="0.2">
      <c r="A826" s="20" t="s">
        <v>168</v>
      </c>
      <c r="B826" s="21" t="s">
        <v>169</v>
      </c>
      <c r="C826" s="26" t="s">
        <v>27</v>
      </c>
      <c r="D826" s="27" t="s">
        <v>28</v>
      </c>
      <c r="E826" s="28">
        <v>3307</v>
      </c>
      <c r="F826" s="18">
        <v>91.08</v>
      </c>
      <c r="G826" s="18">
        <v>90.7</v>
      </c>
      <c r="H826" s="98">
        <v>0</v>
      </c>
      <c r="I826" s="18">
        <f t="shared" si="39"/>
        <v>90.7</v>
      </c>
      <c r="J826" s="18">
        <f t="shared" si="40"/>
        <v>-0.37999999999999545</v>
      </c>
      <c r="K826" s="96">
        <v>0</v>
      </c>
      <c r="L826" s="18">
        <f t="shared" si="41"/>
        <v>0</v>
      </c>
    </row>
    <row r="827" spans="1:13" x14ac:dyDescent="0.2">
      <c r="A827" s="20" t="s">
        <v>168</v>
      </c>
      <c r="B827" s="21" t="s">
        <v>169</v>
      </c>
      <c r="C827" s="26" t="s">
        <v>29</v>
      </c>
      <c r="D827" s="27" t="s">
        <v>30</v>
      </c>
      <c r="E827" s="28">
        <v>3309</v>
      </c>
      <c r="F827" s="18">
        <v>56.82</v>
      </c>
      <c r="G827" s="18">
        <v>56.44</v>
      </c>
      <c r="H827" s="98">
        <v>0</v>
      </c>
      <c r="I827" s="18">
        <f t="shared" si="39"/>
        <v>56.44</v>
      </c>
      <c r="J827" s="18">
        <f t="shared" si="40"/>
        <v>-0.38000000000000256</v>
      </c>
      <c r="K827" s="96">
        <v>189</v>
      </c>
      <c r="L827" s="18">
        <f t="shared" si="41"/>
        <v>-71.820000000000476</v>
      </c>
    </row>
    <row r="828" spans="1:13" x14ac:dyDescent="0.2">
      <c r="A828" s="20" t="s">
        <v>168</v>
      </c>
      <c r="B828" s="21" t="s">
        <v>169</v>
      </c>
      <c r="C828" s="26" t="s">
        <v>31</v>
      </c>
      <c r="D828" s="27" t="s">
        <v>32</v>
      </c>
      <c r="E828" s="28">
        <v>3311</v>
      </c>
      <c r="F828" s="18">
        <v>72.209999999999994</v>
      </c>
      <c r="G828" s="18">
        <v>71.83</v>
      </c>
      <c r="H828" s="98">
        <v>0</v>
      </c>
      <c r="I828" s="18">
        <f t="shared" si="39"/>
        <v>71.83</v>
      </c>
      <c r="J828" s="18">
        <f t="shared" si="40"/>
        <v>-0.37999999999999545</v>
      </c>
      <c r="K828" s="96">
        <v>0</v>
      </c>
      <c r="L828" s="18">
        <f t="shared" si="41"/>
        <v>0</v>
      </c>
    </row>
    <row r="829" spans="1:13" x14ac:dyDescent="0.2">
      <c r="A829" s="20" t="s">
        <v>168</v>
      </c>
      <c r="B829" s="21" t="s">
        <v>169</v>
      </c>
      <c r="C829" s="26" t="s">
        <v>33</v>
      </c>
      <c r="D829" s="27" t="s">
        <v>34</v>
      </c>
      <c r="E829" s="28">
        <v>3313</v>
      </c>
      <c r="F829" s="18">
        <v>76.759999999999991</v>
      </c>
      <c r="G829" s="18">
        <v>76.38</v>
      </c>
      <c r="H829" s="98">
        <v>0</v>
      </c>
      <c r="I829" s="18">
        <f t="shared" si="39"/>
        <v>76.38</v>
      </c>
      <c r="J829" s="18">
        <f t="shared" si="40"/>
        <v>-0.37999999999999545</v>
      </c>
      <c r="K829" s="96">
        <v>0</v>
      </c>
      <c r="L829" s="18">
        <f t="shared" si="41"/>
        <v>0</v>
      </c>
    </row>
    <row r="830" spans="1:13" x14ac:dyDescent="0.2">
      <c r="A830" s="20" t="s">
        <v>168</v>
      </c>
      <c r="B830" s="21" t="s">
        <v>169</v>
      </c>
      <c r="C830" s="26" t="s">
        <v>35</v>
      </c>
      <c r="D830" s="27" t="s">
        <v>36</v>
      </c>
      <c r="E830" s="28">
        <v>3315</v>
      </c>
      <c r="F830" s="18">
        <v>87.259999999999991</v>
      </c>
      <c r="G830" s="18">
        <v>86.88</v>
      </c>
      <c r="H830" s="98">
        <v>0</v>
      </c>
      <c r="I830" s="18">
        <f t="shared" si="39"/>
        <v>86.88</v>
      </c>
      <c r="J830" s="18">
        <f t="shared" si="40"/>
        <v>-0.37999999999999545</v>
      </c>
      <c r="K830" s="96">
        <v>0</v>
      </c>
      <c r="L830" s="18">
        <f t="shared" si="41"/>
        <v>0</v>
      </c>
    </row>
    <row r="831" spans="1:13" x14ac:dyDescent="0.2">
      <c r="A831" s="20" t="s">
        <v>168</v>
      </c>
      <c r="B831" s="21" t="s">
        <v>169</v>
      </c>
      <c r="C831" s="26" t="s">
        <v>37</v>
      </c>
      <c r="D831" s="27" t="s">
        <v>38</v>
      </c>
      <c r="E831" s="28">
        <v>3317</v>
      </c>
      <c r="F831" s="18">
        <v>56.39</v>
      </c>
      <c r="G831" s="18">
        <v>56.01</v>
      </c>
      <c r="H831" s="98">
        <v>0</v>
      </c>
      <c r="I831" s="18">
        <f t="shared" si="39"/>
        <v>56.01</v>
      </c>
      <c r="J831" s="18">
        <f t="shared" si="40"/>
        <v>-0.38000000000000256</v>
      </c>
      <c r="K831" s="96">
        <v>0</v>
      </c>
      <c r="L831" s="18">
        <f t="shared" si="41"/>
        <v>0</v>
      </c>
    </row>
    <row r="832" spans="1:13" x14ac:dyDescent="0.2">
      <c r="A832" s="20" t="s">
        <v>168</v>
      </c>
      <c r="B832" s="21" t="s">
        <v>169</v>
      </c>
      <c r="C832" s="26" t="s">
        <v>39</v>
      </c>
      <c r="D832" s="27" t="s">
        <v>40</v>
      </c>
      <c r="E832" s="28">
        <v>3319</v>
      </c>
      <c r="F832" s="18">
        <v>67.25</v>
      </c>
      <c r="G832" s="18">
        <v>66.87</v>
      </c>
      <c r="H832" s="98">
        <v>0</v>
      </c>
      <c r="I832" s="18">
        <f t="shared" si="39"/>
        <v>66.87</v>
      </c>
      <c r="J832" s="18">
        <f t="shared" si="40"/>
        <v>-0.37999999999999545</v>
      </c>
      <c r="K832" s="96">
        <v>12654</v>
      </c>
      <c r="L832" s="18">
        <f t="shared" si="41"/>
        <v>-4808.5199999999422</v>
      </c>
    </row>
    <row r="833" spans="1:13" x14ac:dyDescent="0.2">
      <c r="A833" s="20" t="s">
        <v>168</v>
      </c>
      <c r="B833" s="21" t="s">
        <v>169</v>
      </c>
      <c r="C833" s="26" t="s">
        <v>41</v>
      </c>
      <c r="D833" s="27" t="s">
        <v>42</v>
      </c>
      <c r="E833" s="28">
        <v>3321</v>
      </c>
      <c r="F833" s="18">
        <v>74.36999999999999</v>
      </c>
      <c r="G833" s="18">
        <v>73.989999999999995</v>
      </c>
      <c r="H833" s="98">
        <v>0</v>
      </c>
      <c r="I833" s="18">
        <f t="shared" si="39"/>
        <v>73.989999999999995</v>
      </c>
      <c r="J833" s="18">
        <f t="shared" si="40"/>
        <v>-0.37999999999999545</v>
      </c>
      <c r="K833" s="96">
        <v>280</v>
      </c>
      <c r="L833" s="18">
        <f t="shared" si="41"/>
        <v>-106.39999999999873</v>
      </c>
    </row>
    <row r="834" spans="1:13" x14ac:dyDescent="0.2">
      <c r="A834" s="20" t="s">
        <v>168</v>
      </c>
      <c r="B834" s="21" t="s">
        <v>169</v>
      </c>
      <c r="C834" s="26" t="s">
        <v>43</v>
      </c>
      <c r="D834" s="27" t="s">
        <v>44</v>
      </c>
      <c r="E834" s="28">
        <v>3323</v>
      </c>
      <c r="F834" s="18">
        <v>48.27</v>
      </c>
      <c r="G834" s="18">
        <v>47.89</v>
      </c>
      <c r="H834" s="98">
        <v>0</v>
      </c>
      <c r="I834" s="18">
        <f t="shared" si="39"/>
        <v>47.89</v>
      </c>
      <c r="J834" s="18">
        <f t="shared" si="40"/>
        <v>-0.38000000000000256</v>
      </c>
      <c r="K834" s="96">
        <v>0</v>
      </c>
      <c r="L834" s="18">
        <f t="shared" si="41"/>
        <v>0</v>
      </c>
    </row>
    <row r="835" spans="1:13" x14ac:dyDescent="0.2">
      <c r="A835" s="20" t="s">
        <v>168</v>
      </c>
      <c r="B835" s="21" t="s">
        <v>169</v>
      </c>
      <c r="C835" s="26" t="s">
        <v>45</v>
      </c>
      <c r="D835" s="27" t="s">
        <v>46</v>
      </c>
      <c r="E835" s="28">
        <v>3325</v>
      </c>
      <c r="F835" s="18">
        <v>60.85</v>
      </c>
      <c r="G835" s="18">
        <v>60.47</v>
      </c>
      <c r="H835" s="98">
        <v>0</v>
      </c>
      <c r="I835" s="18">
        <f t="shared" si="39"/>
        <v>60.47</v>
      </c>
      <c r="J835" s="18">
        <f t="shared" si="40"/>
        <v>-0.38000000000000256</v>
      </c>
      <c r="K835" s="96">
        <v>11347</v>
      </c>
      <c r="L835" s="18">
        <f t="shared" si="41"/>
        <v>-4311.8600000000288</v>
      </c>
    </row>
    <row r="836" spans="1:13" x14ac:dyDescent="0.2">
      <c r="A836" s="20" t="s">
        <v>168</v>
      </c>
      <c r="B836" s="21" t="s">
        <v>169</v>
      </c>
      <c r="C836" s="26" t="s">
        <v>47</v>
      </c>
      <c r="D836" s="27" t="s">
        <v>48</v>
      </c>
      <c r="E836" s="28">
        <v>3327</v>
      </c>
      <c r="F836" s="18">
        <v>67.25</v>
      </c>
      <c r="G836" s="18">
        <v>66.87</v>
      </c>
      <c r="H836" s="98">
        <v>0</v>
      </c>
      <c r="I836" s="18">
        <f t="shared" si="39"/>
        <v>66.87</v>
      </c>
      <c r="J836" s="18">
        <f t="shared" si="40"/>
        <v>-0.37999999999999545</v>
      </c>
      <c r="K836" s="96">
        <v>0</v>
      </c>
      <c r="L836" s="18">
        <f t="shared" si="41"/>
        <v>0</v>
      </c>
    </row>
    <row r="837" spans="1:13" x14ac:dyDescent="0.2">
      <c r="A837" s="20" t="s">
        <v>168</v>
      </c>
      <c r="B837" s="21" t="s">
        <v>169</v>
      </c>
      <c r="C837" s="26" t="s">
        <v>49</v>
      </c>
      <c r="D837" s="27" t="s">
        <v>50</v>
      </c>
      <c r="E837" s="28">
        <v>3329</v>
      </c>
      <c r="F837" s="18">
        <v>71.789999999999992</v>
      </c>
      <c r="G837" s="18">
        <v>71.41</v>
      </c>
      <c r="H837" s="98">
        <v>0</v>
      </c>
      <c r="I837" s="18">
        <f t="shared" si="39"/>
        <v>71.41</v>
      </c>
      <c r="J837" s="18">
        <f t="shared" si="40"/>
        <v>-0.37999999999999545</v>
      </c>
      <c r="K837" s="96">
        <v>0</v>
      </c>
      <c r="L837" s="18">
        <f t="shared" si="41"/>
        <v>0</v>
      </c>
    </row>
    <row r="838" spans="1:13" x14ac:dyDescent="0.2">
      <c r="A838" s="20" t="s">
        <v>168</v>
      </c>
      <c r="B838" s="21" t="s">
        <v>169</v>
      </c>
      <c r="C838" s="29" t="s">
        <v>51</v>
      </c>
      <c r="D838" s="30" t="s">
        <v>52</v>
      </c>
      <c r="E838" s="28">
        <v>3331</v>
      </c>
      <c r="F838" s="18">
        <v>79.47</v>
      </c>
      <c r="G838" s="18">
        <v>79.09</v>
      </c>
      <c r="H838" s="98">
        <v>0</v>
      </c>
      <c r="I838" s="18">
        <f t="shared" si="39"/>
        <v>79.09</v>
      </c>
      <c r="J838" s="18">
        <f t="shared" si="40"/>
        <v>-0.37999999999999545</v>
      </c>
      <c r="K838" s="96">
        <v>0</v>
      </c>
      <c r="L838" s="18">
        <f t="shared" si="41"/>
        <v>0</v>
      </c>
    </row>
    <row r="839" spans="1:13" x14ac:dyDescent="0.2">
      <c r="A839" s="12" t="s">
        <v>141</v>
      </c>
      <c r="B839" s="21" t="s">
        <v>142</v>
      </c>
      <c r="C839" s="26" t="s">
        <v>21</v>
      </c>
      <c r="D839" s="27" t="s">
        <v>22</v>
      </c>
      <c r="E839" s="28">
        <v>3301</v>
      </c>
      <c r="F839" s="18">
        <v>91.98</v>
      </c>
      <c r="G839" s="18">
        <v>91.45</v>
      </c>
      <c r="H839" s="98">
        <v>0</v>
      </c>
      <c r="I839" s="18">
        <f t="shared" si="39"/>
        <v>91.45</v>
      </c>
      <c r="J839" s="18">
        <f t="shared" si="40"/>
        <v>-0.53000000000000114</v>
      </c>
      <c r="K839" s="96">
        <v>0</v>
      </c>
      <c r="L839" s="18">
        <f t="shared" si="41"/>
        <v>0</v>
      </c>
      <c r="M839" s="40">
        <v>-6957.8400000000156</v>
      </c>
    </row>
    <row r="840" spans="1:13" x14ac:dyDescent="0.2">
      <c r="A840" s="12" t="s">
        <v>141</v>
      </c>
      <c r="B840" s="21" t="s">
        <v>142</v>
      </c>
      <c r="C840" s="26" t="s">
        <v>23</v>
      </c>
      <c r="D840" s="27" t="s">
        <v>24</v>
      </c>
      <c r="E840" s="28">
        <v>3303</v>
      </c>
      <c r="F840" s="18">
        <v>99.79</v>
      </c>
      <c r="G840" s="18">
        <v>99.26</v>
      </c>
      <c r="H840" s="98">
        <v>0</v>
      </c>
      <c r="I840" s="18">
        <f t="shared" si="39"/>
        <v>99.26</v>
      </c>
      <c r="J840" s="18">
        <f t="shared" si="40"/>
        <v>-0.53000000000000114</v>
      </c>
      <c r="K840" s="96">
        <v>0</v>
      </c>
      <c r="L840" s="18">
        <f t="shared" si="41"/>
        <v>0</v>
      </c>
    </row>
    <row r="841" spans="1:13" x14ac:dyDescent="0.2">
      <c r="A841" s="12" t="s">
        <v>141</v>
      </c>
      <c r="B841" s="21" t="s">
        <v>142</v>
      </c>
      <c r="C841" s="26" t="s">
        <v>25</v>
      </c>
      <c r="D841" s="27" t="s">
        <v>26</v>
      </c>
      <c r="E841" s="28">
        <v>3305</v>
      </c>
      <c r="F841" s="18">
        <v>89.88</v>
      </c>
      <c r="G841" s="18">
        <v>89.35</v>
      </c>
      <c r="H841" s="98">
        <v>0</v>
      </c>
      <c r="I841" s="18">
        <f t="shared" si="39"/>
        <v>89.35</v>
      </c>
      <c r="J841" s="18">
        <f t="shared" si="40"/>
        <v>-0.53000000000000114</v>
      </c>
      <c r="K841" s="96">
        <v>0</v>
      </c>
      <c r="L841" s="18">
        <f t="shared" si="41"/>
        <v>0</v>
      </c>
    </row>
    <row r="842" spans="1:13" x14ac:dyDescent="0.2">
      <c r="A842" s="12" t="s">
        <v>141</v>
      </c>
      <c r="B842" s="21" t="s">
        <v>142</v>
      </c>
      <c r="C842" s="26" t="s">
        <v>27</v>
      </c>
      <c r="D842" s="27" t="s">
        <v>28</v>
      </c>
      <c r="E842" s="28">
        <v>3307</v>
      </c>
      <c r="F842" s="18">
        <v>98.48</v>
      </c>
      <c r="G842" s="18">
        <v>97.95</v>
      </c>
      <c r="H842" s="98">
        <v>0</v>
      </c>
      <c r="I842" s="18">
        <f t="shared" si="39"/>
        <v>97.95</v>
      </c>
      <c r="J842" s="18">
        <f t="shared" si="40"/>
        <v>-0.53000000000000114</v>
      </c>
      <c r="K842" s="96">
        <v>0</v>
      </c>
      <c r="L842" s="18">
        <f t="shared" si="41"/>
        <v>0</v>
      </c>
    </row>
    <row r="843" spans="1:13" x14ac:dyDescent="0.2">
      <c r="A843" s="12" t="s">
        <v>141</v>
      </c>
      <c r="B843" s="21" t="s">
        <v>142</v>
      </c>
      <c r="C843" s="26" t="s">
        <v>29</v>
      </c>
      <c r="D843" s="27" t="s">
        <v>30</v>
      </c>
      <c r="E843" s="28">
        <v>3309</v>
      </c>
      <c r="F843" s="18">
        <v>60.96</v>
      </c>
      <c r="G843" s="18">
        <v>60.43</v>
      </c>
      <c r="H843" s="98">
        <v>0</v>
      </c>
      <c r="I843" s="18">
        <f t="shared" si="39"/>
        <v>60.43</v>
      </c>
      <c r="J843" s="18">
        <f t="shared" si="40"/>
        <v>-0.53000000000000114</v>
      </c>
      <c r="K843" s="96">
        <v>0</v>
      </c>
      <c r="L843" s="18">
        <f t="shared" si="41"/>
        <v>0</v>
      </c>
    </row>
    <row r="844" spans="1:13" x14ac:dyDescent="0.2">
      <c r="A844" s="12" t="s">
        <v>141</v>
      </c>
      <c r="B844" s="21" t="s">
        <v>142</v>
      </c>
      <c r="C844" s="26" t="s">
        <v>31</v>
      </c>
      <c r="D844" s="27" t="s">
        <v>32</v>
      </c>
      <c r="E844" s="28">
        <v>3311</v>
      </c>
      <c r="F844" s="18">
        <v>77.930000000000007</v>
      </c>
      <c r="G844" s="18">
        <v>77.400000000000006</v>
      </c>
      <c r="H844" s="98">
        <v>0</v>
      </c>
      <c r="I844" s="18">
        <f t="shared" si="39"/>
        <v>77.400000000000006</v>
      </c>
      <c r="J844" s="18">
        <f t="shared" si="40"/>
        <v>-0.53000000000000114</v>
      </c>
      <c r="K844" s="96">
        <v>0</v>
      </c>
      <c r="L844" s="18">
        <f t="shared" si="41"/>
        <v>0</v>
      </c>
    </row>
    <row r="845" spans="1:13" x14ac:dyDescent="0.2">
      <c r="A845" s="12" t="s">
        <v>141</v>
      </c>
      <c r="B845" s="21" t="s">
        <v>142</v>
      </c>
      <c r="C845" s="26" t="s">
        <v>33</v>
      </c>
      <c r="D845" s="27" t="s">
        <v>34</v>
      </c>
      <c r="E845" s="28">
        <v>3313</v>
      </c>
      <c r="F845" s="18">
        <v>82.89</v>
      </c>
      <c r="G845" s="18">
        <v>82.36</v>
      </c>
      <c r="H845" s="98">
        <v>0</v>
      </c>
      <c r="I845" s="18">
        <f t="shared" si="39"/>
        <v>82.36</v>
      </c>
      <c r="J845" s="18">
        <f t="shared" si="40"/>
        <v>-0.53000000000000114</v>
      </c>
      <c r="K845" s="96">
        <v>0</v>
      </c>
      <c r="L845" s="18">
        <f t="shared" si="41"/>
        <v>0</v>
      </c>
    </row>
    <row r="846" spans="1:13" x14ac:dyDescent="0.2">
      <c r="A846" s="12" t="s">
        <v>141</v>
      </c>
      <c r="B846" s="21" t="s">
        <v>142</v>
      </c>
      <c r="C846" s="26" t="s">
        <v>35</v>
      </c>
      <c r="D846" s="27" t="s">
        <v>36</v>
      </c>
      <c r="E846" s="28">
        <v>3315</v>
      </c>
      <c r="F846" s="18">
        <v>94.43</v>
      </c>
      <c r="G846" s="18">
        <v>93.9</v>
      </c>
      <c r="H846" s="98">
        <v>0</v>
      </c>
      <c r="I846" s="18">
        <f t="shared" si="39"/>
        <v>93.9</v>
      </c>
      <c r="J846" s="18">
        <f t="shared" si="40"/>
        <v>-0.53000000000000114</v>
      </c>
      <c r="K846" s="96">
        <v>74</v>
      </c>
      <c r="L846" s="18">
        <f t="shared" si="41"/>
        <v>-39.220000000000084</v>
      </c>
    </row>
    <row r="847" spans="1:13" x14ac:dyDescent="0.2">
      <c r="A847" s="12" t="s">
        <v>141</v>
      </c>
      <c r="B847" s="21" t="s">
        <v>142</v>
      </c>
      <c r="C847" s="26" t="s">
        <v>37</v>
      </c>
      <c r="D847" s="27" t="s">
        <v>38</v>
      </c>
      <c r="E847" s="28">
        <v>3317</v>
      </c>
      <c r="F847" s="18">
        <v>60.51</v>
      </c>
      <c r="G847" s="18">
        <v>59.98</v>
      </c>
      <c r="H847" s="98">
        <v>0</v>
      </c>
      <c r="I847" s="18">
        <f t="shared" si="39"/>
        <v>59.98</v>
      </c>
      <c r="J847" s="18">
        <f t="shared" si="40"/>
        <v>-0.53000000000000114</v>
      </c>
      <c r="K847" s="96">
        <v>0</v>
      </c>
      <c r="L847" s="18">
        <f t="shared" si="41"/>
        <v>0</v>
      </c>
    </row>
    <row r="848" spans="1:13" x14ac:dyDescent="0.2">
      <c r="A848" s="12" t="s">
        <v>141</v>
      </c>
      <c r="B848" s="21" t="s">
        <v>142</v>
      </c>
      <c r="C848" s="26" t="s">
        <v>39</v>
      </c>
      <c r="D848" s="27" t="s">
        <v>40</v>
      </c>
      <c r="E848" s="28">
        <v>3319</v>
      </c>
      <c r="F848" s="18">
        <v>72.489999999999995</v>
      </c>
      <c r="G848" s="18">
        <v>71.959999999999994</v>
      </c>
      <c r="H848" s="98">
        <v>0</v>
      </c>
      <c r="I848" s="18">
        <f t="shared" si="39"/>
        <v>71.959999999999994</v>
      </c>
      <c r="J848" s="18">
        <f t="shared" si="40"/>
        <v>-0.53000000000000114</v>
      </c>
      <c r="K848" s="96">
        <v>89</v>
      </c>
      <c r="L848" s="18">
        <f t="shared" si="41"/>
        <v>-47.170000000000101</v>
      </c>
    </row>
    <row r="849" spans="1:13" x14ac:dyDescent="0.2">
      <c r="A849" s="12" t="s">
        <v>141</v>
      </c>
      <c r="B849" s="21" t="s">
        <v>142</v>
      </c>
      <c r="C849" s="26" t="s">
        <v>41</v>
      </c>
      <c r="D849" s="27" t="s">
        <v>42</v>
      </c>
      <c r="E849" s="28">
        <v>3321</v>
      </c>
      <c r="F849" s="18">
        <v>80.34</v>
      </c>
      <c r="G849" s="18">
        <v>79.81</v>
      </c>
      <c r="H849" s="98">
        <v>0</v>
      </c>
      <c r="I849" s="18">
        <f t="shared" si="39"/>
        <v>79.81</v>
      </c>
      <c r="J849" s="18">
        <f t="shared" si="40"/>
        <v>-0.53000000000000114</v>
      </c>
      <c r="K849" s="96">
        <v>487</v>
      </c>
      <c r="L849" s="18">
        <f t="shared" si="41"/>
        <v>-258.11000000000058</v>
      </c>
    </row>
    <row r="850" spans="1:13" x14ac:dyDescent="0.2">
      <c r="A850" s="12" t="s">
        <v>141</v>
      </c>
      <c r="B850" s="21" t="s">
        <v>142</v>
      </c>
      <c r="C850" s="26" t="s">
        <v>43</v>
      </c>
      <c r="D850" s="27" t="s">
        <v>44</v>
      </c>
      <c r="E850" s="28">
        <v>3323</v>
      </c>
      <c r="F850" s="18">
        <v>51.65</v>
      </c>
      <c r="G850" s="18">
        <v>51.12</v>
      </c>
      <c r="H850" s="98">
        <v>0</v>
      </c>
      <c r="I850" s="18">
        <f t="shared" si="39"/>
        <v>51.12</v>
      </c>
      <c r="J850" s="18">
        <f t="shared" si="40"/>
        <v>-0.53000000000000114</v>
      </c>
      <c r="K850" s="96">
        <v>0</v>
      </c>
      <c r="L850" s="18">
        <f t="shared" si="41"/>
        <v>0</v>
      </c>
    </row>
    <row r="851" spans="1:13" x14ac:dyDescent="0.2">
      <c r="A851" s="12" t="s">
        <v>141</v>
      </c>
      <c r="B851" s="21" t="s">
        <v>142</v>
      </c>
      <c r="C851" s="26" t="s">
        <v>45</v>
      </c>
      <c r="D851" s="27" t="s">
        <v>46</v>
      </c>
      <c r="E851" s="28">
        <v>3325</v>
      </c>
      <c r="F851" s="18">
        <v>65.44</v>
      </c>
      <c r="G851" s="18">
        <v>64.91</v>
      </c>
      <c r="H851" s="98">
        <v>0</v>
      </c>
      <c r="I851" s="18">
        <f t="shared" si="39"/>
        <v>64.91</v>
      </c>
      <c r="J851" s="18">
        <f t="shared" si="40"/>
        <v>-0.53000000000000114</v>
      </c>
      <c r="K851" s="96">
        <v>9314</v>
      </c>
      <c r="L851" s="18">
        <f t="shared" si="41"/>
        <v>-4936.420000000011</v>
      </c>
    </row>
    <row r="852" spans="1:13" x14ac:dyDescent="0.2">
      <c r="A852" s="12" t="s">
        <v>141</v>
      </c>
      <c r="B852" s="21" t="s">
        <v>142</v>
      </c>
      <c r="C852" s="26" t="s">
        <v>47</v>
      </c>
      <c r="D852" s="27" t="s">
        <v>48</v>
      </c>
      <c r="E852" s="28">
        <v>3327</v>
      </c>
      <c r="F852" s="18">
        <v>72.489999999999995</v>
      </c>
      <c r="G852" s="18">
        <v>71.959999999999994</v>
      </c>
      <c r="H852" s="98">
        <v>0</v>
      </c>
      <c r="I852" s="18">
        <f t="shared" si="39"/>
        <v>71.959999999999994</v>
      </c>
      <c r="J852" s="18">
        <f t="shared" si="40"/>
        <v>-0.53000000000000114</v>
      </c>
      <c r="K852" s="96">
        <v>3164</v>
      </c>
      <c r="L852" s="18">
        <f t="shared" si="41"/>
        <v>-1676.9200000000037</v>
      </c>
    </row>
    <row r="853" spans="1:13" x14ac:dyDescent="0.2">
      <c r="A853" s="12" t="s">
        <v>141</v>
      </c>
      <c r="B853" s="21" t="s">
        <v>142</v>
      </c>
      <c r="C853" s="26" t="s">
        <v>49</v>
      </c>
      <c r="D853" s="27" t="s">
        <v>50</v>
      </c>
      <c r="E853" s="28">
        <v>3329</v>
      </c>
      <c r="F853" s="18">
        <v>77.48</v>
      </c>
      <c r="G853" s="18">
        <v>76.95</v>
      </c>
      <c r="H853" s="98">
        <v>0</v>
      </c>
      <c r="I853" s="18">
        <f t="shared" si="39"/>
        <v>76.95</v>
      </c>
      <c r="J853" s="18">
        <f t="shared" si="40"/>
        <v>-0.53000000000000114</v>
      </c>
      <c r="K853" s="96">
        <v>0</v>
      </c>
      <c r="L853" s="18">
        <f t="shared" si="41"/>
        <v>0</v>
      </c>
    </row>
    <row r="854" spans="1:13" x14ac:dyDescent="0.2">
      <c r="A854" s="12" t="s">
        <v>141</v>
      </c>
      <c r="B854" s="21" t="s">
        <v>142</v>
      </c>
      <c r="C854" s="29" t="s">
        <v>51</v>
      </c>
      <c r="D854" s="30" t="s">
        <v>52</v>
      </c>
      <c r="E854" s="28">
        <v>3331</v>
      </c>
      <c r="F854" s="18">
        <v>85.99</v>
      </c>
      <c r="G854" s="18">
        <v>85.46</v>
      </c>
      <c r="H854" s="98">
        <v>0</v>
      </c>
      <c r="I854" s="18">
        <f t="shared" si="39"/>
        <v>85.46</v>
      </c>
      <c r="J854" s="18">
        <f t="shared" si="40"/>
        <v>-0.53000000000000114</v>
      </c>
      <c r="K854" s="96">
        <v>0</v>
      </c>
      <c r="L854" s="18">
        <f t="shared" si="41"/>
        <v>0</v>
      </c>
    </row>
    <row r="855" spans="1:13" x14ac:dyDescent="0.2">
      <c r="A855" s="12" t="s">
        <v>110</v>
      </c>
      <c r="B855" s="21" t="s">
        <v>111</v>
      </c>
      <c r="C855" s="26" t="s">
        <v>21</v>
      </c>
      <c r="D855" s="27" t="s">
        <v>22</v>
      </c>
      <c r="E855" s="28">
        <v>3301</v>
      </c>
      <c r="F855" s="18">
        <v>86.56</v>
      </c>
      <c r="G855" s="18">
        <v>85.924642412550099</v>
      </c>
      <c r="H855" s="98">
        <v>8.6730687949640485E-3</v>
      </c>
      <c r="I855" s="18">
        <f t="shared" si="39"/>
        <v>85.933315481345062</v>
      </c>
      <c r="J855" s="18">
        <f t="shared" si="40"/>
        <v>-0.62668451865494035</v>
      </c>
      <c r="K855" s="96">
        <v>0</v>
      </c>
      <c r="L855" s="18">
        <f t="shared" si="41"/>
        <v>0</v>
      </c>
      <c r="M855" s="40">
        <v>-3747.573421556569</v>
      </c>
    </row>
    <row r="856" spans="1:13" x14ac:dyDescent="0.2">
      <c r="A856" s="12" t="s">
        <v>110</v>
      </c>
      <c r="B856" s="21" t="s">
        <v>111</v>
      </c>
      <c r="C856" s="26" t="s">
        <v>23</v>
      </c>
      <c r="D856" s="27" t="s">
        <v>24</v>
      </c>
      <c r="E856" s="28">
        <v>3303</v>
      </c>
      <c r="F856" s="18">
        <v>93.77</v>
      </c>
      <c r="G856" s="18">
        <v>93.134642412550093</v>
      </c>
      <c r="H856" s="98">
        <v>8.6730687949640485E-3</v>
      </c>
      <c r="I856" s="18">
        <f t="shared" si="39"/>
        <v>93.143315481345056</v>
      </c>
      <c r="J856" s="18">
        <f t="shared" si="40"/>
        <v>-0.62668451865494035</v>
      </c>
      <c r="K856" s="96">
        <v>0</v>
      </c>
      <c r="L856" s="18">
        <f t="shared" si="41"/>
        <v>0</v>
      </c>
    </row>
    <row r="857" spans="1:13" x14ac:dyDescent="0.2">
      <c r="A857" s="12" t="s">
        <v>110</v>
      </c>
      <c r="B857" s="21" t="s">
        <v>111</v>
      </c>
      <c r="C857" s="26" t="s">
        <v>25</v>
      </c>
      <c r="D857" s="27" t="s">
        <v>26</v>
      </c>
      <c r="E857" s="28">
        <v>3305</v>
      </c>
      <c r="F857" s="18">
        <v>84.679999999999993</v>
      </c>
      <c r="G857" s="18">
        <v>84.04464241255009</v>
      </c>
      <c r="H857" s="98">
        <v>8.6730687949640485E-3</v>
      </c>
      <c r="I857" s="18">
        <f t="shared" si="39"/>
        <v>84.053315481345052</v>
      </c>
      <c r="J857" s="18">
        <f t="shared" si="40"/>
        <v>-0.62668451865494035</v>
      </c>
      <c r="K857" s="96">
        <v>0</v>
      </c>
      <c r="L857" s="18">
        <f t="shared" si="41"/>
        <v>0</v>
      </c>
    </row>
    <row r="858" spans="1:13" x14ac:dyDescent="0.2">
      <c r="A858" s="12" t="s">
        <v>110</v>
      </c>
      <c r="B858" s="21" t="s">
        <v>111</v>
      </c>
      <c r="C858" s="26" t="s">
        <v>27</v>
      </c>
      <c r="D858" s="27" t="s">
        <v>28</v>
      </c>
      <c r="E858" s="28">
        <v>3307</v>
      </c>
      <c r="F858" s="18">
        <v>92.44</v>
      </c>
      <c r="G858" s="18">
        <v>91.804642412550095</v>
      </c>
      <c r="H858" s="98">
        <v>8.6730687949640485E-3</v>
      </c>
      <c r="I858" s="18">
        <f t="shared" si="39"/>
        <v>91.813315481345057</v>
      </c>
      <c r="J858" s="18">
        <f t="shared" si="40"/>
        <v>-0.62668451865494035</v>
      </c>
      <c r="K858" s="96">
        <v>0</v>
      </c>
      <c r="L858" s="18">
        <f t="shared" si="41"/>
        <v>0</v>
      </c>
    </row>
    <row r="859" spans="1:13" x14ac:dyDescent="0.2">
      <c r="A859" s="12" t="s">
        <v>110</v>
      </c>
      <c r="B859" s="21" t="s">
        <v>111</v>
      </c>
      <c r="C859" s="26" t="s">
        <v>29</v>
      </c>
      <c r="D859" s="27" t="s">
        <v>30</v>
      </c>
      <c r="E859" s="28">
        <v>3309</v>
      </c>
      <c r="F859" s="18">
        <v>58.19</v>
      </c>
      <c r="G859" s="18">
        <v>57.554642412550088</v>
      </c>
      <c r="H859" s="98">
        <v>8.6730687949640485E-3</v>
      </c>
      <c r="I859" s="18">
        <f t="shared" si="39"/>
        <v>57.56331548134505</v>
      </c>
      <c r="J859" s="18">
        <f t="shared" si="40"/>
        <v>-0.62668451865494745</v>
      </c>
      <c r="K859" s="96">
        <v>1217</v>
      </c>
      <c r="L859" s="18">
        <f t="shared" si="41"/>
        <v>-762.6750592030711</v>
      </c>
    </row>
    <row r="860" spans="1:13" x14ac:dyDescent="0.2">
      <c r="A860" s="12" t="s">
        <v>110</v>
      </c>
      <c r="B860" s="21" t="s">
        <v>111</v>
      </c>
      <c r="C860" s="26" t="s">
        <v>31</v>
      </c>
      <c r="D860" s="27" t="s">
        <v>32</v>
      </c>
      <c r="E860" s="28">
        <v>3311</v>
      </c>
      <c r="F860" s="18">
        <v>73.78</v>
      </c>
      <c r="G860" s="18">
        <v>73.144642412550098</v>
      </c>
      <c r="H860" s="98">
        <v>8.6730687949640485E-3</v>
      </c>
      <c r="I860" s="18">
        <f t="shared" si="39"/>
        <v>73.153315481345061</v>
      </c>
      <c r="J860" s="18">
        <f t="shared" si="40"/>
        <v>-0.62668451865494035</v>
      </c>
      <c r="K860" s="96">
        <v>165</v>
      </c>
      <c r="L860" s="18">
        <f t="shared" si="41"/>
        <v>-103.40294557806516</v>
      </c>
    </row>
    <row r="861" spans="1:13" x14ac:dyDescent="0.2">
      <c r="A861" s="12" t="s">
        <v>110</v>
      </c>
      <c r="B861" s="21" t="s">
        <v>111</v>
      </c>
      <c r="C861" s="26" t="s">
        <v>33</v>
      </c>
      <c r="D861" s="27" t="s">
        <v>34</v>
      </c>
      <c r="E861" s="28">
        <v>3313</v>
      </c>
      <c r="F861" s="18">
        <v>78.3</v>
      </c>
      <c r="G861" s="18">
        <v>77.664642412550094</v>
      </c>
      <c r="H861" s="98">
        <v>8.6730687949640485E-3</v>
      </c>
      <c r="I861" s="18">
        <f t="shared" si="39"/>
        <v>77.673315481345057</v>
      </c>
      <c r="J861" s="18">
        <f t="shared" si="40"/>
        <v>-0.62668451865494035</v>
      </c>
      <c r="K861" s="96">
        <v>0</v>
      </c>
      <c r="L861" s="18">
        <f t="shared" si="41"/>
        <v>0</v>
      </c>
    </row>
    <row r="862" spans="1:13" x14ac:dyDescent="0.2">
      <c r="A862" s="12" t="s">
        <v>110</v>
      </c>
      <c r="B862" s="21" t="s">
        <v>111</v>
      </c>
      <c r="C862" s="26" t="s">
        <v>35</v>
      </c>
      <c r="D862" s="27" t="s">
        <v>36</v>
      </c>
      <c r="E862" s="28">
        <v>3315</v>
      </c>
      <c r="F862" s="18">
        <v>88.87</v>
      </c>
      <c r="G862" s="18">
        <v>88.234642412550102</v>
      </c>
      <c r="H862" s="98">
        <v>8.6730687949640485E-3</v>
      </c>
      <c r="I862" s="18">
        <f t="shared" si="39"/>
        <v>88.243315481345064</v>
      </c>
      <c r="J862" s="18">
        <f t="shared" si="40"/>
        <v>-0.62668451865494035</v>
      </c>
      <c r="K862" s="96">
        <v>0</v>
      </c>
      <c r="L862" s="18">
        <f t="shared" si="41"/>
        <v>0</v>
      </c>
    </row>
    <row r="863" spans="1:13" x14ac:dyDescent="0.2">
      <c r="A863" s="12" t="s">
        <v>110</v>
      </c>
      <c r="B863" s="21" t="s">
        <v>111</v>
      </c>
      <c r="C863" s="26" t="s">
        <v>37</v>
      </c>
      <c r="D863" s="27" t="s">
        <v>38</v>
      </c>
      <c r="E863" s="28">
        <v>3317</v>
      </c>
      <c r="F863" s="18">
        <v>57.769999999999996</v>
      </c>
      <c r="G863" s="18">
        <v>57.134642412550086</v>
      </c>
      <c r="H863" s="98">
        <v>8.6730687949640485E-3</v>
      </c>
      <c r="I863" s="18">
        <f t="shared" si="39"/>
        <v>57.143315481345049</v>
      </c>
      <c r="J863" s="18">
        <f t="shared" si="40"/>
        <v>-0.62668451865494745</v>
      </c>
      <c r="K863" s="96">
        <v>0</v>
      </c>
      <c r="L863" s="18">
        <f t="shared" si="41"/>
        <v>0</v>
      </c>
    </row>
    <row r="864" spans="1:13" x14ac:dyDescent="0.2">
      <c r="A864" s="12" t="s">
        <v>110</v>
      </c>
      <c r="B864" s="21" t="s">
        <v>111</v>
      </c>
      <c r="C864" s="26" t="s">
        <v>39</v>
      </c>
      <c r="D864" s="27" t="s">
        <v>40</v>
      </c>
      <c r="E864" s="28">
        <v>3319</v>
      </c>
      <c r="F864" s="18">
        <v>68.789999999999992</v>
      </c>
      <c r="G864" s="18">
        <v>68.154642412550089</v>
      </c>
      <c r="H864" s="98">
        <v>8.6730687949640485E-3</v>
      </c>
      <c r="I864" s="18">
        <f t="shared" si="39"/>
        <v>68.163315481345052</v>
      </c>
      <c r="J864" s="18">
        <f t="shared" si="40"/>
        <v>-0.62668451865494035</v>
      </c>
      <c r="K864" s="96">
        <v>14</v>
      </c>
      <c r="L864" s="18">
        <f t="shared" si="41"/>
        <v>-8.7735832611691649</v>
      </c>
    </row>
    <row r="865" spans="1:13" x14ac:dyDescent="0.2">
      <c r="A865" s="12" t="s">
        <v>110</v>
      </c>
      <c r="B865" s="21" t="s">
        <v>111</v>
      </c>
      <c r="C865" s="26" t="s">
        <v>41</v>
      </c>
      <c r="D865" s="27" t="s">
        <v>42</v>
      </c>
      <c r="E865" s="28">
        <v>3321</v>
      </c>
      <c r="F865" s="18">
        <v>76.02</v>
      </c>
      <c r="G865" s="18">
        <v>75.384642412550093</v>
      </c>
      <c r="H865" s="98">
        <v>8.6730687949640485E-3</v>
      </c>
      <c r="I865" s="18">
        <f t="shared" si="39"/>
        <v>75.393315481345056</v>
      </c>
      <c r="J865" s="18">
        <f t="shared" si="40"/>
        <v>-0.62668451865494035</v>
      </c>
      <c r="K865" s="96">
        <v>576</v>
      </c>
      <c r="L865" s="18">
        <f t="shared" si="41"/>
        <v>-360.97028274524564</v>
      </c>
    </row>
    <row r="866" spans="1:13" x14ac:dyDescent="0.2">
      <c r="A866" s="12" t="s">
        <v>110</v>
      </c>
      <c r="B866" s="21" t="s">
        <v>111</v>
      </c>
      <c r="C866" s="26" t="s">
        <v>43</v>
      </c>
      <c r="D866" s="27" t="s">
        <v>44</v>
      </c>
      <c r="E866" s="28">
        <v>3323</v>
      </c>
      <c r="F866" s="18">
        <v>49.74</v>
      </c>
      <c r="G866" s="18">
        <v>49.104642412550092</v>
      </c>
      <c r="H866" s="98">
        <v>8.6730687949640485E-3</v>
      </c>
      <c r="I866" s="18">
        <f t="shared" si="39"/>
        <v>49.113315481345055</v>
      </c>
      <c r="J866" s="18">
        <f t="shared" si="40"/>
        <v>-0.62668451865494745</v>
      </c>
      <c r="K866" s="96">
        <v>134</v>
      </c>
      <c r="L866" s="18">
        <f t="shared" si="41"/>
        <v>-83.975725499762959</v>
      </c>
    </row>
    <row r="867" spans="1:13" x14ac:dyDescent="0.2">
      <c r="A867" s="12" t="s">
        <v>110</v>
      </c>
      <c r="B867" s="21" t="s">
        <v>111</v>
      </c>
      <c r="C867" s="26" t="s">
        <v>45</v>
      </c>
      <c r="D867" s="27" t="s">
        <v>46</v>
      </c>
      <c r="E867" s="28">
        <v>3325</v>
      </c>
      <c r="F867" s="18">
        <v>62.33</v>
      </c>
      <c r="G867" s="18">
        <v>61.694642412550088</v>
      </c>
      <c r="H867" s="98">
        <v>8.6730687949640485E-3</v>
      </c>
      <c r="I867" s="18">
        <f t="shared" si="39"/>
        <v>61.703315481345051</v>
      </c>
      <c r="J867" s="18">
        <f t="shared" si="40"/>
        <v>-0.62668451865494745</v>
      </c>
      <c r="K867" s="96">
        <v>2168</v>
      </c>
      <c r="L867" s="18">
        <f t="shared" si="41"/>
        <v>-1358.6520364439261</v>
      </c>
    </row>
    <row r="868" spans="1:13" x14ac:dyDescent="0.2">
      <c r="A868" s="12" t="s">
        <v>110</v>
      </c>
      <c r="B868" s="21" t="s">
        <v>111</v>
      </c>
      <c r="C868" s="26" t="s">
        <v>47</v>
      </c>
      <c r="D868" s="27" t="s">
        <v>48</v>
      </c>
      <c r="E868" s="28">
        <v>3327</v>
      </c>
      <c r="F868" s="18">
        <v>68.789999999999992</v>
      </c>
      <c r="G868" s="18">
        <v>68.154642412550089</v>
      </c>
      <c r="H868" s="98">
        <v>8.6730687949640485E-3</v>
      </c>
      <c r="I868" s="18">
        <f t="shared" si="39"/>
        <v>68.163315481345052</v>
      </c>
      <c r="J868" s="18">
        <f t="shared" si="40"/>
        <v>-0.62668451865494035</v>
      </c>
      <c r="K868" s="96">
        <v>1470</v>
      </c>
      <c r="L868" s="18">
        <f t="shared" si="41"/>
        <v>-921.22624242276231</v>
      </c>
    </row>
    <row r="869" spans="1:13" x14ac:dyDescent="0.2">
      <c r="A869" s="12" t="s">
        <v>110</v>
      </c>
      <c r="B869" s="21" t="s">
        <v>111</v>
      </c>
      <c r="C869" s="26" t="s">
        <v>49</v>
      </c>
      <c r="D869" s="27" t="s">
        <v>50</v>
      </c>
      <c r="E869" s="28">
        <v>3329</v>
      </c>
      <c r="F869" s="18">
        <v>73.38</v>
      </c>
      <c r="G869" s="18">
        <v>72.744642412550093</v>
      </c>
      <c r="H869" s="98">
        <v>8.6730687949640485E-3</v>
      </c>
      <c r="I869" s="18">
        <f t="shared" si="39"/>
        <v>72.753315481345055</v>
      </c>
      <c r="J869" s="18">
        <f t="shared" si="40"/>
        <v>-0.62668451865494035</v>
      </c>
      <c r="K869" s="96">
        <v>236</v>
      </c>
      <c r="L869" s="18">
        <f t="shared" si="41"/>
        <v>-147.89754640256592</v>
      </c>
    </row>
    <row r="870" spans="1:13" x14ac:dyDescent="0.2">
      <c r="A870" s="12" t="s">
        <v>110</v>
      </c>
      <c r="B870" s="21" t="s">
        <v>111</v>
      </c>
      <c r="C870" s="29" t="s">
        <v>51</v>
      </c>
      <c r="D870" s="30" t="s">
        <v>52</v>
      </c>
      <c r="E870" s="28">
        <v>3331</v>
      </c>
      <c r="F870" s="18">
        <v>81.239999999999995</v>
      </c>
      <c r="G870" s="18">
        <v>80.604642412550092</v>
      </c>
      <c r="H870" s="98">
        <v>8.6730687949640485E-3</v>
      </c>
      <c r="I870" s="18">
        <f t="shared" si="39"/>
        <v>80.613315481345055</v>
      </c>
      <c r="J870" s="18">
        <f t="shared" si="40"/>
        <v>-0.62668451865494035</v>
      </c>
      <c r="K870" s="96">
        <v>0</v>
      </c>
      <c r="L870" s="18">
        <f t="shared" si="41"/>
        <v>0</v>
      </c>
    </row>
    <row r="871" spans="1:13" x14ac:dyDescent="0.2">
      <c r="A871" s="12" t="s">
        <v>286</v>
      </c>
      <c r="B871" s="12" t="s">
        <v>287</v>
      </c>
      <c r="C871" s="26" t="s">
        <v>21</v>
      </c>
      <c r="D871" s="27" t="s">
        <v>22</v>
      </c>
      <c r="E871" s="28">
        <v>3301</v>
      </c>
      <c r="F871" s="18">
        <v>92.05</v>
      </c>
      <c r="G871" s="18">
        <v>91.48</v>
      </c>
      <c r="H871" s="98">
        <v>0</v>
      </c>
      <c r="I871" s="18">
        <f t="shared" ref="I871:I934" si="42">+G871+H871</f>
        <v>91.48</v>
      </c>
      <c r="J871" s="18">
        <f t="shared" ref="J871:J934" si="43">+I871-F871</f>
        <v>-0.56999999999999318</v>
      </c>
      <c r="K871" s="96">
        <v>864</v>
      </c>
      <c r="L871" s="18">
        <f t="shared" ref="L871:L934" si="44">+J871*K871</f>
        <v>-492.47999999999411</v>
      </c>
      <c r="M871" s="40">
        <v>-15197.339999999844</v>
      </c>
    </row>
    <row r="872" spans="1:13" x14ac:dyDescent="0.2">
      <c r="A872" s="12" t="s">
        <v>286</v>
      </c>
      <c r="B872" s="12" t="s">
        <v>287</v>
      </c>
      <c r="C872" s="26" t="s">
        <v>23</v>
      </c>
      <c r="D872" s="27" t="s">
        <v>24</v>
      </c>
      <c r="E872" s="28">
        <v>3303</v>
      </c>
      <c r="F872" s="18">
        <v>99.72</v>
      </c>
      <c r="G872" s="18">
        <v>99.15</v>
      </c>
      <c r="H872" s="98">
        <v>0</v>
      </c>
      <c r="I872" s="18">
        <f t="shared" si="42"/>
        <v>99.15</v>
      </c>
      <c r="J872" s="18">
        <f t="shared" si="43"/>
        <v>-0.56999999999999318</v>
      </c>
      <c r="K872" s="96">
        <v>0</v>
      </c>
      <c r="L872" s="18">
        <f t="shared" si="44"/>
        <v>0</v>
      </c>
    </row>
    <row r="873" spans="1:13" x14ac:dyDescent="0.2">
      <c r="A873" s="12" t="s">
        <v>286</v>
      </c>
      <c r="B873" s="12" t="s">
        <v>287</v>
      </c>
      <c r="C873" s="26" t="s">
        <v>25</v>
      </c>
      <c r="D873" s="27" t="s">
        <v>26</v>
      </c>
      <c r="E873" s="28">
        <v>3305</v>
      </c>
      <c r="F873" s="18">
        <v>90.059999999999988</v>
      </c>
      <c r="G873" s="18">
        <v>89.49</v>
      </c>
      <c r="H873" s="98">
        <v>0</v>
      </c>
      <c r="I873" s="18">
        <f t="shared" si="42"/>
        <v>89.49</v>
      </c>
      <c r="J873" s="18">
        <f t="shared" si="43"/>
        <v>-0.56999999999999318</v>
      </c>
      <c r="K873" s="96">
        <v>0</v>
      </c>
      <c r="L873" s="18">
        <f t="shared" si="44"/>
        <v>0</v>
      </c>
    </row>
    <row r="874" spans="1:13" x14ac:dyDescent="0.2">
      <c r="A874" s="12" t="s">
        <v>286</v>
      </c>
      <c r="B874" s="12" t="s">
        <v>287</v>
      </c>
      <c r="C874" s="26" t="s">
        <v>27</v>
      </c>
      <c r="D874" s="27" t="s">
        <v>28</v>
      </c>
      <c r="E874" s="28">
        <v>3307</v>
      </c>
      <c r="F874" s="18">
        <v>98.809999999999988</v>
      </c>
      <c r="G874" s="18">
        <v>98.24</v>
      </c>
      <c r="H874" s="98">
        <v>0</v>
      </c>
      <c r="I874" s="18">
        <f t="shared" si="42"/>
        <v>98.24</v>
      </c>
      <c r="J874" s="18">
        <f t="shared" si="43"/>
        <v>-0.56999999999999318</v>
      </c>
      <c r="K874" s="96">
        <v>0</v>
      </c>
      <c r="L874" s="18">
        <f t="shared" si="44"/>
        <v>0</v>
      </c>
    </row>
    <row r="875" spans="1:13" x14ac:dyDescent="0.2">
      <c r="A875" s="12" t="s">
        <v>286</v>
      </c>
      <c r="B875" s="12" t="s">
        <v>287</v>
      </c>
      <c r="C875" s="26" t="s">
        <v>29</v>
      </c>
      <c r="D875" s="27" t="s">
        <v>30</v>
      </c>
      <c r="E875" s="28">
        <v>3309</v>
      </c>
      <c r="F875" s="18">
        <v>61.660000000000004</v>
      </c>
      <c r="G875" s="18">
        <v>61.09</v>
      </c>
      <c r="H875" s="98">
        <v>0</v>
      </c>
      <c r="I875" s="18">
        <f t="shared" si="42"/>
        <v>61.09</v>
      </c>
      <c r="J875" s="18">
        <f t="shared" si="43"/>
        <v>-0.57000000000000028</v>
      </c>
      <c r="K875" s="96">
        <v>3131</v>
      </c>
      <c r="L875" s="18">
        <f t="shared" si="44"/>
        <v>-1784.670000000001</v>
      </c>
    </row>
    <row r="876" spans="1:13" x14ac:dyDescent="0.2">
      <c r="A876" s="12" t="s">
        <v>286</v>
      </c>
      <c r="B876" s="12" t="s">
        <v>287</v>
      </c>
      <c r="C876" s="26" t="s">
        <v>31</v>
      </c>
      <c r="D876" s="27" t="s">
        <v>32</v>
      </c>
      <c r="E876" s="28">
        <v>3311</v>
      </c>
      <c r="F876" s="18">
        <v>78.19</v>
      </c>
      <c r="G876" s="18">
        <v>77.62</v>
      </c>
      <c r="H876" s="98">
        <v>0</v>
      </c>
      <c r="I876" s="18">
        <f t="shared" si="42"/>
        <v>77.62</v>
      </c>
      <c r="J876" s="18">
        <f t="shared" si="43"/>
        <v>-0.56999999999999318</v>
      </c>
      <c r="K876" s="96">
        <v>618</v>
      </c>
      <c r="L876" s="18">
        <f t="shared" si="44"/>
        <v>-352.25999999999578</v>
      </c>
    </row>
    <row r="877" spans="1:13" x14ac:dyDescent="0.2">
      <c r="A877" s="12" t="s">
        <v>286</v>
      </c>
      <c r="B877" s="12" t="s">
        <v>287</v>
      </c>
      <c r="C877" s="26" t="s">
        <v>33</v>
      </c>
      <c r="D877" s="27" t="s">
        <v>34</v>
      </c>
      <c r="E877" s="28">
        <v>3313</v>
      </c>
      <c r="F877" s="18">
        <v>83.02</v>
      </c>
      <c r="G877" s="18">
        <v>82.45</v>
      </c>
      <c r="H877" s="98">
        <v>0</v>
      </c>
      <c r="I877" s="18">
        <f t="shared" si="42"/>
        <v>82.45</v>
      </c>
      <c r="J877" s="18">
        <f t="shared" si="43"/>
        <v>-0.56999999999999318</v>
      </c>
      <c r="K877" s="96">
        <v>0</v>
      </c>
      <c r="L877" s="18">
        <f t="shared" si="44"/>
        <v>0</v>
      </c>
    </row>
    <row r="878" spans="1:13" x14ac:dyDescent="0.2">
      <c r="A878" s="12" t="s">
        <v>286</v>
      </c>
      <c r="B878" s="12" t="s">
        <v>287</v>
      </c>
      <c r="C878" s="26" t="s">
        <v>35</v>
      </c>
      <c r="D878" s="27" t="s">
        <v>36</v>
      </c>
      <c r="E878" s="28">
        <v>3315</v>
      </c>
      <c r="F878" s="18">
        <v>94.449999999999989</v>
      </c>
      <c r="G878" s="18">
        <v>93.88</v>
      </c>
      <c r="H878" s="98">
        <v>0</v>
      </c>
      <c r="I878" s="18">
        <f t="shared" si="42"/>
        <v>93.88</v>
      </c>
      <c r="J878" s="18">
        <f t="shared" si="43"/>
        <v>-0.56999999999999318</v>
      </c>
      <c r="K878" s="96">
        <v>0</v>
      </c>
      <c r="L878" s="18">
        <f t="shared" si="44"/>
        <v>0</v>
      </c>
    </row>
    <row r="879" spans="1:13" x14ac:dyDescent="0.2">
      <c r="A879" s="12" t="s">
        <v>286</v>
      </c>
      <c r="B879" s="12" t="s">
        <v>287</v>
      </c>
      <c r="C879" s="26" t="s">
        <v>37</v>
      </c>
      <c r="D879" s="27" t="s">
        <v>38</v>
      </c>
      <c r="E879" s="28">
        <v>3317</v>
      </c>
      <c r="F879" s="18">
        <v>61.11</v>
      </c>
      <c r="G879" s="18">
        <v>60.54</v>
      </c>
      <c r="H879" s="98">
        <v>0</v>
      </c>
      <c r="I879" s="18">
        <f t="shared" si="42"/>
        <v>60.54</v>
      </c>
      <c r="J879" s="18">
        <f t="shared" si="43"/>
        <v>-0.57000000000000028</v>
      </c>
      <c r="K879" s="96">
        <v>0</v>
      </c>
      <c r="L879" s="18">
        <f t="shared" si="44"/>
        <v>0</v>
      </c>
    </row>
    <row r="880" spans="1:13" x14ac:dyDescent="0.2">
      <c r="A880" s="12" t="s">
        <v>286</v>
      </c>
      <c r="B880" s="12" t="s">
        <v>287</v>
      </c>
      <c r="C880" s="26" t="s">
        <v>39</v>
      </c>
      <c r="D880" s="27" t="s">
        <v>40</v>
      </c>
      <c r="E880" s="28">
        <v>3319</v>
      </c>
      <c r="F880" s="18">
        <v>72.739999999999995</v>
      </c>
      <c r="G880" s="18">
        <v>72.17</v>
      </c>
      <c r="H880" s="98">
        <v>0</v>
      </c>
      <c r="I880" s="18">
        <f t="shared" si="42"/>
        <v>72.17</v>
      </c>
      <c r="J880" s="18">
        <f t="shared" si="43"/>
        <v>-0.56999999999999318</v>
      </c>
      <c r="K880" s="96">
        <v>1859</v>
      </c>
      <c r="L880" s="18">
        <f t="shared" si="44"/>
        <v>-1059.6299999999874</v>
      </c>
    </row>
    <row r="881" spans="1:13" x14ac:dyDescent="0.2">
      <c r="A881" s="12" t="s">
        <v>286</v>
      </c>
      <c r="B881" s="12" t="s">
        <v>287</v>
      </c>
      <c r="C881" s="26" t="s">
        <v>41</v>
      </c>
      <c r="D881" s="27" t="s">
        <v>42</v>
      </c>
      <c r="E881" s="28">
        <v>3321</v>
      </c>
      <c r="F881" s="18">
        <v>80.47999999999999</v>
      </c>
      <c r="G881" s="18">
        <v>79.91</v>
      </c>
      <c r="H881" s="98">
        <v>0</v>
      </c>
      <c r="I881" s="18">
        <f t="shared" si="42"/>
        <v>79.91</v>
      </c>
      <c r="J881" s="18">
        <f t="shared" si="43"/>
        <v>-0.56999999999999318</v>
      </c>
      <c r="K881" s="96">
        <v>1380</v>
      </c>
      <c r="L881" s="18">
        <f t="shared" si="44"/>
        <v>-786.59999999999059</v>
      </c>
    </row>
    <row r="882" spans="1:13" x14ac:dyDescent="0.2">
      <c r="A882" s="12" t="s">
        <v>286</v>
      </c>
      <c r="B882" s="12" t="s">
        <v>287</v>
      </c>
      <c r="C882" s="26" t="s">
        <v>43</v>
      </c>
      <c r="D882" s="27" t="s">
        <v>44</v>
      </c>
      <c r="E882" s="28">
        <v>3323</v>
      </c>
      <c r="F882" s="18">
        <v>52.46</v>
      </c>
      <c r="G882" s="18">
        <v>51.89</v>
      </c>
      <c r="H882" s="98">
        <v>0</v>
      </c>
      <c r="I882" s="18">
        <f t="shared" si="42"/>
        <v>51.89</v>
      </c>
      <c r="J882" s="18">
        <f t="shared" si="43"/>
        <v>-0.57000000000000028</v>
      </c>
      <c r="K882" s="96">
        <v>717</v>
      </c>
      <c r="L882" s="18">
        <f t="shared" si="44"/>
        <v>-408.69000000000023</v>
      </c>
    </row>
    <row r="883" spans="1:13" x14ac:dyDescent="0.2">
      <c r="A883" s="12" t="s">
        <v>286</v>
      </c>
      <c r="B883" s="12" t="s">
        <v>287</v>
      </c>
      <c r="C883" s="26" t="s">
        <v>45</v>
      </c>
      <c r="D883" s="27" t="s">
        <v>46</v>
      </c>
      <c r="E883" s="28">
        <v>3325</v>
      </c>
      <c r="F883" s="18">
        <v>65.899999999999991</v>
      </c>
      <c r="G883" s="18">
        <v>65.33</v>
      </c>
      <c r="H883" s="98">
        <v>0</v>
      </c>
      <c r="I883" s="18">
        <f t="shared" si="42"/>
        <v>65.33</v>
      </c>
      <c r="J883" s="18">
        <f t="shared" si="43"/>
        <v>-0.56999999999999318</v>
      </c>
      <c r="K883" s="96">
        <v>15376</v>
      </c>
      <c r="L883" s="18">
        <f t="shared" si="44"/>
        <v>-8764.3199999998942</v>
      </c>
    </row>
    <row r="884" spans="1:13" x14ac:dyDescent="0.2">
      <c r="A884" s="12" t="s">
        <v>286</v>
      </c>
      <c r="B884" s="12" t="s">
        <v>287</v>
      </c>
      <c r="C884" s="26" t="s">
        <v>47</v>
      </c>
      <c r="D884" s="27" t="s">
        <v>48</v>
      </c>
      <c r="E884" s="28">
        <v>3327</v>
      </c>
      <c r="F884" s="18">
        <v>72.739999999999995</v>
      </c>
      <c r="G884" s="18">
        <v>72.17</v>
      </c>
      <c r="H884" s="98">
        <v>0</v>
      </c>
      <c r="I884" s="18">
        <f t="shared" si="42"/>
        <v>72.17</v>
      </c>
      <c r="J884" s="18">
        <f t="shared" si="43"/>
        <v>-0.56999999999999318</v>
      </c>
      <c r="K884" s="96">
        <v>2131</v>
      </c>
      <c r="L884" s="18">
        <f t="shared" si="44"/>
        <v>-1214.6699999999855</v>
      </c>
    </row>
    <row r="885" spans="1:13" x14ac:dyDescent="0.2">
      <c r="A885" s="12" t="s">
        <v>286</v>
      </c>
      <c r="B885" s="12" t="s">
        <v>287</v>
      </c>
      <c r="C885" s="26" t="s">
        <v>49</v>
      </c>
      <c r="D885" s="27" t="s">
        <v>50</v>
      </c>
      <c r="E885" s="28">
        <v>3329</v>
      </c>
      <c r="F885" s="18">
        <v>77.66</v>
      </c>
      <c r="G885" s="18">
        <v>77.09</v>
      </c>
      <c r="H885" s="98">
        <v>0</v>
      </c>
      <c r="I885" s="18">
        <f t="shared" si="42"/>
        <v>77.09</v>
      </c>
      <c r="J885" s="18">
        <f t="shared" si="43"/>
        <v>-0.56999999999999318</v>
      </c>
      <c r="K885" s="96">
        <v>72</v>
      </c>
      <c r="L885" s="18">
        <f t="shared" si="44"/>
        <v>-41.039999999999509</v>
      </c>
    </row>
    <row r="886" spans="1:13" x14ac:dyDescent="0.2">
      <c r="A886" s="12" t="s">
        <v>286</v>
      </c>
      <c r="B886" s="12" t="s">
        <v>287</v>
      </c>
      <c r="C886" s="29" t="s">
        <v>51</v>
      </c>
      <c r="D886" s="30" t="s">
        <v>52</v>
      </c>
      <c r="E886" s="28">
        <v>3331</v>
      </c>
      <c r="F886" s="18">
        <v>85.99</v>
      </c>
      <c r="G886" s="18">
        <v>85.42</v>
      </c>
      <c r="H886" s="98">
        <v>0</v>
      </c>
      <c r="I886" s="18">
        <f t="shared" si="42"/>
        <v>85.42</v>
      </c>
      <c r="J886" s="18">
        <f t="shared" si="43"/>
        <v>-0.56999999999999318</v>
      </c>
      <c r="K886" s="96">
        <v>514</v>
      </c>
      <c r="L886" s="18">
        <f t="shared" si="44"/>
        <v>-292.97999999999649</v>
      </c>
    </row>
    <row r="887" spans="1:13" x14ac:dyDescent="0.2">
      <c r="A887" s="22" t="s">
        <v>127</v>
      </c>
      <c r="B887" s="21" t="s">
        <v>128</v>
      </c>
      <c r="C887" s="26" t="s">
        <v>21</v>
      </c>
      <c r="D887" s="27" t="s">
        <v>22</v>
      </c>
      <c r="E887" s="28">
        <v>3301</v>
      </c>
      <c r="F887" s="18">
        <v>91.98</v>
      </c>
      <c r="G887" s="18">
        <v>91.45</v>
      </c>
      <c r="H887" s="98">
        <v>0</v>
      </c>
      <c r="I887" s="18">
        <f t="shared" si="42"/>
        <v>91.45</v>
      </c>
      <c r="J887" s="18">
        <f t="shared" si="43"/>
        <v>-0.53000000000000114</v>
      </c>
      <c r="K887" s="96">
        <v>0</v>
      </c>
      <c r="L887" s="18">
        <f t="shared" si="44"/>
        <v>0</v>
      </c>
      <c r="M887" s="40">
        <v>-2098.2700000000045</v>
      </c>
    </row>
    <row r="888" spans="1:13" x14ac:dyDescent="0.2">
      <c r="A888" s="22" t="s">
        <v>127</v>
      </c>
      <c r="B888" s="21" t="s">
        <v>128</v>
      </c>
      <c r="C888" s="26" t="s">
        <v>23</v>
      </c>
      <c r="D888" s="27" t="s">
        <v>24</v>
      </c>
      <c r="E888" s="28">
        <v>3303</v>
      </c>
      <c r="F888" s="18">
        <v>99.79</v>
      </c>
      <c r="G888" s="18">
        <v>99.26</v>
      </c>
      <c r="H888" s="98">
        <v>0</v>
      </c>
      <c r="I888" s="18">
        <f t="shared" si="42"/>
        <v>99.26</v>
      </c>
      <c r="J888" s="18">
        <f t="shared" si="43"/>
        <v>-0.53000000000000114</v>
      </c>
      <c r="K888" s="96">
        <v>0</v>
      </c>
      <c r="L888" s="18">
        <f t="shared" si="44"/>
        <v>0</v>
      </c>
    </row>
    <row r="889" spans="1:13" x14ac:dyDescent="0.2">
      <c r="A889" s="22" t="s">
        <v>127</v>
      </c>
      <c r="B889" s="21" t="s">
        <v>128</v>
      </c>
      <c r="C889" s="26" t="s">
        <v>25</v>
      </c>
      <c r="D889" s="27" t="s">
        <v>26</v>
      </c>
      <c r="E889" s="28">
        <v>3305</v>
      </c>
      <c r="F889" s="18">
        <v>89.88</v>
      </c>
      <c r="G889" s="18">
        <v>89.35</v>
      </c>
      <c r="H889" s="98">
        <v>0</v>
      </c>
      <c r="I889" s="18">
        <f t="shared" si="42"/>
        <v>89.35</v>
      </c>
      <c r="J889" s="18">
        <f t="shared" si="43"/>
        <v>-0.53000000000000114</v>
      </c>
      <c r="K889" s="96">
        <v>0</v>
      </c>
      <c r="L889" s="18">
        <f t="shared" si="44"/>
        <v>0</v>
      </c>
    </row>
    <row r="890" spans="1:13" x14ac:dyDescent="0.2">
      <c r="A890" s="22" t="s">
        <v>127</v>
      </c>
      <c r="B890" s="21" t="s">
        <v>128</v>
      </c>
      <c r="C890" s="26" t="s">
        <v>27</v>
      </c>
      <c r="D890" s="27" t="s">
        <v>28</v>
      </c>
      <c r="E890" s="28">
        <v>3307</v>
      </c>
      <c r="F890" s="18">
        <v>98.48</v>
      </c>
      <c r="G890" s="18">
        <v>97.95</v>
      </c>
      <c r="H890" s="98">
        <v>0</v>
      </c>
      <c r="I890" s="18">
        <f t="shared" si="42"/>
        <v>97.95</v>
      </c>
      <c r="J890" s="18">
        <f t="shared" si="43"/>
        <v>-0.53000000000000114</v>
      </c>
      <c r="K890" s="96">
        <v>0</v>
      </c>
      <c r="L890" s="18">
        <f t="shared" si="44"/>
        <v>0</v>
      </c>
    </row>
    <row r="891" spans="1:13" x14ac:dyDescent="0.2">
      <c r="A891" s="22" t="s">
        <v>127</v>
      </c>
      <c r="B891" s="21" t="s">
        <v>128</v>
      </c>
      <c r="C891" s="26" t="s">
        <v>29</v>
      </c>
      <c r="D891" s="27" t="s">
        <v>30</v>
      </c>
      <c r="E891" s="28">
        <v>3309</v>
      </c>
      <c r="F891" s="18">
        <v>60.96</v>
      </c>
      <c r="G891" s="18">
        <v>60.43</v>
      </c>
      <c r="H891" s="98">
        <v>0</v>
      </c>
      <c r="I891" s="18">
        <f t="shared" si="42"/>
        <v>60.43</v>
      </c>
      <c r="J891" s="18">
        <f t="shared" si="43"/>
        <v>-0.53000000000000114</v>
      </c>
      <c r="K891" s="96">
        <v>492</v>
      </c>
      <c r="L891" s="18">
        <f t="shared" si="44"/>
        <v>-260.76000000000056</v>
      </c>
    </row>
    <row r="892" spans="1:13" x14ac:dyDescent="0.2">
      <c r="A892" s="22" t="s">
        <v>127</v>
      </c>
      <c r="B892" s="21" t="s">
        <v>128</v>
      </c>
      <c r="C892" s="26" t="s">
        <v>31</v>
      </c>
      <c r="D892" s="27" t="s">
        <v>32</v>
      </c>
      <c r="E892" s="28">
        <v>3311</v>
      </c>
      <c r="F892" s="18">
        <v>77.930000000000007</v>
      </c>
      <c r="G892" s="18">
        <v>77.400000000000006</v>
      </c>
      <c r="H892" s="98">
        <v>0</v>
      </c>
      <c r="I892" s="18">
        <f t="shared" si="42"/>
        <v>77.400000000000006</v>
      </c>
      <c r="J892" s="18">
        <f t="shared" si="43"/>
        <v>-0.53000000000000114</v>
      </c>
      <c r="K892" s="96">
        <v>365</v>
      </c>
      <c r="L892" s="18">
        <f t="shared" si="44"/>
        <v>-193.45000000000041</v>
      </c>
    </row>
    <row r="893" spans="1:13" x14ac:dyDescent="0.2">
      <c r="A893" s="22" t="s">
        <v>127</v>
      </c>
      <c r="B893" s="21" t="s">
        <v>128</v>
      </c>
      <c r="C893" s="26" t="s">
        <v>33</v>
      </c>
      <c r="D893" s="27" t="s">
        <v>34</v>
      </c>
      <c r="E893" s="28">
        <v>3313</v>
      </c>
      <c r="F893" s="18">
        <v>82.89</v>
      </c>
      <c r="G893" s="18">
        <v>82.36</v>
      </c>
      <c r="H893" s="98">
        <v>0</v>
      </c>
      <c r="I893" s="18">
        <f t="shared" si="42"/>
        <v>82.36</v>
      </c>
      <c r="J893" s="18">
        <f t="shared" si="43"/>
        <v>-0.53000000000000114</v>
      </c>
      <c r="K893" s="96">
        <v>0</v>
      </c>
      <c r="L893" s="18">
        <f t="shared" si="44"/>
        <v>0</v>
      </c>
    </row>
    <row r="894" spans="1:13" x14ac:dyDescent="0.2">
      <c r="A894" s="22" t="s">
        <v>127</v>
      </c>
      <c r="B894" s="21" t="s">
        <v>128</v>
      </c>
      <c r="C894" s="26" t="s">
        <v>35</v>
      </c>
      <c r="D894" s="27" t="s">
        <v>36</v>
      </c>
      <c r="E894" s="28">
        <v>3315</v>
      </c>
      <c r="F894" s="18">
        <v>94.43</v>
      </c>
      <c r="G894" s="18">
        <v>93.9</v>
      </c>
      <c r="H894" s="98">
        <v>0</v>
      </c>
      <c r="I894" s="18">
        <f t="shared" si="42"/>
        <v>93.9</v>
      </c>
      <c r="J894" s="18">
        <f t="shared" si="43"/>
        <v>-0.53000000000000114</v>
      </c>
      <c r="K894" s="96">
        <v>0</v>
      </c>
      <c r="L894" s="18">
        <f t="shared" si="44"/>
        <v>0</v>
      </c>
    </row>
    <row r="895" spans="1:13" x14ac:dyDescent="0.2">
      <c r="A895" s="22" t="s">
        <v>127</v>
      </c>
      <c r="B895" s="21" t="s">
        <v>128</v>
      </c>
      <c r="C895" s="26" t="s">
        <v>37</v>
      </c>
      <c r="D895" s="27" t="s">
        <v>38</v>
      </c>
      <c r="E895" s="28">
        <v>3317</v>
      </c>
      <c r="F895" s="18">
        <v>60.51</v>
      </c>
      <c r="G895" s="18">
        <v>59.98</v>
      </c>
      <c r="H895" s="98">
        <v>0</v>
      </c>
      <c r="I895" s="18">
        <f t="shared" si="42"/>
        <v>59.98</v>
      </c>
      <c r="J895" s="18">
        <f t="shared" si="43"/>
        <v>-0.53000000000000114</v>
      </c>
      <c r="K895" s="96">
        <v>0</v>
      </c>
      <c r="L895" s="18">
        <f t="shared" si="44"/>
        <v>0</v>
      </c>
    </row>
    <row r="896" spans="1:13" x14ac:dyDescent="0.2">
      <c r="A896" s="22" t="s">
        <v>127</v>
      </c>
      <c r="B896" s="21" t="s">
        <v>128</v>
      </c>
      <c r="C896" s="26" t="s">
        <v>39</v>
      </c>
      <c r="D896" s="27" t="s">
        <v>40</v>
      </c>
      <c r="E896" s="28">
        <v>3319</v>
      </c>
      <c r="F896" s="18">
        <v>72.489999999999995</v>
      </c>
      <c r="G896" s="18">
        <v>71.959999999999994</v>
      </c>
      <c r="H896" s="98">
        <v>0</v>
      </c>
      <c r="I896" s="18">
        <f t="shared" si="42"/>
        <v>71.959999999999994</v>
      </c>
      <c r="J896" s="18">
        <f t="shared" si="43"/>
        <v>-0.53000000000000114</v>
      </c>
      <c r="K896" s="96">
        <v>0</v>
      </c>
      <c r="L896" s="18">
        <f t="shared" si="44"/>
        <v>0</v>
      </c>
    </row>
    <row r="897" spans="1:13" x14ac:dyDescent="0.2">
      <c r="A897" s="22" t="s">
        <v>127</v>
      </c>
      <c r="B897" s="21" t="s">
        <v>128</v>
      </c>
      <c r="C897" s="26" t="s">
        <v>41</v>
      </c>
      <c r="D897" s="27" t="s">
        <v>42</v>
      </c>
      <c r="E897" s="28">
        <v>3321</v>
      </c>
      <c r="F897" s="18">
        <v>80.34</v>
      </c>
      <c r="G897" s="18">
        <v>79.81</v>
      </c>
      <c r="H897" s="98">
        <v>0</v>
      </c>
      <c r="I897" s="18">
        <f t="shared" si="42"/>
        <v>79.81</v>
      </c>
      <c r="J897" s="18">
        <f t="shared" si="43"/>
        <v>-0.53000000000000114</v>
      </c>
      <c r="K897" s="96">
        <v>0</v>
      </c>
      <c r="L897" s="18">
        <f t="shared" si="44"/>
        <v>0</v>
      </c>
    </row>
    <row r="898" spans="1:13" x14ac:dyDescent="0.2">
      <c r="A898" s="22" t="s">
        <v>127</v>
      </c>
      <c r="B898" s="21" t="s">
        <v>128</v>
      </c>
      <c r="C898" s="26" t="s">
        <v>43</v>
      </c>
      <c r="D898" s="27" t="s">
        <v>44</v>
      </c>
      <c r="E898" s="28">
        <v>3323</v>
      </c>
      <c r="F898" s="18">
        <v>51.65</v>
      </c>
      <c r="G898" s="18">
        <v>51.12</v>
      </c>
      <c r="H898" s="98">
        <v>0</v>
      </c>
      <c r="I898" s="18">
        <f t="shared" si="42"/>
        <v>51.12</v>
      </c>
      <c r="J898" s="18">
        <f t="shared" si="43"/>
        <v>-0.53000000000000114</v>
      </c>
      <c r="K898" s="96">
        <v>0</v>
      </c>
      <c r="L898" s="18">
        <f t="shared" si="44"/>
        <v>0</v>
      </c>
    </row>
    <row r="899" spans="1:13" x14ac:dyDescent="0.2">
      <c r="A899" s="22" t="s">
        <v>127</v>
      </c>
      <c r="B899" s="21" t="s">
        <v>128</v>
      </c>
      <c r="C899" s="26" t="s">
        <v>45</v>
      </c>
      <c r="D899" s="27" t="s">
        <v>46</v>
      </c>
      <c r="E899" s="28">
        <v>3325</v>
      </c>
      <c r="F899" s="18">
        <v>65.44</v>
      </c>
      <c r="G899" s="18">
        <v>64.91</v>
      </c>
      <c r="H899" s="98">
        <v>0</v>
      </c>
      <c r="I899" s="18">
        <f t="shared" si="42"/>
        <v>64.91</v>
      </c>
      <c r="J899" s="18">
        <f t="shared" si="43"/>
        <v>-0.53000000000000114</v>
      </c>
      <c r="K899" s="96">
        <v>302</v>
      </c>
      <c r="L899" s="18">
        <f t="shared" si="44"/>
        <v>-160.06000000000034</v>
      </c>
    </row>
    <row r="900" spans="1:13" x14ac:dyDescent="0.2">
      <c r="A900" s="22" t="s">
        <v>127</v>
      </c>
      <c r="B900" s="21" t="s">
        <v>128</v>
      </c>
      <c r="C900" s="26" t="s">
        <v>47</v>
      </c>
      <c r="D900" s="27" t="s">
        <v>48</v>
      </c>
      <c r="E900" s="28">
        <v>3327</v>
      </c>
      <c r="F900" s="18">
        <v>72.489999999999995</v>
      </c>
      <c r="G900" s="18">
        <v>71.959999999999994</v>
      </c>
      <c r="H900" s="98">
        <v>0</v>
      </c>
      <c r="I900" s="18">
        <f t="shared" si="42"/>
        <v>71.959999999999994</v>
      </c>
      <c r="J900" s="18">
        <f t="shared" si="43"/>
        <v>-0.53000000000000114</v>
      </c>
      <c r="K900" s="96">
        <v>2708</v>
      </c>
      <c r="L900" s="18">
        <f t="shared" si="44"/>
        <v>-1435.240000000003</v>
      </c>
    </row>
    <row r="901" spans="1:13" x14ac:dyDescent="0.2">
      <c r="A901" s="22" t="s">
        <v>127</v>
      </c>
      <c r="B901" s="21" t="s">
        <v>128</v>
      </c>
      <c r="C901" s="26" t="s">
        <v>49</v>
      </c>
      <c r="D901" s="27" t="s">
        <v>50</v>
      </c>
      <c r="E901" s="28">
        <v>3329</v>
      </c>
      <c r="F901" s="18">
        <v>77.48</v>
      </c>
      <c r="G901" s="18">
        <v>76.95</v>
      </c>
      <c r="H901" s="98">
        <v>0</v>
      </c>
      <c r="I901" s="18">
        <f t="shared" si="42"/>
        <v>76.95</v>
      </c>
      <c r="J901" s="18">
        <f t="shared" si="43"/>
        <v>-0.53000000000000114</v>
      </c>
      <c r="K901" s="96">
        <v>92</v>
      </c>
      <c r="L901" s="18">
        <f t="shared" si="44"/>
        <v>-48.760000000000105</v>
      </c>
    </row>
    <row r="902" spans="1:13" x14ac:dyDescent="0.2">
      <c r="A902" s="22" t="s">
        <v>127</v>
      </c>
      <c r="B902" s="21" t="s">
        <v>128</v>
      </c>
      <c r="C902" s="29" t="s">
        <v>51</v>
      </c>
      <c r="D902" s="30" t="s">
        <v>52</v>
      </c>
      <c r="E902" s="28">
        <v>3331</v>
      </c>
      <c r="F902" s="18">
        <v>85.99</v>
      </c>
      <c r="G902" s="18">
        <v>85.46</v>
      </c>
      <c r="H902" s="98">
        <v>0</v>
      </c>
      <c r="I902" s="18">
        <f t="shared" si="42"/>
        <v>85.46</v>
      </c>
      <c r="J902" s="18">
        <f t="shared" si="43"/>
        <v>-0.53000000000000114</v>
      </c>
      <c r="K902" s="96">
        <v>0</v>
      </c>
      <c r="L902" s="18">
        <f t="shared" si="44"/>
        <v>0</v>
      </c>
    </row>
    <row r="903" spans="1:13" x14ac:dyDescent="0.2">
      <c r="A903" s="12" t="s">
        <v>143</v>
      </c>
      <c r="B903" s="23" t="s">
        <v>144</v>
      </c>
      <c r="C903" s="26" t="s">
        <v>21</v>
      </c>
      <c r="D903" s="27" t="s">
        <v>22</v>
      </c>
      <c r="E903" s="28">
        <v>3301</v>
      </c>
      <c r="F903" s="18">
        <v>91.98</v>
      </c>
      <c r="G903" s="18">
        <v>91.45</v>
      </c>
      <c r="H903" s="98">
        <v>0</v>
      </c>
      <c r="I903" s="18">
        <f t="shared" si="42"/>
        <v>91.45</v>
      </c>
      <c r="J903" s="18">
        <f t="shared" si="43"/>
        <v>-0.53000000000000114</v>
      </c>
      <c r="K903" s="96">
        <v>0</v>
      </c>
      <c r="L903" s="18">
        <f t="shared" si="44"/>
        <v>0</v>
      </c>
      <c r="M903" s="40">
        <v>-1686.9900000000036</v>
      </c>
    </row>
    <row r="904" spans="1:13" x14ac:dyDescent="0.2">
      <c r="A904" s="12" t="s">
        <v>143</v>
      </c>
      <c r="B904" s="23" t="s">
        <v>144</v>
      </c>
      <c r="C904" s="26" t="s">
        <v>23</v>
      </c>
      <c r="D904" s="27" t="s">
        <v>24</v>
      </c>
      <c r="E904" s="28">
        <v>3303</v>
      </c>
      <c r="F904" s="18">
        <v>99.79</v>
      </c>
      <c r="G904" s="18">
        <v>99.26</v>
      </c>
      <c r="H904" s="98">
        <v>0</v>
      </c>
      <c r="I904" s="18">
        <f t="shared" si="42"/>
        <v>99.26</v>
      </c>
      <c r="J904" s="18">
        <f t="shared" si="43"/>
        <v>-0.53000000000000114</v>
      </c>
      <c r="K904" s="96">
        <v>0</v>
      </c>
      <c r="L904" s="18">
        <f t="shared" si="44"/>
        <v>0</v>
      </c>
    </row>
    <row r="905" spans="1:13" x14ac:dyDescent="0.2">
      <c r="A905" s="12" t="s">
        <v>143</v>
      </c>
      <c r="B905" s="23" t="s">
        <v>144</v>
      </c>
      <c r="C905" s="26" t="s">
        <v>25</v>
      </c>
      <c r="D905" s="27" t="s">
        <v>26</v>
      </c>
      <c r="E905" s="28">
        <v>3305</v>
      </c>
      <c r="F905" s="18">
        <v>89.88</v>
      </c>
      <c r="G905" s="18">
        <v>89.35</v>
      </c>
      <c r="H905" s="98">
        <v>0</v>
      </c>
      <c r="I905" s="18">
        <f t="shared" si="42"/>
        <v>89.35</v>
      </c>
      <c r="J905" s="18">
        <f t="shared" si="43"/>
        <v>-0.53000000000000114</v>
      </c>
      <c r="K905" s="96">
        <v>0</v>
      </c>
      <c r="L905" s="18">
        <f t="shared" si="44"/>
        <v>0</v>
      </c>
    </row>
    <row r="906" spans="1:13" x14ac:dyDescent="0.2">
      <c r="A906" s="12" t="s">
        <v>143</v>
      </c>
      <c r="B906" s="23" t="s">
        <v>144</v>
      </c>
      <c r="C906" s="26" t="s">
        <v>27</v>
      </c>
      <c r="D906" s="27" t="s">
        <v>28</v>
      </c>
      <c r="E906" s="28">
        <v>3307</v>
      </c>
      <c r="F906" s="18">
        <v>98.48</v>
      </c>
      <c r="G906" s="18">
        <v>97.95</v>
      </c>
      <c r="H906" s="98">
        <v>0</v>
      </c>
      <c r="I906" s="18">
        <f t="shared" si="42"/>
        <v>97.95</v>
      </c>
      <c r="J906" s="18">
        <f t="shared" si="43"/>
        <v>-0.53000000000000114</v>
      </c>
      <c r="K906" s="96">
        <v>0</v>
      </c>
      <c r="L906" s="18">
        <f t="shared" si="44"/>
        <v>0</v>
      </c>
    </row>
    <row r="907" spans="1:13" x14ac:dyDescent="0.2">
      <c r="A907" s="12" t="s">
        <v>143</v>
      </c>
      <c r="B907" s="23" t="s">
        <v>144</v>
      </c>
      <c r="C907" s="26" t="s">
        <v>29</v>
      </c>
      <c r="D907" s="27" t="s">
        <v>30</v>
      </c>
      <c r="E907" s="28">
        <v>3309</v>
      </c>
      <c r="F907" s="18">
        <v>60.96</v>
      </c>
      <c r="G907" s="18">
        <v>60.43</v>
      </c>
      <c r="H907" s="98">
        <v>0</v>
      </c>
      <c r="I907" s="18">
        <f t="shared" si="42"/>
        <v>60.43</v>
      </c>
      <c r="J907" s="18">
        <f t="shared" si="43"/>
        <v>-0.53000000000000114</v>
      </c>
      <c r="K907" s="96">
        <v>151</v>
      </c>
      <c r="L907" s="18">
        <f t="shared" si="44"/>
        <v>-80.030000000000172</v>
      </c>
    </row>
    <row r="908" spans="1:13" x14ac:dyDescent="0.2">
      <c r="A908" s="12" t="s">
        <v>143</v>
      </c>
      <c r="B908" s="23" t="s">
        <v>144</v>
      </c>
      <c r="C908" s="26" t="s">
        <v>31</v>
      </c>
      <c r="D908" s="27" t="s">
        <v>32</v>
      </c>
      <c r="E908" s="28">
        <v>3311</v>
      </c>
      <c r="F908" s="18">
        <v>77.930000000000007</v>
      </c>
      <c r="G908" s="18">
        <v>77.400000000000006</v>
      </c>
      <c r="H908" s="98">
        <v>0</v>
      </c>
      <c r="I908" s="18">
        <f t="shared" si="42"/>
        <v>77.400000000000006</v>
      </c>
      <c r="J908" s="18">
        <f t="shared" si="43"/>
        <v>-0.53000000000000114</v>
      </c>
      <c r="K908" s="96">
        <v>373</v>
      </c>
      <c r="L908" s="18">
        <f t="shared" si="44"/>
        <v>-197.69000000000042</v>
      </c>
    </row>
    <row r="909" spans="1:13" x14ac:dyDescent="0.2">
      <c r="A909" s="12" t="s">
        <v>143</v>
      </c>
      <c r="B909" s="23" t="s">
        <v>144</v>
      </c>
      <c r="C909" s="26" t="s">
        <v>33</v>
      </c>
      <c r="D909" s="27" t="s">
        <v>34</v>
      </c>
      <c r="E909" s="28">
        <v>3313</v>
      </c>
      <c r="F909" s="18">
        <v>82.89</v>
      </c>
      <c r="G909" s="18">
        <v>82.36</v>
      </c>
      <c r="H909" s="98">
        <v>0</v>
      </c>
      <c r="I909" s="18">
        <f t="shared" si="42"/>
        <v>82.36</v>
      </c>
      <c r="J909" s="18">
        <f t="shared" si="43"/>
        <v>-0.53000000000000114</v>
      </c>
      <c r="K909" s="96">
        <v>0</v>
      </c>
      <c r="L909" s="18">
        <f t="shared" si="44"/>
        <v>0</v>
      </c>
    </row>
    <row r="910" spans="1:13" x14ac:dyDescent="0.2">
      <c r="A910" s="12" t="s">
        <v>143</v>
      </c>
      <c r="B910" s="23" t="s">
        <v>144</v>
      </c>
      <c r="C910" s="26" t="s">
        <v>35</v>
      </c>
      <c r="D910" s="27" t="s">
        <v>36</v>
      </c>
      <c r="E910" s="28">
        <v>3315</v>
      </c>
      <c r="F910" s="18">
        <v>94.43</v>
      </c>
      <c r="G910" s="18">
        <v>93.9</v>
      </c>
      <c r="H910" s="98">
        <v>0</v>
      </c>
      <c r="I910" s="18">
        <f t="shared" si="42"/>
        <v>93.9</v>
      </c>
      <c r="J910" s="18">
        <f t="shared" si="43"/>
        <v>-0.53000000000000114</v>
      </c>
      <c r="K910" s="96">
        <v>0</v>
      </c>
      <c r="L910" s="18">
        <f t="shared" si="44"/>
        <v>0</v>
      </c>
    </row>
    <row r="911" spans="1:13" x14ac:dyDescent="0.2">
      <c r="A911" s="12" t="s">
        <v>143</v>
      </c>
      <c r="B911" s="23" t="s">
        <v>144</v>
      </c>
      <c r="C911" s="26" t="s">
        <v>37</v>
      </c>
      <c r="D911" s="27" t="s">
        <v>38</v>
      </c>
      <c r="E911" s="28">
        <v>3317</v>
      </c>
      <c r="F911" s="18">
        <v>60.51</v>
      </c>
      <c r="G911" s="18">
        <v>59.98</v>
      </c>
      <c r="H911" s="98">
        <v>0</v>
      </c>
      <c r="I911" s="18">
        <f t="shared" si="42"/>
        <v>59.98</v>
      </c>
      <c r="J911" s="18">
        <f t="shared" si="43"/>
        <v>-0.53000000000000114</v>
      </c>
      <c r="K911" s="96">
        <v>0</v>
      </c>
      <c r="L911" s="18">
        <f t="shared" si="44"/>
        <v>0</v>
      </c>
    </row>
    <row r="912" spans="1:13" x14ac:dyDescent="0.2">
      <c r="A912" s="12" t="s">
        <v>143</v>
      </c>
      <c r="B912" s="23" t="s">
        <v>144</v>
      </c>
      <c r="C912" s="26" t="s">
        <v>39</v>
      </c>
      <c r="D912" s="27" t="s">
        <v>40</v>
      </c>
      <c r="E912" s="28">
        <v>3319</v>
      </c>
      <c r="F912" s="18">
        <v>72.489999999999995</v>
      </c>
      <c r="G912" s="18">
        <v>71.959999999999994</v>
      </c>
      <c r="H912" s="98">
        <v>0</v>
      </c>
      <c r="I912" s="18">
        <f t="shared" si="42"/>
        <v>71.959999999999994</v>
      </c>
      <c r="J912" s="18">
        <f t="shared" si="43"/>
        <v>-0.53000000000000114</v>
      </c>
      <c r="K912" s="96">
        <v>0</v>
      </c>
      <c r="L912" s="18">
        <f t="shared" si="44"/>
        <v>0</v>
      </c>
    </row>
    <row r="913" spans="1:13" x14ac:dyDescent="0.2">
      <c r="A913" s="12" t="s">
        <v>143</v>
      </c>
      <c r="B913" s="23" t="s">
        <v>144</v>
      </c>
      <c r="C913" s="26" t="s">
        <v>41</v>
      </c>
      <c r="D913" s="27" t="s">
        <v>42</v>
      </c>
      <c r="E913" s="28">
        <v>3321</v>
      </c>
      <c r="F913" s="18">
        <v>80.34</v>
      </c>
      <c r="G913" s="18">
        <v>79.81</v>
      </c>
      <c r="H913" s="98">
        <v>0</v>
      </c>
      <c r="I913" s="18">
        <f t="shared" si="42"/>
        <v>79.81</v>
      </c>
      <c r="J913" s="18">
        <f t="shared" si="43"/>
        <v>-0.53000000000000114</v>
      </c>
      <c r="K913" s="96">
        <v>0</v>
      </c>
      <c r="L913" s="18">
        <f t="shared" si="44"/>
        <v>0</v>
      </c>
    </row>
    <row r="914" spans="1:13" x14ac:dyDescent="0.2">
      <c r="A914" s="12" t="s">
        <v>143</v>
      </c>
      <c r="B914" s="23" t="s">
        <v>144</v>
      </c>
      <c r="C914" s="26" t="s">
        <v>43</v>
      </c>
      <c r="D914" s="27" t="s">
        <v>44</v>
      </c>
      <c r="E914" s="28">
        <v>3323</v>
      </c>
      <c r="F914" s="18">
        <v>51.65</v>
      </c>
      <c r="G914" s="18">
        <v>51.12</v>
      </c>
      <c r="H914" s="98">
        <v>0</v>
      </c>
      <c r="I914" s="18">
        <f t="shared" si="42"/>
        <v>51.12</v>
      </c>
      <c r="J914" s="18">
        <f t="shared" si="43"/>
        <v>-0.53000000000000114</v>
      </c>
      <c r="K914" s="96">
        <v>0</v>
      </c>
      <c r="L914" s="18">
        <f t="shared" si="44"/>
        <v>0</v>
      </c>
    </row>
    <row r="915" spans="1:13" x14ac:dyDescent="0.2">
      <c r="A915" s="12" t="s">
        <v>143</v>
      </c>
      <c r="B915" s="23" t="s">
        <v>144</v>
      </c>
      <c r="C915" s="26" t="s">
        <v>45</v>
      </c>
      <c r="D915" s="27" t="s">
        <v>46</v>
      </c>
      <c r="E915" s="28">
        <v>3325</v>
      </c>
      <c r="F915" s="18">
        <v>65.44</v>
      </c>
      <c r="G915" s="18">
        <v>64.91</v>
      </c>
      <c r="H915" s="98">
        <v>0</v>
      </c>
      <c r="I915" s="18">
        <f t="shared" si="42"/>
        <v>64.91</v>
      </c>
      <c r="J915" s="18">
        <f t="shared" si="43"/>
        <v>-0.53000000000000114</v>
      </c>
      <c r="K915" s="96">
        <v>357</v>
      </c>
      <c r="L915" s="18">
        <f t="shared" si="44"/>
        <v>-189.21000000000041</v>
      </c>
    </row>
    <row r="916" spans="1:13" x14ac:dyDescent="0.2">
      <c r="A916" s="12" t="s">
        <v>143</v>
      </c>
      <c r="B916" s="23" t="s">
        <v>144</v>
      </c>
      <c r="C916" s="26" t="s">
        <v>47</v>
      </c>
      <c r="D916" s="27" t="s">
        <v>48</v>
      </c>
      <c r="E916" s="28">
        <v>3327</v>
      </c>
      <c r="F916" s="18">
        <v>72.489999999999995</v>
      </c>
      <c r="G916" s="18">
        <v>71.959999999999994</v>
      </c>
      <c r="H916" s="98">
        <v>0</v>
      </c>
      <c r="I916" s="18">
        <f t="shared" si="42"/>
        <v>71.959999999999994</v>
      </c>
      <c r="J916" s="18">
        <f t="shared" si="43"/>
        <v>-0.53000000000000114</v>
      </c>
      <c r="K916" s="96">
        <v>2271</v>
      </c>
      <c r="L916" s="18">
        <f t="shared" si="44"/>
        <v>-1203.6300000000026</v>
      </c>
    </row>
    <row r="917" spans="1:13" x14ac:dyDescent="0.2">
      <c r="A917" s="12" t="s">
        <v>143</v>
      </c>
      <c r="B917" s="23" t="s">
        <v>144</v>
      </c>
      <c r="C917" s="26" t="s">
        <v>49</v>
      </c>
      <c r="D917" s="27" t="s">
        <v>50</v>
      </c>
      <c r="E917" s="28">
        <v>3329</v>
      </c>
      <c r="F917" s="18">
        <v>77.48</v>
      </c>
      <c r="G917" s="18">
        <v>76.95</v>
      </c>
      <c r="H917" s="98">
        <v>0</v>
      </c>
      <c r="I917" s="18">
        <f t="shared" si="42"/>
        <v>76.95</v>
      </c>
      <c r="J917" s="18">
        <f t="shared" si="43"/>
        <v>-0.53000000000000114</v>
      </c>
      <c r="K917" s="96">
        <v>31</v>
      </c>
      <c r="L917" s="18">
        <f t="shared" si="44"/>
        <v>-16.430000000000035</v>
      </c>
    </row>
    <row r="918" spans="1:13" x14ac:dyDescent="0.2">
      <c r="A918" s="12" t="s">
        <v>143</v>
      </c>
      <c r="B918" s="23" t="s">
        <v>144</v>
      </c>
      <c r="C918" s="29" t="s">
        <v>51</v>
      </c>
      <c r="D918" s="30" t="s">
        <v>52</v>
      </c>
      <c r="E918" s="28">
        <v>3331</v>
      </c>
      <c r="F918" s="18">
        <v>85.99</v>
      </c>
      <c r="G918" s="18">
        <v>85.46</v>
      </c>
      <c r="H918" s="98">
        <v>0</v>
      </c>
      <c r="I918" s="18">
        <f t="shared" si="42"/>
        <v>85.46</v>
      </c>
      <c r="J918" s="18">
        <f t="shared" si="43"/>
        <v>-0.53000000000000114</v>
      </c>
      <c r="K918" s="96">
        <v>0</v>
      </c>
      <c r="L918" s="18">
        <f t="shared" si="44"/>
        <v>0</v>
      </c>
    </row>
    <row r="919" spans="1:13" x14ac:dyDescent="0.2">
      <c r="A919" s="20" t="s">
        <v>314</v>
      </c>
      <c r="B919" s="21" t="s">
        <v>315</v>
      </c>
      <c r="C919" s="26" t="s">
        <v>21</v>
      </c>
      <c r="D919" s="27" t="s">
        <v>22</v>
      </c>
      <c r="E919" s="28">
        <v>3301</v>
      </c>
      <c r="F919" s="18">
        <v>117.14</v>
      </c>
      <c r="G919" s="18">
        <v>116.14</v>
      </c>
      <c r="H919" s="98">
        <v>0.44246039631021611</v>
      </c>
      <c r="I919" s="18">
        <f t="shared" si="42"/>
        <v>116.58246039631021</v>
      </c>
      <c r="J919" s="18">
        <f t="shared" si="43"/>
        <v>-0.55753960368978994</v>
      </c>
      <c r="K919" s="96">
        <v>0</v>
      </c>
      <c r="L919" s="18">
        <f t="shared" si="44"/>
        <v>0</v>
      </c>
      <c r="M919" s="40">
        <v>-6632.4911254937415</v>
      </c>
    </row>
    <row r="920" spans="1:13" x14ac:dyDescent="0.2">
      <c r="A920" s="20" t="s">
        <v>314</v>
      </c>
      <c r="B920" s="21" t="s">
        <v>315</v>
      </c>
      <c r="C920" s="26" t="s">
        <v>23</v>
      </c>
      <c r="D920" s="27" t="s">
        <v>24</v>
      </c>
      <c r="E920" s="28">
        <v>3303</v>
      </c>
      <c r="F920" s="18">
        <v>127.51</v>
      </c>
      <c r="G920" s="18">
        <v>126.51</v>
      </c>
      <c r="H920" s="98">
        <v>0.44246039631021611</v>
      </c>
      <c r="I920" s="18">
        <f t="shared" si="42"/>
        <v>126.95246039631022</v>
      </c>
      <c r="J920" s="18">
        <f t="shared" si="43"/>
        <v>-0.55753960368978994</v>
      </c>
      <c r="K920" s="96">
        <v>0</v>
      </c>
      <c r="L920" s="18">
        <f t="shared" si="44"/>
        <v>0</v>
      </c>
    </row>
    <row r="921" spans="1:13" x14ac:dyDescent="0.2">
      <c r="A921" s="20" t="s">
        <v>314</v>
      </c>
      <c r="B921" s="21" t="s">
        <v>315</v>
      </c>
      <c r="C921" s="26" t="s">
        <v>25</v>
      </c>
      <c r="D921" s="27" t="s">
        <v>26</v>
      </c>
      <c r="E921" s="28">
        <v>3305</v>
      </c>
      <c r="F921" s="18">
        <v>114.51</v>
      </c>
      <c r="G921" s="18">
        <v>113.51</v>
      </c>
      <c r="H921" s="98">
        <v>0.44246039631021611</v>
      </c>
      <c r="I921" s="18">
        <f t="shared" si="42"/>
        <v>113.95246039631022</v>
      </c>
      <c r="J921" s="18">
        <f t="shared" si="43"/>
        <v>-0.55753960368978994</v>
      </c>
      <c r="K921" s="96">
        <v>0</v>
      </c>
      <c r="L921" s="18">
        <f t="shared" si="44"/>
        <v>0</v>
      </c>
    </row>
    <row r="922" spans="1:13" x14ac:dyDescent="0.2">
      <c r="A922" s="20" t="s">
        <v>314</v>
      </c>
      <c r="B922" s="21" t="s">
        <v>315</v>
      </c>
      <c r="C922" s="26" t="s">
        <v>27</v>
      </c>
      <c r="D922" s="27" t="s">
        <v>28</v>
      </c>
      <c r="E922" s="28">
        <v>3307</v>
      </c>
      <c r="F922" s="18">
        <v>125.52</v>
      </c>
      <c r="G922" s="18">
        <v>124.52</v>
      </c>
      <c r="H922" s="98">
        <v>0.44246039631021611</v>
      </c>
      <c r="I922" s="18">
        <f t="shared" si="42"/>
        <v>124.96246039631021</v>
      </c>
      <c r="J922" s="18">
        <f t="shared" si="43"/>
        <v>-0.55753960368978994</v>
      </c>
      <c r="K922" s="96">
        <v>0</v>
      </c>
      <c r="L922" s="18">
        <f t="shared" si="44"/>
        <v>0</v>
      </c>
    </row>
    <row r="923" spans="1:13" x14ac:dyDescent="0.2">
      <c r="A923" s="20" t="s">
        <v>314</v>
      </c>
      <c r="B923" s="21" t="s">
        <v>315</v>
      </c>
      <c r="C923" s="26" t="s">
        <v>29</v>
      </c>
      <c r="D923" s="27" t="s">
        <v>30</v>
      </c>
      <c r="E923" s="28">
        <v>3309</v>
      </c>
      <c r="F923" s="18">
        <v>76.55</v>
      </c>
      <c r="G923" s="18">
        <v>75.55</v>
      </c>
      <c r="H923" s="98">
        <v>0.44246039631021611</v>
      </c>
      <c r="I923" s="18">
        <f t="shared" si="42"/>
        <v>75.992460396310207</v>
      </c>
      <c r="J923" s="18">
        <f t="shared" si="43"/>
        <v>-0.55753960368978994</v>
      </c>
      <c r="K923" s="96">
        <v>644</v>
      </c>
      <c r="L923" s="18">
        <f t="shared" si="44"/>
        <v>-359.05550477622472</v>
      </c>
    </row>
    <row r="924" spans="1:13" x14ac:dyDescent="0.2">
      <c r="A924" s="20" t="s">
        <v>314</v>
      </c>
      <c r="B924" s="21" t="s">
        <v>315</v>
      </c>
      <c r="C924" s="26" t="s">
        <v>31</v>
      </c>
      <c r="D924" s="27" t="s">
        <v>32</v>
      </c>
      <c r="E924" s="28">
        <v>3311</v>
      </c>
      <c r="F924" s="18">
        <v>98.93</v>
      </c>
      <c r="G924" s="18">
        <v>97.93</v>
      </c>
      <c r="H924" s="98">
        <v>0.44246039631021611</v>
      </c>
      <c r="I924" s="18">
        <f t="shared" si="42"/>
        <v>98.372460396310217</v>
      </c>
      <c r="J924" s="18">
        <f t="shared" si="43"/>
        <v>-0.55753960368978994</v>
      </c>
      <c r="K924" s="96">
        <v>0</v>
      </c>
      <c r="L924" s="18">
        <f t="shared" si="44"/>
        <v>0</v>
      </c>
    </row>
    <row r="925" spans="1:13" x14ac:dyDescent="0.2">
      <c r="A925" s="20" t="s">
        <v>314</v>
      </c>
      <c r="B925" s="21" t="s">
        <v>315</v>
      </c>
      <c r="C925" s="26" t="s">
        <v>33</v>
      </c>
      <c r="D925" s="27" t="s">
        <v>34</v>
      </c>
      <c r="E925" s="28">
        <v>3313</v>
      </c>
      <c r="F925" s="18">
        <v>105.39</v>
      </c>
      <c r="G925" s="18">
        <v>104.39</v>
      </c>
      <c r="H925" s="98">
        <v>0.44246039631021611</v>
      </c>
      <c r="I925" s="18">
        <f t="shared" si="42"/>
        <v>104.83246039631021</v>
      </c>
      <c r="J925" s="18">
        <f t="shared" si="43"/>
        <v>-0.55753960368978994</v>
      </c>
      <c r="K925" s="96">
        <v>0</v>
      </c>
      <c r="L925" s="18">
        <f t="shared" si="44"/>
        <v>0</v>
      </c>
    </row>
    <row r="926" spans="1:13" x14ac:dyDescent="0.2">
      <c r="A926" s="20" t="s">
        <v>314</v>
      </c>
      <c r="B926" s="21" t="s">
        <v>315</v>
      </c>
      <c r="C926" s="26" t="s">
        <v>35</v>
      </c>
      <c r="D926" s="27" t="s">
        <v>36</v>
      </c>
      <c r="E926" s="28">
        <v>3315</v>
      </c>
      <c r="F926" s="18">
        <v>120.51</v>
      </c>
      <c r="G926" s="18">
        <v>119.51</v>
      </c>
      <c r="H926" s="98">
        <v>0.44246039631021611</v>
      </c>
      <c r="I926" s="18">
        <f t="shared" si="42"/>
        <v>119.95246039631022</v>
      </c>
      <c r="J926" s="18">
        <f t="shared" si="43"/>
        <v>-0.55753960368978994</v>
      </c>
      <c r="K926" s="96">
        <v>0</v>
      </c>
      <c r="L926" s="18">
        <f t="shared" si="44"/>
        <v>0</v>
      </c>
    </row>
    <row r="927" spans="1:13" x14ac:dyDescent="0.2">
      <c r="A927" s="20" t="s">
        <v>314</v>
      </c>
      <c r="B927" s="21" t="s">
        <v>315</v>
      </c>
      <c r="C927" s="26" t="s">
        <v>37</v>
      </c>
      <c r="D927" s="27" t="s">
        <v>38</v>
      </c>
      <c r="E927" s="28">
        <v>3317</v>
      </c>
      <c r="F927" s="18">
        <v>75.959999999999994</v>
      </c>
      <c r="G927" s="18">
        <v>74.959999999999994</v>
      </c>
      <c r="H927" s="98">
        <v>0.44246039631021611</v>
      </c>
      <c r="I927" s="18">
        <f t="shared" si="42"/>
        <v>75.402460396310204</v>
      </c>
      <c r="J927" s="18">
        <f t="shared" si="43"/>
        <v>-0.55753960368978994</v>
      </c>
      <c r="K927" s="96">
        <v>0</v>
      </c>
      <c r="L927" s="18">
        <f t="shared" si="44"/>
        <v>0</v>
      </c>
    </row>
    <row r="928" spans="1:13" x14ac:dyDescent="0.2">
      <c r="A928" s="20" t="s">
        <v>314</v>
      </c>
      <c r="B928" s="21" t="s">
        <v>315</v>
      </c>
      <c r="C928" s="26" t="s">
        <v>39</v>
      </c>
      <c r="D928" s="27" t="s">
        <v>40</v>
      </c>
      <c r="E928" s="28">
        <v>3319</v>
      </c>
      <c r="F928" s="18">
        <v>91.77</v>
      </c>
      <c r="G928" s="18">
        <v>90.77</v>
      </c>
      <c r="H928" s="98">
        <v>0.44246039631021611</v>
      </c>
      <c r="I928" s="18">
        <f t="shared" si="42"/>
        <v>91.212460396310206</v>
      </c>
      <c r="J928" s="18">
        <f t="shared" si="43"/>
        <v>-0.55753960368978994</v>
      </c>
      <c r="K928" s="96">
        <v>125</v>
      </c>
      <c r="L928" s="18">
        <f t="shared" si="44"/>
        <v>-69.692450461223743</v>
      </c>
    </row>
    <row r="929" spans="1:13" x14ac:dyDescent="0.2">
      <c r="A929" s="20" t="s">
        <v>314</v>
      </c>
      <c r="B929" s="21" t="s">
        <v>315</v>
      </c>
      <c r="C929" s="26" t="s">
        <v>41</v>
      </c>
      <c r="D929" s="27" t="s">
        <v>42</v>
      </c>
      <c r="E929" s="28">
        <v>3321</v>
      </c>
      <c r="F929" s="18">
        <v>102.15</v>
      </c>
      <c r="G929" s="18">
        <v>101.15</v>
      </c>
      <c r="H929" s="98">
        <v>0.44246039631021611</v>
      </c>
      <c r="I929" s="18">
        <f t="shared" si="42"/>
        <v>101.59246039631022</v>
      </c>
      <c r="J929" s="18">
        <f t="shared" si="43"/>
        <v>-0.55753960368978994</v>
      </c>
      <c r="K929" s="96">
        <v>446</v>
      </c>
      <c r="L929" s="18">
        <f t="shared" si="44"/>
        <v>-248.66266324564631</v>
      </c>
    </row>
    <row r="930" spans="1:13" x14ac:dyDescent="0.2">
      <c r="A930" s="20" t="s">
        <v>314</v>
      </c>
      <c r="B930" s="21" t="s">
        <v>315</v>
      </c>
      <c r="C930" s="26" t="s">
        <v>43</v>
      </c>
      <c r="D930" s="27" t="s">
        <v>44</v>
      </c>
      <c r="E930" s="28">
        <v>3323</v>
      </c>
      <c r="F930" s="18">
        <v>64.48</v>
      </c>
      <c r="G930" s="18">
        <v>63.48</v>
      </c>
      <c r="H930" s="98">
        <v>0.44246039631021611</v>
      </c>
      <c r="I930" s="18">
        <f t="shared" si="42"/>
        <v>63.922460396310214</v>
      </c>
      <c r="J930" s="18">
        <f t="shared" si="43"/>
        <v>-0.55753960368978994</v>
      </c>
      <c r="K930" s="96">
        <v>0</v>
      </c>
      <c r="L930" s="18">
        <f t="shared" si="44"/>
        <v>0</v>
      </c>
    </row>
    <row r="931" spans="1:13" x14ac:dyDescent="0.2">
      <c r="A931" s="20" t="s">
        <v>314</v>
      </c>
      <c r="B931" s="21" t="s">
        <v>315</v>
      </c>
      <c r="C931" s="26" t="s">
        <v>45</v>
      </c>
      <c r="D931" s="27" t="s">
        <v>46</v>
      </c>
      <c r="E931" s="28">
        <v>3325</v>
      </c>
      <c r="F931" s="18">
        <v>82.5</v>
      </c>
      <c r="G931" s="18">
        <v>81.5</v>
      </c>
      <c r="H931" s="98">
        <v>0.44246039631021611</v>
      </c>
      <c r="I931" s="18">
        <f t="shared" si="42"/>
        <v>81.94246039631021</v>
      </c>
      <c r="J931" s="18">
        <f t="shared" si="43"/>
        <v>-0.55753960368978994</v>
      </c>
      <c r="K931" s="96">
        <v>6632</v>
      </c>
      <c r="L931" s="18">
        <f t="shared" si="44"/>
        <v>-3697.602651670687</v>
      </c>
    </row>
    <row r="932" spans="1:13" x14ac:dyDescent="0.2">
      <c r="A932" s="20" t="s">
        <v>314</v>
      </c>
      <c r="B932" s="21" t="s">
        <v>315</v>
      </c>
      <c r="C932" s="26" t="s">
        <v>47</v>
      </c>
      <c r="D932" s="27" t="s">
        <v>48</v>
      </c>
      <c r="E932" s="28">
        <v>3327</v>
      </c>
      <c r="F932" s="18">
        <v>91.77</v>
      </c>
      <c r="G932" s="18">
        <v>90.77</v>
      </c>
      <c r="H932" s="98">
        <v>0.44246039631021611</v>
      </c>
      <c r="I932" s="18">
        <f t="shared" si="42"/>
        <v>91.212460396310206</v>
      </c>
      <c r="J932" s="18">
        <f t="shared" si="43"/>
        <v>-0.55753960368978994</v>
      </c>
      <c r="K932" s="96">
        <v>3186</v>
      </c>
      <c r="L932" s="18">
        <f t="shared" si="44"/>
        <v>-1776.3211773556707</v>
      </c>
    </row>
    <row r="933" spans="1:13" x14ac:dyDescent="0.2">
      <c r="A933" s="20" t="s">
        <v>314</v>
      </c>
      <c r="B933" s="21" t="s">
        <v>315</v>
      </c>
      <c r="C933" s="26" t="s">
        <v>49</v>
      </c>
      <c r="D933" s="27" t="s">
        <v>50</v>
      </c>
      <c r="E933" s="28">
        <v>3329</v>
      </c>
      <c r="F933" s="18">
        <v>98.35</v>
      </c>
      <c r="G933" s="18">
        <v>97.35</v>
      </c>
      <c r="H933" s="98">
        <v>0.44246039631021611</v>
      </c>
      <c r="I933" s="18">
        <f t="shared" si="42"/>
        <v>97.792460396310204</v>
      </c>
      <c r="J933" s="18">
        <f t="shared" si="43"/>
        <v>-0.55753960368978994</v>
      </c>
      <c r="K933" s="96">
        <v>514</v>
      </c>
      <c r="L933" s="18">
        <f t="shared" si="44"/>
        <v>-286.57535629655206</v>
      </c>
    </row>
    <row r="934" spans="1:13" x14ac:dyDescent="0.2">
      <c r="A934" s="20" t="s">
        <v>314</v>
      </c>
      <c r="B934" s="21" t="s">
        <v>315</v>
      </c>
      <c r="C934" s="29" t="s">
        <v>51</v>
      </c>
      <c r="D934" s="30" t="s">
        <v>52</v>
      </c>
      <c r="E934" s="28">
        <v>3331</v>
      </c>
      <c r="F934" s="18">
        <v>109.66</v>
      </c>
      <c r="G934" s="18">
        <v>108.66</v>
      </c>
      <c r="H934" s="98">
        <v>0.44246039631021611</v>
      </c>
      <c r="I934" s="18">
        <f t="shared" si="42"/>
        <v>109.10246039631021</v>
      </c>
      <c r="J934" s="18">
        <f t="shared" si="43"/>
        <v>-0.55753960368978994</v>
      </c>
      <c r="K934" s="96">
        <v>349</v>
      </c>
      <c r="L934" s="18">
        <f t="shared" si="44"/>
        <v>-194.5813216877367</v>
      </c>
    </row>
    <row r="935" spans="1:13" x14ac:dyDescent="0.2">
      <c r="A935" s="12" t="s">
        <v>117</v>
      </c>
      <c r="B935" s="23" t="s">
        <v>118</v>
      </c>
      <c r="C935" s="26" t="s">
        <v>21</v>
      </c>
      <c r="D935" s="27" t="s">
        <v>22</v>
      </c>
      <c r="E935" s="28">
        <v>3301</v>
      </c>
      <c r="F935" s="18">
        <v>85.07</v>
      </c>
      <c r="G935" s="18">
        <v>84.717514157841649</v>
      </c>
      <c r="H935" s="98">
        <v>9.3224679297106861E-3</v>
      </c>
      <c r="I935" s="18">
        <f t="shared" ref="I935:I998" si="45">+G935+H935</f>
        <v>84.726836625771355</v>
      </c>
      <c r="J935" s="18">
        <f t="shared" ref="J935:J998" si="46">+I935-F935</f>
        <v>-0.34316337422863796</v>
      </c>
      <c r="K935" s="96">
        <v>0</v>
      </c>
      <c r="L935" s="18">
        <f t="shared" ref="L935:L998" si="47">+J935*K935</f>
        <v>0</v>
      </c>
      <c r="M935" s="40">
        <v>-7271.631899904839</v>
      </c>
    </row>
    <row r="936" spans="1:13" x14ac:dyDescent="0.2">
      <c r="A936" s="12" t="s">
        <v>117</v>
      </c>
      <c r="B936" s="23" t="s">
        <v>118</v>
      </c>
      <c r="C936" s="26" t="s">
        <v>23</v>
      </c>
      <c r="D936" s="27" t="s">
        <v>24</v>
      </c>
      <c r="E936" s="28">
        <v>3303</v>
      </c>
      <c r="F936" s="18">
        <v>92.149999999999991</v>
      </c>
      <c r="G936" s="18">
        <v>91.797514157841647</v>
      </c>
      <c r="H936" s="98">
        <v>9.3224679297106861E-3</v>
      </c>
      <c r="I936" s="18">
        <f t="shared" si="45"/>
        <v>91.806836625771354</v>
      </c>
      <c r="J936" s="18">
        <f t="shared" si="46"/>
        <v>-0.34316337422863796</v>
      </c>
      <c r="K936" s="96">
        <v>0</v>
      </c>
      <c r="L936" s="18">
        <f t="shared" si="47"/>
        <v>0</v>
      </c>
    </row>
    <row r="937" spans="1:13" x14ac:dyDescent="0.2">
      <c r="A937" s="12" t="s">
        <v>117</v>
      </c>
      <c r="B937" s="23" t="s">
        <v>118</v>
      </c>
      <c r="C937" s="26" t="s">
        <v>25</v>
      </c>
      <c r="D937" s="27" t="s">
        <v>26</v>
      </c>
      <c r="E937" s="28">
        <v>3305</v>
      </c>
      <c r="F937" s="18">
        <v>83.14</v>
      </c>
      <c r="G937" s="18">
        <v>82.787514157841656</v>
      </c>
      <c r="H937" s="98">
        <v>9.3224679297106861E-3</v>
      </c>
      <c r="I937" s="18">
        <f t="shared" si="45"/>
        <v>82.796836625771363</v>
      </c>
      <c r="J937" s="18">
        <f t="shared" si="46"/>
        <v>-0.34316337422863796</v>
      </c>
      <c r="K937" s="96">
        <v>0</v>
      </c>
      <c r="L937" s="18">
        <f t="shared" si="47"/>
        <v>0</v>
      </c>
    </row>
    <row r="938" spans="1:13" x14ac:dyDescent="0.2">
      <c r="A938" s="12" t="s">
        <v>117</v>
      </c>
      <c r="B938" s="23" t="s">
        <v>118</v>
      </c>
      <c r="C938" s="26" t="s">
        <v>27</v>
      </c>
      <c r="D938" s="27" t="s">
        <v>28</v>
      </c>
      <c r="E938" s="28">
        <v>3307</v>
      </c>
      <c r="F938" s="18">
        <v>91.08</v>
      </c>
      <c r="G938" s="18">
        <v>90.727514157841654</v>
      </c>
      <c r="H938" s="98">
        <v>9.3224679297106861E-3</v>
      </c>
      <c r="I938" s="18">
        <f t="shared" si="45"/>
        <v>90.73683662577136</v>
      </c>
      <c r="J938" s="18">
        <f t="shared" si="46"/>
        <v>-0.34316337422863796</v>
      </c>
      <c r="K938" s="96">
        <v>0</v>
      </c>
      <c r="L938" s="18">
        <f t="shared" si="47"/>
        <v>0</v>
      </c>
    </row>
    <row r="939" spans="1:13" x14ac:dyDescent="0.2">
      <c r="A939" s="12" t="s">
        <v>117</v>
      </c>
      <c r="B939" s="23" t="s">
        <v>118</v>
      </c>
      <c r="C939" s="26" t="s">
        <v>29</v>
      </c>
      <c r="D939" s="27" t="s">
        <v>30</v>
      </c>
      <c r="E939" s="28">
        <v>3309</v>
      </c>
      <c r="F939" s="18">
        <v>56.82</v>
      </c>
      <c r="G939" s="18">
        <v>56.467514157841649</v>
      </c>
      <c r="H939" s="98">
        <v>9.3224679297106861E-3</v>
      </c>
      <c r="I939" s="18">
        <f t="shared" si="45"/>
        <v>56.476836625771362</v>
      </c>
      <c r="J939" s="18">
        <f t="shared" si="46"/>
        <v>-0.34316337422863796</v>
      </c>
      <c r="K939" s="96">
        <v>7230</v>
      </c>
      <c r="L939" s="18">
        <f t="shared" si="47"/>
        <v>-2481.0711956730524</v>
      </c>
    </row>
    <row r="940" spans="1:13" x14ac:dyDescent="0.2">
      <c r="A940" s="12" t="s">
        <v>117</v>
      </c>
      <c r="B940" s="23" t="s">
        <v>118</v>
      </c>
      <c r="C940" s="26" t="s">
        <v>31</v>
      </c>
      <c r="D940" s="27" t="s">
        <v>32</v>
      </c>
      <c r="E940" s="28">
        <v>3311</v>
      </c>
      <c r="F940" s="18">
        <v>72.209999999999994</v>
      </c>
      <c r="G940" s="18">
        <v>71.857514157841649</v>
      </c>
      <c r="H940" s="98">
        <v>9.3224679297106861E-3</v>
      </c>
      <c r="I940" s="18">
        <f t="shared" si="45"/>
        <v>71.866836625771356</v>
      </c>
      <c r="J940" s="18">
        <f t="shared" si="46"/>
        <v>-0.34316337422863796</v>
      </c>
      <c r="K940" s="96">
        <v>917</v>
      </c>
      <c r="L940" s="18">
        <f t="shared" si="47"/>
        <v>-314.68081416766103</v>
      </c>
    </row>
    <row r="941" spans="1:13" x14ac:dyDescent="0.2">
      <c r="A941" s="12" t="s">
        <v>117</v>
      </c>
      <c r="B941" s="23" t="s">
        <v>118</v>
      </c>
      <c r="C941" s="26" t="s">
        <v>33</v>
      </c>
      <c r="D941" s="27" t="s">
        <v>34</v>
      </c>
      <c r="E941" s="28">
        <v>3313</v>
      </c>
      <c r="F941" s="18">
        <v>76.759999999999991</v>
      </c>
      <c r="G941" s="18">
        <v>76.407514157841646</v>
      </c>
      <c r="H941" s="98">
        <v>9.3224679297106861E-3</v>
      </c>
      <c r="I941" s="18">
        <f t="shared" si="45"/>
        <v>76.416836625771353</v>
      </c>
      <c r="J941" s="18">
        <f t="shared" si="46"/>
        <v>-0.34316337422863796</v>
      </c>
      <c r="K941" s="96">
        <v>0</v>
      </c>
      <c r="L941" s="18">
        <f t="shared" si="47"/>
        <v>0</v>
      </c>
    </row>
    <row r="942" spans="1:13" x14ac:dyDescent="0.2">
      <c r="A942" s="12" t="s">
        <v>117</v>
      </c>
      <c r="B942" s="23" t="s">
        <v>118</v>
      </c>
      <c r="C942" s="26" t="s">
        <v>35</v>
      </c>
      <c r="D942" s="27" t="s">
        <v>36</v>
      </c>
      <c r="E942" s="28">
        <v>3315</v>
      </c>
      <c r="F942" s="18">
        <v>87.259999999999991</v>
      </c>
      <c r="G942" s="18">
        <v>86.907514157841646</v>
      </c>
      <c r="H942" s="98">
        <v>9.3224679297106861E-3</v>
      </c>
      <c r="I942" s="18">
        <f t="shared" si="45"/>
        <v>86.916836625771353</v>
      </c>
      <c r="J942" s="18">
        <f t="shared" si="46"/>
        <v>-0.34316337422863796</v>
      </c>
      <c r="K942" s="96">
        <v>0</v>
      </c>
      <c r="L942" s="18">
        <f t="shared" si="47"/>
        <v>0</v>
      </c>
    </row>
    <row r="943" spans="1:13" x14ac:dyDescent="0.2">
      <c r="A943" s="12" t="s">
        <v>117</v>
      </c>
      <c r="B943" s="23" t="s">
        <v>118</v>
      </c>
      <c r="C943" s="26" t="s">
        <v>37</v>
      </c>
      <c r="D943" s="27" t="s">
        <v>38</v>
      </c>
      <c r="E943" s="28">
        <v>3317</v>
      </c>
      <c r="F943" s="18">
        <v>56.39</v>
      </c>
      <c r="G943" s="18">
        <v>56.037514157841649</v>
      </c>
      <c r="H943" s="98">
        <v>9.3224679297106861E-3</v>
      </c>
      <c r="I943" s="18">
        <f t="shared" si="45"/>
        <v>56.046836625771363</v>
      </c>
      <c r="J943" s="18">
        <f t="shared" si="46"/>
        <v>-0.34316337422863796</v>
      </c>
      <c r="K943" s="96">
        <v>27</v>
      </c>
      <c r="L943" s="18">
        <f t="shared" si="47"/>
        <v>-9.265411104173225</v>
      </c>
    </row>
    <row r="944" spans="1:13" x14ac:dyDescent="0.2">
      <c r="A944" s="12" t="s">
        <v>117</v>
      </c>
      <c r="B944" s="23" t="s">
        <v>118</v>
      </c>
      <c r="C944" s="26" t="s">
        <v>39</v>
      </c>
      <c r="D944" s="27" t="s">
        <v>40</v>
      </c>
      <c r="E944" s="28">
        <v>3319</v>
      </c>
      <c r="F944" s="18">
        <v>67.25</v>
      </c>
      <c r="G944" s="18">
        <v>66.897514157841655</v>
      </c>
      <c r="H944" s="98">
        <v>9.3224679297106861E-3</v>
      </c>
      <c r="I944" s="18">
        <f t="shared" si="45"/>
        <v>66.906836625771362</v>
      </c>
      <c r="J944" s="18">
        <f t="shared" si="46"/>
        <v>-0.34316337422863796</v>
      </c>
      <c r="K944" s="96">
        <v>1349</v>
      </c>
      <c r="L944" s="18">
        <f t="shared" si="47"/>
        <v>-462.92739183443263</v>
      </c>
    </row>
    <row r="945" spans="1:13" x14ac:dyDescent="0.2">
      <c r="A945" s="12" t="s">
        <v>117</v>
      </c>
      <c r="B945" s="23" t="s">
        <v>118</v>
      </c>
      <c r="C945" s="26" t="s">
        <v>41</v>
      </c>
      <c r="D945" s="27" t="s">
        <v>42</v>
      </c>
      <c r="E945" s="28">
        <v>3321</v>
      </c>
      <c r="F945" s="18">
        <v>74.36999999999999</v>
      </c>
      <c r="G945" s="18">
        <v>74.017514157841646</v>
      </c>
      <c r="H945" s="98">
        <v>9.3224679297106861E-3</v>
      </c>
      <c r="I945" s="18">
        <f t="shared" si="45"/>
        <v>74.026836625771352</v>
      </c>
      <c r="J945" s="18">
        <f t="shared" si="46"/>
        <v>-0.34316337422863796</v>
      </c>
      <c r="K945" s="96">
        <v>0</v>
      </c>
      <c r="L945" s="18">
        <f t="shared" si="47"/>
        <v>0</v>
      </c>
    </row>
    <row r="946" spans="1:13" x14ac:dyDescent="0.2">
      <c r="A946" s="12" t="s">
        <v>117</v>
      </c>
      <c r="B946" s="23" t="s">
        <v>118</v>
      </c>
      <c r="C946" s="26" t="s">
        <v>43</v>
      </c>
      <c r="D946" s="27" t="s">
        <v>44</v>
      </c>
      <c r="E946" s="28">
        <v>3323</v>
      </c>
      <c r="F946" s="18">
        <v>48.27</v>
      </c>
      <c r="G946" s="18">
        <v>47.917514157841651</v>
      </c>
      <c r="H946" s="98">
        <v>9.3224679297106861E-3</v>
      </c>
      <c r="I946" s="18">
        <f t="shared" si="45"/>
        <v>47.926836625771365</v>
      </c>
      <c r="J946" s="18">
        <f t="shared" si="46"/>
        <v>-0.34316337422863796</v>
      </c>
      <c r="K946" s="96">
        <v>591</v>
      </c>
      <c r="L946" s="18">
        <f t="shared" si="47"/>
        <v>-202.80955416912502</v>
      </c>
    </row>
    <row r="947" spans="1:13" x14ac:dyDescent="0.2">
      <c r="A947" s="12" t="s">
        <v>117</v>
      </c>
      <c r="B947" s="23" t="s">
        <v>118</v>
      </c>
      <c r="C947" s="26" t="s">
        <v>45</v>
      </c>
      <c r="D947" s="27" t="s">
        <v>46</v>
      </c>
      <c r="E947" s="28">
        <v>3325</v>
      </c>
      <c r="F947" s="18">
        <v>60.85</v>
      </c>
      <c r="G947" s="18">
        <v>60.49751415784165</v>
      </c>
      <c r="H947" s="98">
        <v>9.3224679297106861E-3</v>
      </c>
      <c r="I947" s="18">
        <f t="shared" si="45"/>
        <v>60.506836625771363</v>
      </c>
      <c r="J947" s="18">
        <f t="shared" si="46"/>
        <v>-0.34316337422863796</v>
      </c>
      <c r="K947" s="96">
        <v>10489</v>
      </c>
      <c r="L947" s="18">
        <f t="shared" si="47"/>
        <v>-3599.4406322841837</v>
      </c>
    </row>
    <row r="948" spans="1:13" x14ac:dyDescent="0.2">
      <c r="A948" s="12" t="s">
        <v>117</v>
      </c>
      <c r="B948" s="23" t="s">
        <v>118</v>
      </c>
      <c r="C948" s="26" t="s">
        <v>47</v>
      </c>
      <c r="D948" s="27" t="s">
        <v>48</v>
      </c>
      <c r="E948" s="28">
        <v>3327</v>
      </c>
      <c r="F948" s="18">
        <v>67.25</v>
      </c>
      <c r="G948" s="18">
        <v>66.897514157841655</v>
      </c>
      <c r="H948" s="98">
        <v>9.3224679297106861E-3</v>
      </c>
      <c r="I948" s="18">
        <f t="shared" si="45"/>
        <v>66.906836625771362</v>
      </c>
      <c r="J948" s="18">
        <f t="shared" si="46"/>
        <v>-0.34316337422863796</v>
      </c>
      <c r="K948" s="96">
        <v>587</v>
      </c>
      <c r="L948" s="18">
        <f t="shared" si="47"/>
        <v>-201.43690067221047</v>
      </c>
    </row>
    <row r="949" spans="1:13" x14ac:dyDescent="0.2">
      <c r="A949" s="12" t="s">
        <v>117</v>
      </c>
      <c r="B949" s="23" t="s">
        <v>118</v>
      </c>
      <c r="C949" s="26" t="s">
        <v>49</v>
      </c>
      <c r="D949" s="27" t="s">
        <v>50</v>
      </c>
      <c r="E949" s="28">
        <v>3329</v>
      </c>
      <c r="F949" s="18">
        <v>71.789999999999992</v>
      </c>
      <c r="G949" s="18">
        <v>71.437514157841647</v>
      </c>
      <c r="H949" s="98">
        <v>9.3224679297106861E-3</v>
      </c>
      <c r="I949" s="18">
        <f t="shared" si="45"/>
        <v>71.446836625771354</v>
      </c>
      <c r="J949" s="18">
        <f t="shared" si="46"/>
        <v>-0.34316337422863796</v>
      </c>
      <c r="K949" s="96">
        <v>0</v>
      </c>
      <c r="L949" s="18">
        <f t="shared" si="47"/>
        <v>0</v>
      </c>
    </row>
    <row r="950" spans="1:13" x14ac:dyDescent="0.2">
      <c r="A950" s="12" t="s">
        <v>117</v>
      </c>
      <c r="B950" s="23" t="s">
        <v>118</v>
      </c>
      <c r="C950" s="29" t="s">
        <v>51</v>
      </c>
      <c r="D950" s="30" t="s">
        <v>52</v>
      </c>
      <c r="E950" s="28">
        <v>3331</v>
      </c>
      <c r="F950" s="18">
        <v>79.47</v>
      </c>
      <c r="G950" s="18">
        <v>79.117514157841654</v>
      </c>
      <c r="H950" s="98">
        <v>9.3224679297106861E-3</v>
      </c>
      <c r="I950" s="18">
        <f t="shared" si="45"/>
        <v>79.126836625771361</v>
      </c>
      <c r="J950" s="18">
        <f t="shared" si="46"/>
        <v>-0.34316337422863796</v>
      </c>
      <c r="K950" s="96">
        <v>0</v>
      </c>
      <c r="L950" s="18">
        <f t="shared" si="47"/>
        <v>0</v>
      </c>
    </row>
    <row r="951" spans="1:13" x14ac:dyDescent="0.2">
      <c r="A951" s="20" t="s">
        <v>342</v>
      </c>
      <c r="B951" s="21" t="s">
        <v>343</v>
      </c>
      <c r="C951" s="26" t="s">
        <v>21</v>
      </c>
      <c r="D951" s="27" t="s">
        <v>22</v>
      </c>
      <c r="E951" s="28">
        <v>3301</v>
      </c>
      <c r="F951" s="18">
        <v>93.300000000000011</v>
      </c>
      <c r="G951" s="18">
        <v>92.86</v>
      </c>
      <c r="H951" s="98">
        <v>0</v>
      </c>
      <c r="I951" s="18">
        <f t="shared" si="45"/>
        <v>92.86</v>
      </c>
      <c r="J951" s="18">
        <f t="shared" si="46"/>
        <v>-0.44000000000001194</v>
      </c>
      <c r="K951" s="96">
        <v>0</v>
      </c>
      <c r="L951" s="19">
        <f t="shared" si="47"/>
        <v>0</v>
      </c>
      <c r="M951">
        <v>-5701.0800000001445</v>
      </c>
    </row>
    <row r="952" spans="1:13" x14ac:dyDescent="0.2">
      <c r="A952" s="20" t="s">
        <v>342</v>
      </c>
      <c r="B952" s="21" t="s">
        <v>343</v>
      </c>
      <c r="C952" s="26" t="s">
        <v>23</v>
      </c>
      <c r="D952" s="27" t="s">
        <v>24</v>
      </c>
      <c r="E952" s="28">
        <v>3303</v>
      </c>
      <c r="F952" s="18">
        <v>101.29</v>
      </c>
      <c r="G952" s="18">
        <v>100.85</v>
      </c>
      <c r="H952" s="98">
        <v>0</v>
      </c>
      <c r="I952" s="18">
        <f t="shared" si="45"/>
        <v>100.85</v>
      </c>
      <c r="J952" s="18">
        <f t="shared" si="46"/>
        <v>-0.44000000000001194</v>
      </c>
      <c r="K952" s="96">
        <v>215</v>
      </c>
      <c r="L952" s="19">
        <f t="shared" si="47"/>
        <v>-94.600000000002566</v>
      </c>
    </row>
    <row r="953" spans="1:13" x14ac:dyDescent="0.2">
      <c r="A953" s="20" t="s">
        <v>342</v>
      </c>
      <c r="B953" s="21" t="s">
        <v>343</v>
      </c>
      <c r="C953" s="26" t="s">
        <v>25</v>
      </c>
      <c r="D953" s="27" t="s">
        <v>26</v>
      </c>
      <c r="E953" s="28">
        <v>3305</v>
      </c>
      <c r="F953" s="18">
        <v>91.29</v>
      </c>
      <c r="G953" s="18">
        <v>90.85</v>
      </c>
      <c r="H953" s="98">
        <v>0</v>
      </c>
      <c r="I953" s="18">
        <f t="shared" si="45"/>
        <v>90.85</v>
      </c>
      <c r="J953" s="18">
        <f t="shared" si="46"/>
        <v>-0.44000000000001194</v>
      </c>
      <c r="K953" s="96">
        <v>0</v>
      </c>
      <c r="L953" s="19">
        <f t="shared" si="47"/>
        <v>0</v>
      </c>
    </row>
    <row r="954" spans="1:13" x14ac:dyDescent="0.2">
      <c r="A954" s="20" t="s">
        <v>342</v>
      </c>
      <c r="B954" s="21" t="s">
        <v>343</v>
      </c>
      <c r="C954" s="26" t="s">
        <v>27</v>
      </c>
      <c r="D954" s="27" t="s">
        <v>28</v>
      </c>
      <c r="E954" s="28">
        <v>3307</v>
      </c>
      <c r="F954" s="18">
        <v>99.980000000000018</v>
      </c>
      <c r="G954" s="18">
        <v>99.54</v>
      </c>
      <c r="H954" s="98">
        <v>0</v>
      </c>
      <c r="I954" s="18">
        <f t="shared" si="45"/>
        <v>99.54</v>
      </c>
      <c r="J954" s="18">
        <f t="shared" si="46"/>
        <v>-0.44000000000001194</v>
      </c>
      <c r="K954" s="96">
        <v>0</v>
      </c>
      <c r="L954" s="19">
        <f t="shared" si="47"/>
        <v>0</v>
      </c>
    </row>
    <row r="955" spans="1:13" x14ac:dyDescent="0.2">
      <c r="A955" s="20" t="s">
        <v>342</v>
      </c>
      <c r="B955" s="21" t="s">
        <v>343</v>
      </c>
      <c r="C955" s="26" t="s">
        <v>29</v>
      </c>
      <c r="D955" s="27" t="s">
        <v>30</v>
      </c>
      <c r="E955" s="28">
        <v>3309</v>
      </c>
      <c r="F955" s="18">
        <v>61.97</v>
      </c>
      <c r="G955" s="18">
        <v>61.53</v>
      </c>
      <c r="H955" s="98">
        <v>0</v>
      </c>
      <c r="I955" s="18">
        <f t="shared" si="45"/>
        <v>61.53</v>
      </c>
      <c r="J955" s="18">
        <f t="shared" si="46"/>
        <v>-0.43999999999999773</v>
      </c>
      <c r="K955" s="96">
        <v>651</v>
      </c>
      <c r="L955" s="19">
        <f t="shared" si="47"/>
        <v>-286.43999999999852</v>
      </c>
    </row>
    <row r="956" spans="1:13" x14ac:dyDescent="0.2">
      <c r="A956" s="20" t="s">
        <v>342</v>
      </c>
      <c r="B956" s="21" t="s">
        <v>343</v>
      </c>
      <c r="C956" s="26" t="s">
        <v>31</v>
      </c>
      <c r="D956" s="27" t="s">
        <v>32</v>
      </c>
      <c r="E956" s="28">
        <v>3311</v>
      </c>
      <c r="F956" s="18">
        <v>79.170000000000016</v>
      </c>
      <c r="G956" s="18">
        <v>78.73</v>
      </c>
      <c r="H956" s="98">
        <v>0</v>
      </c>
      <c r="I956" s="18">
        <f t="shared" si="45"/>
        <v>78.73</v>
      </c>
      <c r="J956" s="18">
        <f t="shared" si="46"/>
        <v>-0.44000000000001194</v>
      </c>
      <c r="K956" s="96">
        <v>1744</v>
      </c>
      <c r="L956" s="19">
        <f t="shared" si="47"/>
        <v>-767.36000000002082</v>
      </c>
    </row>
    <row r="957" spans="1:13" x14ac:dyDescent="0.2">
      <c r="A957" s="20" t="s">
        <v>342</v>
      </c>
      <c r="B957" s="21" t="s">
        <v>343</v>
      </c>
      <c r="C957" s="26" t="s">
        <v>33</v>
      </c>
      <c r="D957" s="27" t="s">
        <v>34</v>
      </c>
      <c r="E957" s="28">
        <v>3313</v>
      </c>
      <c r="F957" s="18">
        <v>84.15</v>
      </c>
      <c r="G957" s="18">
        <v>83.71</v>
      </c>
      <c r="H957" s="98">
        <v>0</v>
      </c>
      <c r="I957" s="18">
        <f t="shared" si="45"/>
        <v>83.71</v>
      </c>
      <c r="J957" s="18">
        <f t="shared" si="46"/>
        <v>-0.44000000000001194</v>
      </c>
      <c r="K957" s="96">
        <v>318</v>
      </c>
      <c r="L957" s="19">
        <f t="shared" si="47"/>
        <v>-139.9200000000038</v>
      </c>
    </row>
    <row r="958" spans="1:13" x14ac:dyDescent="0.2">
      <c r="A958" s="20" t="s">
        <v>342</v>
      </c>
      <c r="B958" s="21" t="s">
        <v>343</v>
      </c>
      <c r="C958" s="26" t="s">
        <v>35</v>
      </c>
      <c r="D958" s="27" t="s">
        <v>36</v>
      </c>
      <c r="E958" s="28">
        <v>3315</v>
      </c>
      <c r="F958" s="18">
        <v>95.88000000000001</v>
      </c>
      <c r="G958" s="18">
        <v>95.44</v>
      </c>
      <c r="H958" s="98">
        <v>0</v>
      </c>
      <c r="I958" s="18">
        <f t="shared" si="45"/>
        <v>95.44</v>
      </c>
      <c r="J958" s="18">
        <f t="shared" si="46"/>
        <v>-0.44000000000001194</v>
      </c>
      <c r="K958" s="96">
        <v>6169</v>
      </c>
      <c r="L958" s="19">
        <f t="shared" si="47"/>
        <v>-2714.3600000000738</v>
      </c>
    </row>
    <row r="959" spans="1:13" x14ac:dyDescent="0.2">
      <c r="A959" s="20" t="s">
        <v>342</v>
      </c>
      <c r="B959" s="21" t="s">
        <v>343</v>
      </c>
      <c r="C959" s="26" t="s">
        <v>37</v>
      </c>
      <c r="D959" s="27" t="s">
        <v>38</v>
      </c>
      <c r="E959" s="28">
        <v>3317</v>
      </c>
      <c r="F959" s="18">
        <v>61.48</v>
      </c>
      <c r="G959" s="18">
        <v>61.04</v>
      </c>
      <c r="H959" s="98">
        <v>0</v>
      </c>
      <c r="I959" s="18">
        <f t="shared" si="45"/>
        <v>61.04</v>
      </c>
      <c r="J959" s="18">
        <f t="shared" si="46"/>
        <v>-0.43999999999999773</v>
      </c>
      <c r="K959" s="96">
        <v>31</v>
      </c>
      <c r="L959" s="19">
        <f t="shared" si="47"/>
        <v>-13.63999999999993</v>
      </c>
    </row>
    <row r="960" spans="1:13" x14ac:dyDescent="0.2">
      <c r="A960" s="20" t="s">
        <v>342</v>
      </c>
      <c r="B960" s="21" t="s">
        <v>343</v>
      </c>
      <c r="C960" s="26" t="s">
        <v>39</v>
      </c>
      <c r="D960" s="27" t="s">
        <v>40</v>
      </c>
      <c r="E960" s="28">
        <v>3319</v>
      </c>
      <c r="F960" s="18">
        <v>73.610000000000014</v>
      </c>
      <c r="G960" s="18">
        <v>73.17</v>
      </c>
      <c r="H960" s="98">
        <v>0</v>
      </c>
      <c r="I960" s="18">
        <f t="shared" si="45"/>
        <v>73.17</v>
      </c>
      <c r="J960" s="18">
        <f t="shared" si="46"/>
        <v>-0.44000000000001194</v>
      </c>
      <c r="K960" s="96">
        <v>968</v>
      </c>
      <c r="L960" s="19">
        <f t="shared" si="47"/>
        <v>-425.92000000001156</v>
      </c>
    </row>
    <row r="961" spans="1:13" x14ac:dyDescent="0.2">
      <c r="A961" s="20" t="s">
        <v>342</v>
      </c>
      <c r="B961" s="21" t="s">
        <v>343</v>
      </c>
      <c r="C961" s="26" t="s">
        <v>41</v>
      </c>
      <c r="D961" s="27" t="s">
        <v>42</v>
      </c>
      <c r="E961" s="28">
        <v>3321</v>
      </c>
      <c r="F961" s="18">
        <v>81.620000000000019</v>
      </c>
      <c r="G961" s="18">
        <v>81.180000000000007</v>
      </c>
      <c r="H961" s="98">
        <v>0</v>
      </c>
      <c r="I961" s="18">
        <f t="shared" si="45"/>
        <v>81.180000000000007</v>
      </c>
      <c r="J961" s="18">
        <f t="shared" si="46"/>
        <v>-0.44000000000001194</v>
      </c>
      <c r="K961" s="96">
        <v>34</v>
      </c>
      <c r="L961" s="19">
        <f t="shared" si="47"/>
        <v>-14.960000000000406</v>
      </c>
    </row>
    <row r="962" spans="1:13" x14ac:dyDescent="0.2">
      <c r="A962" s="20" t="s">
        <v>342</v>
      </c>
      <c r="B962" s="21" t="s">
        <v>343</v>
      </c>
      <c r="C962" s="26" t="s">
        <v>43</v>
      </c>
      <c r="D962" s="27" t="s">
        <v>44</v>
      </c>
      <c r="E962" s="28">
        <v>3323</v>
      </c>
      <c r="F962" s="18">
        <v>52.629999999999995</v>
      </c>
      <c r="G962" s="18">
        <v>52.19</v>
      </c>
      <c r="H962" s="98">
        <v>0</v>
      </c>
      <c r="I962" s="18">
        <f t="shared" si="45"/>
        <v>52.19</v>
      </c>
      <c r="J962" s="18">
        <f t="shared" si="46"/>
        <v>-0.43999999999999773</v>
      </c>
      <c r="K962" s="96">
        <v>0</v>
      </c>
      <c r="L962" s="19">
        <f t="shared" si="47"/>
        <v>0</v>
      </c>
    </row>
    <row r="963" spans="1:13" x14ac:dyDescent="0.2">
      <c r="A963" s="20" t="s">
        <v>342</v>
      </c>
      <c r="B963" s="21" t="s">
        <v>343</v>
      </c>
      <c r="C963" s="26" t="s">
        <v>45</v>
      </c>
      <c r="D963" s="27" t="s">
        <v>46</v>
      </c>
      <c r="E963" s="28">
        <v>3325</v>
      </c>
      <c r="F963" s="18">
        <v>66.500000000000014</v>
      </c>
      <c r="G963" s="18">
        <v>66.06</v>
      </c>
      <c r="H963" s="98">
        <v>0</v>
      </c>
      <c r="I963" s="18">
        <f t="shared" si="45"/>
        <v>66.06</v>
      </c>
      <c r="J963" s="18">
        <f t="shared" si="46"/>
        <v>-0.44000000000001194</v>
      </c>
      <c r="K963" s="96">
        <v>799</v>
      </c>
      <c r="L963" s="19">
        <f t="shared" si="47"/>
        <v>-351.56000000000955</v>
      </c>
    </row>
    <row r="964" spans="1:13" x14ac:dyDescent="0.2">
      <c r="A964" s="20" t="s">
        <v>342</v>
      </c>
      <c r="B964" s="21" t="s">
        <v>343</v>
      </c>
      <c r="C964" s="26" t="s">
        <v>47</v>
      </c>
      <c r="D964" s="27" t="s">
        <v>48</v>
      </c>
      <c r="E964" s="28">
        <v>3327</v>
      </c>
      <c r="F964" s="18">
        <v>73.610000000000014</v>
      </c>
      <c r="G964" s="18">
        <v>73.17</v>
      </c>
      <c r="H964" s="98">
        <v>0</v>
      </c>
      <c r="I964" s="18">
        <f t="shared" si="45"/>
        <v>73.17</v>
      </c>
      <c r="J964" s="18">
        <f t="shared" si="46"/>
        <v>-0.44000000000001194</v>
      </c>
      <c r="K964" s="96">
        <v>49</v>
      </c>
      <c r="L964" s="19">
        <f t="shared" si="47"/>
        <v>-21.560000000000585</v>
      </c>
    </row>
    <row r="965" spans="1:13" x14ac:dyDescent="0.2">
      <c r="A965" s="20" t="s">
        <v>342</v>
      </c>
      <c r="B965" s="21" t="s">
        <v>343</v>
      </c>
      <c r="C965" s="26" t="s">
        <v>49</v>
      </c>
      <c r="D965" s="27" t="s">
        <v>50</v>
      </c>
      <c r="E965" s="28">
        <v>3329</v>
      </c>
      <c r="F965" s="18">
        <v>78.690000000000012</v>
      </c>
      <c r="G965" s="18">
        <v>78.25</v>
      </c>
      <c r="H965" s="98">
        <v>0</v>
      </c>
      <c r="I965" s="18">
        <f t="shared" si="45"/>
        <v>78.25</v>
      </c>
      <c r="J965" s="18">
        <f t="shared" si="46"/>
        <v>-0.44000000000001194</v>
      </c>
      <c r="K965" s="96">
        <v>152</v>
      </c>
      <c r="L965" s="19">
        <f t="shared" si="47"/>
        <v>-66.880000000001814</v>
      </c>
    </row>
    <row r="966" spans="1:13" x14ac:dyDescent="0.2">
      <c r="A966" s="20" t="s">
        <v>342</v>
      </c>
      <c r="B966" s="21" t="s">
        <v>343</v>
      </c>
      <c r="C966" s="29" t="s">
        <v>51</v>
      </c>
      <c r="D966" s="30" t="s">
        <v>52</v>
      </c>
      <c r="E966" s="28">
        <v>3331</v>
      </c>
      <c r="F966" s="18">
        <v>87.4</v>
      </c>
      <c r="G966" s="18">
        <v>86.96</v>
      </c>
      <c r="H966" s="98">
        <v>0</v>
      </c>
      <c r="I966" s="18">
        <f t="shared" si="45"/>
        <v>86.96</v>
      </c>
      <c r="J966" s="18">
        <f t="shared" si="46"/>
        <v>-0.44000000000001194</v>
      </c>
      <c r="K966" s="96">
        <v>1827</v>
      </c>
      <c r="L966" s="19">
        <f t="shared" si="47"/>
        <v>-803.88000000002182</v>
      </c>
    </row>
    <row r="967" spans="1:13" x14ac:dyDescent="0.2">
      <c r="A967" s="12" t="s">
        <v>157</v>
      </c>
      <c r="B967" s="21" t="s">
        <v>158</v>
      </c>
      <c r="C967" s="26" t="s">
        <v>21</v>
      </c>
      <c r="D967" s="27" t="s">
        <v>22</v>
      </c>
      <c r="E967" s="28">
        <v>3301</v>
      </c>
      <c r="F967" s="18">
        <v>86.56</v>
      </c>
      <c r="G967" s="18">
        <v>85.84</v>
      </c>
      <c r="H967" s="98">
        <v>0</v>
      </c>
      <c r="I967" s="18">
        <f t="shared" si="45"/>
        <v>85.84</v>
      </c>
      <c r="J967" s="18">
        <f t="shared" si="46"/>
        <v>-0.71999999999999886</v>
      </c>
      <c r="K967" s="96">
        <v>0</v>
      </c>
      <c r="L967" s="18">
        <f t="shared" si="47"/>
        <v>0</v>
      </c>
      <c r="M967" s="40">
        <v>-6315.8399999999901</v>
      </c>
    </row>
    <row r="968" spans="1:13" x14ac:dyDescent="0.2">
      <c r="A968" s="12" t="s">
        <v>157</v>
      </c>
      <c r="B968" s="21" t="s">
        <v>158</v>
      </c>
      <c r="C968" s="26" t="s">
        <v>23</v>
      </c>
      <c r="D968" s="27" t="s">
        <v>24</v>
      </c>
      <c r="E968" s="28">
        <v>3303</v>
      </c>
      <c r="F968" s="18">
        <v>93.77</v>
      </c>
      <c r="G968" s="18">
        <v>93.05</v>
      </c>
      <c r="H968" s="98">
        <v>0</v>
      </c>
      <c r="I968" s="18">
        <f t="shared" si="45"/>
        <v>93.05</v>
      </c>
      <c r="J968" s="18">
        <f t="shared" si="46"/>
        <v>-0.71999999999999886</v>
      </c>
      <c r="K968" s="96">
        <v>0</v>
      </c>
      <c r="L968" s="18">
        <f t="shared" si="47"/>
        <v>0</v>
      </c>
    </row>
    <row r="969" spans="1:13" x14ac:dyDescent="0.2">
      <c r="A969" s="12" t="s">
        <v>157</v>
      </c>
      <c r="B969" s="21" t="s">
        <v>158</v>
      </c>
      <c r="C969" s="26" t="s">
        <v>25</v>
      </c>
      <c r="D969" s="27" t="s">
        <v>26</v>
      </c>
      <c r="E969" s="28">
        <v>3305</v>
      </c>
      <c r="F969" s="18">
        <v>84.679999999999993</v>
      </c>
      <c r="G969" s="18">
        <v>83.96</v>
      </c>
      <c r="H969" s="98">
        <v>0</v>
      </c>
      <c r="I969" s="18">
        <f t="shared" si="45"/>
        <v>83.96</v>
      </c>
      <c r="J969" s="18">
        <f t="shared" si="46"/>
        <v>-0.71999999999999886</v>
      </c>
      <c r="K969" s="96">
        <v>0</v>
      </c>
      <c r="L969" s="18">
        <f t="shared" si="47"/>
        <v>0</v>
      </c>
    </row>
    <row r="970" spans="1:13" x14ac:dyDescent="0.2">
      <c r="A970" s="12" t="s">
        <v>157</v>
      </c>
      <c r="B970" s="21" t="s">
        <v>158</v>
      </c>
      <c r="C970" s="26" t="s">
        <v>27</v>
      </c>
      <c r="D970" s="27" t="s">
        <v>28</v>
      </c>
      <c r="E970" s="28">
        <v>3307</v>
      </c>
      <c r="F970" s="18">
        <v>92.44</v>
      </c>
      <c r="G970" s="18">
        <v>91.72</v>
      </c>
      <c r="H970" s="98">
        <v>0</v>
      </c>
      <c r="I970" s="18">
        <f t="shared" si="45"/>
        <v>91.72</v>
      </c>
      <c r="J970" s="18">
        <f t="shared" si="46"/>
        <v>-0.71999999999999886</v>
      </c>
      <c r="K970" s="96">
        <v>0</v>
      </c>
      <c r="L970" s="18">
        <f t="shared" si="47"/>
        <v>0</v>
      </c>
    </row>
    <row r="971" spans="1:13" x14ac:dyDescent="0.2">
      <c r="A971" s="12" t="s">
        <v>157</v>
      </c>
      <c r="B971" s="21" t="s">
        <v>158</v>
      </c>
      <c r="C971" s="26" t="s">
        <v>29</v>
      </c>
      <c r="D971" s="27" t="s">
        <v>30</v>
      </c>
      <c r="E971" s="28">
        <v>3309</v>
      </c>
      <c r="F971" s="18">
        <v>58.19</v>
      </c>
      <c r="G971" s="18">
        <v>57.47</v>
      </c>
      <c r="H971" s="98">
        <v>0</v>
      </c>
      <c r="I971" s="18">
        <f t="shared" si="45"/>
        <v>57.47</v>
      </c>
      <c r="J971" s="18">
        <f t="shared" si="46"/>
        <v>-0.71999999999999886</v>
      </c>
      <c r="K971" s="96">
        <v>835</v>
      </c>
      <c r="L971" s="18">
        <f t="shared" si="47"/>
        <v>-601.19999999999902</v>
      </c>
    </row>
    <row r="972" spans="1:13" x14ac:dyDescent="0.2">
      <c r="A972" s="12" t="s">
        <v>157</v>
      </c>
      <c r="B972" s="21" t="s">
        <v>158</v>
      </c>
      <c r="C972" s="26" t="s">
        <v>31</v>
      </c>
      <c r="D972" s="27" t="s">
        <v>32</v>
      </c>
      <c r="E972" s="28">
        <v>3311</v>
      </c>
      <c r="F972" s="18">
        <v>73.78</v>
      </c>
      <c r="G972" s="18">
        <v>73.06</v>
      </c>
      <c r="H972" s="98">
        <v>0</v>
      </c>
      <c r="I972" s="18">
        <f t="shared" si="45"/>
        <v>73.06</v>
      </c>
      <c r="J972" s="18">
        <f t="shared" si="46"/>
        <v>-0.71999999999999886</v>
      </c>
      <c r="K972" s="96">
        <v>949</v>
      </c>
      <c r="L972" s="18">
        <f t="shared" si="47"/>
        <v>-683.27999999999895</v>
      </c>
    </row>
    <row r="973" spans="1:13" x14ac:dyDescent="0.2">
      <c r="A973" s="12" t="s">
        <v>157</v>
      </c>
      <c r="B973" s="21" t="s">
        <v>158</v>
      </c>
      <c r="C973" s="26" t="s">
        <v>33</v>
      </c>
      <c r="D973" s="27" t="s">
        <v>34</v>
      </c>
      <c r="E973" s="28">
        <v>3313</v>
      </c>
      <c r="F973" s="18">
        <v>78.3</v>
      </c>
      <c r="G973" s="18">
        <v>77.58</v>
      </c>
      <c r="H973" s="98">
        <v>0</v>
      </c>
      <c r="I973" s="18">
        <f t="shared" si="45"/>
        <v>77.58</v>
      </c>
      <c r="J973" s="18">
        <f t="shared" si="46"/>
        <v>-0.71999999999999886</v>
      </c>
      <c r="K973" s="96">
        <v>289</v>
      </c>
      <c r="L973" s="18">
        <f t="shared" si="47"/>
        <v>-208.07999999999967</v>
      </c>
    </row>
    <row r="974" spans="1:13" x14ac:dyDescent="0.2">
      <c r="A974" s="12" t="s">
        <v>157</v>
      </c>
      <c r="B974" s="21" t="s">
        <v>158</v>
      </c>
      <c r="C974" s="26" t="s">
        <v>35</v>
      </c>
      <c r="D974" s="27" t="s">
        <v>36</v>
      </c>
      <c r="E974" s="28">
        <v>3315</v>
      </c>
      <c r="F974" s="18">
        <v>88.87</v>
      </c>
      <c r="G974" s="18">
        <v>88.15</v>
      </c>
      <c r="H974" s="98">
        <v>0</v>
      </c>
      <c r="I974" s="18">
        <f t="shared" si="45"/>
        <v>88.15</v>
      </c>
      <c r="J974" s="18">
        <f t="shared" si="46"/>
        <v>-0.71999999999999886</v>
      </c>
      <c r="K974" s="96">
        <v>0</v>
      </c>
      <c r="L974" s="18">
        <f t="shared" si="47"/>
        <v>0</v>
      </c>
    </row>
    <row r="975" spans="1:13" x14ac:dyDescent="0.2">
      <c r="A975" s="12" t="s">
        <v>157</v>
      </c>
      <c r="B975" s="21" t="s">
        <v>158</v>
      </c>
      <c r="C975" s="26" t="s">
        <v>37</v>
      </c>
      <c r="D975" s="27" t="s">
        <v>38</v>
      </c>
      <c r="E975" s="28">
        <v>3317</v>
      </c>
      <c r="F975" s="18">
        <v>57.769999999999996</v>
      </c>
      <c r="G975" s="18">
        <v>57.05</v>
      </c>
      <c r="H975" s="98">
        <v>0</v>
      </c>
      <c r="I975" s="18">
        <f t="shared" si="45"/>
        <v>57.05</v>
      </c>
      <c r="J975" s="18">
        <f t="shared" si="46"/>
        <v>-0.71999999999999886</v>
      </c>
      <c r="K975" s="96">
        <v>0</v>
      </c>
      <c r="L975" s="18">
        <f t="shared" si="47"/>
        <v>0</v>
      </c>
    </row>
    <row r="976" spans="1:13" x14ac:dyDescent="0.2">
      <c r="A976" s="12" t="s">
        <v>157</v>
      </c>
      <c r="B976" s="21" t="s">
        <v>158</v>
      </c>
      <c r="C976" s="26" t="s">
        <v>39</v>
      </c>
      <c r="D976" s="27" t="s">
        <v>40</v>
      </c>
      <c r="E976" s="28">
        <v>3319</v>
      </c>
      <c r="F976" s="18">
        <v>68.789999999999992</v>
      </c>
      <c r="G976" s="18">
        <v>68.069999999999993</v>
      </c>
      <c r="H976" s="98">
        <v>0</v>
      </c>
      <c r="I976" s="18">
        <f t="shared" si="45"/>
        <v>68.069999999999993</v>
      </c>
      <c r="J976" s="18">
        <f t="shared" si="46"/>
        <v>-0.71999999999999886</v>
      </c>
      <c r="K976" s="96">
        <v>0</v>
      </c>
      <c r="L976" s="18">
        <f t="shared" si="47"/>
        <v>0</v>
      </c>
    </row>
    <row r="977" spans="1:13" x14ac:dyDescent="0.2">
      <c r="A977" s="12" t="s">
        <v>157</v>
      </c>
      <c r="B977" s="21" t="s">
        <v>158</v>
      </c>
      <c r="C977" s="26" t="s">
        <v>41</v>
      </c>
      <c r="D977" s="27" t="s">
        <v>42</v>
      </c>
      <c r="E977" s="28">
        <v>3321</v>
      </c>
      <c r="F977" s="18">
        <v>76.02</v>
      </c>
      <c r="G977" s="18">
        <v>75.3</v>
      </c>
      <c r="H977" s="98">
        <v>0</v>
      </c>
      <c r="I977" s="18">
        <f t="shared" si="45"/>
        <v>75.3</v>
      </c>
      <c r="J977" s="18">
        <f t="shared" si="46"/>
        <v>-0.71999999999999886</v>
      </c>
      <c r="K977" s="96">
        <v>0</v>
      </c>
      <c r="L977" s="18">
        <f t="shared" si="47"/>
        <v>0</v>
      </c>
    </row>
    <row r="978" spans="1:13" x14ac:dyDescent="0.2">
      <c r="A978" s="12" t="s">
        <v>157</v>
      </c>
      <c r="B978" s="21" t="s">
        <v>158</v>
      </c>
      <c r="C978" s="26" t="s">
        <v>43</v>
      </c>
      <c r="D978" s="27" t="s">
        <v>44</v>
      </c>
      <c r="E978" s="28">
        <v>3323</v>
      </c>
      <c r="F978" s="18">
        <v>49.74</v>
      </c>
      <c r="G978" s="18">
        <v>49.02</v>
      </c>
      <c r="H978" s="98">
        <v>0</v>
      </c>
      <c r="I978" s="18">
        <f t="shared" si="45"/>
        <v>49.02</v>
      </c>
      <c r="J978" s="18">
        <f t="shared" si="46"/>
        <v>-0.71999999999999886</v>
      </c>
      <c r="K978" s="96">
        <v>0</v>
      </c>
      <c r="L978" s="18">
        <f t="shared" si="47"/>
        <v>0</v>
      </c>
    </row>
    <row r="979" spans="1:13" x14ac:dyDescent="0.2">
      <c r="A979" s="12" t="s">
        <v>157</v>
      </c>
      <c r="B979" s="21" t="s">
        <v>158</v>
      </c>
      <c r="C979" s="26" t="s">
        <v>45</v>
      </c>
      <c r="D979" s="27" t="s">
        <v>46</v>
      </c>
      <c r="E979" s="28">
        <v>3325</v>
      </c>
      <c r="F979" s="18">
        <v>62.33</v>
      </c>
      <c r="G979" s="18">
        <v>61.61</v>
      </c>
      <c r="H979" s="98">
        <v>0</v>
      </c>
      <c r="I979" s="18">
        <f t="shared" si="45"/>
        <v>61.61</v>
      </c>
      <c r="J979" s="18">
        <f t="shared" si="46"/>
        <v>-0.71999999999999886</v>
      </c>
      <c r="K979" s="96">
        <v>5570</v>
      </c>
      <c r="L979" s="18">
        <f t="shared" si="47"/>
        <v>-4010.3999999999937</v>
      </c>
    </row>
    <row r="980" spans="1:13" x14ac:dyDescent="0.2">
      <c r="A980" s="12" t="s">
        <v>157</v>
      </c>
      <c r="B980" s="21" t="s">
        <v>158</v>
      </c>
      <c r="C980" s="26" t="s">
        <v>47</v>
      </c>
      <c r="D980" s="27" t="s">
        <v>48</v>
      </c>
      <c r="E980" s="28">
        <v>3327</v>
      </c>
      <c r="F980" s="18">
        <v>68.789999999999992</v>
      </c>
      <c r="G980" s="18">
        <v>68.069999999999993</v>
      </c>
      <c r="H980" s="98">
        <v>0</v>
      </c>
      <c r="I980" s="18">
        <f t="shared" si="45"/>
        <v>68.069999999999993</v>
      </c>
      <c r="J980" s="18">
        <f t="shared" si="46"/>
        <v>-0.71999999999999886</v>
      </c>
      <c r="K980" s="96">
        <v>1122</v>
      </c>
      <c r="L980" s="18">
        <f t="shared" si="47"/>
        <v>-807.83999999999878</v>
      </c>
    </row>
    <row r="981" spans="1:13" x14ac:dyDescent="0.2">
      <c r="A981" s="12" t="s">
        <v>157</v>
      </c>
      <c r="B981" s="21" t="s">
        <v>158</v>
      </c>
      <c r="C981" s="26" t="s">
        <v>49</v>
      </c>
      <c r="D981" s="27" t="s">
        <v>50</v>
      </c>
      <c r="E981" s="28">
        <v>3329</v>
      </c>
      <c r="F981" s="18">
        <v>73.38</v>
      </c>
      <c r="G981" s="18">
        <v>72.66</v>
      </c>
      <c r="H981" s="98">
        <v>0</v>
      </c>
      <c r="I981" s="18">
        <f t="shared" si="45"/>
        <v>72.66</v>
      </c>
      <c r="J981" s="18">
        <f t="shared" si="46"/>
        <v>-0.71999999999999886</v>
      </c>
      <c r="K981" s="96">
        <v>7</v>
      </c>
      <c r="L981" s="18">
        <f t="shared" si="47"/>
        <v>-5.039999999999992</v>
      </c>
    </row>
    <row r="982" spans="1:13" x14ac:dyDescent="0.2">
      <c r="A982" s="12" t="s">
        <v>157</v>
      </c>
      <c r="B982" s="21" t="s">
        <v>158</v>
      </c>
      <c r="C982" s="29" t="s">
        <v>51</v>
      </c>
      <c r="D982" s="30" t="s">
        <v>52</v>
      </c>
      <c r="E982" s="28">
        <v>3331</v>
      </c>
      <c r="F982" s="18">
        <v>81.239999999999995</v>
      </c>
      <c r="G982" s="18">
        <v>80.52</v>
      </c>
      <c r="H982" s="98">
        <v>0</v>
      </c>
      <c r="I982" s="18">
        <f t="shared" si="45"/>
        <v>80.52</v>
      </c>
      <c r="J982" s="18">
        <f t="shared" si="46"/>
        <v>-0.71999999999999886</v>
      </c>
      <c r="K982" s="96">
        <v>0</v>
      </c>
      <c r="L982" s="18">
        <f t="shared" si="47"/>
        <v>0</v>
      </c>
    </row>
    <row r="983" spans="1:13" x14ac:dyDescent="0.2">
      <c r="A983" s="20" t="s">
        <v>201</v>
      </c>
      <c r="B983" s="21" t="s">
        <v>202</v>
      </c>
      <c r="C983" s="26" t="s">
        <v>21</v>
      </c>
      <c r="D983" s="27" t="s">
        <v>22</v>
      </c>
      <c r="E983" s="28">
        <v>3301</v>
      </c>
      <c r="F983" s="18">
        <v>176.78</v>
      </c>
      <c r="G983" s="18">
        <v>175.81425398770398</v>
      </c>
      <c r="H983" s="98">
        <v>0.40848880037685975</v>
      </c>
      <c r="I983" s="18">
        <f t="shared" si="45"/>
        <v>176.22274278808084</v>
      </c>
      <c r="J983" s="18">
        <f t="shared" si="46"/>
        <v>-0.55725721191916477</v>
      </c>
      <c r="K983" s="96">
        <v>24917</v>
      </c>
      <c r="L983" s="18">
        <f t="shared" si="47"/>
        <v>-13885.177949389828</v>
      </c>
      <c r="M983" s="40">
        <f>SUM(L983:L998)</f>
        <v>-36342.643589732143</v>
      </c>
    </row>
    <row r="984" spans="1:13" x14ac:dyDescent="0.2">
      <c r="A984" s="20" t="s">
        <v>201</v>
      </c>
      <c r="B984" s="21" t="s">
        <v>202</v>
      </c>
      <c r="C984" s="26" t="s">
        <v>23</v>
      </c>
      <c r="D984" s="27" t="s">
        <v>24</v>
      </c>
      <c r="E984" s="28">
        <v>3303</v>
      </c>
      <c r="F984" s="18">
        <v>188.57</v>
      </c>
      <c r="G984" s="18">
        <v>187.604253987704</v>
      </c>
      <c r="H984" s="98">
        <v>0.40848880037685975</v>
      </c>
      <c r="I984" s="18">
        <f t="shared" si="45"/>
        <v>188.01274278808086</v>
      </c>
      <c r="J984" s="18">
        <f t="shared" si="46"/>
        <v>-0.55725721191913635</v>
      </c>
      <c r="K984" s="96">
        <v>0</v>
      </c>
      <c r="L984" s="18">
        <f t="shared" si="47"/>
        <v>0</v>
      </c>
    </row>
    <row r="985" spans="1:13" x14ac:dyDescent="0.2">
      <c r="A985" s="20" t="s">
        <v>201</v>
      </c>
      <c r="B985" s="21" t="s">
        <v>202</v>
      </c>
      <c r="C985" s="26" t="s">
        <v>25</v>
      </c>
      <c r="D985" s="27" t="s">
        <v>26</v>
      </c>
      <c r="E985" s="28">
        <v>3305</v>
      </c>
      <c r="F985" s="18">
        <v>173.71</v>
      </c>
      <c r="G985" s="18">
        <v>172.74425398770398</v>
      </c>
      <c r="H985" s="98">
        <v>0.40848880037685975</v>
      </c>
      <c r="I985" s="18">
        <f t="shared" si="45"/>
        <v>173.15274278808084</v>
      </c>
      <c r="J985" s="18">
        <f t="shared" si="46"/>
        <v>-0.55725721191916477</v>
      </c>
      <c r="K985" s="96">
        <v>0</v>
      </c>
      <c r="L985" s="18">
        <f t="shared" si="47"/>
        <v>0</v>
      </c>
    </row>
    <row r="986" spans="1:13" x14ac:dyDescent="0.2">
      <c r="A986" s="20" t="s">
        <v>201</v>
      </c>
      <c r="B986" s="21" t="s">
        <v>202</v>
      </c>
      <c r="C986" s="26" t="s">
        <v>27</v>
      </c>
      <c r="D986" s="27" t="s">
        <v>28</v>
      </c>
      <c r="E986" s="28">
        <v>3307</v>
      </c>
      <c r="F986" s="18">
        <v>185.5</v>
      </c>
      <c r="G986" s="18">
        <v>184.53425398770398</v>
      </c>
      <c r="H986" s="98">
        <v>0.40848880037685975</v>
      </c>
      <c r="I986" s="18">
        <f t="shared" si="45"/>
        <v>184.94274278808084</v>
      </c>
      <c r="J986" s="18">
        <f t="shared" si="46"/>
        <v>-0.55725721191916477</v>
      </c>
      <c r="K986" s="96">
        <v>0</v>
      </c>
      <c r="L986" s="18">
        <f t="shared" si="47"/>
        <v>0</v>
      </c>
    </row>
    <row r="987" spans="1:13" x14ac:dyDescent="0.2">
      <c r="A987" s="20" t="s">
        <v>201</v>
      </c>
      <c r="B987" s="21" t="s">
        <v>202</v>
      </c>
      <c r="C987" s="26" t="s">
        <v>29</v>
      </c>
      <c r="D987" s="27" t="s">
        <v>30</v>
      </c>
      <c r="E987" s="28">
        <v>3309</v>
      </c>
      <c r="F987" s="18">
        <v>130.82</v>
      </c>
      <c r="G987" s="18">
        <v>129.85425398770397</v>
      </c>
      <c r="H987" s="98">
        <v>0.40848880037685975</v>
      </c>
      <c r="I987" s="18">
        <f t="shared" si="45"/>
        <v>130.26274278808083</v>
      </c>
      <c r="J987" s="18">
        <f t="shared" si="46"/>
        <v>-0.55725721191916477</v>
      </c>
      <c r="K987" s="96">
        <v>3858</v>
      </c>
      <c r="L987" s="18">
        <f t="shared" si="47"/>
        <v>-2149.8983235841379</v>
      </c>
    </row>
    <row r="988" spans="1:13" x14ac:dyDescent="0.2">
      <c r="A988" s="20" t="s">
        <v>201</v>
      </c>
      <c r="B988" s="21" t="s">
        <v>202</v>
      </c>
      <c r="C988" s="26" t="s">
        <v>31</v>
      </c>
      <c r="D988" s="27" t="s">
        <v>32</v>
      </c>
      <c r="E988" s="28">
        <v>3311</v>
      </c>
      <c r="F988" s="18">
        <v>156.38999999999999</v>
      </c>
      <c r="G988" s="18">
        <v>155.42425398770399</v>
      </c>
      <c r="H988" s="98">
        <v>0.40848880037685975</v>
      </c>
      <c r="I988" s="18">
        <f t="shared" si="45"/>
        <v>155.83274278808085</v>
      </c>
      <c r="J988" s="18">
        <f t="shared" si="46"/>
        <v>-0.55725721191913635</v>
      </c>
      <c r="K988" s="96">
        <v>143</v>
      </c>
      <c r="L988" s="18">
        <f t="shared" si="47"/>
        <v>-79.687781304436498</v>
      </c>
    </row>
    <row r="989" spans="1:13" x14ac:dyDescent="0.2">
      <c r="A989" s="20" t="s">
        <v>201</v>
      </c>
      <c r="B989" s="21" t="s">
        <v>202</v>
      </c>
      <c r="C989" s="26" t="s">
        <v>33</v>
      </c>
      <c r="D989" s="27" t="s">
        <v>34</v>
      </c>
      <c r="E989" s="28">
        <v>3313</v>
      </c>
      <c r="F989" s="18">
        <v>163.76</v>
      </c>
      <c r="G989" s="18">
        <v>162.794253987704</v>
      </c>
      <c r="H989" s="98">
        <v>0.40848880037685975</v>
      </c>
      <c r="I989" s="18">
        <f t="shared" si="45"/>
        <v>163.20274278808085</v>
      </c>
      <c r="J989" s="18">
        <f t="shared" si="46"/>
        <v>-0.55725721191913635</v>
      </c>
      <c r="K989" s="96">
        <v>98</v>
      </c>
      <c r="L989" s="18">
        <f t="shared" si="47"/>
        <v>-54.611206768075363</v>
      </c>
    </row>
    <row r="990" spans="1:13" x14ac:dyDescent="0.2">
      <c r="A990" s="20" t="s">
        <v>201</v>
      </c>
      <c r="B990" s="21" t="s">
        <v>202</v>
      </c>
      <c r="C990" s="26" t="s">
        <v>35</v>
      </c>
      <c r="D990" s="27" t="s">
        <v>36</v>
      </c>
      <c r="E990" s="28">
        <v>3315</v>
      </c>
      <c r="F990" s="18">
        <v>180.65</v>
      </c>
      <c r="G990" s="18">
        <v>179.68425398770398</v>
      </c>
      <c r="H990" s="98">
        <v>0.40848880037685975</v>
      </c>
      <c r="I990" s="18">
        <f t="shared" si="45"/>
        <v>180.09274278808084</v>
      </c>
      <c r="J990" s="18">
        <f t="shared" si="46"/>
        <v>-0.55725721191916477</v>
      </c>
      <c r="K990" s="96">
        <v>0</v>
      </c>
      <c r="L990" s="18">
        <f t="shared" si="47"/>
        <v>0</v>
      </c>
    </row>
    <row r="991" spans="1:13" x14ac:dyDescent="0.2">
      <c r="A991" s="20" t="s">
        <v>201</v>
      </c>
      <c r="B991" s="21" t="s">
        <v>202</v>
      </c>
      <c r="C991" s="26" t="s">
        <v>37</v>
      </c>
      <c r="D991" s="27" t="s">
        <v>38</v>
      </c>
      <c r="E991" s="28">
        <v>3317</v>
      </c>
      <c r="F991" s="18">
        <v>130.31</v>
      </c>
      <c r="G991" s="18">
        <v>129.34425398770398</v>
      </c>
      <c r="H991" s="98">
        <v>0.40848880037685975</v>
      </c>
      <c r="I991" s="18">
        <f t="shared" si="45"/>
        <v>129.75274278808084</v>
      </c>
      <c r="J991" s="18">
        <f t="shared" si="46"/>
        <v>-0.55725721191916477</v>
      </c>
      <c r="K991" s="96">
        <v>5</v>
      </c>
      <c r="L991" s="18">
        <f t="shared" si="47"/>
        <v>-2.7862860595958239</v>
      </c>
    </row>
    <row r="992" spans="1:13" x14ac:dyDescent="0.2">
      <c r="A992" s="20" t="s">
        <v>201</v>
      </c>
      <c r="B992" s="21" t="s">
        <v>202</v>
      </c>
      <c r="C992" s="26" t="s">
        <v>39</v>
      </c>
      <c r="D992" s="27" t="s">
        <v>40</v>
      </c>
      <c r="E992" s="28">
        <v>3319</v>
      </c>
      <c r="F992" s="18">
        <v>148.47</v>
      </c>
      <c r="G992" s="18">
        <v>147.50425398770398</v>
      </c>
      <c r="H992" s="98">
        <v>0.40848880037685975</v>
      </c>
      <c r="I992" s="18">
        <f t="shared" si="45"/>
        <v>147.91274278808083</v>
      </c>
      <c r="J992" s="18">
        <f t="shared" si="46"/>
        <v>-0.55725721191916477</v>
      </c>
      <c r="K992" s="96">
        <v>1028</v>
      </c>
      <c r="L992" s="18">
        <f t="shared" si="47"/>
        <v>-572.86041385290139</v>
      </c>
    </row>
    <row r="993" spans="1:13" x14ac:dyDescent="0.2">
      <c r="A993" s="20" t="s">
        <v>201</v>
      </c>
      <c r="B993" s="21" t="s">
        <v>202</v>
      </c>
      <c r="C993" s="26" t="s">
        <v>41</v>
      </c>
      <c r="D993" s="27" t="s">
        <v>42</v>
      </c>
      <c r="E993" s="28">
        <v>3321</v>
      </c>
      <c r="F993" s="18">
        <v>160.21</v>
      </c>
      <c r="G993" s="18">
        <v>159.24425398770398</v>
      </c>
      <c r="H993" s="98">
        <v>0.40848880037685975</v>
      </c>
      <c r="I993" s="18">
        <f t="shared" si="45"/>
        <v>159.65274278808084</v>
      </c>
      <c r="J993" s="18">
        <f t="shared" si="46"/>
        <v>-0.55725721191916477</v>
      </c>
      <c r="K993" s="96">
        <v>0</v>
      </c>
      <c r="L993" s="18">
        <f t="shared" si="47"/>
        <v>0</v>
      </c>
    </row>
    <row r="994" spans="1:13" x14ac:dyDescent="0.2">
      <c r="A994" s="20" t="s">
        <v>201</v>
      </c>
      <c r="B994" s="21" t="s">
        <v>202</v>
      </c>
      <c r="C994" s="26" t="s">
        <v>43</v>
      </c>
      <c r="D994" s="27" t="s">
        <v>44</v>
      </c>
      <c r="E994" s="28">
        <v>3323</v>
      </c>
      <c r="F994" s="18">
        <v>117.31</v>
      </c>
      <c r="G994" s="18">
        <v>116.34425398770399</v>
      </c>
      <c r="H994" s="98">
        <v>0.40848880037685975</v>
      </c>
      <c r="I994" s="18">
        <f t="shared" si="45"/>
        <v>116.75274278808085</v>
      </c>
      <c r="J994" s="18">
        <f t="shared" si="46"/>
        <v>-0.55725721191915056</v>
      </c>
      <c r="K994" s="96">
        <v>1232</v>
      </c>
      <c r="L994" s="18">
        <f t="shared" si="47"/>
        <v>-686.54088508439349</v>
      </c>
    </row>
    <row r="995" spans="1:13" x14ac:dyDescent="0.2">
      <c r="A995" s="20" t="s">
        <v>201</v>
      </c>
      <c r="B995" s="21" t="s">
        <v>202</v>
      </c>
      <c r="C995" s="26" t="s">
        <v>45</v>
      </c>
      <c r="D995" s="27" t="s">
        <v>46</v>
      </c>
      <c r="E995" s="28">
        <v>3325</v>
      </c>
      <c r="F995" s="18">
        <v>137.83000000000001</v>
      </c>
      <c r="G995" s="18">
        <v>136.86425398770399</v>
      </c>
      <c r="H995" s="98">
        <v>0.40848880037685975</v>
      </c>
      <c r="I995" s="18">
        <f t="shared" si="45"/>
        <v>137.27274278808085</v>
      </c>
      <c r="J995" s="18">
        <f t="shared" si="46"/>
        <v>-0.55725721191916477</v>
      </c>
      <c r="K995" s="96">
        <v>33597</v>
      </c>
      <c r="L995" s="18">
        <f t="shared" si="47"/>
        <v>-18722.170548848178</v>
      </c>
    </row>
    <row r="996" spans="1:13" x14ac:dyDescent="0.2">
      <c r="A996" s="20" t="s">
        <v>201</v>
      </c>
      <c r="B996" s="21" t="s">
        <v>202</v>
      </c>
      <c r="C996" s="26" t="s">
        <v>47</v>
      </c>
      <c r="D996" s="27" t="s">
        <v>48</v>
      </c>
      <c r="E996" s="28">
        <v>3327</v>
      </c>
      <c r="F996" s="18">
        <v>148.47</v>
      </c>
      <c r="G996" s="18">
        <v>147.50425398770398</v>
      </c>
      <c r="H996" s="98">
        <v>0.40848880037685975</v>
      </c>
      <c r="I996" s="18">
        <f t="shared" si="45"/>
        <v>147.91274278808083</v>
      </c>
      <c r="J996" s="18">
        <f t="shared" si="46"/>
        <v>-0.55725721191916477</v>
      </c>
      <c r="K996" s="96">
        <v>339</v>
      </c>
      <c r="L996" s="18">
        <f t="shared" si="47"/>
        <v>-188.91019484059686</v>
      </c>
    </row>
    <row r="997" spans="1:13" x14ac:dyDescent="0.2">
      <c r="A997" s="20" t="s">
        <v>201</v>
      </c>
      <c r="B997" s="21" t="s">
        <v>202</v>
      </c>
      <c r="C997" s="26" t="s">
        <v>49</v>
      </c>
      <c r="D997" s="27" t="s">
        <v>50</v>
      </c>
      <c r="E997" s="28">
        <v>3329</v>
      </c>
      <c r="F997" s="18">
        <v>155.91</v>
      </c>
      <c r="G997" s="18">
        <v>154.94425398770397</v>
      </c>
      <c r="H997" s="98">
        <v>0.40848880037685975</v>
      </c>
      <c r="I997" s="18">
        <f t="shared" si="45"/>
        <v>155.35274278808083</v>
      </c>
      <c r="J997" s="18">
        <f t="shared" si="46"/>
        <v>-0.55725721191916477</v>
      </c>
      <c r="K997" s="96">
        <v>0</v>
      </c>
      <c r="L997" s="18">
        <f t="shared" si="47"/>
        <v>0</v>
      </c>
    </row>
    <row r="998" spans="1:13" x14ac:dyDescent="0.2">
      <c r="A998" s="20" t="s">
        <v>201</v>
      </c>
      <c r="B998" s="21" t="s">
        <v>202</v>
      </c>
      <c r="C998" s="29" t="s">
        <v>51</v>
      </c>
      <c r="D998" s="30" t="s">
        <v>52</v>
      </c>
      <c r="E998" s="28">
        <v>3331</v>
      </c>
      <c r="F998" s="18">
        <v>168.82</v>
      </c>
      <c r="G998" s="18">
        <v>167.85425398770397</v>
      </c>
      <c r="H998" s="98">
        <v>0.40848880037685975</v>
      </c>
      <c r="I998" s="18">
        <f t="shared" si="45"/>
        <v>168.26274278808083</v>
      </c>
      <c r="J998" s="18">
        <f t="shared" si="46"/>
        <v>-0.55725721191916477</v>
      </c>
      <c r="K998" s="96">
        <v>0</v>
      </c>
      <c r="L998" s="18">
        <f t="shared" si="47"/>
        <v>0</v>
      </c>
    </row>
    <row r="999" spans="1:13" x14ac:dyDescent="0.2">
      <c r="A999" s="20" t="s">
        <v>248</v>
      </c>
      <c r="B999" s="21" t="s">
        <v>249</v>
      </c>
      <c r="C999" s="26" t="s">
        <v>21</v>
      </c>
      <c r="D999" s="27" t="s">
        <v>22</v>
      </c>
      <c r="E999" s="28">
        <v>3301</v>
      </c>
      <c r="F999" s="18">
        <v>139.29</v>
      </c>
      <c r="G999" s="18">
        <v>135.51</v>
      </c>
      <c r="H999" s="98">
        <v>0</v>
      </c>
      <c r="I999" s="18">
        <f t="shared" ref="I999:I1062" si="48">+G999+H999</f>
        <v>135.51</v>
      </c>
      <c r="J999" s="18">
        <f t="shared" ref="J999:J1062" si="49">+I999-F999</f>
        <v>-3.7800000000000011</v>
      </c>
      <c r="K999" s="96">
        <v>2398</v>
      </c>
      <c r="L999" s="18">
        <f t="shared" ref="L999:L1062" si="50">+J999*K999</f>
        <v>-9064.4400000000023</v>
      </c>
      <c r="M999" s="40">
        <v>-87083.640000000014</v>
      </c>
    </row>
    <row r="1000" spans="1:13" x14ac:dyDescent="0.2">
      <c r="A1000" s="20" t="s">
        <v>248</v>
      </c>
      <c r="B1000" s="21" t="s">
        <v>249</v>
      </c>
      <c r="C1000" s="26" t="s">
        <v>23</v>
      </c>
      <c r="D1000" s="27" t="s">
        <v>24</v>
      </c>
      <c r="E1000" s="28">
        <v>3303</v>
      </c>
      <c r="F1000" s="18">
        <v>151.87</v>
      </c>
      <c r="G1000" s="18">
        <v>148.09</v>
      </c>
      <c r="H1000" s="98">
        <v>0</v>
      </c>
      <c r="I1000" s="18">
        <f t="shared" si="48"/>
        <v>148.09</v>
      </c>
      <c r="J1000" s="18">
        <f t="shared" si="49"/>
        <v>-3.7800000000000011</v>
      </c>
      <c r="K1000" s="96">
        <v>0</v>
      </c>
      <c r="L1000" s="18">
        <f t="shared" si="50"/>
        <v>0</v>
      </c>
    </row>
    <row r="1001" spans="1:13" x14ac:dyDescent="0.2">
      <c r="A1001" s="20" t="s">
        <v>248</v>
      </c>
      <c r="B1001" s="21" t="s">
        <v>249</v>
      </c>
      <c r="C1001" s="26" t="s">
        <v>25</v>
      </c>
      <c r="D1001" s="27" t="s">
        <v>26</v>
      </c>
      <c r="E1001" s="28">
        <v>3305</v>
      </c>
      <c r="F1001" s="18">
        <v>136.03</v>
      </c>
      <c r="G1001" s="18">
        <v>132.25</v>
      </c>
      <c r="H1001" s="98">
        <v>0</v>
      </c>
      <c r="I1001" s="18">
        <f t="shared" si="48"/>
        <v>132.25</v>
      </c>
      <c r="J1001" s="18">
        <f t="shared" si="49"/>
        <v>-3.7800000000000011</v>
      </c>
      <c r="K1001" s="96">
        <v>0</v>
      </c>
      <c r="L1001" s="18">
        <f t="shared" si="50"/>
        <v>0</v>
      </c>
    </row>
    <row r="1002" spans="1:13" x14ac:dyDescent="0.2">
      <c r="A1002" s="20" t="s">
        <v>248</v>
      </c>
      <c r="B1002" s="21" t="s">
        <v>249</v>
      </c>
      <c r="C1002" s="26" t="s">
        <v>27</v>
      </c>
      <c r="D1002" s="27" t="s">
        <v>28</v>
      </c>
      <c r="E1002" s="28">
        <v>3307</v>
      </c>
      <c r="F1002" s="18">
        <v>148.6</v>
      </c>
      <c r="G1002" s="18">
        <v>144.82</v>
      </c>
      <c r="H1002" s="98">
        <v>0</v>
      </c>
      <c r="I1002" s="18">
        <f t="shared" si="48"/>
        <v>144.82</v>
      </c>
      <c r="J1002" s="18">
        <f t="shared" si="49"/>
        <v>-3.7800000000000011</v>
      </c>
      <c r="K1002" s="96">
        <v>0</v>
      </c>
      <c r="L1002" s="18">
        <f t="shared" si="50"/>
        <v>0</v>
      </c>
    </row>
    <row r="1003" spans="1:13" x14ac:dyDescent="0.2">
      <c r="A1003" s="20" t="s">
        <v>248</v>
      </c>
      <c r="B1003" s="21" t="s">
        <v>249</v>
      </c>
      <c r="C1003" s="26" t="s">
        <v>29</v>
      </c>
      <c r="D1003" s="27" t="s">
        <v>30</v>
      </c>
      <c r="E1003" s="28">
        <v>3309</v>
      </c>
      <c r="F1003" s="18">
        <v>90.26</v>
      </c>
      <c r="G1003" s="18">
        <v>86.48</v>
      </c>
      <c r="H1003" s="98">
        <v>0</v>
      </c>
      <c r="I1003" s="18">
        <f t="shared" si="48"/>
        <v>86.48</v>
      </c>
      <c r="J1003" s="18">
        <f t="shared" si="49"/>
        <v>-3.7800000000000011</v>
      </c>
      <c r="K1003" s="96">
        <v>4295</v>
      </c>
      <c r="L1003" s="18">
        <f t="shared" si="50"/>
        <v>-16235.100000000004</v>
      </c>
    </row>
    <row r="1004" spans="1:13" x14ac:dyDescent="0.2">
      <c r="A1004" s="20" t="s">
        <v>248</v>
      </c>
      <c r="B1004" s="21" t="s">
        <v>249</v>
      </c>
      <c r="C1004" s="26" t="s">
        <v>31</v>
      </c>
      <c r="D1004" s="27" t="s">
        <v>32</v>
      </c>
      <c r="E1004" s="28">
        <v>3311</v>
      </c>
      <c r="F1004" s="18">
        <v>117.54</v>
      </c>
      <c r="G1004" s="18">
        <v>113.76</v>
      </c>
      <c r="H1004" s="98">
        <v>0</v>
      </c>
      <c r="I1004" s="18">
        <f t="shared" si="48"/>
        <v>113.76</v>
      </c>
      <c r="J1004" s="18">
        <f t="shared" si="49"/>
        <v>-3.7800000000000011</v>
      </c>
      <c r="K1004" s="96">
        <v>89</v>
      </c>
      <c r="L1004" s="18">
        <f t="shared" si="50"/>
        <v>-336.42000000000007</v>
      </c>
    </row>
    <row r="1005" spans="1:13" x14ac:dyDescent="0.2">
      <c r="A1005" s="20" t="s">
        <v>248</v>
      </c>
      <c r="B1005" s="21" t="s">
        <v>249</v>
      </c>
      <c r="C1005" s="26" t="s">
        <v>33</v>
      </c>
      <c r="D1005" s="27" t="s">
        <v>34</v>
      </c>
      <c r="E1005" s="28">
        <v>3313</v>
      </c>
      <c r="F1005" s="18">
        <v>125.39</v>
      </c>
      <c r="G1005" s="18">
        <v>121.61</v>
      </c>
      <c r="H1005" s="98">
        <v>0</v>
      </c>
      <c r="I1005" s="18">
        <f t="shared" si="48"/>
        <v>121.61</v>
      </c>
      <c r="J1005" s="18">
        <f t="shared" si="49"/>
        <v>-3.7800000000000011</v>
      </c>
      <c r="K1005" s="96">
        <v>0</v>
      </c>
      <c r="L1005" s="18">
        <f t="shared" si="50"/>
        <v>0</v>
      </c>
    </row>
    <row r="1006" spans="1:13" x14ac:dyDescent="0.2">
      <c r="A1006" s="20" t="s">
        <v>248</v>
      </c>
      <c r="B1006" s="21" t="s">
        <v>249</v>
      </c>
      <c r="C1006" s="26" t="s">
        <v>35</v>
      </c>
      <c r="D1006" s="27" t="s">
        <v>36</v>
      </c>
      <c r="E1006" s="28">
        <v>3315</v>
      </c>
      <c r="F1006" s="18">
        <v>143.41</v>
      </c>
      <c r="G1006" s="18">
        <v>139.63</v>
      </c>
      <c r="H1006" s="98">
        <v>0</v>
      </c>
      <c r="I1006" s="18">
        <f t="shared" si="48"/>
        <v>139.63</v>
      </c>
      <c r="J1006" s="18">
        <f t="shared" si="49"/>
        <v>-3.7800000000000011</v>
      </c>
      <c r="K1006" s="96">
        <v>0</v>
      </c>
      <c r="L1006" s="18">
        <f t="shared" si="50"/>
        <v>0</v>
      </c>
    </row>
    <row r="1007" spans="1:13" x14ac:dyDescent="0.2">
      <c r="A1007" s="20" t="s">
        <v>248</v>
      </c>
      <c r="B1007" s="21" t="s">
        <v>249</v>
      </c>
      <c r="C1007" s="26" t="s">
        <v>37</v>
      </c>
      <c r="D1007" s="27" t="s">
        <v>38</v>
      </c>
      <c r="E1007" s="28">
        <v>3317</v>
      </c>
      <c r="F1007" s="18">
        <v>89.72</v>
      </c>
      <c r="G1007" s="18">
        <v>85.94</v>
      </c>
      <c r="H1007" s="98">
        <v>0</v>
      </c>
      <c r="I1007" s="18">
        <f t="shared" si="48"/>
        <v>85.94</v>
      </c>
      <c r="J1007" s="18">
        <f t="shared" si="49"/>
        <v>-3.7800000000000011</v>
      </c>
      <c r="K1007" s="96">
        <v>2101</v>
      </c>
      <c r="L1007" s="18">
        <f t="shared" si="50"/>
        <v>-7941.7800000000025</v>
      </c>
    </row>
    <row r="1008" spans="1:13" x14ac:dyDescent="0.2">
      <c r="A1008" s="20" t="s">
        <v>248</v>
      </c>
      <c r="B1008" s="21" t="s">
        <v>249</v>
      </c>
      <c r="C1008" s="26" t="s">
        <v>39</v>
      </c>
      <c r="D1008" s="27" t="s">
        <v>40</v>
      </c>
      <c r="E1008" s="28">
        <v>3319</v>
      </c>
      <c r="F1008" s="18">
        <v>109.08</v>
      </c>
      <c r="G1008" s="18">
        <v>105.3</v>
      </c>
      <c r="H1008" s="98">
        <v>0</v>
      </c>
      <c r="I1008" s="18">
        <f t="shared" si="48"/>
        <v>105.3</v>
      </c>
      <c r="J1008" s="18">
        <f t="shared" si="49"/>
        <v>-3.7800000000000011</v>
      </c>
      <c r="K1008" s="96">
        <v>0</v>
      </c>
      <c r="L1008" s="18">
        <f t="shared" si="50"/>
        <v>0</v>
      </c>
    </row>
    <row r="1009" spans="1:13" x14ac:dyDescent="0.2">
      <c r="A1009" s="20" t="s">
        <v>248</v>
      </c>
      <c r="B1009" s="21" t="s">
        <v>249</v>
      </c>
      <c r="C1009" s="26" t="s">
        <v>41</v>
      </c>
      <c r="D1009" s="27" t="s">
        <v>42</v>
      </c>
      <c r="E1009" s="28">
        <v>3321</v>
      </c>
      <c r="F1009" s="18">
        <v>121.6</v>
      </c>
      <c r="G1009" s="18">
        <v>117.82</v>
      </c>
      <c r="H1009" s="98">
        <v>0</v>
      </c>
      <c r="I1009" s="18">
        <f t="shared" si="48"/>
        <v>117.82</v>
      </c>
      <c r="J1009" s="18">
        <f t="shared" si="49"/>
        <v>-3.7800000000000011</v>
      </c>
      <c r="K1009" s="96">
        <v>0</v>
      </c>
      <c r="L1009" s="18">
        <f t="shared" si="50"/>
        <v>0</v>
      </c>
    </row>
    <row r="1010" spans="1:13" x14ac:dyDescent="0.2">
      <c r="A1010" s="20" t="s">
        <v>248</v>
      </c>
      <c r="B1010" s="21" t="s">
        <v>249</v>
      </c>
      <c r="C1010" s="26" t="s">
        <v>43</v>
      </c>
      <c r="D1010" s="27" t="s">
        <v>44</v>
      </c>
      <c r="E1010" s="28">
        <v>3323</v>
      </c>
      <c r="F1010" s="18">
        <v>75.849999999999994</v>
      </c>
      <c r="G1010" s="18">
        <v>72.069999999999993</v>
      </c>
      <c r="H1010" s="98">
        <v>0</v>
      </c>
      <c r="I1010" s="18">
        <f t="shared" si="48"/>
        <v>72.069999999999993</v>
      </c>
      <c r="J1010" s="18">
        <f t="shared" si="49"/>
        <v>-3.7800000000000011</v>
      </c>
      <c r="K1010" s="96">
        <v>13800</v>
      </c>
      <c r="L1010" s="18">
        <f t="shared" si="50"/>
        <v>-52164.000000000015</v>
      </c>
    </row>
    <row r="1011" spans="1:13" x14ac:dyDescent="0.2">
      <c r="A1011" s="20" t="s">
        <v>248</v>
      </c>
      <c r="B1011" s="21" t="s">
        <v>249</v>
      </c>
      <c r="C1011" s="26" t="s">
        <v>45</v>
      </c>
      <c r="D1011" s="27" t="s">
        <v>46</v>
      </c>
      <c r="E1011" s="28">
        <v>3325</v>
      </c>
      <c r="F1011" s="18">
        <v>97.74</v>
      </c>
      <c r="G1011" s="18">
        <v>93.96</v>
      </c>
      <c r="H1011" s="98">
        <v>0</v>
      </c>
      <c r="I1011" s="18">
        <f t="shared" si="48"/>
        <v>93.96</v>
      </c>
      <c r="J1011" s="18">
        <f t="shared" si="49"/>
        <v>-3.7800000000000011</v>
      </c>
      <c r="K1011" s="96">
        <v>355</v>
      </c>
      <c r="L1011" s="18">
        <f t="shared" si="50"/>
        <v>-1341.9000000000003</v>
      </c>
    </row>
    <row r="1012" spans="1:13" x14ac:dyDescent="0.2">
      <c r="A1012" s="20" t="s">
        <v>248</v>
      </c>
      <c r="B1012" s="21" t="s">
        <v>249</v>
      </c>
      <c r="C1012" s="26" t="s">
        <v>47</v>
      </c>
      <c r="D1012" s="27" t="s">
        <v>48</v>
      </c>
      <c r="E1012" s="28">
        <v>3327</v>
      </c>
      <c r="F1012" s="18">
        <v>109.08</v>
      </c>
      <c r="G1012" s="18">
        <v>105.3</v>
      </c>
      <c r="H1012" s="98">
        <v>0</v>
      </c>
      <c r="I1012" s="18">
        <f t="shared" si="48"/>
        <v>105.3</v>
      </c>
      <c r="J1012" s="18">
        <f t="shared" si="49"/>
        <v>-3.7800000000000011</v>
      </c>
      <c r="K1012" s="96">
        <v>0</v>
      </c>
      <c r="L1012" s="18">
        <f t="shared" si="50"/>
        <v>0</v>
      </c>
    </row>
    <row r="1013" spans="1:13" x14ac:dyDescent="0.2">
      <c r="A1013" s="20" t="s">
        <v>248</v>
      </c>
      <c r="B1013" s="21" t="s">
        <v>249</v>
      </c>
      <c r="C1013" s="26" t="s">
        <v>49</v>
      </c>
      <c r="D1013" s="27" t="s">
        <v>50</v>
      </c>
      <c r="E1013" s="28">
        <v>3329</v>
      </c>
      <c r="F1013" s="18">
        <v>117.02</v>
      </c>
      <c r="G1013" s="18">
        <v>113.24</v>
      </c>
      <c r="H1013" s="98">
        <v>0</v>
      </c>
      <c r="I1013" s="18">
        <f t="shared" si="48"/>
        <v>113.24</v>
      </c>
      <c r="J1013" s="18">
        <f t="shared" si="49"/>
        <v>-3.7800000000000011</v>
      </c>
      <c r="K1013" s="96">
        <v>0</v>
      </c>
      <c r="L1013" s="18">
        <f t="shared" si="50"/>
        <v>0</v>
      </c>
    </row>
    <row r="1014" spans="1:13" x14ac:dyDescent="0.2">
      <c r="A1014" s="20" t="s">
        <v>248</v>
      </c>
      <c r="B1014" s="21" t="s">
        <v>249</v>
      </c>
      <c r="C1014" s="29" t="s">
        <v>51</v>
      </c>
      <c r="D1014" s="30" t="s">
        <v>52</v>
      </c>
      <c r="E1014" s="28">
        <v>3331</v>
      </c>
      <c r="F1014" s="18">
        <v>130.79</v>
      </c>
      <c r="G1014" s="18">
        <v>127.01</v>
      </c>
      <c r="H1014" s="98">
        <v>0</v>
      </c>
      <c r="I1014" s="18">
        <f t="shared" si="48"/>
        <v>127.01</v>
      </c>
      <c r="J1014" s="18">
        <f t="shared" si="49"/>
        <v>-3.7799999999999869</v>
      </c>
      <c r="K1014" s="96">
        <v>0</v>
      </c>
      <c r="L1014" s="18">
        <f t="shared" si="50"/>
        <v>0</v>
      </c>
    </row>
    <row r="1015" spans="1:13" x14ac:dyDescent="0.2">
      <c r="A1015" s="20" t="s">
        <v>145</v>
      </c>
      <c r="B1015" s="21" t="s">
        <v>146</v>
      </c>
      <c r="C1015" s="26" t="s">
        <v>21</v>
      </c>
      <c r="D1015" s="27" t="s">
        <v>22</v>
      </c>
      <c r="E1015" s="28">
        <v>3301</v>
      </c>
      <c r="F1015" s="18">
        <v>91.98</v>
      </c>
      <c r="G1015" s="18">
        <v>91.45</v>
      </c>
      <c r="H1015" s="98">
        <v>0</v>
      </c>
      <c r="I1015" s="18">
        <f t="shared" si="48"/>
        <v>91.45</v>
      </c>
      <c r="J1015" s="18">
        <f t="shared" si="49"/>
        <v>-0.53000000000000114</v>
      </c>
      <c r="K1015" s="96">
        <v>0</v>
      </c>
      <c r="L1015" s="18">
        <f t="shared" si="50"/>
        <v>0</v>
      </c>
      <c r="M1015" s="40">
        <v>-1558.2000000000035</v>
      </c>
    </row>
    <row r="1016" spans="1:13" x14ac:dyDescent="0.2">
      <c r="A1016" s="20" t="s">
        <v>145</v>
      </c>
      <c r="B1016" s="21" t="s">
        <v>146</v>
      </c>
      <c r="C1016" s="26" t="s">
        <v>23</v>
      </c>
      <c r="D1016" s="27" t="s">
        <v>24</v>
      </c>
      <c r="E1016" s="28">
        <v>3303</v>
      </c>
      <c r="F1016" s="18">
        <v>99.79</v>
      </c>
      <c r="G1016" s="18">
        <v>99.26</v>
      </c>
      <c r="H1016" s="98">
        <v>0</v>
      </c>
      <c r="I1016" s="18">
        <f t="shared" si="48"/>
        <v>99.26</v>
      </c>
      <c r="J1016" s="18">
        <f t="shared" si="49"/>
        <v>-0.53000000000000114</v>
      </c>
      <c r="K1016" s="96">
        <v>0</v>
      </c>
      <c r="L1016" s="18">
        <f t="shared" si="50"/>
        <v>0</v>
      </c>
    </row>
    <row r="1017" spans="1:13" x14ac:dyDescent="0.2">
      <c r="A1017" s="20" t="s">
        <v>145</v>
      </c>
      <c r="B1017" s="21" t="s">
        <v>146</v>
      </c>
      <c r="C1017" s="26" t="s">
        <v>25</v>
      </c>
      <c r="D1017" s="27" t="s">
        <v>26</v>
      </c>
      <c r="E1017" s="28">
        <v>3305</v>
      </c>
      <c r="F1017" s="18">
        <v>89.88</v>
      </c>
      <c r="G1017" s="18">
        <v>89.35</v>
      </c>
      <c r="H1017" s="98">
        <v>0</v>
      </c>
      <c r="I1017" s="18">
        <f t="shared" si="48"/>
        <v>89.35</v>
      </c>
      <c r="J1017" s="18">
        <f t="shared" si="49"/>
        <v>-0.53000000000000114</v>
      </c>
      <c r="K1017" s="96">
        <v>0</v>
      </c>
      <c r="L1017" s="18">
        <f t="shared" si="50"/>
        <v>0</v>
      </c>
    </row>
    <row r="1018" spans="1:13" x14ac:dyDescent="0.2">
      <c r="A1018" s="20" t="s">
        <v>145</v>
      </c>
      <c r="B1018" s="21" t="s">
        <v>146</v>
      </c>
      <c r="C1018" s="26" t="s">
        <v>27</v>
      </c>
      <c r="D1018" s="27" t="s">
        <v>28</v>
      </c>
      <c r="E1018" s="28">
        <v>3307</v>
      </c>
      <c r="F1018" s="18">
        <v>98.48</v>
      </c>
      <c r="G1018" s="18">
        <v>97.95</v>
      </c>
      <c r="H1018" s="98">
        <v>0</v>
      </c>
      <c r="I1018" s="18">
        <f t="shared" si="48"/>
        <v>97.95</v>
      </c>
      <c r="J1018" s="18">
        <f t="shared" si="49"/>
        <v>-0.53000000000000114</v>
      </c>
      <c r="K1018" s="96">
        <v>0</v>
      </c>
      <c r="L1018" s="18">
        <f t="shared" si="50"/>
        <v>0</v>
      </c>
    </row>
    <row r="1019" spans="1:13" x14ac:dyDescent="0.2">
      <c r="A1019" s="20" t="s">
        <v>145</v>
      </c>
      <c r="B1019" s="21" t="s">
        <v>146</v>
      </c>
      <c r="C1019" s="26" t="s">
        <v>29</v>
      </c>
      <c r="D1019" s="27" t="s">
        <v>30</v>
      </c>
      <c r="E1019" s="28">
        <v>3309</v>
      </c>
      <c r="F1019" s="18">
        <v>60.96</v>
      </c>
      <c r="G1019" s="18">
        <v>60.43</v>
      </c>
      <c r="H1019" s="98">
        <v>0</v>
      </c>
      <c r="I1019" s="18">
        <f t="shared" si="48"/>
        <v>60.43</v>
      </c>
      <c r="J1019" s="18">
        <f t="shared" si="49"/>
        <v>-0.53000000000000114</v>
      </c>
      <c r="K1019" s="96">
        <v>1306</v>
      </c>
      <c r="L1019" s="18">
        <f t="shared" si="50"/>
        <v>-692.18000000000143</v>
      </c>
    </row>
    <row r="1020" spans="1:13" x14ac:dyDescent="0.2">
      <c r="A1020" s="20" t="s">
        <v>145</v>
      </c>
      <c r="B1020" s="21" t="s">
        <v>146</v>
      </c>
      <c r="C1020" s="26" t="s">
        <v>31</v>
      </c>
      <c r="D1020" s="27" t="s">
        <v>32</v>
      </c>
      <c r="E1020" s="28">
        <v>3311</v>
      </c>
      <c r="F1020" s="18">
        <v>77.930000000000007</v>
      </c>
      <c r="G1020" s="18">
        <v>77.400000000000006</v>
      </c>
      <c r="H1020" s="98">
        <v>0</v>
      </c>
      <c r="I1020" s="18">
        <f t="shared" si="48"/>
        <v>77.400000000000006</v>
      </c>
      <c r="J1020" s="18">
        <f t="shared" si="49"/>
        <v>-0.53000000000000114</v>
      </c>
      <c r="K1020" s="96">
        <v>0</v>
      </c>
      <c r="L1020" s="18">
        <f t="shared" si="50"/>
        <v>0</v>
      </c>
    </row>
    <row r="1021" spans="1:13" x14ac:dyDescent="0.2">
      <c r="A1021" s="20" t="s">
        <v>145</v>
      </c>
      <c r="B1021" s="21" t="s">
        <v>146</v>
      </c>
      <c r="C1021" s="26" t="s">
        <v>33</v>
      </c>
      <c r="D1021" s="27" t="s">
        <v>34</v>
      </c>
      <c r="E1021" s="28">
        <v>3313</v>
      </c>
      <c r="F1021" s="18">
        <v>82.89</v>
      </c>
      <c r="G1021" s="18">
        <v>82.36</v>
      </c>
      <c r="H1021" s="98">
        <v>0</v>
      </c>
      <c r="I1021" s="18">
        <f t="shared" si="48"/>
        <v>82.36</v>
      </c>
      <c r="J1021" s="18">
        <f t="shared" si="49"/>
        <v>-0.53000000000000114</v>
      </c>
      <c r="K1021" s="96">
        <v>0</v>
      </c>
      <c r="L1021" s="18">
        <f t="shared" si="50"/>
        <v>0</v>
      </c>
    </row>
    <row r="1022" spans="1:13" x14ac:dyDescent="0.2">
      <c r="A1022" s="20" t="s">
        <v>145</v>
      </c>
      <c r="B1022" s="21" t="s">
        <v>146</v>
      </c>
      <c r="C1022" s="26" t="s">
        <v>35</v>
      </c>
      <c r="D1022" s="27" t="s">
        <v>36</v>
      </c>
      <c r="E1022" s="28">
        <v>3315</v>
      </c>
      <c r="F1022" s="18">
        <v>94.43</v>
      </c>
      <c r="G1022" s="18">
        <v>93.9</v>
      </c>
      <c r="H1022" s="98">
        <v>0</v>
      </c>
      <c r="I1022" s="18">
        <f t="shared" si="48"/>
        <v>93.9</v>
      </c>
      <c r="J1022" s="18">
        <f t="shared" si="49"/>
        <v>-0.53000000000000114</v>
      </c>
      <c r="K1022" s="96">
        <v>0</v>
      </c>
      <c r="L1022" s="18">
        <f t="shared" si="50"/>
        <v>0</v>
      </c>
    </row>
    <row r="1023" spans="1:13" x14ac:dyDescent="0.2">
      <c r="A1023" s="20" t="s">
        <v>145</v>
      </c>
      <c r="B1023" s="21" t="s">
        <v>146</v>
      </c>
      <c r="C1023" s="26" t="s">
        <v>37</v>
      </c>
      <c r="D1023" s="27" t="s">
        <v>38</v>
      </c>
      <c r="E1023" s="28">
        <v>3317</v>
      </c>
      <c r="F1023" s="18">
        <v>60.51</v>
      </c>
      <c r="G1023" s="18">
        <v>59.98</v>
      </c>
      <c r="H1023" s="98">
        <v>0</v>
      </c>
      <c r="I1023" s="18">
        <f t="shared" si="48"/>
        <v>59.98</v>
      </c>
      <c r="J1023" s="18">
        <f t="shared" si="49"/>
        <v>-0.53000000000000114</v>
      </c>
      <c r="K1023" s="96">
        <v>0</v>
      </c>
      <c r="L1023" s="18">
        <f t="shared" si="50"/>
        <v>0</v>
      </c>
    </row>
    <row r="1024" spans="1:13" x14ac:dyDescent="0.2">
      <c r="A1024" s="20" t="s">
        <v>145</v>
      </c>
      <c r="B1024" s="21" t="s">
        <v>146</v>
      </c>
      <c r="C1024" s="26" t="s">
        <v>39</v>
      </c>
      <c r="D1024" s="27" t="s">
        <v>40</v>
      </c>
      <c r="E1024" s="28">
        <v>3319</v>
      </c>
      <c r="F1024" s="18">
        <v>72.489999999999995</v>
      </c>
      <c r="G1024" s="18">
        <v>71.959999999999994</v>
      </c>
      <c r="H1024" s="98">
        <v>0</v>
      </c>
      <c r="I1024" s="18">
        <f t="shared" si="48"/>
        <v>71.959999999999994</v>
      </c>
      <c r="J1024" s="18">
        <f t="shared" si="49"/>
        <v>-0.53000000000000114</v>
      </c>
      <c r="K1024" s="96">
        <v>502</v>
      </c>
      <c r="L1024" s="18">
        <f t="shared" si="50"/>
        <v>-266.06000000000057</v>
      </c>
    </row>
    <row r="1025" spans="1:13" x14ac:dyDescent="0.2">
      <c r="A1025" s="20" t="s">
        <v>145</v>
      </c>
      <c r="B1025" s="21" t="s">
        <v>146</v>
      </c>
      <c r="C1025" s="26" t="s">
        <v>41</v>
      </c>
      <c r="D1025" s="27" t="s">
        <v>42</v>
      </c>
      <c r="E1025" s="28">
        <v>3321</v>
      </c>
      <c r="F1025" s="18">
        <v>80.34</v>
      </c>
      <c r="G1025" s="18">
        <v>79.81</v>
      </c>
      <c r="H1025" s="98">
        <v>0</v>
      </c>
      <c r="I1025" s="18">
        <f t="shared" si="48"/>
        <v>79.81</v>
      </c>
      <c r="J1025" s="18">
        <f t="shared" si="49"/>
        <v>-0.53000000000000114</v>
      </c>
      <c r="K1025" s="96">
        <v>0</v>
      </c>
      <c r="L1025" s="18">
        <f t="shared" si="50"/>
        <v>0</v>
      </c>
    </row>
    <row r="1026" spans="1:13" x14ac:dyDescent="0.2">
      <c r="A1026" s="20" t="s">
        <v>145</v>
      </c>
      <c r="B1026" s="21" t="s">
        <v>146</v>
      </c>
      <c r="C1026" s="26" t="s">
        <v>43</v>
      </c>
      <c r="D1026" s="27" t="s">
        <v>44</v>
      </c>
      <c r="E1026" s="28">
        <v>3323</v>
      </c>
      <c r="F1026" s="18">
        <v>51.65</v>
      </c>
      <c r="G1026" s="18">
        <v>51.12</v>
      </c>
      <c r="H1026" s="98">
        <v>0</v>
      </c>
      <c r="I1026" s="18">
        <f t="shared" si="48"/>
        <v>51.12</v>
      </c>
      <c r="J1026" s="18">
        <f t="shared" si="49"/>
        <v>-0.53000000000000114</v>
      </c>
      <c r="K1026" s="96">
        <v>0</v>
      </c>
      <c r="L1026" s="18">
        <f t="shared" si="50"/>
        <v>0</v>
      </c>
    </row>
    <row r="1027" spans="1:13" x14ac:dyDescent="0.2">
      <c r="A1027" s="20" t="s">
        <v>145</v>
      </c>
      <c r="B1027" s="21" t="s">
        <v>146</v>
      </c>
      <c r="C1027" s="26" t="s">
        <v>45</v>
      </c>
      <c r="D1027" s="27" t="s">
        <v>46</v>
      </c>
      <c r="E1027" s="28">
        <v>3325</v>
      </c>
      <c r="F1027" s="18">
        <v>65.44</v>
      </c>
      <c r="G1027" s="18">
        <v>64.91</v>
      </c>
      <c r="H1027" s="98">
        <v>0</v>
      </c>
      <c r="I1027" s="18">
        <f t="shared" si="48"/>
        <v>64.91</v>
      </c>
      <c r="J1027" s="18">
        <f t="shared" si="49"/>
        <v>-0.53000000000000114</v>
      </c>
      <c r="K1027" s="96">
        <v>899</v>
      </c>
      <c r="L1027" s="18">
        <f t="shared" si="50"/>
        <v>-476.47000000000105</v>
      </c>
    </row>
    <row r="1028" spans="1:13" x14ac:dyDescent="0.2">
      <c r="A1028" s="20" t="s">
        <v>145</v>
      </c>
      <c r="B1028" s="21" t="s">
        <v>146</v>
      </c>
      <c r="C1028" s="26" t="s">
        <v>47</v>
      </c>
      <c r="D1028" s="27" t="s">
        <v>48</v>
      </c>
      <c r="E1028" s="28">
        <v>3327</v>
      </c>
      <c r="F1028" s="18">
        <v>72.489999999999995</v>
      </c>
      <c r="G1028" s="18">
        <v>71.959999999999994</v>
      </c>
      <c r="H1028" s="98">
        <v>0</v>
      </c>
      <c r="I1028" s="18">
        <f t="shared" si="48"/>
        <v>71.959999999999994</v>
      </c>
      <c r="J1028" s="18">
        <f t="shared" si="49"/>
        <v>-0.53000000000000114</v>
      </c>
      <c r="K1028" s="96">
        <v>0</v>
      </c>
      <c r="L1028" s="18">
        <f t="shared" si="50"/>
        <v>0</v>
      </c>
    </row>
    <row r="1029" spans="1:13" x14ac:dyDescent="0.2">
      <c r="A1029" s="20" t="s">
        <v>145</v>
      </c>
      <c r="B1029" s="21" t="s">
        <v>146</v>
      </c>
      <c r="C1029" s="26" t="s">
        <v>49</v>
      </c>
      <c r="D1029" s="27" t="s">
        <v>50</v>
      </c>
      <c r="E1029" s="28">
        <v>3329</v>
      </c>
      <c r="F1029" s="18">
        <v>77.48</v>
      </c>
      <c r="G1029" s="18">
        <v>76.95</v>
      </c>
      <c r="H1029" s="98">
        <v>0</v>
      </c>
      <c r="I1029" s="18">
        <f t="shared" si="48"/>
        <v>76.95</v>
      </c>
      <c r="J1029" s="18">
        <f t="shared" si="49"/>
        <v>-0.53000000000000114</v>
      </c>
      <c r="K1029" s="96">
        <v>0</v>
      </c>
      <c r="L1029" s="18">
        <f t="shared" si="50"/>
        <v>0</v>
      </c>
    </row>
    <row r="1030" spans="1:13" x14ac:dyDescent="0.2">
      <c r="A1030" s="20" t="s">
        <v>145</v>
      </c>
      <c r="B1030" s="21" t="s">
        <v>146</v>
      </c>
      <c r="C1030" s="29" t="s">
        <v>51</v>
      </c>
      <c r="D1030" s="30" t="s">
        <v>52</v>
      </c>
      <c r="E1030" s="28">
        <v>3331</v>
      </c>
      <c r="F1030" s="18">
        <v>85.99</v>
      </c>
      <c r="G1030" s="18">
        <v>85.46</v>
      </c>
      <c r="H1030" s="98">
        <v>0</v>
      </c>
      <c r="I1030" s="18">
        <f t="shared" si="48"/>
        <v>85.46</v>
      </c>
      <c r="J1030" s="18">
        <f t="shared" si="49"/>
        <v>-0.53000000000000114</v>
      </c>
      <c r="K1030" s="96">
        <v>233</v>
      </c>
      <c r="L1030" s="18">
        <f t="shared" si="50"/>
        <v>-123.49000000000026</v>
      </c>
    </row>
    <row r="1031" spans="1:13" x14ac:dyDescent="0.2">
      <c r="A1031" s="20" t="s">
        <v>364</v>
      </c>
      <c r="B1031" s="21" t="s">
        <v>365</v>
      </c>
      <c r="C1031" s="26" t="s">
        <v>21</v>
      </c>
      <c r="D1031" s="27" t="s">
        <v>22</v>
      </c>
      <c r="E1031" s="28">
        <v>3301</v>
      </c>
      <c r="F1031" s="18">
        <v>139.29</v>
      </c>
      <c r="G1031" s="18">
        <v>135.51</v>
      </c>
      <c r="H1031" s="98">
        <v>0</v>
      </c>
      <c r="I1031" s="18">
        <f t="shared" si="48"/>
        <v>135.51</v>
      </c>
      <c r="J1031" s="18">
        <f t="shared" si="49"/>
        <v>-3.7800000000000011</v>
      </c>
      <c r="K1031" s="96">
        <v>0</v>
      </c>
      <c r="L1031" s="19">
        <f t="shared" si="50"/>
        <v>0</v>
      </c>
      <c r="M1031">
        <v>-62419.140000000014</v>
      </c>
    </row>
    <row r="1032" spans="1:13" x14ac:dyDescent="0.2">
      <c r="A1032" s="20" t="s">
        <v>364</v>
      </c>
      <c r="B1032" s="21" t="s">
        <v>365</v>
      </c>
      <c r="C1032" s="26" t="s">
        <v>23</v>
      </c>
      <c r="D1032" s="27" t="s">
        <v>24</v>
      </c>
      <c r="E1032" s="28">
        <v>3303</v>
      </c>
      <c r="F1032" s="18">
        <v>151.87</v>
      </c>
      <c r="G1032" s="18">
        <v>148.09</v>
      </c>
      <c r="H1032" s="98">
        <v>0</v>
      </c>
      <c r="I1032" s="18">
        <f t="shared" si="48"/>
        <v>148.09</v>
      </c>
      <c r="J1032" s="18">
        <f t="shared" si="49"/>
        <v>-3.7800000000000011</v>
      </c>
      <c r="K1032" s="96">
        <v>0</v>
      </c>
      <c r="L1032" s="19">
        <f t="shared" si="50"/>
        <v>0</v>
      </c>
    </row>
    <row r="1033" spans="1:13" x14ac:dyDescent="0.2">
      <c r="A1033" s="20" t="s">
        <v>364</v>
      </c>
      <c r="B1033" s="21" t="s">
        <v>365</v>
      </c>
      <c r="C1033" s="26" t="s">
        <v>25</v>
      </c>
      <c r="D1033" s="27" t="s">
        <v>26</v>
      </c>
      <c r="E1033" s="28">
        <v>3305</v>
      </c>
      <c r="F1033" s="18">
        <v>136.03</v>
      </c>
      <c r="G1033" s="18">
        <v>132.25</v>
      </c>
      <c r="H1033" s="98">
        <v>0</v>
      </c>
      <c r="I1033" s="18">
        <f t="shared" si="48"/>
        <v>132.25</v>
      </c>
      <c r="J1033" s="18">
        <f t="shared" si="49"/>
        <v>-3.7800000000000011</v>
      </c>
      <c r="K1033" s="96">
        <v>0</v>
      </c>
      <c r="L1033" s="19">
        <f t="shared" si="50"/>
        <v>0</v>
      </c>
    </row>
    <row r="1034" spans="1:13" x14ac:dyDescent="0.2">
      <c r="A1034" s="20" t="s">
        <v>364</v>
      </c>
      <c r="B1034" s="21" t="s">
        <v>365</v>
      </c>
      <c r="C1034" s="26" t="s">
        <v>27</v>
      </c>
      <c r="D1034" s="27" t="s">
        <v>28</v>
      </c>
      <c r="E1034" s="28">
        <v>3307</v>
      </c>
      <c r="F1034" s="18">
        <v>148.6</v>
      </c>
      <c r="G1034" s="18">
        <v>144.82</v>
      </c>
      <c r="H1034" s="98">
        <v>0</v>
      </c>
      <c r="I1034" s="18">
        <f t="shared" si="48"/>
        <v>144.82</v>
      </c>
      <c r="J1034" s="18">
        <f t="shared" si="49"/>
        <v>-3.7800000000000011</v>
      </c>
      <c r="K1034" s="96">
        <v>0</v>
      </c>
      <c r="L1034" s="19">
        <f t="shared" si="50"/>
        <v>0</v>
      </c>
    </row>
    <row r="1035" spans="1:13" x14ac:dyDescent="0.2">
      <c r="A1035" s="20" t="s">
        <v>364</v>
      </c>
      <c r="B1035" s="21" t="s">
        <v>365</v>
      </c>
      <c r="C1035" s="26" t="s">
        <v>29</v>
      </c>
      <c r="D1035" s="27" t="s">
        <v>30</v>
      </c>
      <c r="E1035" s="28">
        <v>3309</v>
      </c>
      <c r="F1035" s="18">
        <v>90.26</v>
      </c>
      <c r="G1035" s="18">
        <v>86.48</v>
      </c>
      <c r="H1035" s="98">
        <v>0</v>
      </c>
      <c r="I1035" s="18">
        <f t="shared" si="48"/>
        <v>86.48</v>
      </c>
      <c r="J1035" s="18">
        <f t="shared" si="49"/>
        <v>-3.7800000000000011</v>
      </c>
      <c r="K1035" s="96">
        <v>31</v>
      </c>
      <c r="L1035" s="19">
        <f t="shared" si="50"/>
        <v>-117.18000000000004</v>
      </c>
    </row>
    <row r="1036" spans="1:13" x14ac:dyDescent="0.2">
      <c r="A1036" s="20" t="s">
        <v>364</v>
      </c>
      <c r="B1036" s="21" t="s">
        <v>365</v>
      </c>
      <c r="C1036" s="26" t="s">
        <v>31</v>
      </c>
      <c r="D1036" s="27" t="s">
        <v>32</v>
      </c>
      <c r="E1036" s="28">
        <v>3311</v>
      </c>
      <c r="F1036" s="18">
        <v>117.54</v>
      </c>
      <c r="G1036" s="18">
        <v>113.76</v>
      </c>
      <c r="H1036" s="98">
        <v>0</v>
      </c>
      <c r="I1036" s="18">
        <f t="shared" si="48"/>
        <v>113.76</v>
      </c>
      <c r="J1036" s="18">
        <f t="shared" si="49"/>
        <v>-3.7800000000000011</v>
      </c>
      <c r="K1036" s="96">
        <v>0</v>
      </c>
      <c r="L1036" s="19">
        <f t="shared" si="50"/>
        <v>0</v>
      </c>
    </row>
    <row r="1037" spans="1:13" x14ac:dyDescent="0.2">
      <c r="A1037" s="20" t="s">
        <v>364</v>
      </c>
      <c r="B1037" s="21" t="s">
        <v>365</v>
      </c>
      <c r="C1037" s="26" t="s">
        <v>33</v>
      </c>
      <c r="D1037" s="27" t="s">
        <v>34</v>
      </c>
      <c r="E1037" s="28">
        <v>3313</v>
      </c>
      <c r="F1037" s="18">
        <v>125.39</v>
      </c>
      <c r="G1037" s="18">
        <v>121.61</v>
      </c>
      <c r="H1037" s="98">
        <v>0</v>
      </c>
      <c r="I1037" s="18">
        <f t="shared" si="48"/>
        <v>121.61</v>
      </c>
      <c r="J1037" s="18">
        <f t="shared" si="49"/>
        <v>-3.7800000000000011</v>
      </c>
      <c r="K1037" s="96">
        <v>0</v>
      </c>
      <c r="L1037" s="19">
        <f t="shared" si="50"/>
        <v>0</v>
      </c>
    </row>
    <row r="1038" spans="1:13" x14ac:dyDescent="0.2">
      <c r="A1038" s="20" t="s">
        <v>364</v>
      </c>
      <c r="B1038" s="21" t="s">
        <v>365</v>
      </c>
      <c r="C1038" s="26" t="s">
        <v>35</v>
      </c>
      <c r="D1038" s="27" t="s">
        <v>36</v>
      </c>
      <c r="E1038" s="28">
        <v>3315</v>
      </c>
      <c r="F1038" s="18">
        <v>143.41</v>
      </c>
      <c r="G1038" s="18">
        <v>139.63</v>
      </c>
      <c r="H1038" s="98">
        <v>0</v>
      </c>
      <c r="I1038" s="18">
        <f t="shared" si="48"/>
        <v>139.63</v>
      </c>
      <c r="J1038" s="18">
        <f t="shared" si="49"/>
        <v>-3.7800000000000011</v>
      </c>
      <c r="K1038" s="96">
        <v>0</v>
      </c>
      <c r="L1038" s="19">
        <f t="shared" si="50"/>
        <v>0</v>
      </c>
    </row>
    <row r="1039" spans="1:13" x14ac:dyDescent="0.2">
      <c r="A1039" s="20" t="s">
        <v>364</v>
      </c>
      <c r="B1039" s="21" t="s">
        <v>365</v>
      </c>
      <c r="C1039" s="26" t="s">
        <v>37</v>
      </c>
      <c r="D1039" s="27" t="s">
        <v>38</v>
      </c>
      <c r="E1039" s="28">
        <v>3317</v>
      </c>
      <c r="F1039" s="18">
        <v>89.72</v>
      </c>
      <c r="G1039" s="18">
        <v>85.94</v>
      </c>
      <c r="H1039" s="98">
        <v>0</v>
      </c>
      <c r="I1039" s="18">
        <f t="shared" si="48"/>
        <v>85.94</v>
      </c>
      <c r="J1039" s="18">
        <f t="shared" si="49"/>
        <v>-3.7800000000000011</v>
      </c>
      <c r="K1039" s="96">
        <v>0</v>
      </c>
      <c r="L1039" s="19">
        <f t="shared" si="50"/>
        <v>0</v>
      </c>
    </row>
    <row r="1040" spans="1:13" x14ac:dyDescent="0.2">
      <c r="A1040" s="20" t="s">
        <v>364</v>
      </c>
      <c r="B1040" s="21" t="s">
        <v>365</v>
      </c>
      <c r="C1040" s="26" t="s">
        <v>39</v>
      </c>
      <c r="D1040" s="27" t="s">
        <v>40</v>
      </c>
      <c r="E1040" s="28">
        <v>3319</v>
      </c>
      <c r="F1040" s="18">
        <v>109.08</v>
      </c>
      <c r="G1040" s="18">
        <v>105.3</v>
      </c>
      <c r="H1040" s="98">
        <v>0</v>
      </c>
      <c r="I1040" s="18">
        <f t="shared" si="48"/>
        <v>105.3</v>
      </c>
      <c r="J1040" s="18">
        <f t="shared" si="49"/>
        <v>-3.7800000000000011</v>
      </c>
      <c r="K1040" s="96">
        <v>6524</v>
      </c>
      <c r="L1040" s="19">
        <f t="shared" si="50"/>
        <v>-24660.720000000008</v>
      </c>
    </row>
    <row r="1041" spans="1:13" x14ac:dyDescent="0.2">
      <c r="A1041" s="20" t="s">
        <v>364</v>
      </c>
      <c r="B1041" s="21" t="s">
        <v>365</v>
      </c>
      <c r="C1041" s="26" t="s">
        <v>41</v>
      </c>
      <c r="D1041" s="27" t="s">
        <v>42</v>
      </c>
      <c r="E1041" s="28">
        <v>3321</v>
      </c>
      <c r="F1041" s="18">
        <v>121.6</v>
      </c>
      <c r="G1041" s="18">
        <v>117.82</v>
      </c>
      <c r="H1041" s="98">
        <v>0</v>
      </c>
      <c r="I1041" s="18">
        <f t="shared" si="48"/>
        <v>117.82</v>
      </c>
      <c r="J1041" s="18">
        <f t="shared" si="49"/>
        <v>-3.7800000000000011</v>
      </c>
      <c r="K1041" s="96">
        <v>637</v>
      </c>
      <c r="L1041" s="19">
        <f t="shared" si="50"/>
        <v>-2407.8600000000006</v>
      </c>
    </row>
    <row r="1042" spans="1:13" x14ac:dyDescent="0.2">
      <c r="A1042" s="20" t="s">
        <v>364</v>
      </c>
      <c r="B1042" s="21" t="s">
        <v>365</v>
      </c>
      <c r="C1042" s="26" t="s">
        <v>43</v>
      </c>
      <c r="D1042" s="27" t="s">
        <v>44</v>
      </c>
      <c r="E1042" s="28">
        <v>3323</v>
      </c>
      <c r="F1042" s="18">
        <v>75.849999999999994</v>
      </c>
      <c r="G1042" s="18">
        <v>72.069999999999993</v>
      </c>
      <c r="H1042" s="98">
        <v>0</v>
      </c>
      <c r="I1042" s="18">
        <f t="shared" si="48"/>
        <v>72.069999999999993</v>
      </c>
      <c r="J1042" s="18">
        <f t="shared" si="49"/>
        <v>-3.7800000000000011</v>
      </c>
      <c r="K1042" s="96">
        <v>118</v>
      </c>
      <c r="L1042" s="19">
        <f t="shared" si="50"/>
        <v>-446.04000000000013</v>
      </c>
    </row>
    <row r="1043" spans="1:13" x14ac:dyDescent="0.2">
      <c r="A1043" s="20" t="s">
        <v>364</v>
      </c>
      <c r="B1043" s="21" t="s">
        <v>365</v>
      </c>
      <c r="C1043" s="26" t="s">
        <v>45</v>
      </c>
      <c r="D1043" s="27" t="s">
        <v>46</v>
      </c>
      <c r="E1043" s="28">
        <v>3325</v>
      </c>
      <c r="F1043" s="18">
        <v>97.74</v>
      </c>
      <c r="G1043" s="18">
        <v>93.96</v>
      </c>
      <c r="H1043" s="98">
        <v>0</v>
      </c>
      <c r="I1043" s="18">
        <f t="shared" si="48"/>
        <v>93.96</v>
      </c>
      <c r="J1043" s="18">
        <f t="shared" si="49"/>
        <v>-3.7800000000000011</v>
      </c>
      <c r="K1043" s="96">
        <v>8807</v>
      </c>
      <c r="L1043" s="19">
        <f t="shared" si="50"/>
        <v>-33290.460000000006</v>
      </c>
    </row>
    <row r="1044" spans="1:13" x14ac:dyDescent="0.2">
      <c r="A1044" s="20" t="s">
        <v>364</v>
      </c>
      <c r="B1044" s="21" t="s">
        <v>365</v>
      </c>
      <c r="C1044" s="26" t="s">
        <v>47</v>
      </c>
      <c r="D1044" s="27" t="s">
        <v>48</v>
      </c>
      <c r="E1044" s="28">
        <v>3327</v>
      </c>
      <c r="F1044" s="18">
        <v>109.08</v>
      </c>
      <c r="G1044" s="18">
        <v>105.3</v>
      </c>
      <c r="H1044" s="98">
        <v>0</v>
      </c>
      <c r="I1044" s="18">
        <f t="shared" si="48"/>
        <v>105.3</v>
      </c>
      <c r="J1044" s="18">
        <f t="shared" si="49"/>
        <v>-3.7800000000000011</v>
      </c>
      <c r="K1044" s="96">
        <v>396</v>
      </c>
      <c r="L1044" s="19">
        <f t="shared" si="50"/>
        <v>-1496.8800000000006</v>
      </c>
    </row>
    <row r="1045" spans="1:13" x14ac:dyDescent="0.2">
      <c r="A1045" s="20" t="s">
        <v>364</v>
      </c>
      <c r="B1045" s="21" t="s">
        <v>365</v>
      </c>
      <c r="C1045" s="26" t="s">
        <v>49</v>
      </c>
      <c r="D1045" s="27" t="s">
        <v>50</v>
      </c>
      <c r="E1045" s="28">
        <v>3329</v>
      </c>
      <c r="F1045" s="18">
        <v>117.02</v>
      </c>
      <c r="G1045" s="18">
        <v>113.24</v>
      </c>
      <c r="H1045" s="98">
        <v>0</v>
      </c>
      <c r="I1045" s="18">
        <f t="shared" si="48"/>
        <v>113.24</v>
      </c>
      <c r="J1045" s="18">
        <f t="shared" si="49"/>
        <v>-3.7800000000000011</v>
      </c>
      <c r="K1045" s="96">
        <v>0</v>
      </c>
      <c r="L1045" s="19">
        <f t="shared" si="50"/>
        <v>0</v>
      </c>
    </row>
    <row r="1046" spans="1:13" x14ac:dyDescent="0.2">
      <c r="A1046" s="20" t="s">
        <v>364</v>
      </c>
      <c r="B1046" s="21" t="s">
        <v>365</v>
      </c>
      <c r="C1046" s="29" t="s">
        <v>51</v>
      </c>
      <c r="D1046" s="30" t="s">
        <v>52</v>
      </c>
      <c r="E1046" s="28">
        <v>3331</v>
      </c>
      <c r="F1046" s="18">
        <v>130.79</v>
      </c>
      <c r="G1046" s="18">
        <v>127.01</v>
      </c>
      <c r="H1046" s="98">
        <v>0</v>
      </c>
      <c r="I1046" s="18">
        <f t="shared" si="48"/>
        <v>127.01</v>
      </c>
      <c r="J1046" s="18">
        <f t="shared" si="49"/>
        <v>-3.7799999999999869</v>
      </c>
      <c r="K1046" s="96">
        <v>0</v>
      </c>
      <c r="L1046" s="19">
        <f t="shared" si="50"/>
        <v>0</v>
      </c>
    </row>
    <row r="1047" spans="1:13" x14ac:dyDescent="0.2">
      <c r="A1047" s="20" t="s">
        <v>250</v>
      </c>
      <c r="B1047" s="21" t="s">
        <v>251</v>
      </c>
      <c r="C1047" s="26" t="s">
        <v>21</v>
      </c>
      <c r="D1047" s="27" t="s">
        <v>22</v>
      </c>
      <c r="E1047" s="28">
        <v>3301</v>
      </c>
      <c r="F1047" s="18">
        <v>139.29</v>
      </c>
      <c r="G1047" s="18">
        <v>135.51</v>
      </c>
      <c r="H1047" s="98">
        <v>0</v>
      </c>
      <c r="I1047" s="18">
        <f t="shared" si="48"/>
        <v>135.51</v>
      </c>
      <c r="J1047" s="18">
        <f t="shared" si="49"/>
        <v>-3.7800000000000011</v>
      </c>
      <c r="K1047" s="96">
        <v>0</v>
      </c>
      <c r="L1047" s="18">
        <f t="shared" si="50"/>
        <v>0</v>
      </c>
      <c r="M1047" s="40">
        <v>-76877.640000000029</v>
      </c>
    </row>
    <row r="1048" spans="1:13" x14ac:dyDescent="0.2">
      <c r="A1048" s="20" t="s">
        <v>250</v>
      </c>
      <c r="B1048" s="21" t="s">
        <v>251</v>
      </c>
      <c r="C1048" s="26" t="s">
        <v>23</v>
      </c>
      <c r="D1048" s="27" t="s">
        <v>24</v>
      </c>
      <c r="E1048" s="28">
        <v>3303</v>
      </c>
      <c r="F1048" s="18">
        <v>151.87</v>
      </c>
      <c r="G1048" s="18">
        <v>148.09</v>
      </c>
      <c r="H1048" s="98">
        <v>0</v>
      </c>
      <c r="I1048" s="18">
        <f t="shared" si="48"/>
        <v>148.09</v>
      </c>
      <c r="J1048" s="18">
        <f t="shared" si="49"/>
        <v>-3.7800000000000011</v>
      </c>
      <c r="K1048" s="96">
        <v>0</v>
      </c>
      <c r="L1048" s="18">
        <f t="shared" si="50"/>
        <v>0</v>
      </c>
    </row>
    <row r="1049" spans="1:13" x14ac:dyDescent="0.2">
      <c r="A1049" s="20" t="s">
        <v>250</v>
      </c>
      <c r="B1049" s="21" t="s">
        <v>251</v>
      </c>
      <c r="C1049" s="26" t="s">
        <v>25</v>
      </c>
      <c r="D1049" s="27" t="s">
        <v>26</v>
      </c>
      <c r="E1049" s="28">
        <v>3305</v>
      </c>
      <c r="F1049" s="18">
        <v>136.03</v>
      </c>
      <c r="G1049" s="18">
        <v>132.25</v>
      </c>
      <c r="H1049" s="98">
        <v>0</v>
      </c>
      <c r="I1049" s="18">
        <f t="shared" si="48"/>
        <v>132.25</v>
      </c>
      <c r="J1049" s="18">
        <f t="shared" si="49"/>
        <v>-3.7800000000000011</v>
      </c>
      <c r="K1049" s="96">
        <v>172</v>
      </c>
      <c r="L1049" s="18">
        <f t="shared" si="50"/>
        <v>-650.1600000000002</v>
      </c>
    </row>
    <row r="1050" spans="1:13" x14ac:dyDescent="0.2">
      <c r="A1050" s="20" t="s">
        <v>250</v>
      </c>
      <c r="B1050" s="21" t="s">
        <v>251</v>
      </c>
      <c r="C1050" s="26" t="s">
        <v>27</v>
      </c>
      <c r="D1050" s="27" t="s">
        <v>28</v>
      </c>
      <c r="E1050" s="28">
        <v>3307</v>
      </c>
      <c r="F1050" s="18">
        <v>148.6</v>
      </c>
      <c r="G1050" s="18">
        <v>144.82</v>
      </c>
      <c r="H1050" s="98">
        <v>0</v>
      </c>
      <c r="I1050" s="18">
        <f t="shared" si="48"/>
        <v>144.82</v>
      </c>
      <c r="J1050" s="18">
        <f t="shared" si="49"/>
        <v>-3.7800000000000011</v>
      </c>
      <c r="K1050" s="96">
        <v>0</v>
      </c>
      <c r="L1050" s="18">
        <f t="shared" si="50"/>
        <v>0</v>
      </c>
    </row>
    <row r="1051" spans="1:13" x14ac:dyDescent="0.2">
      <c r="A1051" s="20" t="s">
        <v>250</v>
      </c>
      <c r="B1051" s="21" t="s">
        <v>251</v>
      </c>
      <c r="C1051" s="26" t="s">
        <v>29</v>
      </c>
      <c r="D1051" s="27" t="s">
        <v>30</v>
      </c>
      <c r="E1051" s="28">
        <v>3309</v>
      </c>
      <c r="F1051" s="18">
        <v>90.26</v>
      </c>
      <c r="G1051" s="18">
        <v>86.48</v>
      </c>
      <c r="H1051" s="98">
        <v>0</v>
      </c>
      <c r="I1051" s="18">
        <f t="shared" si="48"/>
        <v>86.48</v>
      </c>
      <c r="J1051" s="18">
        <f t="shared" si="49"/>
        <v>-3.7800000000000011</v>
      </c>
      <c r="K1051" s="96">
        <v>188</v>
      </c>
      <c r="L1051" s="18">
        <f t="shared" si="50"/>
        <v>-710.64000000000021</v>
      </c>
    </row>
    <row r="1052" spans="1:13" x14ac:dyDescent="0.2">
      <c r="A1052" s="20" t="s">
        <v>250</v>
      </c>
      <c r="B1052" s="21" t="s">
        <v>251</v>
      </c>
      <c r="C1052" s="26" t="s">
        <v>31</v>
      </c>
      <c r="D1052" s="27" t="s">
        <v>32</v>
      </c>
      <c r="E1052" s="28">
        <v>3311</v>
      </c>
      <c r="F1052" s="18">
        <v>117.54</v>
      </c>
      <c r="G1052" s="18">
        <v>113.76</v>
      </c>
      <c r="H1052" s="98">
        <v>0</v>
      </c>
      <c r="I1052" s="18">
        <f t="shared" si="48"/>
        <v>113.76</v>
      </c>
      <c r="J1052" s="18">
        <f t="shared" si="49"/>
        <v>-3.7800000000000011</v>
      </c>
      <c r="K1052" s="96">
        <v>778</v>
      </c>
      <c r="L1052" s="18">
        <f t="shared" si="50"/>
        <v>-2940.8400000000011</v>
      </c>
    </row>
    <row r="1053" spans="1:13" x14ac:dyDescent="0.2">
      <c r="A1053" s="20" t="s">
        <v>250</v>
      </c>
      <c r="B1053" s="21" t="s">
        <v>251</v>
      </c>
      <c r="C1053" s="26" t="s">
        <v>33</v>
      </c>
      <c r="D1053" s="27" t="s">
        <v>34</v>
      </c>
      <c r="E1053" s="28">
        <v>3313</v>
      </c>
      <c r="F1053" s="18">
        <v>125.39</v>
      </c>
      <c r="G1053" s="18">
        <v>121.61</v>
      </c>
      <c r="H1053" s="98">
        <v>0</v>
      </c>
      <c r="I1053" s="18">
        <f t="shared" si="48"/>
        <v>121.61</v>
      </c>
      <c r="J1053" s="18">
        <f t="shared" si="49"/>
        <v>-3.7800000000000011</v>
      </c>
      <c r="K1053" s="96">
        <v>0</v>
      </c>
      <c r="L1053" s="18">
        <f t="shared" si="50"/>
        <v>0</v>
      </c>
    </row>
    <row r="1054" spans="1:13" x14ac:dyDescent="0.2">
      <c r="A1054" s="20" t="s">
        <v>250</v>
      </c>
      <c r="B1054" s="21" t="s">
        <v>251</v>
      </c>
      <c r="C1054" s="26" t="s">
        <v>35</v>
      </c>
      <c r="D1054" s="27" t="s">
        <v>36</v>
      </c>
      <c r="E1054" s="28">
        <v>3315</v>
      </c>
      <c r="F1054" s="18">
        <v>143.41</v>
      </c>
      <c r="G1054" s="18">
        <v>139.63</v>
      </c>
      <c r="H1054" s="98">
        <v>0</v>
      </c>
      <c r="I1054" s="18">
        <f t="shared" si="48"/>
        <v>139.63</v>
      </c>
      <c r="J1054" s="18">
        <f t="shared" si="49"/>
        <v>-3.7800000000000011</v>
      </c>
      <c r="K1054" s="96">
        <v>0</v>
      </c>
      <c r="L1054" s="18">
        <f t="shared" si="50"/>
        <v>0</v>
      </c>
    </row>
    <row r="1055" spans="1:13" x14ac:dyDescent="0.2">
      <c r="A1055" s="20" t="s">
        <v>250</v>
      </c>
      <c r="B1055" s="21" t="s">
        <v>251</v>
      </c>
      <c r="C1055" s="26" t="s">
        <v>37</v>
      </c>
      <c r="D1055" s="27" t="s">
        <v>38</v>
      </c>
      <c r="E1055" s="28">
        <v>3317</v>
      </c>
      <c r="F1055" s="18">
        <v>89.72</v>
      </c>
      <c r="G1055" s="18">
        <v>85.94</v>
      </c>
      <c r="H1055" s="98">
        <v>0</v>
      </c>
      <c r="I1055" s="18">
        <f t="shared" si="48"/>
        <v>85.94</v>
      </c>
      <c r="J1055" s="18">
        <f t="shared" si="49"/>
        <v>-3.7800000000000011</v>
      </c>
      <c r="K1055" s="96">
        <v>0</v>
      </c>
      <c r="L1055" s="18">
        <f t="shared" si="50"/>
        <v>0</v>
      </c>
    </row>
    <row r="1056" spans="1:13" x14ac:dyDescent="0.2">
      <c r="A1056" s="20" t="s">
        <v>250</v>
      </c>
      <c r="B1056" s="21" t="s">
        <v>251</v>
      </c>
      <c r="C1056" s="26" t="s">
        <v>39</v>
      </c>
      <c r="D1056" s="27" t="s">
        <v>40</v>
      </c>
      <c r="E1056" s="28">
        <v>3319</v>
      </c>
      <c r="F1056" s="18">
        <v>109.08</v>
      </c>
      <c r="G1056" s="18">
        <v>105.3</v>
      </c>
      <c r="H1056" s="98">
        <v>0</v>
      </c>
      <c r="I1056" s="18">
        <f t="shared" si="48"/>
        <v>105.3</v>
      </c>
      <c r="J1056" s="18">
        <f t="shared" si="49"/>
        <v>-3.7800000000000011</v>
      </c>
      <c r="K1056" s="96">
        <v>993</v>
      </c>
      <c r="L1056" s="18">
        <f t="shared" si="50"/>
        <v>-3753.5400000000013</v>
      </c>
    </row>
    <row r="1057" spans="1:13" x14ac:dyDescent="0.2">
      <c r="A1057" s="20" t="s">
        <v>250</v>
      </c>
      <c r="B1057" s="21" t="s">
        <v>251</v>
      </c>
      <c r="C1057" s="26" t="s">
        <v>41</v>
      </c>
      <c r="D1057" s="27" t="s">
        <v>42</v>
      </c>
      <c r="E1057" s="28">
        <v>3321</v>
      </c>
      <c r="F1057" s="18">
        <v>121.6</v>
      </c>
      <c r="G1057" s="18">
        <v>117.82</v>
      </c>
      <c r="H1057" s="98">
        <v>0</v>
      </c>
      <c r="I1057" s="18">
        <f t="shared" si="48"/>
        <v>117.82</v>
      </c>
      <c r="J1057" s="18">
        <f t="shared" si="49"/>
        <v>-3.7800000000000011</v>
      </c>
      <c r="K1057" s="96">
        <v>997</v>
      </c>
      <c r="L1057" s="18">
        <f t="shared" si="50"/>
        <v>-3768.6600000000012</v>
      </c>
    </row>
    <row r="1058" spans="1:13" x14ac:dyDescent="0.2">
      <c r="A1058" s="20" t="s">
        <v>250</v>
      </c>
      <c r="B1058" s="21" t="s">
        <v>251</v>
      </c>
      <c r="C1058" s="26" t="s">
        <v>43</v>
      </c>
      <c r="D1058" s="27" t="s">
        <v>44</v>
      </c>
      <c r="E1058" s="28">
        <v>3323</v>
      </c>
      <c r="F1058" s="18">
        <v>75.849999999999994</v>
      </c>
      <c r="G1058" s="18">
        <v>72.069999999999993</v>
      </c>
      <c r="H1058" s="98">
        <v>0</v>
      </c>
      <c r="I1058" s="18">
        <f t="shared" si="48"/>
        <v>72.069999999999993</v>
      </c>
      <c r="J1058" s="18">
        <f t="shared" si="49"/>
        <v>-3.7800000000000011</v>
      </c>
      <c r="K1058" s="96">
        <v>105</v>
      </c>
      <c r="L1058" s="18">
        <f t="shared" si="50"/>
        <v>-396.90000000000009</v>
      </c>
    </row>
    <row r="1059" spans="1:13" x14ac:dyDescent="0.2">
      <c r="A1059" s="20" t="s">
        <v>250</v>
      </c>
      <c r="B1059" s="21" t="s">
        <v>251</v>
      </c>
      <c r="C1059" s="26" t="s">
        <v>45</v>
      </c>
      <c r="D1059" s="27" t="s">
        <v>46</v>
      </c>
      <c r="E1059" s="28">
        <v>3325</v>
      </c>
      <c r="F1059" s="18">
        <v>97.74</v>
      </c>
      <c r="G1059" s="18">
        <v>93.96</v>
      </c>
      <c r="H1059" s="98">
        <v>0</v>
      </c>
      <c r="I1059" s="18">
        <f t="shared" si="48"/>
        <v>93.96</v>
      </c>
      <c r="J1059" s="18">
        <f t="shared" si="49"/>
        <v>-3.7800000000000011</v>
      </c>
      <c r="K1059" s="96">
        <v>3577</v>
      </c>
      <c r="L1059" s="18">
        <f t="shared" si="50"/>
        <v>-13521.060000000005</v>
      </c>
    </row>
    <row r="1060" spans="1:13" x14ac:dyDescent="0.2">
      <c r="A1060" s="20" t="s">
        <v>250</v>
      </c>
      <c r="B1060" s="21" t="s">
        <v>251</v>
      </c>
      <c r="C1060" s="26" t="s">
        <v>47</v>
      </c>
      <c r="D1060" s="27" t="s">
        <v>48</v>
      </c>
      <c r="E1060" s="28">
        <v>3327</v>
      </c>
      <c r="F1060" s="18">
        <v>109.08</v>
      </c>
      <c r="G1060" s="18">
        <v>105.3</v>
      </c>
      <c r="H1060" s="98">
        <v>0</v>
      </c>
      <c r="I1060" s="18">
        <f t="shared" si="48"/>
        <v>105.3</v>
      </c>
      <c r="J1060" s="18">
        <f t="shared" si="49"/>
        <v>-3.7800000000000011</v>
      </c>
      <c r="K1060" s="96">
        <v>13357</v>
      </c>
      <c r="L1060" s="18">
        <f t="shared" si="50"/>
        <v>-50489.460000000014</v>
      </c>
    </row>
    <row r="1061" spans="1:13" x14ac:dyDescent="0.2">
      <c r="A1061" s="20" t="s">
        <v>250</v>
      </c>
      <c r="B1061" s="21" t="s">
        <v>251</v>
      </c>
      <c r="C1061" s="26" t="s">
        <v>49</v>
      </c>
      <c r="D1061" s="27" t="s">
        <v>50</v>
      </c>
      <c r="E1061" s="28">
        <v>3329</v>
      </c>
      <c r="F1061" s="18">
        <v>117.02</v>
      </c>
      <c r="G1061" s="18">
        <v>113.24</v>
      </c>
      <c r="H1061" s="98">
        <v>0</v>
      </c>
      <c r="I1061" s="18">
        <f t="shared" si="48"/>
        <v>113.24</v>
      </c>
      <c r="J1061" s="18">
        <f t="shared" si="49"/>
        <v>-3.7800000000000011</v>
      </c>
      <c r="K1061" s="96">
        <v>171</v>
      </c>
      <c r="L1061" s="18">
        <f t="shared" si="50"/>
        <v>-646.38000000000022</v>
      </c>
    </row>
    <row r="1062" spans="1:13" x14ac:dyDescent="0.2">
      <c r="A1062" s="20" t="s">
        <v>250</v>
      </c>
      <c r="B1062" s="21" t="s">
        <v>251</v>
      </c>
      <c r="C1062" s="29" t="s">
        <v>51</v>
      </c>
      <c r="D1062" s="30" t="s">
        <v>52</v>
      </c>
      <c r="E1062" s="28">
        <v>3331</v>
      </c>
      <c r="F1062" s="18">
        <v>130.79</v>
      </c>
      <c r="G1062" s="18">
        <v>127.01</v>
      </c>
      <c r="H1062" s="98">
        <v>0</v>
      </c>
      <c r="I1062" s="18">
        <f t="shared" si="48"/>
        <v>127.01</v>
      </c>
      <c r="J1062" s="18">
        <f t="shared" si="49"/>
        <v>-3.7799999999999869</v>
      </c>
      <c r="K1062" s="96">
        <v>0</v>
      </c>
      <c r="L1062" s="18">
        <f t="shared" si="50"/>
        <v>0</v>
      </c>
    </row>
    <row r="1063" spans="1:13" x14ac:dyDescent="0.2">
      <c r="A1063" s="20" t="s">
        <v>344</v>
      </c>
      <c r="B1063" s="21" t="s">
        <v>345</v>
      </c>
      <c r="C1063" s="26" t="s">
        <v>21</v>
      </c>
      <c r="D1063" s="27" t="s">
        <v>22</v>
      </c>
      <c r="E1063" s="28">
        <v>3301</v>
      </c>
      <c r="F1063" s="18">
        <v>78.040000000000006</v>
      </c>
      <c r="G1063" s="18">
        <v>78.040000000000006</v>
      </c>
      <c r="H1063" s="98">
        <v>0</v>
      </c>
      <c r="I1063" s="18">
        <f t="shared" ref="I1063:I1126" si="51">+G1063+H1063</f>
        <v>78.040000000000006</v>
      </c>
      <c r="J1063" s="18">
        <f t="shared" ref="J1063:J1126" si="52">+I1063-F1063</f>
        <v>0</v>
      </c>
      <c r="K1063" s="96">
        <v>146</v>
      </c>
      <c r="L1063" s="19">
        <f t="shared" ref="L1063:L1126" si="53">+J1063*K1063</f>
        <v>0</v>
      </c>
      <c r="M1063">
        <v>0</v>
      </c>
    </row>
    <row r="1064" spans="1:13" x14ac:dyDescent="0.2">
      <c r="A1064" s="20" t="s">
        <v>344</v>
      </c>
      <c r="B1064" s="21" t="s">
        <v>345</v>
      </c>
      <c r="C1064" s="26" t="s">
        <v>23</v>
      </c>
      <c r="D1064" s="27" t="s">
        <v>24</v>
      </c>
      <c r="E1064" s="28">
        <v>3303</v>
      </c>
      <c r="F1064" s="18">
        <v>84.4</v>
      </c>
      <c r="G1064" s="18">
        <v>84.4</v>
      </c>
      <c r="H1064" s="98">
        <v>0</v>
      </c>
      <c r="I1064" s="18">
        <f t="shared" si="51"/>
        <v>84.4</v>
      </c>
      <c r="J1064" s="18">
        <f t="shared" si="52"/>
        <v>0</v>
      </c>
      <c r="K1064" s="96">
        <v>0</v>
      </c>
      <c r="L1064" s="19">
        <f t="shared" si="53"/>
        <v>0</v>
      </c>
    </row>
    <row r="1065" spans="1:13" x14ac:dyDescent="0.2">
      <c r="A1065" s="20" t="s">
        <v>344</v>
      </c>
      <c r="B1065" s="21" t="s">
        <v>345</v>
      </c>
      <c r="C1065" s="26" t="s">
        <v>25</v>
      </c>
      <c r="D1065" s="27" t="s">
        <v>26</v>
      </c>
      <c r="E1065" s="28">
        <v>3305</v>
      </c>
      <c r="F1065" s="18">
        <v>76.27</v>
      </c>
      <c r="G1065" s="18">
        <v>76.27</v>
      </c>
      <c r="H1065" s="98">
        <v>0</v>
      </c>
      <c r="I1065" s="18">
        <f t="shared" si="51"/>
        <v>76.27</v>
      </c>
      <c r="J1065" s="18">
        <f t="shared" si="52"/>
        <v>0</v>
      </c>
      <c r="K1065" s="96">
        <v>0</v>
      </c>
      <c r="L1065" s="19">
        <f t="shared" si="53"/>
        <v>0</v>
      </c>
    </row>
    <row r="1066" spans="1:13" x14ac:dyDescent="0.2">
      <c r="A1066" s="20" t="s">
        <v>344</v>
      </c>
      <c r="B1066" s="21" t="s">
        <v>345</v>
      </c>
      <c r="C1066" s="26" t="s">
        <v>27</v>
      </c>
      <c r="D1066" s="27" t="s">
        <v>28</v>
      </c>
      <c r="E1066" s="28">
        <v>3307</v>
      </c>
      <c r="F1066" s="18">
        <v>83.57</v>
      </c>
      <c r="G1066" s="18">
        <v>83.57</v>
      </c>
      <c r="H1066" s="98">
        <v>0</v>
      </c>
      <c r="I1066" s="18">
        <f t="shared" si="51"/>
        <v>83.57</v>
      </c>
      <c r="J1066" s="18">
        <f t="shared" si="52"/>
        <v>0</v>
      </c>
      <c r="K1066" s="96">
        <v>0</v>
      </c>
      <c r="L1066" s="19">
        <f t="shared" si="53"/>
        <v>0</v>
      </c>
    </row>
    <row r="1067" spans="1:13" x14ac:dyDescent="0.2">
      <c r="A1067" s="20" t="s">
        <v>344</v>
      </c>
      <c r="B1067" s="21" t="s">
        <v>345</v>
      </c>
      <c r="C1067" s="26" t="s">
        <v>29</v>
      </c>
      <c r="D1067" s="27" t="s">
        <v>30</v>
      </c>
      <c r="E1067" s="28">
        <v>3309</v>
      </c>
      <c r="F1067" s="18">
        <v>52.46</v>
      </c>
      <c r="G1067" s="18">
        <v>52.46</v>
      </c>
      <c r="H1067" s="98">
        <v>0</v>
      </c>
      <c r="I1067" s="18">
        <f t="shared" si="51"/>
        <v>52.46</v>
      </c>
      <c r="J1067" s="18">
        <f t="shared" si="52"/>
        <v>0</v>
      </c>
      <c r="K1067" s="96">
        <v>4122</v>
      </c>
      <c r="L1067" s="19">
        <f t="shared" si="53"/>
        <v>0</v>
      </c>
    </row>
    <row r="1068" spans="1:13" x14ac:dyDescent="0.2">
      <c r="A1068" s="20" t="s">
        <v>344</v>
      </c>
      <c r="B1068" s="21" t="s">
        <v>345</v>
      </c>
      <c r="C1068" s="26" t="s">
        <v>31</v>
      </c>
      <c r="D1068" s="27" t="s">
        <v>32</v>
      </c>
      <c r="E1068" s="28">
        <v>3311</v>
      </c>
      <c r="F1068" s="18">
        <v>66.349999999999994</v>
      </c>
      <c r="G1068" s="18">
        <v>66.349999999999994</v>
      </c>
      <c r="H1068" s="98">
        <v>0</v>
      </c>
      <c r="I1068" s="18">
        <f t="shared" si="51"/>
        <v>66.349999999999994</v>
      </c>
      <c r="J1068" s="18">
        <f t="shared" si="52"/>
        <v>0</v>
      </c>
      <c r="K1068" s="96">
        <v>452</v>
      </c>
      <c r="L1068" s="19">
        <f t="shared" si="53"/>
        <v>0</v>
      </c>
    </row>
    <row r="1069" spans="1:13" x14ac:dyDescent="0.2">
      <c r="A1069" s="20" t="s">
        <v>344</v>
      </c>
      <c r="B1069" s="21" t="s">
        <v>345</v>
      </c>
      <c r="C1069" s="26" t="s">
        <v>33</v>
      </c>
      <c r="D1069" s="27" t="s">
        <v>34</v>
      </c>
      <c r="E1069" s="28">
        <v>3313</v>
      </c>
      <c r="F1069" s="18">
        <v>70.45</v>
      </c>
      <c r="G1069" s="18">
        <v>70.45</v>
      </c>
      <c r="H1069" s="98">
        <v>0</v>
      </c>
      <c r="I1069" s="18">
        <f t="shared" si="51"/>
        <v>70.45</v>
      </c>
      <c r="J1069" s="18">
        <f t="shared" si="52"/>
        <v>0</v>
      </c>
      <c r="K1069" s="96">
        <v>0</v>
      </c>
      <c r="L1069" s="19">
        <f t="shared" si="53"/>
        <v>0</v>
      </c>
    </row>
    <row r="1070" spans="1:13" x14ac:dyDescent="0.2">
      <c r="A1070" s="20" t="s">
        <v>344</v>
      </c>
      <c r="B1070" s="21" t="s">
        <v>345</v>
      </c>
      <c r="C1070" s="26" t="s">
        <v>35</v>
      </c>
      <c r="D1070" s="27" t="s">
        <v>36</v>
      </c>
      <c r="E1070" s="28">
        <v>3315</v>
      </c>
      <c r="F1070" s="18">
        <v>79.989999999999995</v>
      </c>
      <c r="G1070" s="18">
        <v>79.989999999999995</v>
      </c>
      <c r="H1070" s="98">
        <v>0</v>
      </c>
      <c r="I1070" s="18">
        <f t="shared" si="51"/>
        <v>79.989999999999995</v>
      </c>
      <c r="J1070" s="18">
        <f t="shared" si="52"/>
        <v>0</v>
      </c>
      <c r="K1070" s="96">
        <v>0</v>
      </c>
      <c r="L1070" s="19">
        <f t="shared" si="53"/>
        <v>0</v>
      </c>
    </row>
    <row r="1071" spans="1:13" x14ac:dyDescent="0.2">
      <c r="A1071" s="20" t="s">
        <v>344</v>
      </c>
      <c r="B1071" s="21" t="s">
        <v>345</v>
      </c>
      <c r="C1071" s="26" t="s">
        <v>37</v>
      </c>
      <c r="D1071" s="27" t="s">
        <v>38</v>
      </c>
      <c r="E1071" s="28">
        <v>3317</v>
      </c>
      <c r="F1071" s="18">
        <v>52.07</v>
      </c>
      <c r="G1071" s="18">
        <v>52.07</v>
      </c>
      <c r="H1071" s="98">
        <v>0</v>
      </c>
      <c r="I1071" s="18">
        <f t="shared" si="51"/>
        <v>52.07</v>
      </c>
      <c r="J1071" s="18">
        <f t="shared" si="52"/>
        <v>0</v>
      </c>
      <c r="K1071" s="96">
        <v>0</v>
      </c>
      <c r="L1071" s="19">
        <f t="shared" si="53"/>
        <v>0</v>
      </c>
    </row>
    <row r="1072" spans="1:13" x14ac:dyDescent="0.2">
      <c r="A1072" s="20" t="s">
        <v>344</v>
      </c>
      <c r="B1072" s="21" t="s">
        <v>345</v>
      </c>
      <c r="C1072" s="26" t="s">
        <v>39</v>
      </c>
      <c r="D1072" s="27" t="s">
        <v>40</v>
      </c>
      <c r="E1072" s="28">
        <v>3319</v>
      </c>
      <c r="F1072" s="18">
        <v>61.84</v>
      </c>
      <c r="G1072" s="18">
        <v>61.84</v>
      </c>
      <c r="H1072" s="98">
        <v>0</v>
      </c>
      <c r="I1072" s="18">
        <f t="shared" si="51"/>
        <v>61.84</v>
      </c>
      <c r="J1072" s="18">
        <f t="shared" si="52"/>
        <v>0</v>
      </c>
      <c r="K1072" s="96">
        <v>8490</v>
      </c>
      <c r="L1072" s="19">
        <f t="shared" si="53"/>
        <v>0</v>
      </c>
    </row>
    <row r="1073" spans="1:13" x14ac:dyDescent="0.2">
      <c r="A1073" s="20" t="s">
        <v>344</v>
      </c>
      <c r="B1073" s="21" t="s">
        <v>345</v>
      </c>
      <c r="C1073" s="26" t="s">
        <v>41</v>
      </c>
      <c r="D1073" s="27" t="s">
        <v>42</v>
      </c>
      <c r="E1073" s="28">
        <v>3321</v>
      </c>
      <c r="F1073" s="18">
        <v>68.260000000000005</v>
      </c>
      <c r="G1073" s="18">
        <v>68.260000000000005</v>
      </c>
      <c r="H1073" s="98">
        <v>0</v>
      </c>
      <c r="I1073" s="18">
        <f t="shared" si="51"/>
        <v>68.260000000000005</v>
      </c>
      <c r="J1073" s="18">
        <f t="shared" si="52"/>
        <v>0</v>
      </c>
      <c r="K1073" s="96">
        <v>960</v>
      </c>
      <c r="L1073" s="19">
        <f t="shared" si="53"/>
        <v>0</v>
      </c>
    </row>
    <row r="1074" spans="1:13" x14ac:dyDescent="0.2">
      <c r="A1074" s="20" t="s">
        <v>344</v>
      </c>
      <c r="B1074" s="21" t="s">
        <v>345</v>
      </c>
      <c r="C1074" s="26" t="s">
        <v>43</v>
      </c>
      <c r="D1074" s="27" t="s">
        <v>44</v>
      </c>
      <c r="E1074" s="28">
        <v>3323</v>
      </c>
      <c r="F1074" s="18">
        <v>44.7</v>
      </c>
      <c r="G1074" s="18">
        <v>44.7</v>
      </c>
      <c r="H1074" s="98">
        <v>0</v>
      </c>
      <c r="I1074" s="18">
        <f t="shared" si="51"/>
        <v>44.7</v>
      </c>
      <c r="J1074" s="18">
        <f t="shared" si="52"/>
        <v>0</v>
      </c>
      <c r="K1074" s="96">
        <v>0</v>
      </c>
      <c r="L1074" s="19">
        <f t="shared" si="53"/>
        <v>0</v>
      </c>
    </row>
    <row r="1075" spans="1:13" x14ac:dyDescent="0.2">
      <c r="A1075" s="20" t="s">
        <v>344</v>
      </c>
      <c r="B1075" s="21" t="s">
        <v>345</v>
      </c>
      <c r="C1075" s="26" t="s">
        <v>45</v>
      </c>
      <c r="D1075" s="27" t="s">
        <v>46</v>
      </c>
      <c r="E1075" s="28">
        <v>3325</v>
      </c>
      <c r="F1075" s="18">
        <v>56.07</v>
      </c>
      <c r="G1075" s="18">
        <v>56.07</v>
      </c>
      <c r="H1075" s="98">
        <v>0</v>
      </c>
      <c r="I1075" s="18">
        <f t="shared" si="51"/>
        <v>56.07</v>
      </c>
      <c r="J1075" s="18">
        <f t="shared" si="52"/>
        <v>0</v>
      </c>
      <c r="K1075" s="96">
        <v>7015</v>
      </c>
      <c r="L1075" s="19">
        <f t="shared" si="53"/>
        <v>0</v>
      </c>
    </row>
    <row r="1076" spans="1:13" x14ac:dyDescent="0.2">
      <c r="A1076" s="20" t="s">
        <v>344</v>
      </c>
      <c r="B1076" s="21" t="s">
        <v>345</v>
      </c>
      <c r="C1076" s="26" t="s">
        <v>47</v>
      </c>
      <c r="D1076" s="27" t="s">
        <v>48</v>
      </c>
      <c r="E1076" s="28">
        <v>3327</v>
      </c>
      <c r="F1076" s="18">
        <v>61.84</v>
      </c>
      <c r="G1076" s="18">
        <v>61.84</v>
      </c>
      <c r="H1076" s="98">
        <v>0</v>
      </c>
      <c r="I1076" s="18">
        <f t="shared" si="51"/>
        <v>61.84</v>
      </c>
      <c r="J1076" s="18">
        <f t="shared" si="52"/>
        <v>0</v>
      </c>
      <c r="K1076" s="96">
        <v>168</v>
      </c>
      <c r="L1076" s="19">
        <f t="shared" si="53"/>
        <v>0</v>
      </c>
    </row>
    <row r="1077" spans="1:13" x14ac:dyDescent="0.2">
      <c r="A1077" s="20" t="s">
        <v>344</v>
      </c>
      <c r="B1077" s="21" t="s">
        <v>345</v>
      </c>
      <c r="C1077" s="26" t="s">
        <v>49</v>
      </c>
      <c r="D1077" s="27" t="s">
        <v>50</v>
      </c>
      <c r="E1077" s="28">
        <v>3329</v>
      </c>
      <c r="F1077" s="18">
        <v>65.94</v>
      </c>
      <c r="G1077" s="18">
        <v>65.94</v>
      </c>
      <c r="H1077" s="98">
        <v>0</v>
      </c>
      <c r="I1077" s="18">
        <f t="shared" si="51"/>
        <v>65.94</v>
      </c>
      <c r="J1077" s="18">
        <f t="shared" si="52"/>
        <v>0</v>
      </c>
      <c r="K1077" s="96">
        <v>0</v>
      </c>
      <c r="L1077" s="19">
        <f t="shared" si="53"/>
        <v>0</v>
      </c>
    </row>
    <row r="1078" spans="1:13" x14ac:dyDescent="0.2">
      <c r="A1078" s="20" t="s">
        <v>344</v>
      </c>
      <c r="B1078" s="21" t="s">
        <v>345</v>
      </c>
      <c r="C1078" s="29" t="s">
        <v>51</v>
      </c>
      <c r="D1078" s="30" t="s">
        <v>52</v>
      </c>
      <c r="E1078" s="28">
        <v>3331</v>
      </c>
      <c r="F1078" s="18">
        <v>72.83</v>
      </c>
      <c r="G1078" s="18">
        <v>72.83</v>
      </c>
      <c r="H1078" s="98">
        <v>0</v>
      </c>
      <c r="I1078" s="18">
        <f t="shared" si="51"/>
        <v>72.83</v>
      </c>
      <c r="J1078" s="18">
        <f t="shared" si="52"/>
        <v>0</v>
      </c>
      <c r="K1078" s="96">
        <v>0</v>
      </c>
      <c r="L1078" s="19">
        <f t="shared" si="53"/>
        <v>0</v>
      </c>
    </row>
    <row r="1079" spans="1:13" x14ac:dyDescent="0.2">
      <c r="A1079" s="20" t="s">
        <v>203</v>
      </c>
      <c r="B1079" s="21" t="s">
        <v>204</v>
      </c>
      <c r="C1079" s="26" t="s">
        <v>21</v>
      </c>
      <c r="D1079" s="27" t="s">
        <v>22</v>
      </c>
      <c r="E1079" s="28">
        <v>3301</v>
      </c>
      <c r="F1079" s="18">
        <v>127.29</v>
      </c>
      <c r="G1079" s="18">
        <v>126.2</v>
      </c>
      <c r="H1079" s="98">
        <v>0</v>
      </c>
      <c r="I1079" s="18">
        <f t="shared" si="51"/>
        <v>126.2</v>
      </c>
      <c r="J1079" s="18">
        <f t="shared" si="52"/>
        <v>-1.0900000000000034</v>
      </c>
      <c r="K1079" s="96">
        <v>13813</v>
      </c>
      <c r="L1079" s="18">
        <f t="shared" si="53"/>
        <v>-15056.170000000047</v>
      </c>
      <c r="M1079" s="40">
        <v>-69270.590000000215</v>
      </c>
    </row>
    <row r="1080" spans="1:13" x14ac:dyDescent="0.2">
      <c r="A1080" s="20" t="s">
        <v>203</v>
      </c>
      <c r="B1080" s="21" t="s">
        <v>204</v>
      </c>
      <c r="C1080" s="26" t="s">
        <v>23</v>
      </c>
      <c r="D1080" s="27" t="s">
        <v>24</v>
      </c>
      <c r="E1080" s="28">
        <v>3303</v>
      </c>
      <c r="F1080" s="18">
        <v>139.08000000000001</v>
      </c>
      <c r="G1080" s="18">
        <v>137.99</v>
      </c>
      <c r="H1080" s="98">
        <v>0</v>
      </c>
      <c r="I1080" s="18">
        <f t="shared" si="51"/>
        <v>137.99</v>
      </c>
      <c r="J1080" s="18">
        <f t="shared" si="52"/>
        <v>-1.0900000000000034</v>
      </c>
      <c r="K1080" s="96">
        <v>970</v>
      </c>
      <c r="L1080" s="18">
        <f t="shared" si="53"/>
        <v>-1057.3000000000034</v>
      </c>
    </row>
    <row r="1081" spans="1:13" x14ac:dyDescent="0.2">
      <c r="A1081" s="20" t="s">
        <v>203</v>
      </c>
      <c r="B1081" s="21" t="s">
        <v>204</v>
      </c>
      <c r="C1081" s="26" t="s">
        <v>25</v>
      </c>
      <c r="D1081" s="27" t="s">
        <v>26</v>
      </c>
      <c r="E1081" s="28">
        <v>3305</v>
      </c>
      <c r="F1081" s="18">
        <v>124.22</v>
      </c>
      <c r="G1081" s="18">
        <v>123.13</v>
      </c>
      <c r="H1081" s="98">
        <v>0</v>
      </c>
      <c r="I1081" s="18">
        <f t="shared" si="51"/>
        <v>123.13</v>
      </c>
      <c r="J1081" s="18">
        <f t="shared" si="52"/>
        <v>-1.0900000000000034</v>
      </c>
      <c r="K1081" s="96">
        <v>0</v>
      </c>
      <c r="L1081" s="18">
        <f t="shared" si="53"/>
        <v>0</v>
      </c>
    </row>
    <row r="1082" spans="1:13" x14ac:dyDescent="0.2">
      <c r="A1082" s="20" t="s">
        <v>203</v>
      </c>
      <c r="B1082" s="21" t="s">
        <v>204</v>
      </c>
      <c r="C1082" s="26" t="s">
        <v>27</v>
      </c>
      <c r="D1082" s="27" t="s">
        <v>28</v>
      </c>
      <c r="E1082" s="28">
        <v>3307</v>
      </c>
      <c r="F1082" s="18">
        <v>136.01</v>
      </c>
      <c r="G1082" s="18">
        <v>134.91999999999999</v>
      </c>
      <c r="H1082" s="98">
        <v>0</v>
      </c>
      <c r="I1082" s="18">
        <f t="shared" si="51"/>
        <v>134.91999999999999</v>
      </c>
      <c r="J1082" s="18">
        <f t="shared" si="52"/>
        <v>-1.0900000000000034</v>
      </c>
      <c r="K1082" s="96">
        <v>0</v>
      </c>
      <c r="L1082" s="18">
        <f t="shared" si="53"/>
        <v>0</v>
      </c>
    </row>
    <row r="1083" spans="1:13" x14ac:dyDescent="0.2">
      <c r="A1083" s="20" t="s">
        <v>203</v>
      </c>
      <c r="B1083" s="21" t="s">
        <v>204</v>
      </c>
      <c r="C1083" s="26" t="s">
        <v>29</v>
      </c>
      <c r="D1083" s="27" t="s">
        <v>30</v>
      </c>
      <c r="E1083" s="28">
        <v>3309</v>
      </c>
      <c r="F1083" s="18">
        <v>81.33</v>
      </c>
      <c r="G1083" s="18">
        <v>80.239999999999995</v>
      </c>
      <c r="H1083" s="98">
        <v>0</v>
      </c>
      <c r="I1083" s="18">
        <f t="shared" si="51"/>
        <v>80.239999999999995</v>
      </c>
      <c r="J1083" s="18">
        <f t="shared" si="52"/>
        <v>-1.0900000000000034</v>
      </c>
      <c r="K1083" s="96">
        <v>4299</v>
      </c>
      <c r="L1083" s="18">
        <f t="shared" si="53"/>
        <v>-4685.9100000000144</v>
      </c>
    </row>
    <row r="1084" spans="1:13" x14ac:dyDescent="0.2">
      <c r="A1084" s="20" t="s">
        <v>203</v>
      </c>
      <c r="B1084" s="21" t="s">
        <v>204</v>
      </c>
      <c r="C1084" s="26" t="s">
        <v>31</v>
      </c>
      <c r="D1084" s="27" t="s">
        <v>32</v>
      </c>
      <c r="E1084" s="28">
        <v>3311</v>
      </c>
      <c r="F1084" s="18">
        <v>106.9</v>
      </c>
      <c r="G1084" s="18">
        <v>105.81</v>
      </c>
      <c r="H1084" s="98">
        <v>0</v>
      </c>
      <c r="I1084" s="18">
        <f t="shared" si="51"/>
        <v>105.81</v>
      </c>
      <c r="J1084" s="18">
        <f t="shared" si="52"/>
        <v>-1.0900000000000034</v>
      </c>
      <c r="K1084" s="96">
        <v>1921</v>
      </c>
      <c r="L1084" s="18">
        <f t="shared" si="53"/>
        <v>-2093.8900000000067</v>
      </c>
    </row>
    <row r="1085" spans="1:13" x14ac:dyDescent="0.2">
      <c r="A1085" s="20" t="s">
        <v>203</v>
      </c>
      <c r="B1085" s="21" t="s">
        <v>204</v>
      </c>
      <c r="C1085" s="26" t="s">
        <v>33</v>
      </c>
      <c r="D1085" s="27" t="s">
        <v>34</v>
      </c>
      <c r="E1085" s="28">
        <v>3313</v>
      </c>
      <c r="F1085" s="18">
        <v>114.27000000000001</v>
      </c>
      <c r="G1085" s="18">
        <v>113.18</v>
      </c>
      <c r="H1085" s="98">
        <v>0</v>
      </c>
      <c r="I1085" s="18">
        <f t="shared" si="51"/>
        <v>113.18</v>
      </c>
      <c r="J1085" s="18">
        <f t="shared" si="52"/>
        <v>-1.0900000000000034</v>
      </c>
      <c r="K1085" s="96">
        <v>306</v>
      </c>
      <c r="L1085" s="18">
        <f t="shared" si="53"/>
        <v>-333.54000000000104</v>
      </c>
    </row>
    <row r="1086" spans="1:13" x14ac:dyDescent="0.2">
      <c r="A1086" s="20" t="s">
        <v>203</v>
      </c>
      <c r="B1086" s="21" t="s">
        <v>204</v>
      </c>
      <c r="C1086" s="26" t="s">
        <v>35</v>
      </c>
      <c r="D1086" s="27" t="s">
        <v>36</v>
      </c>
      <c r="E1086" s="28">
        <v>3315</v>
      </c>
      <c r="F1086" s="18">
        <v>131.16</v>
      </c>
      <c r="G1086" s="18">
        <v>130.07</v>
      </c>
      <c r="H1086" s="98">
        <v>0</v>
      </c>
      <c r="I1086" s="18">
        <f t="shared" si="51"/>
        <v>130.07</v>
      </c>
      <c r="J1086" s="18">
        <f t="shared" si="52"/>
        <v>-1.0900000000000034</v>
      </c>
      <c r="K1086" s="96">
        <v>890</v>
      </c>
      <c r="L1086" s="18">
        <f t="shared" si="53"/>
        <v>-970.10000000000309</v>
      </c>
    </row>
    <row r="1087" spans="1:13" x14ac:dyDescent="0.2">
      <c r="A1087" s="20" t="s">
        <v>203</v>
      </c>
      <c r="B1087" s="21" t="s">
        <v>204</v>
      </c>
      <c r="C1087" s="26" t="s">
        <v>37</v>
      </c>
      <c r="D1087" s="27" t="s">
        <v>38</v>
      </c>
      <c r="E1087" s="28">
        <v>3317</v>
      </c>
      <c r="F1087" s="18">
        <v>80.820000000000007</v>
      </c>
      <c r="G1087" s="18">
        <v>79.73</v>
      </c>
      <c r="H1087" s="98">
        <v>0</v>
      </c>
      <c r="I1087" s="18">
        <f t="shared" si="51"/>
        <v>79.73</v>
      </c>
      <c r="J1087" s="18">
        <f t="shared" si="52"/>
        <v>-1.0900000000000034</v>
      </c>
      <c r="K1087" s="96">
        <v>0</v>
      </c>
      <c r="L1087" s="18">
        <f t="shared" si="53"/>
        <v>0</v>
      </c>
    </row>
    <row r="1088" spans="1:13" x14ac:dyDescent="0.2">
      <c r="A1088" s="20" t="s">
        <v>203</v>
      </c>
      <c r="B1088" s="21" t="s">
        <v>204</v>
      </c>
      <c r="C1088" s="26" t="s">
        <v>39</v>
      </c>
      <c r="D1088" s="27" t="s">
        <v>40</v>
      </c>
      <c r="E1088" s="28">
        <v>3319</v>
      </c>
      <c r="F1088" s="18">
        <v>98.98</v>
      </c>
      <c r="G1088" s="18">
        <v>97.89</v>
      </c>
      <c r="H1088" s="98">
        <v>0</v>
      </c>
      <c r="I1088" s="18">
        <f t="shared" si="51"/>
        <v>97.89</v>
      </c>
      <c r="J1088" s="18">
        <f t="shared" si="52"/>
        <v>-1.0900000000000034</v>
      </c>
      <c r="K1088" s="96">
        <v>20011</v>
      </c>
      <c r="L1088" s="18">
        <f t="shared" si="53"/>
        <v>-21811.990000000067</v>
      </c>
    </row>
    <row r="1089" spans="1:13" x14ac:dyDescent="0.2">
      <c r="A1089" s="20" t="s">
        <v>203</v>
      </c>
      <c r="B1089" s="21" t="s">
        <v>204</v>
      </c>
      <c r="C1089" s="26" t="s">
        <v>41</v>
      </c>
      <c r="D1089" s="27" t="s">
        <v>42</v>
      </c>
      <c r="E1089" s="28">
        <v>3321</v>
      </c>
      <c r="F1089" s="18">
        <v>110.72</v>
      </c>
      <c r="G1089" s="18">
        <v>109.63</v>
      </c>
      <c r="H1089" s="98">
        <v>0</v>
      </c>
      <c r="I1089" s="18">
        <f t="shared" si="51"/>
        <v>109.63</v>
      </c>
      <c r="J1089" s="18">
        <f t="shared" si="52"/>
        <v>-1.0900000000000034</v>
      </c>
      <c r="K1089" s="96">
        <v>1651</v>
      </c>
      <c r="L1089" s="18">
        <f t="shared" si="53"/>
        <v>-1799.5900000000056</v>
      </c>
    </row>
    <row r="1090" spans="1:13" x14ac:dyDescent="0.2">
      <c r="A1090" s="20" t="s">
        <v>203</v>
      </c>
      <c r="B1090" s="21" t="s">
        <v>204</v>
      </c>
      <c r="C1090" s="26" t="s">
        <v>43</v>
      </c>
      <c r="D1090" s="27" t="s">
        <v>44</v>
      </c>
      <c r="E1090" s="28">
        <v>3323</v>
      </c>
      <c r="F1090" s="18">
        <v>67.820000000000007</v>
      </c>
      <c r="G1090" s="18">
        <v>66.73</v>
      </c>
      <c r="H1090" s="98">
        <v>0</v>
      </c>
      <c r="I1090" s="18">
        <f t="shared" si="51"/>
        <v>66.73</v>
      </c>
      <c r="J1090" s="18">
        <f t="shared" si="52"/>
        <v>-1.0900000000000034</v>
      </c>
      <c r="K1090" s="96">
        <v>52</v>
      </c>
      <c r="L1090" s="18">
        <f t="shared" si="53"/>
        <v>-56.680000000000177</v>
      </c>
    </row>
    <row r="1091" spans="1:13" x14ac:dyDescent="0.2">
      <c r="A1091" s="20" t="s">
        <v>203</v>
      </c>
      <c r="B1091" s="21" t="s">
        <v>204</v>
      </c>
      <c r="C1091" s="26" t="s">
        <v>45</v>
      </c>
      <c r="D1091" s="27" t="s">
        <v>46</v>
      </c>
      <c r="E1091" s="28">
        <v>3325</v>
      </c>
      <c r="F1091" s="18">
        <v>88.34</v>
      </c>
      <c r="G1091" s="18">
        <v>87.25</v>
      </c>
      <c r="H1091" s="98">
        <v>0</v>
      </c>
      <c r="I1091" s="18">
        <f t="shared" si="51"/>
        <v>87.25</v>
      </c>
      <c r="J1091" s="18">
        <f t="shared" si="52"/>
        <v>-1.0900000000000034</v>
      </c>
      <c r="K1091" s="96">
        <v>17653</v>
      </c>
      <c r="L1091" s="18">
        <f t="shared" si="53"/>
        <v>-19241.770000000059</v>
      </c>
    </row>
    <row r="1092" spans="1:13" x14ac:dyDescent="0.2">
      <c r="A1092" s="20" t="s">
        <v>203</v>
      </c>
      <c r="B1092" s="21" t="s">
        <v>204</v>
      </c>
      <c r="C1092" s="26" t="s">
        <v>47</v>
      </c>
      <c r="D1092" s="27" t="s">
        <v>48</v>
      </c>
      <c r="E1092" s="28">
        <v>3327</v>
      </c>
      <c r="F1092" s="18">
        <v>98.98</v>
      </c>
      <c r="G1092" s="18">
        <v>97.89</v>
      </c>
      <c r="H1092" s="98">
        <v>0</v>
      </c>
      <c r="I1092" s="18">
        <f t="shared" si="51"/>
        <v>97.89</v>
      </c>
      <c r="J1092" s="18">
        <f t="shared" si="52"/>
        <v>-1.0900000000000034</v>
      </c>
      <c r="K1092" s="96">
        <v>1376</v>
      </c>
      <c r="L1092" s="18">
        <f t="shared" si="53"/>
        <v>-1499.8400000000047</v>
      </c>
    </row>
    <row r="1093" spans="1:13" x14ac:dyDescent="0.2">
      <c r="A1093" s="20" t="s">
        <v>203</v>
      </c>
      <c r="B1093" s="21" t="s">
        <v>204</v>
      </c>
      <c r="C1093" s="26" t="s">
        <v>49</v>
      </c>
      <c r="D1093" s="27" t="s">
        <v>50</v>
      </c>
      <c r="E1093" s="28">
        <v>3329</v>
      </c>
      <c r="F1093" s="18">
        <v>106.42</v>
      </c>
      <c r="G1093" s="18">
        <v>105.33</v>
      </c>
      <c r="H1093" s="98">
        <v>0</v>
      </c>
      <c r="I1093" s="18">
        <f t="shared" si="51"/>
        <v>105.33</v>
      </c>
      <c r="J1093" s="18">
        <f t="shared" si="52"/>
        <v>-1.0900000000000034</v>
      </c>
      <c r="K1093" s="96">
        <v>438</v>
      </c>
      <c r="L1093" s="18">
        <f t="shared" si="53"/>
        <v>-477.42000000000149</v>
      </c>
    </row>
    <row r="1094" spans="1:13" x14ac:dyDescent="0.2">
      <c r="A1094" s="20" t="s">
        <v>203</v>
      </c>
      <c r="B1094" s="21" t="s">
        <v>204</v>
      </c>
      <c r="C1094" s="29" t="s">
        <v>51</v>
      </c>
      <c r="D1094" s="30" t="s">
        <v>52</v>
      </c>
      <c r="E1094" s="28">
        <v>3331</v>
      </c>
      <c r="F1094" s="18">
        <v>119.33</v>
      </c>
      <c r="G1094" s="18">
        <v>118.24</v>
      </c>
      <c r="H1094" s="98">
        <v>0</v>
      </c>
      <c r="I1094" s="18">
        <f t="shared" si="51"/>
        <v>118.24</v>
      </c>
      <c r="J1094" s="18">
        <f t="shared" si="52"/>
        <v>-1.0900000000000034</v>
      </c>
      <c r="K1094" s="96">
        <v>171</v>
      </c>
      <c r="L1094" s="18">
        <f t="shared" si="53"/>
        <v>-186.39000000000058</v>
      </c>
    </row>
    <row r="1095" spans="1:13" x14ac:dyDescent="0.2">
      <c r="A1095" s="12" t="s">
        <v>74</v>
      </c>
      <c r="B1095" s="21" t="s">
        <v>75</v>
      </c>
      <c r="C1095" s="26" t="s">
        <v>21</v>
      </c>
      <c r="D1095" s="27" t="s">
        <v>22</v>
      </c>
      <c r="E1095" s="28">
        <v>3301</v>
      </c>
      <c r="F1095" s="18">
        <v>139.29</v>
      </c>
      <c r="G1095" s="18">
        <v>136.03220485021887</v>
      </c>
      <c r="H1095" s="98">
        <v>0.83192593917412561</v>
      </c>
      <c r="I1095" s="18">
        <f t="shared" si="51"/>
        <v>136.86413078939299</v>
      </c>
      <c r="J1095" s="18">
        <f t="shared" si="52"/>
        <v>-2.4258692106070043</v>
      </c>
      <c r="K1095" s="96">
        <v>948</v>
      </c>
      <c r="L1095" s="18">
        <f t="shared" si="53"/>
        <v>-2299.7240116554403</v>
      </c>
      <c r="M1095" s="40">
        <v>-85361.485782838296</v>
      </c>
    </row>
    <row r="1096" spans="1:13" x14ac:dyDescent="0.2">
      <c r="A1096" s="12" t="s">
        <v>74</v>
      </c>
      <c r="B1096" s="21" t="s">
        <v>75</v>
      </c>
      <c r="C1096" s="26" t="s">
        <v>23</v>
      </c>
      <c r="D1096" s="27" t="s">
        <v>24</v>
      </c>
      <c r="E1096" s="28">
        <v>3303</v>
      </c>
      <c r="F1096" s="18">
        <v>151.87</v>
      </c>
      <c r="G1096" s="18">
        <v>148.61220485021889</v>
      </c>
      <c r="H1096" s="98">
        <v>0.83192593917412561</v>
      </c>
      <c r="I1096" s="18">
        <f t="shared" si="51"/>
        <v>149.444130789393</v>
      </c>
      <c r="J1096" s="18">
        <f t="shared" si="52"/>
        <v>-2.4258692106070043</v>
      </c>
      <c r="K1096" s="96">
        <v>0</v>
      </c>
      <c r="L1096" s="18">
        <f t="shared" si="53"/>
        <v>0</v>
      </c>
    </row>
    <row r="1097" spans="1:13" x14ac:dyDescent="0.2">
      <c r="A1097" s="12" t="s">
        <v>74</v>
      </c>
      <c r="B1097" s="21" t="s">
        <v>75</v>
      </c>
      <c r="C1097" s="26" t="s">
        <v>25</v>
      </c>
      <c r="D1097" s="27" t="s">
        <v>26</v>
      </c>
      <c r="E1097" s="28">
        <v>3305</v>
      </c>
      <c r="F1097" s="18">
        <v>136.03</v>
      </c>
      <c r="G1097" s="18">
        <v>132.77220485021888</v>
      </c>
      <c r="H1097" s="98">
        <v>0.83192593917412561</v>
      </c>
      <c r="I1097" s="18">
        <f t="shared" si="51"/>
        <v>133.604130789393</v>
      </c>
      <c r="J1097" s="18">
        <f t="shared" si="52"/>
        <v>-2.4258692106070043</v>
      </c>
      <c r="K1097" s="96">
        <v>0</v>
      </c>
      <c r="L1097" s="18">
        <f t="shared" si="53"/>
        <v>0</v>
      </c>
    </row>
    <row r="1098" spans="1:13" x14ac:dyDescent="0.2">
      <c r="A1098" s="12" t="s">
        <v>74</v>
      </c>
      <c r="B1098" s="21" t="s">
        <v>75</v>
      </c>
      <c r="C1098" s="26" t="s">
        <v>27</v>
      </c>
      <c r="D1098" s="27" t="s">
        <v>28</v>
      </c>
      <c r="E1098" s="28">
        <v>3307</v>
      </c>
      <c r="F1098" s="18">
        <v>148.6</v>
      </c>
      <c r="G1098" s="18">
        <v>145.34220485021888</v>
      </c>
      <c r="H1098" s="98">
        <v>0.83192593917412561</v>
      </c>
      <c r="I1098" s="18">
        <f t="shared" si="51"/>
        <v>146.17413078939299</v>
      </c>
      <c r="J1098" s="18">
        <f t="shared" si="52"/>
        <v>-2.4258692106070043</v>
      </c>
      <c r="K1098" s="96">
        <v>0</v>
      </c>
      <c r="L1098" s="18">
        <f t="shared" si="53"/>
        <v>0</v>
      </c>
    </row>
    <row r="1099" spans="1:13" x14ac:dyDescent="0.2">
      <c r="A1099" s="12" t="s">
        <v>74</v>
      </c>
      <c r="B1099" s="21" t="s">
        <v>75</v>
      </c>
      <c r="C1099" s="26" t="s">
        <v>29</v>
      </c>
      <c r="D1099" s="27" t="s">
        <v>30</v>
      </c>
      <c r="E1099" s="28">
        <v>3309</v>
      </c>
      <c r="F1099" s="18">
        <v>90.26</v>
      </c>
      <c r="G1099" s="18">
        <v>87.002204850218902</v>
      </c>
      <c r="H1099" s="98">
        <v>0.83192593917412561</v>
      </c>
      <c r="I1099" s="18">
        <f t="shared" si="51"/>
        <v>87.834130789393029</v>
      </c>
      <c r="J1099" s="18">
        <f t="shared" si="52"/>
        <v>-2.4258692106069759</v>
      </c>
      <c r="K1099" s="96">
        <v>2337</v>
      </c>
      <c r="L1099" s="18">
        <f t="shared" si="53"/>
        <v>-5669.2563451885026</v>
      </c>
    </row>
    <row r="1100" spans="1:13" x14ac:dyDescent="0.2">
      <c r="A1100" s="12" t="s">
        <v>74</v>
      </c>
      <c r="B1100" s="21" t="s">
        <v>75</v>
      </c>
      <c r="C1100" s="26" t="s">
        <v>31</v>
      </c>
      <c r="D1100" s="27" t="s">
        <v>32</v>
      </c>
      <c r="E1100" s="28">
        <v>3311</v>
      </c>
      <c r="F1100" s="18">
        <v>117.54</v>
      </c>
      <c r="G1100" s="18">
        <v>114.2822048502189</v>
      </c>
      <c r="H1100" s="98">
        <v>0.83192593917412561</v>
      </c>
      <c r="I1100" s="18">
        <f t="shared" si="51"/>
        <v>115.11413078939303</v>
      </c>
      <c r="J1100" s="18">
        <f t="shared" si="52"/>
        <v>-2.4258692106069759</v>
      </c>
      <c r="K1100" s="96">
        <v>1386</v>
      </c>
      <c r="L1100" s="18">
        <f t="shared" si="53"/>
        <v>-3362.2547259012686</v>
      </c>
    </row>
    <row r="1101" spans="1:13" x14ac:dyDescent="0.2">
      <c r="A1101" s="12" t="s">
        <v>74</v>
      </c>
      <c r="B1101" s="21" t="s">
        <v>75</v>
      </c>
      <c r="C1101" s="26" t="s">
        <v>33</v>
      </c>
      <c r="D1101" s="27" t="s">
        <v>34</v>
      </c>
      <c r="E1101" s="28">
        <v>3313</v>
      </c>
      <c r="F1101" s="18">
        <v>125.39</v>
      </c>
      <c r="G1101" s="18">
        <v>122.1322048502189</v>
      </c>
      <c r="H1101" s="98">
        <v>0.83192593917412561</v>
      </c>
      <c r="I1101" s="18">
        <f t="shared" si="51"/>
        <v>122.96413078939302</v>
      </c>
      <c r="J1101" s="18">
        <f t="shared" si="52"/>
        <v>-2.4258692106069759</v>
      </c>
      <c r="K1101" s="96">
        <v>118</v>
      </c>
      <c r="L1101" s="18">
        <f t="shared" si="53"/>
        <v>-286.25256685162316</v>
      </c>
    </row>
    <row r="1102" spans="1:13" x14ac:dyDescent="0.2">
      <c r="A1102" s="12" t="s">
        <v>74</v>
      </c>
      <c r="B1102" s="21" t="s">
        <v>75</v>
      </c>
      <c r="C1102" s="26" t="s">
        <v>35</v>
      </c>
      <c r="D1102" s="27" t="s">
        <v>36</v>
      </c>
      <c r="E1102" s="28">
        <v>3315</v>
      </c>
      <c r="F1102" s="18">
        <v>143.41</v>
      </c>
      <c r="G1102" s="18">
        <v>140.15220485021888</v>
      </c>
      <c r="H1102" s="98">
        <v>0.83192593917412561</v>
      </c>
      <c r="I1102" s="18">
        <f t="shared" si="51"/>
        <v>140.98413078939299</v>
      </c>
      <c r="J1102" s="18">
        <f t="shared" si="52"/>
        <v>-2.4258692106070043</v>
      </c>
      <c r="K1102" s="96">
        <v>0</v>
      </c>
      <c r="L1102" s="18">
        <f t="shared" si="53"/>
        <v>0</v>
      </c>
    </row>
    <row r="1103" spans="1:13" x14ac:dyDescent="0.2">
      <c r="A1103" s="12" t="s">
        <v>74</v>
      </c>
      <c r="B1103" s="21" t="s">
        <v>75</v>
      </c>
      <c r="C1103" s="26" t="s">
        <v>37</v>
      </c>
      <c r="D1103" s="27" t="s">
        <v>38</v>
      </c>
      <c r="E1103" s="28">
        <v>3317</v>
      </c>
      <c r="F1103" s="18">
        <v>89.72</v>
      </c>
      <c r="G1103" s="18">
        <v>86.462204850218896</v>
      </c>
      <c r="H1103" s="98">
        <v>0.83192593917412561</v>
      </c>
      <c r="I1103" s="18">
        <f t="shared" si="51"/>
        <v>87.294130789393023</v>
      </c>
      <c r="J1103" s="18">
        <f t="shared" si="52"/>
        <v>-2.4258692106069759</v>
      </c>
      <c r="K1103" s="96">
        <v>180</v>
      </c>
      <c r="L1103" s="18">
        <f t="shared" si="53"/>
        <v>-436.65645790925566</v>
      </c>
    </row>
    <row r="1104" spans="1:13" x14ac:dyDescent="0.2">
      <c r="A1104" s="12" t="s">
        <v>74</v>
      </c>
      <c r="B1104" s="21" t="s">
        <v>75</v>
      </c>
      <c r="C1104" s="26" t="s">
        <v>39</v>
      </c>
      <c r="D1104" s="27" t="s">
        <v>40</v>
      </c>
      <c r="E1104" s="28">
        <v>3319</v>
      </c>
      <c r="F1104" s="18">
        <v>109.08</v>
      </c>
      <c r="G1104" s="18">
        <v>105.8222048502189</v>
      </c>
      <c r="H1104" s="98">
        <v>0.83192593917412561</v>
      </c>
      <c r="I1104" s="18">
        <f t="shared" si="51"/>
        <v>106.65413078939302</v>
      </c>
      <c r="J1104" s="18">
        <f t="shared" si="52"/>
        <v>-2.4258692106069759</v>
      </c>
      <c r="K1104" s="96">
        <v>6638</v>
      </c>
      <c r="L1104" s="18">
        <f t="shared" si="53"/>
        <v>-16102.919820009107</v>
      </c>
    </row>
    <row r="1105" spans="1:13" x14ac:dyDescent="0.2">
      <c r="A1105" s="12" t="s">
        <v>74</v>
      </c>
      <c r="B1105" s="21" t="s">
        <v>75</v>
      </c>
      <c r="C1105" s="26" t="s">
        <v>41</v>
      </c>
      <c r="D1105" s="27" t="s">
        <v>42</v>
      </c>
      <c r="E1105" s="28">
        <v>3321</v>
      </c>
      <c r="F1105" s="18">
        <v>121.6</v>
      </c>
      <c r="G1105" s="18">
        <v>118.34220485021889</v>
      </c>
      <c r="H1105" s="98">
        <v>0.83192593917412561</v>
      </c>
      <c r="I1105" s="18">
        <f t="shared" si="51"/>
        <v>119.17413078939302</v>
      </c>
      <c r="J1105" s="18">
        <f t="shared" si="52"/>
        <v>-2.4258692106069759</v>
      </c>
      <c r="K1105" s="96">
        <v>4117</v>
      </c>
      <c r="L1105" s="18">
        <f t="shared" si="53"/>
        <v>-9987.3035400689205</v>
      </c>
    </row>
    <row r="1106" spans="1:13" x14ac:dyDescent="0.2">
      <c r="A1106" s="12" t="s">
        <v>74</v>
      </c>
      <c r="B1106" s="21" t="s">
        <v>75</v>
      </c>
      <c r="C1106" s="26" t="s">
        <v>43</v>
      </c>
      <c r="D1106" s="27" t="s">
        <v>44</v>
      </c>
      <c r="E1106" s="28">
        <v>3323</v>
      </c>
      <c r="F1106" s="18">
        <v>75.849999999999994</v>
      </c>
      <c r="G1106" s="18">
        <v>72.592204850218891</v>
      </c>
      <c r="H1106" s="98">
        <v>0.83192593917412561</v>
      </c>
      <c r="I1106" s="18">
        <f t="shared" si="51"/>
        <v>73.424130789393018</v>
      </c>
      <c r="J1106" s="18">
        <f t="shared" si="52"/>
        <v>-2.4258692106069759</v>
      </c>
      <c r="K1106" s="96">
        <v>7</v>
      </c>
      <c r="L1106" s="18">
        <f t="shared" si="53"/>
        <v>-16.981084474248831</v>
      </c>
    </row>
    <row r="1107" spans="1:13" x14ac:dyDescent="0.2">
      <c r="A1107" s="12" t="s">
        <v>74</v>
      </c>
      <c r="B1107" s="21" t="s">
        <v>75</v>
      </c>
      <c r="C1107" s="26" t="s">
        <v>45</v>
      </c>
      <c r="D1107" s="27" t="s">
        <v>46</v>
      </c>
      <c r="E1107" s="28">
        <v>3325</v>
      </c>
      <c r="F1107" s="18">
        <v>97.74</v>
      </c>
      <c r="G1107" s="18">
        <v>94.482204850218892</v>
      </c>
      <c r="H1107" s="98">
        <v>0.83192593917412561</v>
      </c>
      <c r="I1107" s="18">
        <f t="shared" si="51"/>
        <v>95.314130789393019</v>
      </c>
      <c r="J1107" s="18">
        <f t="shared" si="52"/>
        <v>-2.4258692106069759</v>
      </c>
      <c r="K1107" s="96">
        <v>14017</v>
      </c>
      <c r="L1107" s="18">
        <f t="shared" si="53"/>
        <v>-34003.408725077985</v>
      </c>
    </row>
    <row r="1108" spans="1:13" x14ac:dyDescent="0.2">
      <c r="A1108" s="12" t="s">
        <v>74</v>
      </c>
      <c r="B1108" s="21" t="s">
        <v>75</v>
      </c>
      <c r="C1108" s="26" t="s">
        <v>47</v>
      </c>
      <c r="D1108" s="27" t="s">
        <v>48</v>
      </c>
      <c r="E1108" s="28">
        <v>3327</v>
      </c>
      <c r="F1108" s="18">
        <v>109.08</v>
      </c>
      <c r="G1108" s="18">
        <v>105.8222048502189</v>
      </c>
      <c r="H1108" s="98">
        <v>0.83192593917412561</v>
      </c>
      <c r="I1108" s="18">
        <f t="shared" si="51"/>
        <v>106.65413078939302</v>
      </c>
      <c r="J1108" s="18">
        <f t="shared" si="52"/>
        <v>-2.4258692106069759</v>
      </c>
      <c r="K1108" s="96">
        <v>5178</v>
      </c>
      <c r="L1108" s="18">
        <f t="shared" si="53"/>
        <v>-12561.150772522922</v>
      </c>
    </row>
    <row r="1109" spans="1:13" x14ac:dyDescent="0.2">
      <c r="A1109" s="12" t="s">
        <v>74</v>
      </c>
      <c r="B1109" s="21" t="s">
        <v>75</v>
      </c>
      <c r="C1109" s="26" t="s">
        <v>49</v>
      </c>
      <c r="D1109" s="27" t="s">
        <v>50</v>
      </c>
      <c r="E1109" s="28">
        <v>3329</v>
      </c>
      <c r="F1109" s="18">
        <v>117.02</v>
      </c>
      <c r="G1109" s="18">
        <v>113.76220485021889</v>
      </c>
      <c r="H1109" s="98">
        <v>0.83192593917412561</v>
      </c>
      <c r="I1109" s="18">
        <f t="shared" si="51"/>
        <v>114.59413078939302</v>
      </c>
      <c r="J1109" s="18">
        <f t="shared" si="52"/>
        <v>-2.4258692106069759</v>
      </c>
      <c r="K1109" s="96">
        <v>216</v>
      </c>
      <c r="L1109" s="18">
        <f t="shared" si="53"/>
        <v>-523.9877494911068</v>
      </c>
    </row>
    <row r="1110" spans="1:13" x14ac:dyDescent="0.2">
      <c r="A1110" s="12" t="s">
        <v>74</v>
      </c>
      <c r="B1110" s="21" t="s">
        <v>75</v>
      </c>
      <c r="C1110" s="29" t="s">
        <v>51</v>
      </c>
      <c r="D1110" s="30" t="s">
        <v>52</v>
      </c>
      <c r="E1110" s="28">
        <v>3331</v>
      </c>
      <c r="F1110" s="18">
        <v>130.79</v>
      </c>
      <c r="G1110" s="18">
        <v>127.5322048502189</v>
      </c>
      <c r="H1110" s="98">
        <v>0.83192593917412561</v>
      </c>
      <c r="I1110" s="18">
        <f t="shared" si="51"/>
        <v>128.36413078939302</v>
      </c>
      <c r="J1110" s="18">
        <f t="shared" si="52"/>
        <v>-2.4258692106069759</v>
      </c>
      <c r="K1110" s="96">
        <v>46</v>
      </c>
      <c r="L1110" s="18">
        <f t="shared" si="53"/>
        <v>-111.58998368792089</v>
      </c>
    </row>
    <row r="1111" spans="1:13" x14ac:dyDescent="0.2">
      <c r="A1111" s="12" t="s">
        <v>292</v>
      </c>
      <c r="B1111" s="21" t="s">
        <v>293</v>
      </c>
      <c r="C1111" s="26" t="s">
        <v>21</v>
      </c>
      <c r="D1111" s="27" t="s">
        <v>22</v>
      </c>
      <c r="E1111" s="28">
        <v>3301</v>
      </c>
      <c r="F1111" s="18">
        <v>97.77</v>
      </c>
      <c r="G1111" s="18">
        <v>97.24</v>
      </c>
      <c r="H1111" s="98">
        <v>0</v>
      </c>
      <c r="I1111" s="18">
        <f t="shared" si="51"/>
        <v>97.24</v>
      </c>
      <c r="J1111" s="18">
        <f t="shared" si="52"/>
        <v>-0.53000000000000114</v>
      </c>
      <c r="K1111" s="96">
        <v>0</v>
      </c>
      <c r="L1111" s="18">
        <f t="shared" si="53"/>
        <v>0</v>
      </c>
      <c r="M1111" s="40">
        <v>-16198.920000000033</v>
      </c>
    </row>
    <row r="1112" spans="1:13" x14ac:dyDescent="0.2">
      <c r="A1112" s="12" t="s">
        <v>292</v>
      </c>
      <c r="B1112" s="21" t="s">
        <v>293</v>
      </c>
      <c r="C1112" s="26" t="s">
        <v>23</v>
      </c>
      <c r="D1112" s="27" t="s">
        <v>24</v>
      </c>
      <c r="E1112" s="28">
        <v>3303</v>
      </c>
      <c r="F1112" s="18">
        <v>106.06</v>
      </c>
      <c r="G1112" s="18">
        <v>105.53</v>
      </c>
      <c r="H1112" s="98">
        <v>0</v>
      </c>
      <c r="I1112" s="18">
        <f t="shared" si="51"/>
        <v>105.53</v>
      </c>
      <c r="J1112" s="18">
        <f t="shared" si="52"/>
        <v>-0.53000000000000114</v>
      </c>
      <c r="K1112" s="96">
        <v>0</v>
      </c>
      <c r="L1112" s="18">
        <f t="shared" si="53"/>
        <v>0</v>
      </c>
    </row>
    <row r="1113" spans="1:13" x14ac:dyDescent="0.2">
      <c r="A1113" s="12" t="s">
        <v>292</v>
      </c>
      <c r="B1113" s="21" t="s">
        <v>293</v>
      </c>
      <c r="C1113" s="26" t="s">
        <v>25</v>
      </c>
      <c r="D1113" s="27" t="s">
        <v>26</v>
      </c>
      <c r="E1113" s="28">
        <v>3305</v>
      </c>
      <c r="F1113" s="18">
        <v>95.63</v>
      </c>
      <c r="G1113" s="18">
        <v>95.1</v>
      </c>
      <c r="H1113" s="98">
        <v>0</v>
      </c>
      <c r="I1113" s="18">
        <f t="shared" si="51"/>
        <v>95.1</v>
      </c>
      <c r="J1113" s="18">
        <f t="shared" si="52"/>
        <v>-0.53000000000000114</v>
      </c>
      <c r="K1113" s="96">
        <v>0</v>
      </c>
      <c r="L1113" s="18">
        <f t="shared" si="53"/>
        <v>0</v>
      </c>
    </row>
    <row r="1114" spans="1:13" x14ac:dyDescent="0.2">
      <c r="A1114" s="12" t="s">
        <v>292</v>
      </c>
      <c r="B1114" s="21" t="s">
        <v>293</v>
      </c>
      <c r="C1114" s="26" t="s">
        <v>27</v>
      </c>
      <c r="D1114" s="27" t="s">
        <v>28</v>
      </c>
      <c r="E1114" s="28">
        <v>3307</v>
      </c>
      <c r="F1114" s="18">
        <v>104.4</v>
      </c>
      <c r="G1114" s="18">
        <v>103.87</v>
      </c>
      <c r="H1114" s="98">
        <v>0</v>
      </c>
      <c r="I1114" s="18">
        <f t="shared" si="51"/>
        <v>103.87</v>
      </c>
      <c r="J1114" s="18">
        <f t="shared" si="52"/>
        <v>-0.53000000000000114</v>
      </c>
      <c r="K1114" s="96">
        <v>0</v>
      </c>
      <c r="L1114" s="18">
        <f t="shared" si="53"/>
        <v>0</v>
      </c>
    </row>
    <row r="1115" spans="1:13" x14ac:dyDescent="0.2">
      <c r="A1115" s="12" t="s">
        <v>292</v>
      </c>
      <c r="B1115" s="21" t="s">
        <v>293</v>
      </c>
      <c r="C1115" s="26" t="s">
        <v>29</v>
      </c>
      <c r="D1115" s="27" t="s">
        <v>30</v>
      </c>
      <c r="E1115" s="28">
        <v>3309</v>
      </c>
      <c r="F1115" s="18">
        <v>65.28</v>
      </c>
      <c r="G1115" s="18">
        <v>64.75</v>
      </c>
      <c r="H1115" s="98">
        <v>0</v>
      </c>
      <c r="I1115" s="18">
        <f t="shared" si="51"/>
        <v>64.75</v>
      </c>
      <c r="J1115" s="18">
        <f t="shared" si="52"/>
        <v>-0.53000000000000114</v>
      </c>
      <c r="K1115" s="96">
        <v>3128</v>
      </c>
      <c r="L1115" s="18">
        <f t="shared" si="53"/>
        <v>-1657.8400000000036</v>
      </c>
    </row>
    <row r="1116" spans="1:13" x14ac:dyDescent="0.2">
      <c r="A1116" s="12" t="s">
        <v>292</v>
      </c>
      <c r="B1116" s="21" t="s">
        <v>293</v>
      </c>
      <c r="C1116" s="26" t="s">
        <v>31</v>
      </c>
      <c r="D1116" s="27" t="s">
        <v>32</v>
      </c>
      <c r="E1116" s="28">
        <v>3311</v>
      </c>
      <c r="F1116" s="18">
        <v>83.210000000000008</v>
      </c>
      <c r="G1116" s="18">
        <v>82.68</v>
      </c>
      <c r="H1116" s="98">
        <v>0</v>
      </c>
      <c r="I1116" s="18">
        <f t="shared" si="51"/>
        <v>82.68</v>
      </c>
      <c r="J1116" s="18">
        <f t="shared" si="52"/>
        <v>-0.53000000000000114</v>
      </c>
      <c r="K1116" s="96">
        <v>704</v>
      </c>
      <c r="L1116" s="18">
        <f t="shared" si="53"/>
        <v>-373.1200000000008</v>
      </c>
    </row>
    <row r="1117" spans="1:13" x14ac:dyDescent="0.2">
      <c r="A1117" s="12" t="s">
        <v>292</v>
      </c>
      <c r="B1117" s="21" t="s">
        <v>293</v>
      </c>
      <c r="C1117" s="26" t="s">
        <v>33</v>
      </c>
      <c r="D1117" s="27" t="s">
        <v>34</v>
      </c>
      <c r="E1117" s="28">
        <v>3313</v>
      </c>
      <c r="F1117" s="18">
        <v>88.39</v>
      </c>
      <c r="G1117" s="18">
        <v>87.86</v>
      </c>
      <c r="H1117" s="98">
        <v>0</v>
      </c>
      <c r="I1117" s="18">
        <f t="shared" si="51"/>
        <v>87.86</v>
      </c>
      <c r="J1117" s="18">
        <f t="shared" si="52"/>
        <v>-0.53000000000000114</v>
      </c>
      <c r="K1117" s="96">
        <v>0</v>
      </c>
      <c r="L1117" s="18">
        <f t="shared" si="53"/>
        <v>0</v>
      </c>
    </row>
    <row r="1118" spans="1:13" x14ac:dyDescent="0.2">
      <c r="A1118" s="12" t="s">
        <v>292</v>
      </c>
      <c r="B1118" s="21" t="s">
        <v>293</v>
      </c>
      <c r="C1118" s="26" t="s">
        <v>35</v>
      </c>
      <c r="D1118" s="27" t="s">
        <v>36</v>
      </c>
      <c r="E1118" s="28">
        <v>3315</v>
      </c>
      <c r="F1118" s="18">
        <v>100.46000000000001</v>
      </c>
      <c r="G1118" s="18">
        <v>99.93</v>
      </c>
      <c r="H1118" s="98">
        <v>0</v>
      </c>
      <c r="I1118" s="18">
        <f t="shared" si="51"/>
        <v>99.93</v>
      </c>
      <c r="J1118" s="18">
        <f t="shared" si="52"/>
        <v>-0.53000000000000114</v>
      </c>
      <c r="K1118" s="96">
        <v>0</v>
      </c>
      <c r="L1118" s="18">
        <f t="shared" si="53"/>
        <v>0</v>
      </c>
    </row>
    <row r="1119" spans="1:13" x14ac:dyDescent="0.2">
      <c r="A1119" s="12" t="s">
        <v>292</v>
      </c>
      <c r="B1119" s="21" t="s">
        <v>293</v>
      </c>
      <c r="C1119" s="26" t="s">
        <v>37</v>
      </c>
      <c r="D1119" s="27" t="s">
        <v>38</v>
      </c>
      <c r="E1119" s="28">
        <v>3317</v>
      </c>
      <c r="F1119" s="18">
        <v>64.83</v>
      </c>
      <c r="G1119" s="18">
        <v>64.3</v>
      </c>
      <c r="H1119" s="98">
        <v>0</v>
      </c>
      <c r="I1119" s="18">
        <f t="shared" si="51"/>
        <v>64.3</v>
      </c>
      <c r="J1119" s="18">
        <f t="shared" si="52"/>
        <v>-0.53000000000000114</v>
      </c>
      <c r="K1119" s="96">
        <v>27</v>
      </c>
      <c r="L1119" s="18">
        <f t="shared" si="53"/>
        <v>-14.310000000000031</v>
      </c>
    </row>
    <row r="1120" spans="1:13" x14ac:dyDescent="0.2">
      <c r="A1120" s="12" t="s">
        <v>292</v>
      </c>
      <c r="B1120" s="21" t="s">
        <v>293</v>
      </c>
      <c r="C1120" s="26" t="s">
        <v>39</v>
      </c>
      <c r="D1120" s="27" t="s">
        <v>40</v>
      </c>
      <c r="E1120" s="28">
        <v>3319</v>
      </c>
      <c r="F1120" s="18">
        <v>77.5</v>
      </c>
      <c r="G1120" s="18">
        <v>76.97</v>
      </c>
      <c r="H1120" s="98">
        <v>0</v>
      </c>
      <c r="I1120" s="18">
        <f t="shared" si="51"/>
        <v>76.97</v>
      </c>
      <c r="J1120" s="18">
        <f t="shared" si="52"/>
        <v>-0.53000000000000114</v>
      </c>
      <c r="K1120" s="96">
        <v>2907</v>
      </c>
      <c r="L1120" s="18">
        <f t="shared" si="53"/>
        <v>-1540.7100000000032</v>
      </c>
    </row>
    <row r="1121" spans="1:13" x14ac:dyDescent="0.2">
      <c r="A1121" s="12" t="s">
        <v>292</v>
      </c>
      <c r="B1121" s="21" t="s">
        <v>293</v>
      </c>
      <c r="C1121" s="26" t="s">
        <v>41</v>
      </c>
      <c r="D1121" s="27" t="s">
        <v>42</v>
      </c>
      <c r="E1121" s="28">
        <v>3321</v>
      </c>
      <c r="F1121" s="18">
        <v>85.79</v>
      </c>
      <c r="G1121" s="18">
        <v>85.26</v>
      </c>
      <c r="H1121" s="98">
        <v>0</v>
      </c>
      <c r="I1121" s="18">
        <f t="shared" si="51"/>
        <v>85.26</v>
      </c>
      <c r="J1121" s="18">
        <f t="shared" si="52"/>
        <v>-0.53000000000000114</v>
      </c>
      <c r="K1121" s="96">
        <v>202</v>
      </c>
      <c r="L1121" s="18">
        <f t="shared" si="53"/>
        <v>-107.06000000000023</v>
      </c>
    </row>
    <row r="1122" spans="1:13" x14ac:dyDescent="0.2">
      <c r="A1122" s="12" t="s">
        <v>292</v>
      </c>
      <c r="B1122" s="21" t="s">
        <v>293</v>
      </c>
      <c r="C1122" s="26" t="s">
        <v>43</v>
      </c>
      <c r="D1122" s="27" t="s">
        <v>44</v>
      </c>
      <c r="E1122" s="28">
        <v>3323</v>
      </c>
      <c r="F1122" s="18">
        <v>55.63</v>
      </c>
      <c r="G1122" s="18">
        <v>55.1</v>
      </c>
      <c r="H1122" s="98">
        <v>0</v>
      </c>
      <c r="I1122" s="18">
        <f t="shared" si="51"/>
        <v>55.1</v>
      </c>
      <c r="J1122" s="18">
        <f t="shared" si="52"/>
        <v>-0.53000000000000114</v>
      </c>
      <c r="K1122" s="96">
        <v>742</v>
      </c>
      <c r="L1122" s="18">
        <f t="shared" si="53"/>
        <v>-393.26000000000084</v>
      </c>
    </row>
    <row r="1123" spans="1:13" x14ac:dyDescent="0.2">
      <c r="A1123" s="12" t="s">
        <v>292</v>
      </c>
      <c r="B1123" s="21" t="s">
        <v>293</v>
      </c>
      <c r="C1123" s="26" t="s">
        <v>45</v>
      </c>
      <c r="D1123" s="27" t="s">
        <v>46</v>
      </c>
      <c r="E1123" s="28">
        <v>3325</v>
      </c>
      <c r="F1123" s="18">
        <v>70.06</v>
      </c>
      <c r="G1123" s="18">
        <v>69.53</v>
      </c>
      <c r="H1123" s="98">
        <v>0</v>
      </c>
      <c r="I1123" s="18">
        <f t="shared" si="51"/>
        <v>69.53</v>
      </c>
      <c r="J1123" s="18">
        <f t="shared" si="52"/>
        <v>-0.53000000000000114</v>
      </c>
      <c r="K1123" s="96">
        <v>20531</v>
      </c>
      <c r="L1123" s="18">
        <f t="shared" si="53"/>
        <v>-10881.430000000024</v>
      </c>
    </row>
    <row r="1124" spans="1:13" x14ac:dyDescent="0.2">
      <c r="A1124" s="12" t="s">
        <v>292</v>
      </c>
      <c r="B1124" s="21" t="s">
        <v>293</v>
      </c>
      <c r="C1124" s="26" t="s">
        <v>47</v>
      </c>
      <c r="D1124" s="27" t="s">
        <v>48</v>
      </c>
      <c r="E1124" s="28">
        <v>3327</v>
      </c>
      <c r="F1124" s="18">
        <v>77.5</v>
      </c>
      <c r="G1124" s="18">
        <v>76.97</v>
      </c>
      <c r="H1124" s="98">
        <v>0</v>
      </c>
      <c r="I1124" s="18">
        <f t="shared" si="51"/>
        <v>76.97</v>
      </c>
      <c r="J1124" s="18">
        <f t="shared" si="52"/>
        <v>-0.53000000000000114</v>
      </c>
      <c r="K1124" s="96">
        <v>1916</v>
      </c>
      <c r="L1124" s="18">
        <f t="shared" si="53"/>
        <v>-1015.4800000000022</v>
      </c>
    </row>
    <row r="1125" spans="1:13" x14ac:dyDescent="0.2">
      <c r="A1125" s="12" t="s">
        <v>292</v>
      </c>
      <c r="B1125" s="21" t="s">
        <v>293</v>
      </c>
      <c r="C1125" s="26" t="s">
        <v>49</v>
      </c>
      <c r="D1125" s="27" t="s">
        <v>50</v>
      </c>
      <c r="E1125" s="28">
        <v>3329</v>
      </c>
      <c r="F1125" s="18">
        <v>82.77</v>
      </c>
      <c r="G1125" s="18">
        <v>82.24</v>
      </c>
      <c r="H1125" s="98">
        <v>0</v>
      </c>
      <c r="I1125" s="18">
        <f t="shared" si="51"/>
        <v>82.24</v>
      </c>
      <c r="J1125" s="18">
        <f t="shared" si="52"/>
        <v>-0.53000000000000114</v>
      </c>
      <c r="K1125" s="96">
        <v>116</v>
      </c>
      <c r="L1125" s="18">
        <f t="shared" si="53"/>
        <v>-61.480000000000132</v>
      </c>
    </row>
    <row r="1126" spans="1:13" x14ac:dyDescent="0.2">
      <c r="A1126" s="12" t="s">
        <v>292</v>
      </c>
      <c r="B1126" s="21" t="s">
        <v>293</v>
      </c>
      <c r="C1126" s="29" t="s">
        <v>51</v>
      </c>
      <c r="D1126" s="30" t="s">
        <v>52</v>
      </c>
      <c r="E1126" s="28">
        <v>3331</v>
      </c>
      <c r="F1126" s="18">
        <v>91.81</v>
      </c>
      <c r="G1126" s="18">
        <v>91.28</v>
      </c>
      <c r="H1126" s="98">
        <v>0</v>
      </c>
      <c r="I1126" s="18">
        <f t="shared" si="51"/>
        <v>91.28</v>
      </c>
      <c r="J1126" s="18">
        <f t="shared" si="52"/>
        <v>-0.53000000000000114</v>
      </c>
      <c r="K1126" s="96">
        <v>291</v>
      </c>
      <c r="L1126" s="18">
        <f t="shared" si="53"/>
        <v>-154.23000000000033</v>
      </c>
    </row>
    <row r="1127" spans="1:13" x14ac:dyDescent="0.2">
      <c r="A1127" s="12" t="s">
        <v>115</v>
      </c>
      <c r="B1127" s="12" t="s">
        <v>116</v>
      </c>
      <c r="C1127" s="26" t="s">
        <v>21</v>
      </c>
      <c r="D1127" s="27" t="s">
        <v>22</v>
      </c>
      <c r="E1127" s="28">
        <v>3301</v>
      </c>
      <c r="F1127" s="18">
        <v>97.77</v>
      </c>
      <c r="G1127" s="18">
        <v>97.266619124560165</v>
      </c>
      <c r="H1127" s="98">
        <v>7.4431470588235238E-2</v>
      </c>
      <c r="I1127" s="18">
        <f t="shared" ref="I1127:I1190" si="54">+G1127+H1127</f>
        <v>97.341050595148403</v>
      </c>
      <c r="J1127" s="18">
        <f t="shared" ref="J1127:J1190" si="55">+I1127-F1127</f>
        <v>-0.42894940485159339</v>
      </c>
      <c r="K1127" s="96">
        <v>0</v>
      </c>
      <c r="L1127" s="18">
        <f t="shared" ref="L1127:L1190" si="56">+J1127*K1127</f>
        <v>0</v>
      </c>
      <c r="M1127" s="40">
        <v>-4236.3043223143359</v>
      </c>
    </row>
    <row r="1128" spans="1:13" x14ac:dyDescent="0.2">
      <c r="A1128" s="12" t="s">
        <v>115</v>
      </c>
      <c r="B1128" s="12" t="s">
        <v>116</v>
      </c>
      <c r="C1128" s="26" t="s">
        <v>23</v>
      </c>
      <c r="D1128" s="27" t="s">
        <v>24</v>
      </c>
      <c r="E1128" s="28">
        <v>3303</v>
      </c>
      <c r="F1128" s="18">
        <v>106.06</v>
      </c>
      <c r="G1128" s="18">
        <v>105.55661912456017</v>
      </c>
      <c r="H1128" s="98">
        <v>7.4431470588235238E-2</v>
      </c>
      <c r="I1128" s="18">
        <f t="shared" si="54"/>
        <v>105.63105059514841</v>
      </c>
      <c r="J1128" s="18">
        <f t="shared" si="55"/>
        <v>-0.42894940485159339</v>
      </c>
      <c r="K1128" s="96">
        <v>0</v>
      </c>
      <c r="L1128" s="18">
        <f t="shared" si="56"/>
        <v>0</v>
      </c>
    </row>
    <row r="1129" spans="1:13" x14ac:dyDescent="0.2">
      <c r="A1129" s="12" t="s">
        <v>115</v>
      </c>
      <c r="B1129" s="12" t="s">
        <v>116</v>
      </c>
      <c r="C1129" s="26" t="s">
        <v>25</v>
      </c>
      <c r="D1129" s="27" t="s">
        <v>26</v>
      </c>
      <c r="E1129" s="28">
        <v>3305</v>
      </c>
      <c r="F1129" s="18">
        <v>95.63</v>
      </c>
      <c r="G1129" s="18">
        <v>95.126619124560165</v>
      </c>
      <c r="H1129" s="98">
        <v>7.4431470588235238E-2</v>
      </c>
      <c r="I1129" s="18">
        <f t="shared" si="54"/>
        <v>95.201050595148402</v>
      </c>
      <c r="J1129" s="18">
        <f t="shared" si="55"/>
        <v>-0.42894940485159339</v>
      </c>
      <c r="K1129" s="96">
        <v>0</v>
      </c>
      <c r="L1129" s="18">
        <f t="shared" si="56"/>
        <v>0</v>
      </c>
    </row>
    <row r="1130" spans="1:13" x14ac:dyDescent="0.2">
      <c r="A1130" s="12" t="s">
        <v>115</v>
      </c>
      <c r="B1130" s="12" t="s">
        <v>116</v>
      </c>
      <c r="C1130" s="26" t="s">
        <v>27</v>
      </c>
      <c r="D1130" s="27" t="s">
        <v>28</v>
      </c>
      <c r="E1130" s="28">
        <v>3307</v>
      </c>
      <c r="F1130" s="18">
        <v>104.4</v>
      </c>
      <c r="G1130" s="18">
        <v>103.89661912456017</v>
      </c>
      <c r="H1130" s="98">
        <v>7.4431470588235238E-2</v>
      </c>
      <c r="I1130" s="18">
        <f t="shared" si="54"/>
        <v>103.97105059514841</v>
      </c>
      <c r="J1130" s="18">
        <f t="shared" si="55"/>
        <v>-0.42894940485159339</v>
      </c>
      <c r="K1130" s="96">
        <v>0</v>
      </c>
      <c r="L1130" s="18">
        <f t="shared" si="56"/>
        <v>0</v>
      </c>
    </row>
    <row r="1131" spans="1:13" x14ac:dyDescent="0.2">
      <c r="A1131" s="12" t="s">
        <v>115</v>
      </c>
      <c r="B1131" s="12" t="s">
        <v>116</v>
      </c>
      <c r="C1131" s="26" t="s">
        <v>29</v>
      </c>
      <c r="D1131" s="27" t="s">
        <v>30</v>
      </c>
      <c r="E1131" s="28">
        <v>3309</v>
      </c>
      <c r="F1131" s="18">
        <v>65.28</v>
      </c>
      <c r="G1131" s="18">
        <v>64.77661912456017</v>
      </c>
      <c r="H1131" s="98">
        <v>7.4431470588235238E-2</v>
      </c>
      <c r="I1131" s="18">
        <f t="shared" si="54"/>
        <v>64.851050595148408</v>
      </c>
      <c r="J1131" s="18">
        <f t="shared" si="55"/>
        <v>-0.42894940485159339</v>
      </c>
      <c r="K1131" s="96">
        <v>83</v>
      </c>
      <c r="L1131" s="18">
        <f t="shared" si="56"/>
        <v>-35.602800602682251</v>
      </c>
    </row>
    <row r="1132" spans="1:13" x14ac:dyDescent="0.2">
      <c r="A1132" s="12" t="s">
        <v>115</v>
      </c>
      <c r="B1132" s="12" t="s">
        <v>116</v>
      </c>
      <c r="C1132" s="26" t="s">
        <v>31</v>
      </c>
      <c r="D1132" s="27" t="s">
        <v>32</v>
      </c>
      <c r="E1132" s="28">
        <v>3311</v>
      </c>
      <c r="F1132" s="18">
        <v>83.210000000000008</v>
      </c>
      <c r="G1132" s="18">
        <v>82.706619124560177</v>
      </c>
      <c r="H1132" s="98">
        <v>7.4431470588235238E-2</v>
      </c>
      <c r="I1132" s="18">
        <f t="shared" si="54"/>
        <v>82.781050595148415</v>
      </c>
      <c r="J1132" s="18">
        <f t="shared" si="55"/>
        <v>-0.42894940485159339</v>
      </c>
      <c r="K1132" s="96">
        <v>6</v>
      </c>
      <c r="L1132" s="18">
        <f t="shared" si="56"/>
        <v>-2.5736964291095603</v>
      </c>
    </row>
    <row r="1133" spans="1:13" x14ac:dyDescent="0.2">
      <c r="A1133" s="12" t="s">
        <v>115</v>
      </c>
      <c r="B1133" s="12" t="s">
        <v>116</v>
      </c>
      <c r="C1133" s="26" t="s">
        <v>33</v>
      </c>
      <c r="D1133" s="27" t="s">
        <v>34</v>
      </c>
      <c r="E1133" s="28">
        <v>3313</v>
      </c>
      <c r="F1133" s="18">
        <v>88.39</v>
      </c>
      <c r="G1133" s="18">
        <v>87.88661912456017</v>
      </c>
      <c r="H1133" s="98">
        <v>7.4431470588235238E-2</v>
      </c>
      <c r="I1133" s="18">
        <f t="shared" si="54"/>
        <v>87.961050595148407</v>
      </c>
      <c r="J1133" s="18">
        <f t="shared" si="55"/>
        <v>-0.42894940485159339</v>
      </c>
      <c r="K1133" s="96">
        <v>0</v>
      </c>
      <c r="L1133" s="18">
        <f t="shared" si="56"/>
        <v>0</v>
      </c>
    </row>
    <row r="1134" spans="1:13" x14ac:dyDescent="0.2">
      <c r="A1134" s="12" t="s">
        <v>115</v>
      </c>
      <c r="B1134" s="12" t="s">
        <v>116</v>
      </c>
      <c r="C1134" s="26" t="s">
        <v>35</v>
      </c>
      <c r="D1134" s="27" t="s">
        <v>36</v>
      </c>
      <c r="E1134" s="28">
        <v>3315</v>
      </c>
      <c r="F1134" s="18">
        <v>100.46000000000001</v>
      </c>
      <c r="G1134" s="18">
        <v>99.956619124560177</v>
      </c>
      <c r="H1134" s="98">
        <v>7.4431470588235238E-2</v>
      </c>
      <c r="I1134" s="18">
        <f t="shared" si="54"/>
        <v>100.03105059514841</v>
      </c>
      <c r="J1134" s="18">
        <f t="shared" si="55"/>
        <v>-0.42894940485159339</v>
      </c>
      <c r="K1134" s="96">
        <v>0</v>
      </c>
      <c r="L1134" s="18">
        <f t="shared" si="56"/>
        <v>0</v>
      </c>
    </row>
    <row r="1135" spans="1:13" x14ac:dyDescent="0.2">
      <c r="A1135" s="12" t="s">
        <v>115</v>
      </c>
      <c r="B1135" s="12" t="s">
        <v>116</v>
      </c>
      <c r="C1135" s="26" t="s">
        <v>37</v>
      </c>
      <c r="D1135" s="27" t="s">
        <v>38</v>
      </c>
      <c r="E1135" s="28">
        <v>3317</v>
      </c>
      <c r="F1135" s="18">
        <v>64.83</v>
      </c>
      <c r="G1135" s="18">
        <v>64.326619124560168</v>
      </c>
      <c r="H1135" s="98">
        <v>7.4431470588235238E-2</v>
      </c>
      <c r="I1135" s="18">
        <f t="shared" si="54"/>
        <v>64.401050595148405</v>
      </c>
      <c r="J1135" s="18">
        <f t="shared" si="55"/>
        <v>-0.42894940485159339</v>
      </c>
      <c r="K1135" s="96">
        <v>0</v>
      </c>
      <c r="L1135" s="18">
        <f t="shared" si="56"/>
        <v>0</v>
      </c>
    </row>
    <row r="1136" spans="1:13" x14ac:dyDescent="0.2">
      <c r="A1136" s="12" t="s">
        <v>115</v>
      </c>
      <c r="B1136" s="12" t="s">
        <v>116</v>
      </c>
      <c r="C1136" s="26" t="s">
        <v>39</v>
      </c>
      <c r="D1136" s="27" t="s">
        <v>40</v>
      </c>
      <c r="E1136" s="28">
        <v>3319</v>
      </c>
      <c r="F1136" s="18">
        <v>77.5</v>
      </c>
      <c r="G1136" s="18">
        <v>76.996619124560169</v>
      </c>
      <c r="H1136" s="98">
        <v>7.4431470588235238E-2</v>
      </c>
      <c r="I1136" s="18">
        <f t="shared" si="54"/>
        <v>77.071050595148407</v>
      </c>
      <c r="J1136" s="18">
        <f t="shared" si="55"/>
        <v>-0.42894940485159339</v>
      </c>
      <c r="K1136" s="96">
        <v>4173</v>
      </c>
      <c r="L1136" s="18">
        <f t="shared" si="56"/>
        <v>-1790.0058664456992</v>
      </c>
    </row>
    <row r="1137" spans="1:13" x14ac:dyDescent="0.2">
      <c r="A1137" s="12" t="s">
        <v>115</v>
      </c>
      <c r="B1137" s="12" t="s">
        <v>116</v>
      </c>
      <c r="C1137" s="26" t="s">
        <v>41</v>
      </c>
      <c r="D1137" s="27" t="s">
        <v>42</v>
      </c>
      <c r="E1137" s="28">
        <v>3321</v>
      </c>
      <c r="F1137" s="18">
        <v>85.79</v>
      </c>
      <c r="G1137" s="18">
        <v>85.286619124560175</v>
      </c>
      <c r="H1137" s="98">
        <v>7.4431470588235238E-2</v>
      </c>
      <c r="I1137" s="18">
        <f t="shared" si="54"/>
        <v>85.361050595148413</v>
      </c>
      <c r="J1137" s="18">
        <f t="shared" si="55"/>
        <v>-0.42894940485159339</v>
      </c>
      <c r="K1137" s="96">
        <v>2667</v>
      </c>
      <c r="L1137" s="18">
        <f t="shared" si="56"/>
        <v>-1144.0080627391997</v>
      </c>
    </row>
    <row r="1138" spans="1:13" x14ac:dyDescent="0.2">
      <c r="A1138" s="12" t="s">
        <v>115</v>
      </c>
      <c r="B1138" s="12" t="s">
        <v>116</v>
      </c>
      <c r="C1138" s="26" t="s">
        <v>43</v>
      </c>
      <c r="D1138" s="27" t="s">
        <v>44</v>
      </c>
      <c r="E1138" s="28">
        <v>3323</v>
      </c>
      <c r="F1138" s="18">
        <v>55.63</v>
      </c>
      <c r="G1138" s="18">
        <v>55.126619124560172</v>
      </c>
      <c r="H1138" s="98">
        <v>7.4431470588235238E-2</v>
      </c>
      <c r="I1138" s="18">
        <f t="shared" si="54"/>
        <v>55.201050595148409</v>
      </c>
      <c r="J1138" s="18">
        <f t="shared" si="55"/>
        <v>-0.42894940485159339</v>
      </c>
      <c r="K1138" s="96">
        <v>24</v>
      </c>
      <c r="L1138" s="18">
        <f t="shared" si="56"/>
        <v>-10.294785716438241</v>
      </c>
    </row>
    <row r="1139" spans="1:13" x14ac:dyDescent="0.2">
      <c r="A1139" s="12" t="s">
        <v>115</v>
      </c>
      <c r="B1139" s="12" t="s">
        <v>116</v>
      </c>
      <c r="C1139" s="26" t="s">
        <v>45</v>
      </c>
      <c r="D1139" s="27" t="s">
        <v>46</v>
      </c>
      <c r="E1139" s="28">
        <v>3325</v>
      </c>
      <c r="F1139" s="18">
        <v>70.06</v>
      </c>
      <c r="G1139" s="18">
        <v>69.556619124560171</v>
      </c>
      <c r="H1139" s="98">
        <v>7.4431470588235238E-2</v>
      </c>
      <c r="I1139" s="18">
        <f t="shared" si="54"/>
        <v>69.631050595148409</v>
      </c>
      <c r="J1139" s="18">
        <f t="shared" si="55"/>
        <v>-0.42894940485159339</v>
      </c>
      <c r="K1139" s="96">
        <v>2801</v>
      </c>
      <c r="L1139" s="18">
        <f t="shared" si="56"/>
        <v>-1201.4872829893131</v>
      </c>
    </row>
    <row r="1140" spans="1:13" x14ac:dyDescent="0.2">
      <c r="A1140" s="12" t="s">
        <v>115</v>
      </c>
      <c r="B1140" s="12" t="s">
        <v>116</v>
      </c>
      <c r="C1140" s="26" t="s">
        <v>47</v>
      </c>
      <c r="D1140" s="27" t="s">
        <v>48</v>
      </c>
      <c r="E1140" s="28">
        <v>3327</v>
      </c>
      <c r="F1140" s="18">
        <v>77.5</v>
      </c>
      <c r="G1140" s="18">
        <v>76.996619124560169</v>
      </c>
      <c r="H1140" s="98">
        <v>7.4431470588235238E-2</v>
      </c>
      <c r="I1140" s="18">
        <f t="shared" si="54"/>
        <v>77.071050595148407</v>
      </c>
      <c r="J1140" s="18">
        <f t="shared" si="55"/>
        <v>-0.42894940485159339</v>
      </c>
      <c r="K1140" s="96">
        <v>122</v>
      </c>
      <c r="L1140" s="18">
        <f t="shared" si="56"/>
        <v>-52.331827391894393</v>
      </c>
    </row>
    <row r="1141" spans="1:13" x14ac:dyDescent="0.2">
      <c r="A1141" s="12" t="s">
        <v>115</v>
      </c>
      <c r="B1141" s="12" t="s">
        <v>116</v>
      </c>
      <c r="C1141" s="26" t="s">
        <v>49</v>
      </c>
      <c r="D1141" s="27" t="s">
        <v>50</v>
      </c>
      <c r="E1141" s="28">
        <v>3329</v>
      </c>
      <c r="F1141" s="18">
        <v>82.77</v>
      </c>
      <c r="G1141" s="18">
        <v>82.266619124560165</v>
      </c>
      <c r="H1141" s="98">
        <v>7.4431470588235238E-2</v>
      </c>
      <c r="I1141" s="18">
        <f t="shared" si="54"/>
        <v>82.341050595148403</v>
      </c>
      <c r="J1141" s="18">
        <f t="shared" si="55"/>
        <v>-0.42894940485159339</v>
      </c>
      <c r="K1141" s="96">
        <v>0</v>
      </c>
      <c r="L1141" s="18">
        <f t="shared" si="56"/>
        <v>0</v>
      </c>
    </row>
    <row r="1142" spans="1:13" x14ac:dyDescent="0.2">
      <c r="A1142" s="12" t="s">
        <v>115</v>
      </c>
      <c r="B1142" s="12" t="s">
        <v>116</v>
      </c>
      <c r="C1142" s="29" t="s">
        <v>51</v>
      </c>
      <c r="D1142" s="30" t="s">
        <v>52</v>
      </c>
      <c r="E1142" s="28">
        <v>3331</v>
      </c>
      <c r="F1142" s="18">
        <v>91.81</v>
      </c>
      <c r="G1142" s="18">
        <v>91.306619124560171</v>
      </c>
      <c r="H1142" s="98">
        <v>7.4431470588235238E-2</v>
      </c>
      <c r="I1142" s="18">
        <f t="shared" si="54"/>
        <v>91.381050595148409</v>
      </c>
      <c r="J1142" s="18">
        <f t="shared" si="55"/>
        <v>-0.42894940485159339</v>
      </c>
      <c r="K1142" s="96">
        <v>0</v>
      </c>
      <c r="L1142" s="18">
        <f t="shared" si="56"/>
        <v>0</v>
      </c>
    </row>
    <row r="1143" spans="1:13" x14ac:dyDescent="0.2">
      <c r="A1143" s="12" t="s">
        <v>18</v>
      </c>
      <c r="B1143" s="12" t="s">
        <v>19</v>
      </c>
      <c r="C1143" s="26" t="s">
        <v>21</v>
      </c>
      <c r="D1143" s="27" t="s">
        <v>22</v>
      </c>
      <c r="E1143" s="28">
        <v>3301</v>
      </c>
      <c r="F1143" s="18">
        <v>85.19</v>
      </c>
      <c r="G1143" s="18">
        <v>84.515059459459465</v>
      </c>
      <c r="H1143" s="98">
        <v>1.3807069219440386E-4</v>
      </c>
      <c r="I1143" s="18">
        <f t="shared" si="54"/>
        <v>84.515197530151653</v>
      </c>
      <c r="J1143" s="18">
        <f t="shared" si="55"/>
        <v>-0.6748024698483448</v>
      </c>
      <c r="K1143" s="96">
        <v>0</v>
      </c>
      <c r="L1143" s="18">
        <f t="shared" si="56"/>
        <v>0</v>
      </c>
      <c r="M1143" s="40">
        <v>-10237.428270069238</v>
      </c>
    </row>
    <row r="1144" spans="1:13" x14ac:dyDescent="0.2">
      <c r="A1144" s="12" t="s">
        <v>18</v>
      </c>
      <c r="B1144" s="12" t="s">
        <v>19</v>
      </c>
      <c r="C1144" s="26" t="s">
        <v>23</v>
      </c>
      <c r="D1144" s="27" t="s">
        <v>24</v>
      </c>
      <c r="E1144" s="28">
        <v>3303</v>
      </c>
      <c r="F1144" s="18">
        <v>92.149999999999991</v>
      </c>
      <c r="G1144" s="18">
        <v>91.475059459459459</v>
      </c>
      <c r="H1144" s="98">
        <v>1.3807069219440386E-4</v>
      </c>
      <c r="I1144" s="18">
        <f t="shared" si="54"/>
        <v>91.475197530151647</v>
      </c>
      <c r="J1144" s="18">
        <f t="shared" si="55"/>
        <v>-0.6748024698483448</v>
      </c>
      <c r="K1144" s="96">
        <v>0</v>
      </c>
      <c r="L1144" s="18">
        <f t="shared" si="56"/>
        <v>0</v>
      </c>
    </row>
    <row r="1145" spans="1:13" x14ac:dyDescent="0.2">
      <c r="A1145" s="12" t="s">
        <v>18</v>
      </c>
      <c r="B1145" s="12" t="s">
        <v>19</v>
      </c>
      <c r="C1145" s="26" t="s">
        <v>25</v>
      </c>
      <c r="D1145" s="27" t="s">
        <v>26</v>
      </c>
      <c r="E1145" s="28">
        <v>3305</v>
      </c>
      <c r="F1145" s="18">
        <v>83.24</v>
      </c>
      <c r="G1145" s="18">
        <v>82.565059459459462</v>
      </c>
      <c r="H1145" s="98">
        <v>1.3807069219440386E-4</v>
      </c>
      <c r="I1145" s="18">
        <f t="shared" si="54"/>
        <v>82.56519753015165</v>
      </c>
      <c r="J1145" s="18">
        <f t="shared" si="55"/>
        <v>-0.6748024698483448</v>
      </c>
      <c r="K1145" s="96">
        <v>77</v>
      </c>
      <c r="L1145" s="18">
        <f t="shared" si="56"/>
        <v>-51.95979017832255</v>
      </c>
    </row>
    <row r="1146" spans="1:13" x14ac:dyDescent="0.2">
      <c r="A1146" s="12" t="s">
        <v>18</v>
      </c>
      <c r="B1146" s="12" t="s">
        <v>19</v>
      </c>
      <c r="C1146" s="26" t="s">
        <v>27</v>
      </c>
      <c r="D1146" s="27" t="s">
        <v>28</v>
      </c>
      <c r="E1146" s="28">
        <v>3307</v>
      </c>
      <c r="F1146" s="18">
        <v>90.91</v>
      </c>
      <c r="G1146" s="18">
        <v>90.235059459459464</v>
      </c>
      <c r="H1146" s="98">
        <v>1.3807069219440386E-4</v>
      </c>
      <c r="I1146" s="18">
        <f t="shared" si="54"/>
        <v>90.235197530151652</v>
      </c>
      <c r="J1146" s="18">
        <f t="shared" si="55"/>
        <v>-0.6748024698483448</v>
      </c>
      <c r="K1146" s="96">
        <v>0</v>
      </c>
      <c r="L1146" s="18">
        <f t="shared" si="56"/>
        <v>0</v>
      </c>
    </row>
    <row r="1147" spans="1:13" x14ac:dyDescent="0.2">
      <c r="A1147" s="12" t="s">
        <v>18</v>
      </c>
      <c r="B1147" s="12" t="s">
        <v>19</v>
      </c>
      <c r="C1147" s="26" t="s">
        <v>29</v>
      </c>
      <c r="D1147" s="27" t="s">
        <v>30</v>
      </c>
      <c r="E1147" s="28">
        <v>3309</v>
      </c>
      <c r="F1147" s="18">
        <v>57.349999999999994</v>
      </c>
      <c r="G1147" s="18">
        <v>56.675059459459455</v>
      </c>
      <c r="H1147" s="98">
        <v>1.3807069219440386E-4</v>
      </c>
      <c r="I1147" s="18">
        <f t="shared" si="54"/>
        <v>56.67519753015165</v>
      </c>
      <c r="J1147" s="18">
        <f t="shared" si="55"/>
        <v>-0.6748024698483448</v>
      </c>
      <c r="K1147" s="96">
        <v>2071</v>
      </c>
      <c r="L1147" s="18">
        <f t="shared" si="56"/>
        <v>-1397.5159150559221</v>
      </c>
    </row>
    <row r="1148" spans="1:13" x14ac:dyDescent="0.2">
      <c r="A1148" s="12" t="s">
        <v>18</v>
      </c>
      <c r="B1148" s="12" t="s">
        <v>19</v>
      </c>
      <c r="C1148" s="26" t="s">
        <v>31</v>
      </c>
      <c r="D1148" s="27" t="s">
        <v>32</v>
      </c>
      <c r="E1148" s="28">
        <v>3311</v>
      </c>
      <c r="F1148" s="18">
        <v>72.56</v>
      </c>
      <c r="G1148" s="18">
        <v>71.88505945945947</v>
      </c>
      <c r="H1148" s="98">
        <v>1.3807069219440386E-4</v>
      </c>
      <c r="I1148" s="18">
        <f t="shared" si="54"/>
        <v>71.885197530151657</v>
      </c>
      <c r="J1148" s="18">
        <f t="shared" si="55"/>
        <v>-0.6748024698483448</v>
      </c>
      <c r="K1148" s="96">
        <v>35</v>
      </c>
      <c r="L1148" s="18">
        <f t="shared" si="56"/>
        <v>-23.618086444692068</v>
      </c>
    </row>
    <row r="1149" spans="1:13" x14ac:dyDescent="0.2">
      <c r="A1149" s="12" t="s">
        <v>18</v>
      </c>
      <c r="B1149" s="12" t="s">
        <v>19</v>
      </c>
      <c r="C1149" s="26" t="s">
        <v>33</v>
      </c>
      <c r="D1149" s="27" t="s">
        <v>34</v>
      </c>
      <c r="E1149" s="28">
        <v>3313</v>
      </c>
      <c r="F1149" s="18">
        <v>77.05</v>
      </c>
      <c r="G1149" s="18">
        <v>76.375059459459465</v>
      </c>
      <c r="H1149" s="98">
        <v>1.3807069219440386E-4</v>
      </c>
      <c r="I1149" s="18">
        <f t="shared" si="54"/>
        <v>76.375197530151652</v>
      </c>
      <c r="J1149" s="18">
        <f t="shared" si="55"/>
        <v>-0.6748024698483448</v>
      </c>
      <c r="K1149" s="96">
        <v>0</v>
      </c>
      <c r="L1149" s="18">
        <f t="shared" si="56"/>
        <v>0</v>
      </c>
    </row>
    <row r="1150" spans="1:13" x14ac:dyDescent="0.2">
      <c r="A1150" s="12" t="s">
        <v>18</v>
      </c>
      <c r="B1150" s="12" t="s">
        <v>19</v>
      </c>
      <c r="C1150" s="26" t="s">
        <v>35</v>
      </c>
      <c r="D1150" s="27" t="s">
        <v>36</v>
      </c>
      <c r="E1150" s="28">
        <v>3315</v>
      </c>
      <c r="F1150" s="18">
        <v>87.35</v>
      </c>
      <c r="G1150" s="18">
        <v>86.675059459459462</v>
      </c>
      <c r="H1150" s="98">
        <v>1.3807069219440386E-4</v>
      </c>
      <c r="I1150" s="18">
        <f t="shared" si="54"/>
        <v>86.67519753015165</v>
      </c>
      <c r="J1150" s="18">
        <f t="shared" si="55"/>
        <v>-0.6748024698483448</v>
      </c>
      <c r="K1150" s="96">
        <v>0</v>
      </c>
      <c r="L1150" s="18">
        <f t="shared" si="56"/>
        <v>0</v>
      </c>
    </row>
    <row r="1151" spans="1:13" x14ac:dyDescent="0.2">
      <c r="A1151" s="12" t="s">
        <v>18</v>
      </c>
      <c r="B1151" s="12" t="s">
        <v>19</v>
      </c>
      <c r="C1151" s="26" t="s">
        <v>37</v>
      </c>
      <c r="D1151" s="27" t="s">
        <v>38</v>
      </c>
      <c r="E1151" s="28">
        <v>3317</v>
      </c>
      <c r="F1151" s="18">
        <v>56.98</v>
      </c>
      <c r="G1151" s="18">
        <v>56.305059459459457</v>
      </c>
      <c r="H1151" s="98">
        <v>1.3807069219440386E-4</v>
      </c>
      <c r="I1151" s="18">
        <f t="shared" si="54"/>
        <v>56.305197530151652</v>
      </c>
      <c r="J1151" s="18">
        <f t="shared" si="55"/>
        <v>-0.6748024698483448</v>
      </c>
      <c r="K1151" s="96">
        <v>0</v>
      </c>
      <c r="L1151" s="18">
        <f t="shared" si="56"/>
        <v>0</v>
      </c>
    </row>
    <row r="1152" spans="1:13" x14ac:dyDescent="0.2">
      <c r="A1152" s="12" t="s">
        <v>18</v>
      </c>
      <c r="B1152" s="12" t="s">
        <v>19</v>
      </c>
      <c r="C1152" s="26" t="s">
        <v>39</v>
      </c>
      <c r="D1152" s="27" t="s">
        <v>40</v>
      </c>
      <c r="E1152" s="28">
        <v>3319</v>
      </c>
      <c r="F1152" s="18">
        <v>67.72</v>
      </c>
      <c r="G1152" s="18">
        <v>67.045059459459466</v>
      </c>
      <c r="H1152" s="98">
        <v>1.3807069219440386E-4</v>
      </c>
      <c r="I1152" s="18">
        <f t="shared" si="54"/>
        <v>67.045197530151654</v>
      </c>
      <c r="J1152" s="18">
        <f t="shared" si="55"/>
        <v>-0.6748024698483448</v>
      </c>
      <c r="K1152" s="96">
        <v>6811</v>
      </c>
      <c r="L1152" s="18">
        <f t="shared" si="56"/>
        <v>-4596.0796221370765</v>
      </c>
    </row>
    <row r="1153" spans="1:13" x14ac:dyDescent="0.2">
      <c r="A1153" s="12" t="s">
        <v>18</v>
      </c>
      <c r="B1153" s="12" t="s">
        <v>19</v>
      </c>
      <c r="C1153" s="26" t="s">
        <v>41</v>
      </c>
      <c r="D1153" s="27" t="s">
        <v>42</v>
      </c>
      <c r="E1153" s="28">
        <v>3321</v>
      </c>
      <c r="F1153" s="18">
        <v>74.72</v>
      </c>
      <c r="G1153" s="18">
        <v>74.045059459459466</v>
      </c>
      <c r="H1153" s="98">
        <v>1.3807069219440386E-4</v>
      </c>
      <c r="I1153" s="18">
        <f t="shared" si="54"/>
        <v>74.045197530151654</v>
      </c>
      <c r="J1153" s="18">
        <f t="shared" si="55"/>
        <v>-0.6748024698483448</v>
      </c>
      <c r="K1153" s="96">
        <v>0</v>
      </c>
      <c r="L1153" s="18">
        <f t="shared" si="56"/>
        <v>0</v>
      </c>
    </row>
    <row r="1154" spans="1:13" x14ac:dyDescent="0.2">
      <c r="A1154" s="12" t="s">
        <v>18</v>
      </c>
      <c r="B1154" s="12" t="s">
        <v>19</v>
      </c>
      <c r="C1154" s="26" t="s">
        <v>43</v>
      </c>
      <c r="D1154" s="27" t="s">
        <v>44</v>
      </c>
      <c r="E1154" s="28">
        <v>3323</v>
      </c>
      <c r="F1154" s="18">
        <v>48.97</v>
      </c>
      <c r="G1154" s="18">
        <v>48.295059459459459</v>
      </c>
      <c r="H1154" s="98">
        <v>1.3807069219440386E-4</v>
      </c>
      <c r="I1154" s="18">
        <f t="shared" si="54"/>
        <v>48.295197530151654</v>
      </c>
      <c r="J1154" s="18">
        <f t="shared" si="55"/>
        <v>-0.6748024698483448</v>
      </c>
      <c r="K1154" s="96">
        <v>0</v>
      </c>
      <c r="L1154" s="18">
        <f t="shared" si="56"/>
        <v>0</v>
      </c>
    </row>
    <row r="1155" spans="1:13" x14ac:dyDescent="0.2">
      <c r="A1155" s="12" t="s">
        <v>18</v>
      </c>
      <c r="B1155" s="12" t="s">
        <v>19</v>
      </c>
      <c r="C1155" s="26" t="s">
        <v>45</v>
      </c>
      <c r="D1155" s="27" t="s">
        <v>46</v>
      </c>
      <c r="E1155" s="28">
        <v>3325</v>
      </c>
      <c r="F1155" s="18">
        <v>61.379999999999995</v>
      </c>
      <c r="G1155" s="18">
        <v>60.705059459459456</v>
      </c>
      <c r="H1155" s="98">
        <v>1.3807069219440386E-4</v>
      </c>
      <c r="I1155" s="18">
        <f t="shared" si="54"/>
        <v>60.705197530151651</v>
      </c>
      <c r="J1155" s="18">
        <f t="shared" si="55"/>
        <v>-0.6748024698483448</v>
      </c>
      <c r="K1155" s="96">
        <v>6177</v>
      </c>
      <c r="L1155" s="18">
        <f t="shared" si="56"/>
        <v>-4168.2548562532256</v>
      </c>
    </row>
    <row r="1156" spans="1:13" x14ac:dyDescent="0.2">
      <c r="A1156" s="12" t="s">
        <v>18</v>
      </c>
      <c r="B1156" s="12" t="s">
        <v>19</v>
      </c>
      <c r="C1156" s="26" t="s">
        <v>47</v>
      </c>
      <c r="D1156" s="27" t="s">
        <v>48</v>
      </c>
      <c r="E1156" s="28">
        <v>3327</v>
      </c>
      <c r="F1156" s="18">
        <v>67.72</v>
      </c>
      <c r="G1156" s="18">
        <v>67.045059459459466</v>
      </c>
      <c r="H1156" s="98">
        <v>1.3807069219440386E-4</v>
      </c>
      <c r="I1156" s="18">
        <f t="shared" si="54"/>
        <v>67.045197530151654</v>
      </c>
      <c r="J1156" s="18">
        <f t="shared" si="55"/>
        <v>-0.6748024698483448</v>
      </c>
      <c r="K1156" s="96">
        <v>0</v>
      </c>
      <c r="L1156" s="18">
        <f t="shared" si="56"/>
        <v>0</v>
      </c>
    </row>
    <row r="1157" spans="1:13" x14ac:dyDescent="0.2">
      <c r="A1157" s="12" t="s">
        <v>18</v>
      </c>
      <c r="B1157" s="12" t="s">
        <v>19</v>
      </c>
      <c r="C1157" s="26" t="s">
        <v>49</v>
      </c>
      <c r="D1157" s="27" t="s">
        <v>50</v>
      </c>
      <c r="E1157" s="28">
        <v>3329</v>
      </c>
      <c r="F1157" s="18">
        <v>72.19</v>
      </c>
      <c r="G1157" s="18">
        <v>71.515059459459465</v>
      </c>
      <c r="H1157" s="98">
        <v>1.3807069219440386E-4</v>
      </c>
      <c r="I1157" s="18">
        <f t="shared" si="54"/>
        <v>71.515197530151653</v>
      </c>
      <c r="J1157" s="18">
        <f t="shared" si="55"/>
        <v>-0.6748024698483448</v>
      </c>
      <c r="K1157" s="96">
        <v>0</v>
      </c>
      <c r="L1157" s="18">
        <f t="shared" si="56"/>
        <v>0</v>
      </c>
    </row>
    <row r="1158" spans="1:13" x14ac:dyDescent="0.2">
      <c r="A1158" s="12" t="s">
        <v>18</v>
      </c>
      <c r="B1158" s="12" t="s">
        <v>19</v>
      </c>
      <c r="C1158" s="29" t="s">
        <v>51</v>
      </c>
      <c r="D1158" s="30" t="s">
        <v>52</v>
      </c>
      <c r="E1158" s="28">
        <v>3331</v>
      </c>
      <c r="F1158" s="18">
        <v>79.75</v>
      </c>
      <c r="G1158" s="18">
        <v>79.075059459459467</v>
      </c>
      <c r="H1158" s="98">
        <v>1.3807069219440386E-4</v>
      </c>
      <c r="I1158" s="18">
        <f t="shared" si="54"/>
        <v>79.075197530151655</v>
      </c>
      <c r="J1158" s="18">
        <f t="shared" si="55"/>
        <v>-0.6748024698483448</v>
      </c>
      <c r="K1158" s="96">
        <v>0</v>
      </c>
      <c r="L1158" s="18">
        <f t="shared" si="56"/>
        <v>0</v>
      </c>
    </row>
    <row r="1159" spans="1:13" x14ac:dyDescent="0.2">
      <c r="A1159" s="12" t="s">
        <v>72</v>
      </c>
      <c r="B1159" s="21" t="s">
        <v>73</v>
      </c>
      <c r="C1159" s="26" t="s">
        <v>21</v>
      </c>
      <c r="D1159" s="27" t="s">
        <v>22</v>
      </c>
      <c r="E1159" s="28">
        <v>3301</v>
      </c>
      <c r="F1159" s="18">
        <v>139.29</v>
      </c>
      <c r="G1159" s="18">
        <v>136.33082610007125</v>
      </c>
      <c r="H1159" s="98">
        <v>1.8727467357809706</v>
      </c>
      <c r="I1159" s="18">
        <f t="shared" si="54"/>
        <v>138.20357283585221</v>
      </c>
      <c r="J1159" s="18">
        <f t="shared" si="55"/>
        <v>-1.0864271641477785</v>
      </c>
      <c r="K1159" s="96">
        <v>4515</v>
      </c>
      <c r="L1159" s="18">
        <f t="shared" si="56"/>
        <v>-4905.2186461272204</v>
      </c>
      <c r="M1159" s="40">
        <v>-64617.428442017423</v>
      </c>
    </row>
    <row r="1160" spans="1:13" x14ac:dyDescent="0.2">
      <c r="A1160" s="12" t="s">
        <v>72</v>
      </c>
      <c r="B1160" s="21" t="s">
        <v>73</v>
      </c>
      <c r="C1160" s="26" t="s">
        <v>23</v>
      </c>
      <c r="D1160" s="27" t="s">
        <v>24</v>
      </c>
      <c r="E1160" s="28">
        <v>3303</v>
      </c>
      <c r="F1160" s="18">
        <v>151.87</v>
      </c>
      <c r="G1160" s="18">
        <v>148.91082610007126</v>
      </c>
      <c r="H1160" s="98">
        <v>1.8727467357809706</v>
      </c>
      <c r="I1160" s="18">
        <f t="shared" si="54"/>
        <v>150.78357283585223</v>
      </c>
      <c r="J1160" s="18">
        <f t="shared" si="55"/>
        <v>-1.0864271641477785</v>
      </c>
      <c r="K1160" s="96">
        <v>0</v>
      </c>
      <c r="L1160" s="18">
        <f t="shared" si="56"/>
        <v>0</v>
      </c>
    </row>
    <row r="1161" spans="1:13" x14ac:dyDescent="0.2">
      <c r="A1161" s="12" t="s">
        <v>72</v>
      </c>
      <c r="B1161" s="21" t="s">
        <v>73</v>
      </c>
      <c r="C1161" s="26" t="s">
        <v>25</v>
      </c>
      <c r="D1161" s="27" t="s">
        <v>26</v>
      </c>
      <c r="E1161" s="28">
        <v>3305</v>
      </c>
      <c r="F1161" s="18">
        <v>136.03</v>
      </c>
      <c r="G1161" s="18">
        <v>133.07082610007126</v>
      </c>
      <c r="H1161" s="98">
        <v>1.8727467357809706</v>
      </c>
      <c r="I1161" s="18">
        <f t="shared" si="54"/>
        <v>134.94357283585222</v>
      </c>
      <c r="J1161" s="18">
        <f t="shared" si="55"/>
        <v>-1.0864271641477785</v>
      </c>
      <c r="K1161" s="96">
        <v>0</v>
      </c>
      <c r="L1161" s="18">
        <f t="shared" si="56"/>
        <v>0</v>
      </c>
    </row>
    <row r="1162" spans="1:13" x14ac:dyDescent="0.2">
      <c r="A1162" s="12" t="s">
        <v>72</v>
      </c>
      <c r="B1162" s="21" t="s">
        <v>73</v>
      </c>
      <c r="C1162" s="26" t="s">
        <v>27</v>
      </c>
      <c r="D1162" s="27" t="s">
        <v>28</v>
      </c>
      <c r="E1162" s="28">
        <v>3307</v>
      </c>
      <c r="F1162" s="18">
        <v>148.6</v>
      </c>
      <c r="G1162" s="18">
        <v>145.64082610007125</v>
      </c>
      <c r="H1162" s="98">
        <v>1.8727467357809706</v>
      </c>
      <c r="I1162" s="18">
        <f t="shared" si="54"/>
        <v>147.51357283585222</v>
      </c>
      <c r="J1162" s="18">
        <f t="shared" si="55"/>
        <v>-1.0864271641477785</v>
      </c>
      <c r="K1162" s="96">
        <v>0</v>
      </c>
      <c r="L1162" s="18">
        <f t="shared" si="56"/>
        <v>0</v>
      </c>
    </row>
    <row r="1163" spans="1:13" x14ac:dyDescent="0.2">
      <c r="A1163" s="12" t="s">
        <v>72</v>
      </c>
      <c r="B1163" s="21" t="s">
        <v>73</v>
      </c>
      <c r="C1163" s="26" t="s">
        <v>29</v>
      </c>
      <c r="D1163" s="27" t="s">
        <v>30</v>
      </c>
      <c r="E1163" s="28">
        <v>3309</v>
      </c>
      <c r="F1163" s="18">
        <v>90.26</v>
      </c>
      <c r="G1163" s="18">
        <v>87.300826100071262</v>
      </c>
      <c r="H1163" s="98">
        <v>1.8727467357809706</v>
      </c>
      <c r="I1163" s="18">
        <f t="shared" si="54"/>
        <v>89.173572835852227</v>
      </c>
      <c r="J1163" s="18">
        <f t="shared" si="55"/>
        <v>-1.0864271641477785</v>
      </c>
      <c r="K1163" s="96">
        <v>4238</v>
      </c>
      <c r="L1163" s="18">
        <f t="shared" si="56"/>
        <v>-4604.2783216582857</v>
      </c>
    </row>
    <row r="1164" spans="1:13" x14ac:dyDescent="0.2">
      <c r="A1164" s="12" t="s">
        <v>72</v>
      </c>
      <c r="B1164" s="21" t="s">
        <v>73</v>
      </c>
      <c r="C1164" s="26" t="s">
        <v>31</v>
      </c>
      <c r="D1164" s="27" t="s">
        <v>32</v>
      </c>
      <c r="E1164" s="28">
        <v>3311</v>
      </c>
      <c r="F1164" s="18">
        <v>117.54</v>
      </c>
      <c r="G1164" s="18">
        <v>114.58082610007126</v>
      </c>
      <c r="H1164" s="98">
        <v>1.8727467357809706</v>
      </c>
      <c r="I1164" s="18">
        <f t="shared" si="54"/>
        <v>116.45357283585223</v>
      </c>
      <c r="J1164" s="18">
        <f t="shared" si="55"/>
        <v>-1.0864271641477785</v>
      </c>
      <c r="K1164" s="96">
        <v>916</v>
      </c>
      <c r="L1164" s="18">
        <f t="shared" si="56"/>
        <v>-995.16728235936512</v>
      </c>
    </row>
    <row r="1165" spans="1:13" x14ac:dyDescent="0.2">
      <c r="A1165" s="12" t="s">
        <v>72</v>
      </c>
      <c r="B1165" s="21" t="s">
        <v>73</v>
      </c>
      <c r="C1165" s="26" t="s">
        <v>33</v>
      </c>
      <c r="D1165" s="27" t="s">
        <v>34</v>
      </c>
      <c r="E1165" s="28">
        <v>3313</v>
      </c>
      <c r="F1165" s="18">
        <v>125.39</v>
      </c>
      <c r="G1165" s="18">
        <v>122.43082610007126</v>
      </c>
      <c r="H1165" s="98">
        <v>1.8727467357809706</v>
      </c>
      <c r="I1165" s="18">
        <f t="shared" si="54"/>
        <v>124.30357283585222</v>
      </c>
      <c r="J1165" s="18">
        <f t="shared" si="55"/>
        <v>-1.0864271641477785</v>
      </c>
      <c r="K1165" s="96">
        <v>31</v>
      </c>
      <c r="L1165" s="18">
        <f t="shared" si="56"/>
        <v>-33.679242088581134</v>
      </c>
    </row>
    <row r="1166" spans="1:13" x14ac:dyDescent="0.2">
      <c r="A1166" s="12" t="s">
        <v>72</v>
      </c>
      <c r="B1166" s="21" t="s">
        <v>73</v>
      </c>
      <c r="C1166" s="26" t="s">
        <v>35</v>
      </c>
      <c r="D1166" s="27" t="s">
        <v>36</v>
      </c>
      <c r="E1166" s="28">
        <v>3315</v>
      </c>
      <c r="F1166" s="18">
        <v>143.41</v>
      </c>
      <c r="G1166" s="18">
        <v>140.45082610007125</v>
      </c>
      <c r="H1166" s="98">
        <v>1.8727467357809706</v>
      </c>
      <c r="I1166" s="18">
        <f t="shared" si="54"/>
        <v>142.32357283585222</v>
      </c>
      <c r="J1166" s="18">
        <f t="shared" si="55"/>
        <v>-1.0864271641477785</v>
      </c>
      <c r="K1166" s="96">
        <v>224</v>
      </c>
      <c r="L1166" s="18">
        <f t="shared" si="56"/>
        <v>-243.35968476910239</v>
      </c>
    </row>
    <row r="1167" spans="1:13" x14ac:dyDescent="0.2">
      <c r="A1167" s="12" t="s">
        <v>72</v>
      </c>
      <c r="B1167" s="21" t="s">
        <v>73</v>
      </c>
      <c r="C1167" s="26" t="s">
        <v>37</v>
      </c>
      <c r="D1167" s="27" t="s">
        <v>38</v>
      </c>
      <c r="E1167" s="28">
        <v>3317</v>
      </c>
      <c r="F1167" s="18">
        <v>89.72</v>
      </c>
      <c r="G1167" s="18">
        <v>86.760826100071256</v>
      </c>
      <c r="H1167" s="98">
        <v>1.8727467357809706</v>
      </c>
      <c r="I1167" s="18">
        <f t="shared" si="54"/>
        <v>88.63357283585222</v>
      </c>
      <c r="J1167" s="18">
        <f t="shared" si="55"/>
        <v>-1.0864271641477785</v>
      </c>
      <c r="K1167" s="96">
        <v>0</v>
      </c>
      <c r="L1167" s="18">
        <f t="shared" si="56"/>
        <v>0</v>
      </c>
    </row>
    <row r="1168" spans="1:13" x14ac:dyDescent="0.2">
      <c r="A1168" s="12" t="s">
        <v>72</v>
      </c>
      <c r="B1168" s="21" t="s">
        <v>73</v>
      </c>
      <c r="C1168" s="26" t="s">
        <v>39</v>
      </c>
      <c r="D1168" s="27" t="s">
        <v>40</v>
      </c>
      <c r="E1168" s="28">
        <v>3319</v>
      </c>
      <c r="F1168" s="18">
        <v>109.08</v>
      </c>
      <c r="G1168" s="18">
        <v>106.12082610007126</v>
      </c>
      <c r="H1168" s="98">
        <v>1.8727467357809706</v>
      </c>
      <c r="I1168" s="18">
        <f t="shared" si="54"/>
        <v>107.99357283585222</v>
      </c>
      <c r="J1168" s="18">
        <f t="shared" si="55"/>
        <v>-1.0864271641477785</v>
      </c>
      <c r="K1168" s="96">
        <v>4571</v>
      </c>
      <c r="L1168" s="18">
        <f t="shared" si="56"/>
        <v>-4966.0585673194955</v>
      </c>
    </row>
    <row r="1169" spans="1:13" x14ac:dyDescent="0.2">
      <c r="A1169" s="12" t="s">
        <v>72</v>
      </c>
      <c r="B1169" s="21" t="s">
        <v>73</v>
      </c>
      <c r="C1169" s="26" t="s">
        <v>41</v>
      </c>
      <c r="D1169" s="27" t="s">
        <v>42</v>
      </c>
      <c r="E1169" s="28">
        <v>3321</v>
      </c>
      <c r="F1169" s="18">
        <v>121.6</v>
      </c>
      <c r="G1169" s="18">
        <v>118.64082610007125</v>
      </c>
      <c r="H1169" s="98">
        <v>1.8727467357809706</v>
      </c>
      <c r="I1169" s="18">
        <f t="shared" si="54"/>
        <v>120.51357283585222</v>
      </c>
      <c r="J1169" s="18">
        <f t="shared" si="55"/>
        <v>-1.0864271641477785</v>
      </c>
      <c r="K1169" s="96">
        <v>1272</v>
      </c>
      <c r="L1169" s="18">
        <f t="shared" si="56"/>
        <v>-1381.9353527959743</v>
      </c>
    </row>
    <row r="1170" spans="1:13" x14ac:dyDescent="0.2">
      <c r="A1170" s="12" t="s">
        <v>72</v>
      </c>
      <c r="B1170" s="21" t="s">
        <v>73</v>
      </c>
      <c r="C1170" s="26" t="s">
        <v>43</v>
      </c>
      <c r="D1170" s="27" t="s">
        <v>44</v>
      </c>
      <c r="E1170" s="28">
        <v>3323</v>
      </c>
      <c r="F1170" s="18">
        <v>75.849999999999994</v>
      </c>
      <c r="G1170" s="18">
        <v>72.890826100071251</v>
      </c>
      <c r="H1170" s="98">
        <v>1.8727467357809706</v>
      </c>
      <c r="I1170" s="18">
        <f t="shared" si="54"/>
        <v>74.763572835852216</v>
      </c>
      <c r="J1170" s="18">
        <f t="shared" si="55"/>
        <v>-1.0864271641477785</v>
      </c>
      <c r="K1170" s="96">
        <v>95</v>
      </c>
      <c r="L1170" s="18">
        <f t="shared" si="56"/>
        <v>-103.21058059403896</v>
      </c>
    </row>
    <row r="1171" spans="1:13" x14ac:dyDescent="0.2">
      <c r="A1171" s="12" t="s">
        <v>72</v>
      </c>
      <c r="B1171" s="21" t="s">
        <v>73</v>
      </c>
      <c r="C1171" s="26" t="s">
        <v>45</v>
      </c>
      <c r="D1171" s="27" t="s">
        <v>46</v>
      </c>
      <c r="E1171" s="28">
        <v>3325</v>
      </c>
      <c r="F1171" s="18">
        <v>97.74</v>
      </c>
      <c r="G1171" s="18">
        <v>94.780826100071252</v>
      </c>
      <c r="H1171" s="98">
        <v>1.8727467357809706</v>
      </c>
      <c r="I1171" s="18">
        <f t="shared" si="54"/>
        <v>96.653572835852216</v>
      </c>
      <c r="J1171" s="18">
        <f t="shared" si="55"/>
        <v>-1.0864271641477785</v>
      </c>
      <c r="K1171" s="96">
        <v>35459</v>
      </c>
      <c r="L1171" s="18">
        <f t="shared" si="56"/>
        <v>-38523.620813516078</v>
      </c>
    </row>
    <row r="1172" spans="1:13" x14ac:dyDescent="0.2">
      <c r="A1172" s="12" t="s">
        <v>72</v>
      </c>
      <c r="B1172" s="21" t="s">
        <v>73</v>
      </c>
      <c r="C1172" s="26" t="s">
        <v>47</v>
      </c>
      <c r="D1172" s="27" t="s">
        <v>48</v>
      </c>
      <c r="E1172" s="28">
        <v>3327</v>
      </c>
      <c r="F1172" s="18">
        <v>109.08</v>
      </c>
      <c r="G1172" s="18">
        <v>106.12082610007126</v>
      </c>
      <c r="H1172" s="98">
        <v>1.8727467357809706</v>
      </c>
      <c r="I1172" s="18">
        <f t="shared" si="54"/>
        <v>107.99357283585222</v>
      </c>
      <c r="J1172" s="18">
        <f t="shared" si="55"/>
        <v>-1.0864271641477785</v>
      </c>
      <c r="K1172" s="96">
        <v>7748</v>
      </c>
      <c r="L1172" s="18">
        <f t="shared" si="56"/>
        <v>-8417.6376678169872</v>
      </c>
    </row>
    <row r="1173" spans="1:13" x14ac:dyDescent="0.2">
      <c r="A1173" s="12" t="s">
        <v>72</v>
      </c>
      <c r="B1173" s="21" t="s">
        <v>73</v>
      </c>
      <c r="C1173" s="26" t="s">
        <v>49</v>
      </c>
      <c r="D1173" s="27" t="s">
        <v>50</v>
      </c>
      <c r="E1173" s="28">
        <v>3329</v>
      </c>
      <c r="F1173" s="18">
        <v>117.02</v>
      </c>
      <c r="G1173" s="18">
        <v>114.06082610007125</v>
      </c>
      <c r="H1173" s="98">
        <v>1.8727467357809706</v>
      </c>
      <c r="I1173" s="18">
        <f t="shared" si="54"/>
        <v>115.93357283585222</v>
      </c>
      <c r="J1173" s="18">
        <f t="shared" si="55"/>
        <v>-1.0864271641477785</v>
      </c>
      <c r="K1173" s="96">
        <v>408</v>
      </c>
      <c r="L1173" s="18">
        <f t="shared" si="56"/>
        <v>-443.26228297229363</v>
      </c>
    </row>
    <row r="1174" spans="1:13" x14ac:dyDescent="0.2">
      <c r="A1174" s="12" t="s">
        <v>72</v>
      </c>
      <c r="B1174" s="21" t="s">
        <v>73</v>
      </c>
      <c r="C1174" s="29" t="s">
        <v>51</v>
      </c>
      <c r="D1174" s="30" t="s">
        <v>52</v>
      </c>
      <c r="E1174" s="28">
        <v>3331</v>
      </c>
      <c r="F1174" s="18">
        <v>130.79</v>
      </c>
      <c r="G1174" s="18">
        <v>127.83082610007126</v>
      </c>
      <c r="H1174" s="98">
        <v>1.8727467357809706</v>
      </c>
      <c r="I1174" s="18">
        <f t="shared" si="54"/>
        <v>129.70357283585224</v>
      </c>
      <c r="J1174" s="18">
        <f t="shared" si="55"/>
        <v>-1.0864271641477501</v>
      </c>
      <c r="K1174" s="96">
        <v>0</v>
      </c>
      <c r="L1174" s="18">
        <f t="shared" si="56"/>
        <v>0</v>
      </c>
    </row>
    <row r="1175" spans="1:13" x14ac:dyDescent="0.2">
      <c r="A1175" s="12" t="s">
        <v>62</v>
      </c>
      <c r="B1175" s="12" t="s">
        <v>63</v>
      </c>
      <c r="C1175" s="26" t="s">
        <v>21</v>
      </c>
      <c r="D1175" s="27" t="s">
        <v>22</v>
      </c>
      <c r="E1175" s="28">
        <v>3301</v>
      </c>
      <c r="F1175" s="18">
        <v>139.29</v>
      </c>
      <c r="G1175" s="18">
        <v>136.47593961490929</v>
      </c>
      <c r="H1175" s="98">
        <v>1.5608334004792734</v>
      </c>
      <c r="I1175" s="18">
        <f t="shared" si="54"/>
        <v>138.03677301538858</v>
      </c>
      <c r="J1175" s="18">
        <f t="shared" si="55"/>
        <v>-1.2532269846114161</v>
      </c>
      <c r="K1175" s="96">
        <v>2767</v>
      </c>
      <c r="L1175" s="18">
        <f t="shared" si="56"/>
        <v>-3467.6790664197883</v>
      </c>
      <c r="M1175" s="40">
        <v>-48383.334194893454</v>
      </c>
    </row>
    <row r="1176" spans="1:13" x14ac:dyDescent="0.2">
      <c r="A1176" s="12" t="s">
        <v>62</v>
      </c>
      <c r="B1176" s="12" t="s">
        <v>63</v>
      </c>
      <c r="C1176" s="26" t="s">
        <v>23</v>
      </c>
      <c r="D1176" s="27" t="s">
        <v>24</v>
      </c>
      <c r="E1176" s="28">
        <v>3303</v>
      </c>
      <c r="F1176" s="18">
        <v>151.87</v>
      </c>
      <c r="G1176" s="18">
        <v>149.05593961490931</v>
      </c>
      <c r="H1176" s="98">
        <v>1.5608334004792734</v>
      </c>
      <c r="I1176" s="18">
        <f t="shared" si="54"/>
        <v>150.61677301538859</v>
      </c>
      <c r="J1176" s="18">
        <f t="shared" si="55"/>
        <v>-1.2532269846114161</v>
      </c>
      <c r="K1176" s="96">
        <v>0</v>
      </c>
      <c r="L1176" s="18">
        <f t="shared" si="56"/>
        <v>0</v>
      </c>
    </row>
    <row r="1177" spans="1:13" x14ac:dyDescent="0.2">
      <c r="A1177" s="12" t="s">
        <v>62</v>
      </c>
      <c r="B1177" s="12" t="s">
        <v>63</v>
      </c>
      <c r="C1177" s="26" t="s">
        <v>25</v>
      </c>
      <c r="D1177" s="27" t="s">
        <v>26</v>
      </c>
      <c r="E1177" s="28">
        <v>3305</v>
      </c>
      <c r="F1177" s="18">
        <v>136.03</v>
      </c>
      <c r="G1177" s="18">
        <v>133.2159396149093</v>
      </c>
      <c r="H1177" s="98">
        <v>1.5608334004792734</v>
      </c>
      <c r="I1177" s="18">
        <f t="shared" si="54"/>
        <v>134.77677301538859</v>
      </c>
      <c r="J1177" s="18">
        <f t="shared" si="55"/>
        <v>-1.2532269846114161</v>
      </c>
      <c r="K1177" s="96">
        <v>0</v>
      </c>
      <c r="L1177" s="18">
        <f t="shared" si="56"/>
        <v>0</v>
      </c>
    </row>
    <row r="1178" spans="1:13" x14ac:dyDescent="0.2">
      <c r="A1178" s="12" t="s">
        <v>62</v>
      </c>
      <c r="B1178" s="12" t="s">
        <v>63</v>
      </c>
      <c r="C1178" s="26" t="s">
        <v>27</v>
      </c>
      <c r="D1178" s="27" t="s">
        <v>28</v>
      </c>
      <c r="E1178" s="28">
        <v>3307</v>
      </c>
      <c r="F1178" s="18">
        <v>148.6</v>
      </c>
      <c r="G1178" s="18">
        <v>145.7859396149093</v>
      </c>
      <c r="H1178" s="98">
        <v>1.5608334004792734</v>
      </c>
      <c r="I1178" s="18">
        <f t="shared" si="54"/>
        <v>147.34677301538858</v>
      </c>
      <c r="J1178" s="18">
        <f t="shared" si="55"/>
        <v>-1.2532269846114161</v>
      </c>
      <c r="K1178" s="96">
        <v>0</v>
      </c>
      <c r="L1178" s="18">
        <f t="shared" si="56"/>
        <v>0</v>
      </c>
    </row>
    <row r="1179" spans="1:13" x14ac:dyDescent="0.2">
      <c r="A1179" s="12" t="s">
        <v>62</v>
      </c>
      <c r="B1179" s="12" t="s">
        <v>63</v>
      </c>
      <c r="C1179" s="26" t="s">
        <v>29</v>
      </c>
      <c r="D1179" s="27" t="s">
        <v>30</v>
      </c>
      <c r="E1179" s="28">
        <v>3309</v>
      </c>
      <c r="F1179" s="18">
        <v>90.26</v>
      </c>
      <c r="G1179" s="18">
        <v>87.445939614909307</v>
      </c>
      <c r="H1179" s="98">
        <v>1.5608334004792734</v>
      </c>
      <c r="I1179" s="18">
        <f t="shared" si="54"/>
        <v>89.006773015388575</v>
      </c>
      <c r="J1179" s="18">
        <f t="shared" si="55"/>
        <v>-1.2532269846114303</v>
      </c>
      <c r="K1179" s="96">
        <v>3904</v>
      </c>
      <c r="L1179" s="18">
        <f t="shared" si="56"/>
        <v>-4892.598147923024</v>
      </c>
    </row>
    <row r="1180" spans="1:13" x14ac:dyDescent="0.2">
      <c r="A1180" s="12" t="s">
        <v>62</v>
      </c>
      <c r="B1180" s="12" t="s">
        <v>63</v>
      </c>
      <c r="C1180" s="26" t="s">
        <v>31</v>
      </c>
      <c r="D1180" s="27" t="s">
        <v>32</v>
      </c>
      <c r="E1180" s="28">
        <v>3311</v>
      </c>
      <c r="F1180" s="18">
        <v>117.54</v>
      </c>
      <c r="G1180" s="18">
        <v>114.72593961490931</v>
      </c>
      <c r="H1180" s="98">
        <v>1.5608334004792734</v>
      </c>
      <c r="I1180" s="18">
        <f t="shared" si="54"/>
        <v>116.28677301538858</v>
      </c>
      <c r="J1180" s="18">
        <f t="shared" si="55"/>
        <v>-1.2532269846114303</v>
      </c>
      <c r="K1180" s="96">
        <v>1237</v>
      </c>
      <c r="L1180" s="18">
        <f t="shared" si="56"/>
        <v>-1550.2417799643392</v>
      </c>
    </row>
    <row r="1181" spans="1:13" x14ac:dyDescent="0.2">
      <c r="A1181" s="12" t="s">
        <v>62</v>
      </c>
      <c r="B1181" s="12" t="s">
        <v>63</v>
      </c>
      <c r="C1181" s="26" t="s">
        <v>33</v>
      </c>
      <c r="D1181" s="27" t="s">
        <v>34</v>
      </c>
      <c r="E1181" s="28">
        <v>3313</v>
      </c>
      <c r="F1181" s="18">
        <v>125.39</v>
      </c>
      <c r="G1181" s="18">
        <v>122.5759396149093</v>
      </c>
      <c r="H1181" s="98">
        <v>1.5608334004792734</v>
      </c>
      <c r="I1181" s="18">
        <f t="shared" si="54"/>
        <v>124.13677301538857</v>
      </c>
      <c r="J1181" s="18">
        <f t="shared" si="55"/>
        <v>-1.2532269846114303</v>
      </c>
      <c r="K1181" s="96">
        <v>0</v>
      </c>
      <c r="L1181" s="18">
        <f t="shared" si="56"/>
        <v>0</v>
      </c>
    </row>
    <row r="1182" spans="1:13" x14ac:dyDescent="0.2">
      <c r="A1182" s="12" t="s">
        <v>62</v>
      </c>
      <c r="B1182" s="12" t="s">
        <v>63</v>
      </c>
      <c r="C1182" s="26" t="s">
        <v>35</v>
      </c>
      <c r="D1182" s="27" t="s">
        <v>36</v>
      </c>
      <c r="E1182" s="28">
        <v>3315</v>
      </c>
      <c r="F1182" s="18">
        <v>143.41</v>
      </c>
      <c r="G1182" s="18">
        <v>140.5959396149093</v>
      </c>
      <c r="H1182" s="98">
        <v>1.5608334004792734</v>
      </c>
      <c r="I1182" s="18">
        <f t="shared" si="54"/>
        <v>142.15677301538858</v>
      </c>
      <c r="J1182" s="18">
        <f t="shared" si="55"/>
        <v>-1.2532269846114161</v>
      </c>
      <c r="K1182" s="96">
        <v>0</v>
      </c>
      <c r="L1182" s="18">
        <f t="shared" si="56"/>
        <v>0</v>
      </c>
    </row>
    <row r="1183" spans="1:13" x14ac:dyDescent="0.2">
      <c r="A1183" s="12" t="s">
        <v>62</v>
      </c>
      <c r="B1183" s="12" t="s">
        <v>63</v>
      </c>
      <c r="C1183" s="26" t="s">
        <v>37</v>
      </c>
      <c r="D1183" s="27" t="s">
        <v>38</v>
      </c>
      <c r="E1183" s="28">
        <v>3317</v>
      </c>
      <c r="F1183" s="18">
        <v>89.72</v>
      </c>
      <c r="G1183" s="18">
        <v>86.9059396149093</v>
      </c>
      <c r="H1183" s="98">
        <v>1.5608334004792734</v>
      </c>
      <c r="I1183" s="18">
        <f t="shared" si="54"/>
        <v>88.466773015388569</v>
      </c>
      <c r="J1183" s="18">
        <f t="shared" si="55"/>
        <v>-1.2532269846114303</v>
      </c>
      <c r="K1183" s="96">
        <v>0</v>
      </c>
      <c r="L1183" s="18">
        <f t="shared" si="56"/>
        <v>0</v>
      </c>
    </row>
    <row r="1184" spans="1:13" x14ac:dyDescent="0.2">
      <c r="A1184" s="12" t="s">
        <v>62</v>
      </c>
      <c r="B1184" s="12" t="s">
        <v>63</v>
      </c>
      <c r="C1184" s="26" t="s">
        <v>39</v>
      </c>
      <c r="D1184" s="27" t="s">
        <v>40</v>
      </c>
      <c r="E1184" s="28">
        <v>3319</v>
      </c>
      <c r="F1184" s="18">
        <v>109.08</v>
      </c>
      <c r="G1184" s="18">
        <v>106.2659396149093</v>
      </c>
      <c r="H1184" s="98">
        <v>1.5608334004792734</v>
      </c>
      <c r="I1184" s="18">
        <f t="shared" si="54"/>
        <v>107.82677301538857</v>
      </c>
      <c r="J1184" s="18">
        <f t="shared" si="55"/>
        <v>-1.2532269846114303</v>
      </c>
      <c r="K1184" s="96">
        <v>3350</v>
      </c>
      <c r="L1184" s="18">
        <f t="shared" si="56"/>
        <v>-4198.3103984482914</v>
      </c>
    </row>
    <row r="1185" spans="1:13" x14ac:dyDescent="0.2">
      <c r="A1185" s="12" t="s">
        <v>62</v>
      </c>
      <c r="B1185" s="12" t="s">
        <v>63</v>
      </c>
      <c r="C1185" s="26" t="s">
        <v>41</v>
      </c>
      <c r="D1185" s="27" t="s">
        <v>42</v>
      </c>
      <c r="E1185" s="28">
        <v>3321</v>
      </c>
      <c r="F1185" s="18">
        <v>121.6</v>
      </c>
      <c r="G1185" s="18">
        <v>118.7859396149093</v>
      </c>
      <c r="H1185" s="98">
        <v>1.5608334004792734</v>
      </c>
      <c r="I1185" s="18">
        <f t="shared" si="54"/>
        <v>120.34677301538856</v>
      </c>
      <c r="J1185" s="18">
        <f t="shared" si="55"/>
        <v>-1.2532269846114303</v>
      </c>
      <c r="K1185" s="96">
        <v>1360</v>
      </c>
      <c r="L1185" s="18">
        <f t="shared" si="56"/>
        <v>-1704.3886990715453</v>
      </c>
    </row>
    <row r="1186" spans="1:13" x14ac:dyDescent="0.2">
      <c r="A1186" s="12" t="s">
        <v>62</v>
      </c>
      <c r="B1186" s="12" t="s">
        <v>63</v>
      </c>
      <c r="C1186" s="26" t="s">
        <v>43</v>
      </c>
      <c r="D1186" s="27" t="s">
        <v>44</v>
      </c>
      <c r="E1186" s="28">
        <v>3323</v>
      </c>
      <c r="F1186" s="18">
        <v>75.849999999999994</v>
      </c>
      <c r="G1186" s="18">
        <v>73.035939614909296</v>
      </c>
      <c r="H1186" s="98">
        <v>1.5608334004792734</v>
      </c>
      <c r="I1186" s="18">
        <f t="shared" si="54"/>
        <v>74.596773015388564</v>
      </c>
      <c r="J1186" s="18">
        <f t="shared" si="55"/>
        <v>-1.2532269846114303</v>
      </c>
      <c r="K1186" s="96">
        <v>0</v>
      </c>
      <c r="L1186" s="18">
        <f t="shared" si="56"/>
        <v>0</v>
      </c>
    </row>
    <row r="1187" spans="1:13" x14ac:dyDescent="0.2">
      <c r="A1187" s="12" t="s">
        <v>62</v>
      </c>
      <c r="B1187" s="12" t="s">
        <v>63</v>
      </c>
      <c r="C1187" s="26" t="s">
        <v>45</v>
      </c>
      <c r="D1187" s="27" t="s">
        <v>46</v>
      </c>
      <c r="E1187" s="28">
        <v>3325</v>
      </c>
      <c r="F1187" s="18">
        <v>97.74</v>
      </c>
      <c r="G1187" s="18">
        <v>94.925939614909296</v>
      </c>
      <c r="H1187" s="98">
        <v>1.5608334004792734</v>
      </c>
      <c r="I1187" s="18">
        <f t="shared" si="54"/>
        <v>96.486773015388565</v>
      </c>
      <c r="J1187" s="18">
        <f t="shared" si="55"/>
        <v>-1.2532269846114303</v>
      </c>
      <c r="K1187" s="96">
        <v>17868</v>
      </c>
      <c r="L1187" s="18">
        <f t="shared" si="56"/>
        <v>-22392.659761037037</v>
      </c>
    </row>
    <row r="1188" spans="1:13" x14ac:dyDescent="0.2">
      <c r="A1188" s="12" t="s">
        <v>62</v>
      </c>
      <c r="B1188" s="12" t="s">
        <v>63</v>
      </c>
      <c r="C1188" s="26" t="s">
        <v>47</v>
      </c>
      <c r="D1188" s="27" t="s">
        <v>48</v>
      </c>
      <c r="E1188" s="28">
        <v>3327</v>
      </c>
      <c r="F1188" s="18">
        <v>109.08</v>
      </c>
      <c r="G1188" s="18">
        <v>106.2659396149093</v>
      </c>
      <c r="H1188" s="98">
        <v>1.5608334004792734</v>
      </c>
      <c r="I1188" s="18">
        <f t="shared" si="54"/>
        <v>107.82677301538857</v>
      </c>
      <c r="J1188" s="18">
        <f t="shared" si="55"/>
        <v>-1.2532269846114303</v>
      </c>
      <c r="K1188" s="96">
        <v>8121</v>
      </c>
      <c r="L1188" s="18">
        <f t="shared" si="56"/>
        <v>-10177.456342029425</v>
      </c>
    </row>
    <row r="1189" spans="1:13" x14ac:dyDescent="0.2">
      <c r="A1189" s="12" t="s">
        <v>62</v>
      </c>
      <c r="B1189" s="12" t="s">
        <v>63</v>
      </c>
      <c r="C1189" s="26" t="s">
        <v>49</v>
      </c>
      <c r="D1189" s="27" t="s">
        <v>50</v>
      </c>
      <c r="E1189" s="28">
        <v>3329</v>
      </c>
      <c r="F1189" s="18">
        <v>117.02</v>
      </c>
      <c r="G1189" s="18">
        <v>114.2059396149093</v>
      </c>
      <c r="H1189" s="98">
        <v>1.5608334004792734</v>
      </c>
      <c r="I1189" s="18">
        <f t="shared" si="54"/>
        <v>115.76677301538857</v>
      </c>
      <c r="J1189" s="18">
        <f t="shared" si="55"/>
        <v>-1.2532269846114303</v>
      </c>
      <c r="K1189" s="96">
        <v>0</v>
      </c>
      <c r="L1189" s="18">
        <f t="shared" si="56"/>
        <v>0</v>
      </c>
    </row>
    <row r="1190" spans="1:13" x14ac:dyDescent="0.2">
      <c r="A1190" s="12" t="s">
        <v>62</v>
      </c>
      <c r="B1190" s="12" t="s">
        <v>63</v>
      </c>
      <c r="C1190" s="29" t="s">
        <v>51</v>
      </c>
      <c r="D1190" s="30" t="s">
        <v>52</v>
      </c>
      <c r="E1190" s="28">
        <v>3331</v>
      </c>
      <c r="F1190" s="18">
        <v>130.79</v>
      </c>
      <c r="G1190" s="18">
        <v>127.97593961490931</v>
      </c>
      <c r="H1190" s="98">
        <v>1.5608334004792734</v>
      </c>
      <c r="I1190" s="18">
        <f t="shared" si="54"/>
        <v>129.53677301538858</v>
      </c>
      <c r="J1190" s="18">
        <f t="shared" si="55"/>
        <v>-1.2532269846114161</v>
      </c>
      <c r="K1190" s="96">
        <v>0</v>
      </c>
      <c r="L1190" s="18">
        <f t="shared" si="56"/>
        <v>0</v>
      </c>
    </row>
    <row r="1191" spans="1:13" x14ac:dyDescent="0.2">
      <c r="A1191" s="12" t="s">
        <v>294</v>
      </c>
      <c r="B1191" s="23" t="s">
        <v>295</v>
      </c>
      <c r="C1191" s="26" t="s">
        <v>21</v>
      </c>
      <c r="D1191" s="27" t="s">
        <v>22</v>
      </c>
      <c r="E1191" s="28">
        <v>3301</v>
      </c>
      <c r="F1191" s="18">
        <v>97.77</v>
      </c>
      <c r="G1191" s="18">
        <v>97.24</v>
      </c>
      <c r="H1191" s="98">
        <v>0</v>
      </c>
      <c r="I1191" s="18">
        <f t="shared" ref="I1191:I1254" si="57">+G1191+H1191</f>
        <v>97.24</v>
      </c>
      <c r="J1191" s="18">
        <f t="shared" ref="J1191:J1254" si="58">+I1191-F1191</f>
        <v>-0.53000000000000114</v>
      </c>
      <c r="K1191" s="96">
        <v>674</v>
      </c>
      <c r="L1191" s="18">
        <f t="shared" ref="L1191:L1254" si="59">+J1191*K1191</f>
        <v>-357.22000000000077</v>
      </c>
      <c r="M1191" s="40">
        <v>-3235.6500000000069</v>
      </c>
    </row>
    <row r="1192" spans="1:13" x14ac:dyDescent="0.2">
      <c r="A1192" s="12" t="s">
        <v>294</v>
      </c>
      <c r="B1192" s="23" t="s">
        <v>295</v>
      </c>
      <c r="C1192" s="26" t="s">
        <v>23</v>
      </c>
      <c r="D1192" s="27" t="s">
        <v>24</v>
      </c>
      <c r="E1192" s="28">
        <v>3303</v>
      </c>
      <c r="F1192" s="18">
        <v>106.06</v>
      </c>
      <c r="G1192" s="18">
        <v>105.53</v>
      </c>
      <c r="H1192" s="98">
        <v>0</v>
      </c>
      <c r="I1192" s="18">
        <f t="shared" si="57"/>
        <v>105.53</v>
      </c>
      <c r="J1192" s="18">
        <f t="shared" si="58"/>
        <v>-0.53000000000000114</v>
      </c>
      <c r="K1192" s="96">
        <v>47</v>
      </c>
      <c r="L1192" s="18">
        <f t="shared" si="59"/>
        <v>-24.910000000000053</v>
      </c>
    </row>
    <row r="1193" spans="1:13" x14ac:dyDescent="0.2">
      <c r="A1193" s="12" t="s">
        <v>294</v>
      </c>
      <c r="B1193" s="23" t="s">
        <v>295</v>
      </c>
      <c r="C1193" s="26" t="s">
        <v>25</v>
      </c>
      <c r="D1193" s="27" t="s">
        <v>26</v>
      </c>
      <c r="E1193" s="28">
        <v>3305</v>
      </c>
      <c r="F1193" s="18">
        <v>95.63</v>
      </c>
      <c r="G1193" s="18">
        <v>95.1</v>
      </c>
      <c r="H1193" s="98">
        <v>0</v>
      </c>
      <c r="I1193" s="18">
        <f t="shared" si="57"/>
        <v>95.1</v>
      </c>
      <c r="J1193" s="18">
        <f t="shared" si="58"/>
        <v>-0.53000000000000114</v>
      </c>
      <c r="K1193" s="96">
        <v>0</v>
      </c>
      <c r="L1193" s="18">
        <f t="shared" si="59"/>
        <v>0</v>
      </c>
    </row>
    <row r="1194" spans="1:13" x14ac:dyDescent="0.2">
      <c r="A1194" s="12" t="s">
        <v>294</v>
      </c>
      <c r="B1194" s="23" t="s">
        <v>295</v>
      </c>
      <c r="C1194" s="26" t="s">
        <v>27</v>
      </c>
      <c r="D1194" s="27" t="s">
        <v>28</v>
      </c>
      <c r="E1194" s="28">
        <v>3307</v>
      </c>
      <c r="F1194" s="18">
        <v>104.4</v>
      </c>
      <c r="G1194" s="18">
        <v>103.87</v>
      </c>
      <c r="H1194" s="98">
        <v>0</v>
      </c>
      <c r="I1194" s="18">
        <f t="shared" si="57"/>
        <v>103.87</v>
      </c>
      <c r="J1194" s="18">
        <f t="shared" si="58"/>
        <v>-0.53000000000000114</v>
      </c>
      <c r="K1194" s="96">
        <v>0</v>
      </c>
      <c r="L1194" s="18">
        <f t="shared" si="59"/>
        <v>0</v>
      </c>
    </row>
    <row r="1195" spans="1:13" x14ac:dyDescent="0.2">
      <c r="A1195" s="12" t="s">
        <v>294</v>
      </c>
      <c r="B1195" s="23" t="s">
        <v>295</v>
      </c>
      <c r="C1195" s="26" t="s">
        <v>29</v>
      </c>
      <c r="D1195" s="27" t="s">
        <v>30</v>
      </c>
      <c r="E1195" s="28">
        <v>3309</v>
      </c>
      <c r="F1195" s="18">
        <v>65.28</v>
      </c>
      <c r="G1195" s="18">
        <v>64.75</v>
      </c>
      <c r="H1195" s="98">
        <v>0</v>
      </c>
      <c r="I1195" s="18">
        <f t="shared" si="57"/>
        <v>64.75</v>
      </c>
      <c r="J1195" s="18">
        <f t="shared" si="58"/>
        <v>-0.53000000000000114</v>
      </c>
      <c r="K1195" s="96">
        <v>470</v>
      </c>
      <c r="L1195" s="18">
        <f t="shared" si="59"/>
        <v>-249.10000000000053</v>
      </c>
    </row>
    <row r="1196" spans="1:13" x14ac:dyDescent="0.2">
      <c r="A1196" s="12" t="s">
        <v>294</v>
      </c>
      <c r="B1196" s="23" t="s">
        <v>295</v>
      </c>
      <c r="C1196" s="26" t="s">
        <v>31</v>
      </c>
      <c r="D1196" s="27" t="s">
        <v>32</v>
      </c>
      <c r="E1196" s="28">
        <v>3311</v>
      </c>
      <c r="F1196" s="18">
        <v>83.210000000000008</v>
      </c>
      <c r="G1196" s="18">
        <v>82.68</v>
      </c>
      <c r="H1196" s="98">
        <v>0</v>
      </c>
      <c r="I1196" s="18">
        <f t="shared" si="57"/>
        <v>82.68</v>
      </c>
      <c r="J1196" s="18">
        <f t="shared" si="58"/>
        <v>-0.53000000000000114</v>
      </c>
      <c r="K1196" s="96">
        <v>124</v>
      </c>
      <c r="L1196" s="18">
        <f t="shared" si="59"/>
        <v>-65.720000000000141</v>
      </c>
    </row>
    <row r="1197" spans="1:13" x14ac:dyDescent="0.2">
      <c r="A1197" s="12" t="s">
        <v>294</v>
      </c>
      <c r="B1197" s="23" t="s">
        <v>295</v>
      </c>
      <c r="C1197" s="26" t="s">
        <v>33</v>
      </c>
      <c r="D1197" s="27" t="s">
        <v>34</v>
      </c>
      <c r="E1197" s="28">
        <v>3313</v>
      </c>
      <c r="F1197" s="18">
        <v>88.39</v>
      </c>
      <c r="G1197" s="18">
        <v>87.86</v>
      </c>
      <c r="H1197" s="98">
        <v>0</v>
      </c>
      <c r="I1197" s="18">
        <f t="shared" si="57"/>
        <v>87.86</v>
      </c>
      <c r="J1197" s="18">
        <f t="shared" si="58"/>
        <v>-0.53000000000000114</v>
      </c>
      <c r="K1197" s="96">
        <v>1</v>
      </c>
      <c r="L1197" s="18">
        <f t="shared" si="59"/>
        <v>-0.53000000000000114</v>
      </c>
    </row>
    <row r="1198" spans="1:13" x14ac:dyDescent="0.2">
      <c r="A1198" s="12" t="s">
        <v>294</v>
      </c>
      <c r="B1198" s="23" t="s">
        <v>295</v>
      </c>
      <c r="C1198" s="26" t="s">
        <v>35</v>
      </c>
      <c r="D1198" s="27" t="s">
        <v>36</v>
      </c>
      <c r="E1198" s="28">
        <v>3315</v>
      </c>
      <c r="F1198" s="18">
        <v>100.46000000000001</v>
      </c>
      <c r="G1198" s="18">
        <v>99.93</v>
      </c>
      <c r="H1198" s="98">
        <v>0</v>
      </c>
      <c r="I1198" s="18">
        <f t="shared" si="57"/>
        <v>99.93</v>
      </c>
      <c r="J1198" s="18">
        <f t="shared" si="58"/>
        <v>-0.53000000000000114</v>
      </c>
      <c r="K1198" s="96">
        <v>116</v>
      </c>
      <c r="L1198" s="18">
        <f t="shared" si="59"/>
        <v>-61.480000000000132</v>
      </c>
    </row>
    <row r="1199" spans="1:13" x14ac:dyDescent="0.2">
      <c r="A1199" s="12" t="s">
        <v>294</v>
      </c>
      <c r="B1199" s="23" t="s">
        <v>295</v>
      </c>
      <c r="C1199" s="26" t="s">
        <v>37</v>
      </c>
      <c r="D1199" s="27" t="s">
        <v>38</v>
      </c>
      <c r="E1199" s="28">
        <v>3317</v>
      </c>
      <c r="F1199" s="18">
        <v>64.83</v>
      </c>
      <c r="G1199" s="18">
        <v>64.3</v>
      </c>
      <c r="H1199" s="98">
        <v>0</v>
      </c>
      <c r="I1199" s="18">
        <f t="shared" si="57"/>
        <v>64.3</v>
      </c>
      <c r="J1199" s="18">
        <f t="shared" si="58"/>
        <v>-0.53000000000000114</v>
      </c>
      <c r="K1199" s="96">
        <v>0</v>
      </c>
      <c r="L1199" s="18">
        <f t="shared" si="59"/>
        <v>0</v>
      </c>
    </row>
    <row r="1200" spans="1:13" x14ac:dyDescent="0.2">
      <c r="A1200" s="12" t="s">
        <v>294</v>
      </c>
      <c r="B1200" s="23" t="s">
        <v>295</v>
      </c>
      <c r="C1200" s="26" t="s">
        <v>39</v>
      </c>
      <c r="D1200" s="27" t="s">
        <v>40</v>
      </c>
      <c r="E1200" s="28">
        <v>3319</v>
      </c>
      <c r="F1200" s="18">
        <v>77.5</v>
      </c>
      <c r="G1200" s="18">
        <v>76.97</v>
      </c>
      <c r="H1200" s="98">
        <v>0</v>
      </c>
      <c r="I1200" s="18">
        <f t="shared" si="57"/>
        <v>76.97</v>
      </c>
      <c r="J1200" s="18">
        <f t="shared" si="58"/>
        <v>-0.53000000000000114</v>
      </c>
      <c r="K1200" s="96">
        <v>1174</v>
      </c>
      <c r="L1200" s="18">
        <f t="shared" si="59"/>
        <v>-622.22000000000139</v>
      </c>
    </row>
    <row r="1201" spans="1:13" x14ac:dyDescent="0.2">
      <c r="A1201" s="12" t="s">
        <v>294</v>
      </c>
      <c r="B1201" s="23" t="s">
        <v>295</v>
      </c>
      <c r="C1201" s="26" t="s">
        <v>41</v>
      </c>
      <c r="D1201" s="27" t="s">
        <v>42</v>
      </c>
      <c r="E1201" s="28">
        <v>3321</v>
      </c>
      <c r="F1201" s="18">
        <v>85.79</v>
      </c>
      <c r="G1201" s="18">
        <v>85.26</v>
      </c>
      <c r="H1201" s="98">
        <v>0</v>
      </c>
      <c r="I1201" s="18">
        <f t="shared" si="57"/>
        <v>85.26</v>
      </c>
      <c r="J1201" s="18">
        <f t="shared" si="58"/>
        <v>-0.53000000000000114</v>
      </c>
      <c r="K1201" s="96">
        <v>583</v>
      </c>
      <c r="L1201" s="18">
        <f t="shared" si="59"/>
        <v>-308.99000000000069</v>
      </c>
    </row>
    <row r="1202" spans="1:13" x14ac:dyDescent="0.2">
      <c r="A1202" s="12" t="s">
        <v>294</v>
      </c>
      <c r="B1202" s="23" t="s">
        <v>295</v>
      </c>
      <c r="C1202" s="26" t="s">
        <v>43</v>
      </c>
      <c r="D1202" s="27" t="s">
        <v>44</v>
      </c>
      <c r="E1202" s="28">
        <v>3323</v>
      </c>
      <c r="F1202" s="18">
        <v>55.63</v>
      </c>
      <c r="G1202" s="18">
        <v>55.1</v>
      </c>
      <c r="H1202" s="98">
        <v>0</v>
      </c>
      <c r="I1202" s="18">
        <f t="shared" si="57"/>
        <v>55.1</v>
      </c>
      <c r="J1202" s="18">
        <f t="shared" si="58"/>
        <v>-0.53000000000000114</v>
      </c>
      <c r="K1202" s="96">
        <v>0</v>
      </c>
      <c r="L1202" s="18">
        <f t="shared" si="59"/>
        <v>0</v>
      </c>
    </row>
    <row r="1203" spans="1:13" x14ac:dyDescent="0.2">
      <c r="A1203" s="12" t="s">
        <v>294</v>
      </c>
      <c r="B1203" s="23" t="s">
        <v>295</v>
      </c>
      <c r="C1203" s="26" t="s">
        <v>45</v>
      </c>
      <c r="D1203" s="27" t="s">
        <v>46</v>
      </c>
      <c r="E1203" s="28">
        <v>3325</v>
      </c>
      <c r="F1203" s="18">
        <v>70.06</v>
      </c>
      <c r="G1203" s="18">
        <v>69.53</v>
      </c>
      <c r="H1203" s="98">
        <v>0</v>
      </c>
      <c r="I1203" s="18">
        <f t="shared" si="57"/>
        <v>69.53</v>
      </c>
      <c r="J1203" s="18">
        <f t="shared" si="58"/>
        <v>-0.53000000000000114</v>
      </c>
      <c r="K1203" s="96">
        <v>2265</v>
      </c>
      <c r="L1203" s="18">
        <f t="shared" si="59"/>
        <v>-1200.4500000000025</v>
      </c>
    </row>
    <row r="1204" spans="1:13" x14ac:dyDescent="0.2">
      <c r="A1204" s="12" t="s">
        <v>294</v>
      </c>
      <c r="B1204" s="23" t="s">
        <v>295</v>
      </c>
      <c r="C1204" s="26" t="s">
        <v>47</v>
      </c>
      <c r="D1204" s="27" t="s">
        <v>48</v>
      </c>
      <c r="E1204" s="28">
        <v>3327</v>
      </c>
      <c r="F1204" s="18">
        <v>77.5</v>
      </c>
      <c r="G1204" s="18">
        <v>76.97</v>
      </c>
      <c r="H1204" s="98">
        <v>0</v>
      </c>
      <c r="I1204" s="18">
        <f t="shared" si="57"/>
        <v>76.97</v>
      </c>
      <c r="J1204" s="18">
        <f t="shared" si="58"/>
        <v>-0.53000000000000114</v>
      </c>
      <c r="K1204" s="96">
        <v>242</v>
      </c>
      <c r="L1204" s="18">
        <f t="shared" si="59"/>
        <v>-128.26000000000028</v>
      </c>
    </row>
    <row r="1205" spans="1:13" x14ac:dyDescent="0.2">
      <c r="A1205" s="12" t="s">
        <v>294</v>
      </c>
      <c r="B1205" s="23" t="s">
        <v>295</v>
      </c>
      <c r="C1205" s="26" t="s">
        <v>49</v>
      </c>
      <c r="D1205" s="27" t="s">
        <v>50</v>
      </c>
      <c r="E1205" s="28">
        <v>3329</v>
      </c>
      <c r="F1205" s="18">
        <v>82.77</v>
      </c>
      <c r="G1205" s="18">
        <v>82.24</v>
      </c>
      <c r="H1205" s="98">
        <v>0</v>
      </c>
      <c r="I1205" s="18">
        <f t="shared" si="57"/>
        <v>82.24</v>
      </c>
      <c r="J1205" s="18">
        <f t="shared" si="58"/>
        <v>-0.53000000000000114</v>
      </c>
      <c r="K1205" s="96">
        <v>293</v>
      </c>
      <c r="L1205" s="18">
        <f t="shared" si="59"/>
        <v>-155.29000000000033</v>
      </c>
    </row>
    <row r="1206" spans="1:13" x14ac:dyDescent="0.2">
      <c r="A1206" s="12" t="s">
        <v>294</v>
      </c>
      <c r="B1206" s="23" t="s">
        <v>295</v>
      </c>
      <c r="C1206" s="29" t="s">
        <v>51</v>
      </c>
      <c r="D1206" s="30" t="s">
        <v>52</v>
      </c>
      <c r="E1206" s="28">
        <v>3331</v>
      </c>
      <c r="F1206" s="18">
        <v>91.81</v>
      </c>
      <c r="G1206" s="18">
        <v>91.28</v>
      </c>
      <c r="H1206" s="98">
        <v>0</v>
      </c>
      <c r="I1206" s="18">
        <f t="shared" si="57"/>
        <v>91.28</v>
      </c>
      <c r="J1206" s="18">
        <f t="shared" si="58"/>
        <v>-0.53000000000000114</v>
      </c>
      <c r="K1206" s="96">
        <v>116</v>
      </c>
      <c r="L1206" s="18">
        <f t="shared" si="59"/>
        <v>-61.480000000000132</v>
      </c>
    </row>
    <row r="1207" spans="1:13" x14ac:dyDescent="0.2">
      <c r="A1207" s="12" t="s">
        <v>220</v>
      </c>
      <c r="B1207" s="23" t="s">
        <v>221</v>
      </c>
      <c r="C1207" s="26" t="s">
        <v>21</v>
      </c>
      <c r="D1207" s="27" t="s">
        <v>22</v>
      </c>
      <c r="E1207" s="28">
        <v>3301</v>
      </c>
      <c r="F1207" s="18">
        <v>79.099999999999994</v>
      </c>
      <c r="G1207" s="18">
        <v>78.739999999999995</v>
      </c>
      <c r="H1207" s="98">
        <v>0</v>
      </c>
      <c r="I1207" s="18">
        <f t="shared" si="57"/>
        <v>78.739999999999995</v>
      </c>
      <c r="J1207" s="18">
        <f t="shared" si="58"/>
        <v>-0.35999999999999943</v>
      </c>
      <c r="K1207" s="96">
        <v>0</v>
      </c>
      <c r="L1207" s="18">
        <f t="shared" si="59"/>
        <v>0</v>
      </c>
      <c r="M1207" s="40">
        <v>-3704.7600000000671</v>
      </c>
    </row>
    <row r="1208" spans="1:13" x14ac:dyDescent="0.2">
      <c r="A1208" s="12" t="s">
        <v>220</v>
      </c>
      <c r="B1208" s="23" t="s">
        <v>221</v>
      </c>
      <c r="C1208" s="26" t="s">
        <v>23</v>
      </c>
      <c r="D1208" s="27" t="s">
        <v>24</v>
      </c>
      <c r="E1208" s="28">
        <v>3303</v>
      </c>
      <c r="F1208" s="18">
        <v>85.76</v>
      </c>
      <c r="G1208" s="18">
        <v>85.4</v>
      </c>
      <c r="H1208" s="98">
        <v>0</v>
      </c>
      <c r="I1208" s="18">
        <f t="shared" si="57"/>
        <v>85.4</v>
      </c>
      <c r="J1208" s="18">
        <f t="shared" si="58"/>
        <v>-0.35999999999999943</v>
      </c>
      <c r="K1208" s="96">
        <v>0</v>
      </c>
      <c r="L1208" s="18">
        <f t="shared" si="59"/>
        <v>0</v>
      </c>
    </row>
    <row r="1209" spans="1:13" x14ac:dyDescent="0.2">
      <c r="A1209" s="12" t="s">
        <v>220</v>
      </c>
      <c r="B1209" s="23" t="s">
        <v>221</v>
      </c>
      <c r="C1209" s="26" t="s">
        <v>25</v>
      </c>
      <c r="D1209" s="27" t="s">
        <v>26</v>
      </c>
      <c r="E1209" s="28">
        <v>3305</v>
      </c>
      <c r="F1209" s="18">
        <v>77.179999999999993</v>
      </c>
      <c r="G1209" s="18">
        <v>76.819999999999993</v>
      </c>
      <c r="H1209" s="98">
        <v>0</v>
      </c>
      <c r="I1209" s="18">
        <f t="shared" si="57"/>
        <v>76.819999999999993</v>
      </c>
      <c r="J1209" s="18">
        <f t="shared" si="58"/>
        <v>-0.35999999999999943</v>
      </c>
      <c r="K1209" s="96">
        <v>0</v>
      </c>
      <c r="L1209" s="18">
        <f t="shared" si="59"/>
        <v>0</v>
      </c>
    </row>
    <row r="1210" spans="1:13" x14ac:dyDescent="0.2">
      <c r="A1210" s="12" t="s">
        <v>220</v>
      </c>
      <c r="B1210" s="23" t="s">
        <v>221</v>
      </c>
      <c r="C1210" s="26" t="s">
        <v>27</v>
      </c>
      <c r="D1210" s="27" t="s">
        <v>28</v>
      </c>
      <c r="E1210" s="28">
        <v>3307</v>
      </c>
      <c r="F1210" s="18">
        <v>84.42</v>
      </c>
      <c r="G1210" s="18">
        <v>84.06</v>
      </c>
      <c r="H1210" s="98">
        <v>0</v>
      </c>
      <c r="I1210" s="18">
        <f t="shared" si="57"/>
        <v>84.06</v>
      </c>
      <c r="J1210" s="18">
        <f t="shared" si="58"/>
        <v>-0.35999999999999943</v>
      </c>
      <c r="K1210" s="96">
        <v>0</v>
      </c>
      <c r="L1210" s="18">
        <f t="shared" si="59"/>
        <v>0</v>
      </c>
    </row>
    <row r="1211" spans="1:13" x14ac:dyDescent="0.2">
      <c r="A1211" s="12" t="s">
        <v>220</v>
      </c>
      <c r="B1211" s="23" t="s">
        <v>221</v>
      </c>
      <c r="C1211" s="26" t="s">
        <v>29</v>
      </c>
      <c r="D1211" s="27" t="s">
        <v>30</v>
      </c>
      <c r="E1211" s="28">
        <v>3309</v>
      </c>
      <c r="F1211" s="18">
        <v>52.370000000000005</v>
      </c>
      <c r="G1211" s="18">
        <v>52.01</v>
      </c>
      <c r="H1211" s="98">
        <v>0</v>
      </c>
      <c r="I1211" s="18">
        <f t="shared" si="57"/>
        <v>52.01</v>
      </c>
      <c r="J1211" s="18">
        <f t="shared" si="58"/>
        <v>-0.36000000000000654</v>
      </c>
      <c r="K1211" s="96">
        <v>2461</v>
      </c>
      <c r="L1211" s="18">
        <f t="shared" si="59"/>
        <v>-885.96000000001607</v>
      </c>
    </row>
    <row r="1212" spans="1:13" x14ac:dyDescent="0.2">
      <c r="A1212" s="12" t="s">
        <v>220</v>
      </c>
      <c r="B1212" s="23" t="s">
        <v>221</v>
      </c>
      <c r="C1212" s="26" t="s">
        <v>31</v>
      </c>
      <c r="D1212" s="27" t="s">
        <v>32</v>
      </c>
      <c r="E1212" s="28">
        <v>3311</v>
      </c>
      <c r="F1212" s="18">
        <v>67</v>
      </c>
      <c r="G1212" s="18">
        <v>66.64</v>
      </c>
      <c r="H1212" s="98">
        <v>0</v>
      </c>
      <c r="I1212" s="18">
        <f t="shared" si="57"/>
        <v>66.64</v>
      </c>
      <c r="J1212" s="18">
        <f t="shared" si="58"/>
        <v>-0.35999999999999943</v>
      </c>
      <c r="K1212" s="96">
        <v>0</v>
      </c>
      <c r="L1212" s="18">
        <f t="shared" si="59"/>
        <v>0</v>
      </c>
    </row>
    <row r="1213" spans="1:13" x14ac:dyDescent="0.2">
      <c r="A1213" s="12" t="s">
        <v>220</v>
      </c>
      <c r="B1213" s="23" t="s">
        <v>221</v>
      </c>
      <c r="C1213" s="26" t="s">
        <v>33</v>
      </c>
      <c r="D1213" s="27" t="s">
        <v>34</v>
      </c>
      <c r="E1213" s="28">
        <v>3313</v>
      </c>
      <c r="F1213" s="18">
        <v>71.34</v>
      </c>
      <c r="G1213" s="18">
        <v>70.98</v>
      </c>
      <c r="H1213" s="98">
        <v>0</v>
      </c>
      <c r="I1213" s="18">
        <f t="shared" si="57"/>
        <v>70.98</v>
      </c>
      <c r="J1213" s="18">
        <f t="shared" si="58"/>
        <v>-0.35999999999999943</v>
      </c>
      <c r="K1213" s="96">
        <v>0</v>
      </c>
      <c r="L1213" s="18">
        <f t="shared" si="59"/>
        <v>0</v>
      </c>
    </row>
    <row r="1214" spans="1:13" x14ac:dyDescent="0.2">
      <c r="A1214" s="12" t="s">
        <v>220</v>
      </c>
      <c r="B1214" s="23" t="s">
        <v>221</v>
      </c>
      <c r="C1214" s="26" t="s">
        <v>35</v>
      </c>
      <c r="D1214" s="27" t="s">
        <v>36</v>
      </c>
      <c r="E1214" s="28">
        <v>3315</v>
      </c>
      <c r="F1214" s="18">
        <v>81.16</v>
      </c>
      <c r="G1214" s="18">
        <v>80.8</v>
      </c>
      <c r="H1214" s="98">
        <v>0</v>
      </c>
      <c r="I1214" s="18">
        <f t="shared" si="57"/>
        <v>80.8</v>
      </c>
      <c r="J1214" s="18">
        <f t="shared" si="58"/>
        <v>-0.35999999999999943</v>
      </c>
      <c r="K1214" s="96">
        <v>0</v>
      </c>
      <c r="L1214" s="18">
        <f t="shared" si="59"/>
        <v>0</v>
      </c>
    </row>
    <row r="1215" spans="1:13" x14ac:dyDescent="0.2">
      <c r="A1215" s="12" t="s">
        <v>220</v>
      </c>
      <c r="B1215" s="23" t="s">
        <v>221</v>
      </c>
      <c r="C1215" s="26" t="s">
        <v>37</v>
      </c>
      <c r="D1215" s="27" t="s">
        <v>38</v>
      </c>
      <c r="E1215" s="28">
        <v>3317</v>
      </c>
      <c r="F1215" s="18">
        <v>52.060000000000009</v>
      </c>
      <c r="G1215" s="18">
        <v>51.7</v>
      </c>
      <c r="H1215" s="98">
        <v>0</v>
      </c>
      <c r="I1215" s="18">
        <f t="shared" si="57"/>
        <v>51.7</v>
      </c>
      <c r="J1215" s="18">
        <f t="shared" si="58"/>
        <v>-0.36000000000000654</v>
      </c>
      <c r="K1215" s="96">
        <v>0</v>
      </c>
      <c r="L1215" s="18">
        <f t="shared" si="59"/>
        <v>0</v>
      </c>
    </row>
    <row r="1216" spans="1:13" x14ac:dyDescent="0.2">
      <c r="A1216" s="12" t="s">
        <v>220</v>
      </c>
      <c r="B1216" s="23" t="s">
        <v>221</v>
      </c>
      <c r="C1216" s="26" t="s">
        <v>39</v>
      </c>
      <c r="D1216" s="27" t="s">
        <v>40</v>
      </c>
      <c r="E1216" s="28">
        <v>3319</v>
      </c>
      <c r="F1216" s="18">
        <v>62.410000000000004</v>
      </c>
      <c r="G1216" s="18">
        <v>62.05</v>
      </c>
      <c r="H1216" s="98">
        <v>0</v>
      </c>
      <c r="I1216" s="18">
        <f t="shared" si="57"/>
        <v>62.05</v>
      </c>
      <c r="J1216" s="18">
        <f t="shared" si="58"/>
        <v>-0.36000000000000654</v>
      </c>
      <c r="K1216" s="96">
        <v>822</v>
      </c>
      <c r="L1216" s="18">
        <f t="shared" si="59"/>
        <v>-295.92000000000536</v>
      </c>
    </row>
    <row r="1217" spans="1:13" x14ac:dyDescent="0.2">
      <c r="A1217" s="12" t="s">
        <v>220</v>
      </c>
      <c r="B1217" s="23" t="s">
        <v>221</v>
      </c>
      <c r="C1217" s="26" t="s">
        <v>41</v>
      </c>
      <c r="D1217" s="27" t="s">
        <v>42</v>
      </c>
      <c r="E1217" s="28">
        <v>3321</v>
      </c>
      <c r="F1217" s="18">
        <v>69.099999999999994</v>
      </c>
      <c r="G1217" s="18">
        <v>68.739999999999995</v>
      </c>
      <c r="H1217" s="98">
        <v>0</v>
      </c>
      <c r="I1217" s="18">
        <f t="shared" si="57"/>
        <v>68.739999999999995</v>
      </c>
      <c r="J1217" s="18">
        <f t="shared" si="58"/>
        <v>-0.35999999999999943</v>
      </c>
      <c r="K1217" s="96">
        <v>0</v>
      </c>
      <c r="L1217" s="18">
        <f t="shared" si="59"/>
        <v>0</v>
      </c>
    </row>
    <row r="1218" spans="1:13" x14ac:dyDescent="0.2">
      <c r="A1218" s="12" t="s">
        <v>220</v>
      </c>
      <c r="B1218" s="23" t="s">
        <v>221</v>
      </c>
      <c r="C1218" s="26" t="s">
        <v>43</v>
      </c>
      <c r="D1218" s="27" t="s">
        <v>44</v>
      </c>
      <c r="E1218" s="28">
        <v>3323</v>
      </c>
      <c r="F1218" s="18">
        <v>44.330000000000005</v>
      </c>
      <c r="G1218" s="18">
        <v>43.97</v>
      </c>
      <c r="H1218" s="98">
        <v>0</v>
      </c>
      <c r="I1218" s="18">
        <f t="shared" si="57"/>
        <v>43.97</v>
      </c>
      <c r="J1218" s="18">
        <f t="shared" si="58"/>
        <v>-0.36000000000000654</v>
      </c>
      <c r="K1218" s="96">
        <v>0</v>
      </c>
      <c r="L1218" s="18">
        <f t="shared" si="59"/>
        <v>0</v>
      </c>
    </row>
    <row r="1219" spans="1:13" x14ac:dyDescent="0.2">
      <c r="A1219" s="12" t="s">
        <v>220</v>
      </c>
      <c r="B1219" s="23" t="s">
        <v>221</v>
      </c>
      <c r="C1219" s="26" t="s">
        <v>45</v>
      </c>
      <c r="D1219" s="27" t="s">
        <v>46</v>
      </c>
      <c r="E1219" s="28">
        <v>3325</v>
      </c>
      <c r="F1219" s="18">
        <v>56.290000000000006</v>
      </c>
      <c r="G1219" s="18">
        <v>55.93</v>
      </c>
      <c r="H1219" s="98">
        <v>0</v>
      </c>
      <c r="I1219" s="18">
        <f t="shared" si="57"/>
        <v>55.93</v>
      </c>
      <c r="J1219" s="18">
        <f t="shared" si="58"/>
        <v>-0.36000000000000654</v>
      </c>
      <c r="K1219" s="96">
        <v>5643</v>
      </c>
      <c r="L1219" s="18">
        <f t="shared" si="59"/>
        <v>-2031.4800000000369</v>
      </c>
    </row>
    <row r="1220" spans="1:13" x14ac:dyDescent="0.2">
      <c r="A1220" s="12" t="s">
        <v>220</v>
      </c>
      <c r="B1220" s="23" t="s">
        <v>221</v>
      </c>
      <c r="C1220" s="26" t="s">
        <v>47</v>
      </c>
      <c r="D1220" s="27" t="s">
        <v>48</v>
      </c>
      <c r="E1220" s="28">
        <v>3327</v>
      </c>
      <c r="F1220" s="18">
        <v>62.410000000000004</v>
      </c>
      <c r="G1220" s="18">
        <v>62.05</v>
      </c>
      <c r="H1220" s="98">
        <v>0</v>
      </c>
      <c r="I1220" s="18">
        <f t="shared" si="57"/>
        <v>62.05</v>
      </c>
      <c r="J1220" s="18">
        <f t="shared" si="58"/>
        <v>-0.36000000000000654</v>
      </c>
      <c r="K1220" s="96">
        <v>1365</v>
      </c>
      <c r="L1220" s="18">
        <f t="shared" si="59"/>
        <v>-491.4000000000089</v>
      </c>
    </row>
    <row r="1221" spans="1:13" x14ac:dyDescent="0.2">
      <c r="A1221" s="12" t="s">
        <v>220</v>
      </c>
      <c r="B1221" s="23" t="s">
        <v>221</v>
      </c>
      <c r="C1221" s="26" t="s">
        <v>49</v>
      </c>
      <c r="D1221" s="27" t="s">
        <v>50</v>
      </c>
      <c r="E1221" s="28">
        <v>3329</v>
      </c>
      <c r="F1221" s="18">
        <v>66.69</v>
      </c>
      <c r="G1221" s="18">
        <v>66.33</v>
      </c>
      <c r="H1221" s="98">
        <v>0</v>
      </c>
      <c r="I1221" s="18">
        <f t="shared" si="57"/>
        <v>66.33</v>
      </c>
      <c r="J1221" s="18">
        <f t="shared" si="58"/>
        <v>-0.35999999999999943</v>
      </c>
      <c r="K1221" s="96">
        <v>0</v>
      </c>
      <c r="L1221" s="18">
        <f t="shared" si="59"/>
        <v>0</v>
      </c>
    </row>
    <row r="1222" spans="1:13" x14ac:dyDescent="0.2">
      <c r="A1222" s="12" t="s">
        <v>220</v>
      </c>
      <c r="B1222" s="23" t="s">
        <v>221</v>
      </c>
      <c r="C1222" s="29" t="s">
        <v>51</v>
      </c>
      <c r="D1222" s="30" t="s">
        <v>52</v>
      </c>
      <c r="E1222" s="28">
        <v>3331</v>
      </c>
      <c r="F1222" s="18">
        <v>73.92</v>
      </c>
      <c r="G1222" s="18">
        <v>73.56</v>
      </c>
      <c r="H1222" s="98">
        <v>0</v>
      </c>
      <c r="I1222" s="18">
        <f t="shared" si="57"/>
        <v>73.56</v>
      </c>
      <c r="J1222" s="18">
        <f t="shared" si="58"/>
        <v>-0.35999999999999943</v>
      </c>
      <c r="K1222" s="96">
        <v>0</v>
      </c>
      <c r="L1222" s="18">
        <f t="shared" si="59"/>
        <v>0</v>
      </c>
    </row>
    <row r="1223" spans="1:13" x14ac:dyDescent="0.2">
      <c r="A1223" s="22" t="s">
        <v>147</v>
      </c>
      <c r="B1223" s="12" t="s">
        <v>148</v>
      </c>
      <c r="C1223" s="26" t="s">
        <v>21</v>
      </c>
      <c r="D1223" s="27" t="s">
        <v>22</v>
      </c>
      <c r="E1223" s="28">
        <v>3301</v>
      </c>
      <c r="F1223" s="18">
        <v>91.98</v>
      </c>
      <c r="G1223" s="18">
        <v>91.460000000000008</v>
      </c>
      <c r="H1223" s="98">
        <v>1.5608334004792734</v>
      </c>
      <c r="I1223" s="18">
        <f t="shared" si="57"/>
        <v>93.020833400479276</v>
      </c>
      <c r="J1223" s="18">
        <f t="shared" si="58"/>
        <v>1.0408334004792721</v>
      </c>
      <c r="K1223" s="96">
        <v>0</v>
      </c>
      <c r="L1223" s="18">
        <f t="shared" si="59"/>
        <v>0</v>
      </c>
      <c r="M1223" s="40">
        <v>9421.6239411383704</v>
      </c>
    </row>
    <row r="1224" spans="1:13" x14ac:dyDescent="0.2">
      <c r="A1224" s="22" t="s">
        <v>147</v>
      </c>
      <c r="B1224" s="12" t="s">
        <v>148</v>
      </c>
      <c r="C1224" s="26" t="s">
        <v>23</v>
      </c>
      <c r="D1224" s="27" t="s">
        <v>24</v>
      </c>
      <c r="E1224" s="28">
        <v>3303</v>
      </c>
      <c r="F1224" s="18">
        <v>99.79</v>
      </c>
      <c r="G1224" s="18">
        <v>99.27000000000001</v>
      </c>
      <c r="H1224" s="98">
        <v>1.5608334004792734</v>
      </c>
      <c r="I1224" s="18">
        <f t="shared" si="57"/>
        <v>100.83083340047928</v>
      </c>
      <c r="J1224" s="18">
        <f t="shared" si="58"/>
        <v>1.0408334004792721</v>
      </c>
      <c r="K1224" s="96">
        <v>0</v>
      </c>
      <c r="L1224" s="18">
        <f t="shared" si="59"/>
        <v>0</v>
      </c>
    </row>
    <row r="1225" spans="1:13" x14ac:dyDescent="0.2">
      <c r="A1225" s="22" t="s">
        <v>147</v>
      </c>
      <c r="B1225" s="12" t="s">
        <v>148</v>
      </c>
      <c r="C1225" s="26" t="s">
        <v>25</v>
      </c>
      <c r="D1225" s="27" t="s">
        <v>26</v>
      </c>
      <c r="E1225" s="28">
        <v>3305</v>
      </c>
      <c r="F1225" s="18">
        <v>89.88</v>
      </c>
      <c r="G1225" s="18">
        <v>89.36</v>
      </c>
      <c r="H1225" s="98">
        <v>1.5608334004792734</v>
      </c>
      <c r="I1225" s="18">
        <f t="shared" si="57"/>
        <v>90.920833400479268</v>
      </c>
      <c r="J1225" s="18">
        <f t="shared" si="58"/>
        <v>1.0408334004792721</v>
      </c>
      <c r="K1225" s="96">
        <v>0</v>
      </c>
      <c r="L1225" s="18">
        <f t="shared" si="59"/>
        <v>0</v>
      </c>
    </row>
    <row r="1226" spans="1:13" x14ac:dyDescent="0.2">
      <c r="A1226" s="22" t="s">
        <v>147</v>
      </c>
      <c r="B1226" s="12" t="s">
        <v>148</v>
      </c>
      <c r="C1226" s="26" t="s">
        <v>27</v>
      </c>
      <c r="D1226" s="27" t="s">
        <v>28</v>
      </c>
      <c r="E1226" s="28">
        <v>3307</v>
      </c>
      <c r="F1226" s="18">
        <v>98.48</v>
      </c>
      <c r="G1226" s="18">
        <v>97.960000000000008</v>
      </c>
      <c r="H1226" s="98">
        <v>1.5608334004792734</v>
      </c>
      <c r="I1226" s="18">
        <f t="shared" si="57"/>
        <v>99.520833400479276</v>
      </c>
      <c r="J1226" s="18">
        <f t="shared" si="58"/>
        <v>1.0408334004792721</v>
      </c>
      <c r="K1226" s="96">
        <v>0</v>
      </c>
      <c r="L1226" s="18">
        <f t="shared" si="59"/>
        <v>0</v>
      </c>
    </row>
    <row r="1227" spans="1:13" x14ac:dyDescent="0.2">
      <c r="A1227" s="22" t="s">
        <v>147</v>
      </c>
      <c r="B1227" s="12" t="s">
        <v>148</v>
      </c>
      <c r="C1227" s="26" t="s">
        <v>29</v>
      </c>
      <c r="D1227" s="27" t="s">
        <v>30</v>
      </c>
      <c r="E1227" s="28">
        <v>3309</v>
      </c>
      <c r="F1227" s="18">
        <v>60.96</v>
      </c>
      <c r="G1227" s="18">
        <v>60.44</v>
      </c>
      <c r="H1227" s="98">
        <v>1.5608334004792734</v>
      </c>
      <c r="I1227" s="18">
        <f t="shared" si="57"/>
        <v>62.000833400479273</v>
      </c>
      <c r="J1227" s="18">
        <f t="shared" si="58"/>
        <v>1.0408334004792721</v>
      </c>
      <c r="K1227" s="96">
        <v>61</v>
      </c>
      <c r="L1227" s="18">
        <f t="shared" si="59"/>
        <v>63.490837429235597</v>
      </c>
    </row>
    <row r="1228" spans="1:13" x14ac:dyDescent="0.2">
      <c r="A1228" s="22" t="s">
        <v>147</v>
      </c>
      <c r="B1228" s="12" t="s">
        <v>148</v>
      </c>
      <c r="C1228" s="26" t="s">
        <v>31</v>
      </c>
      <c r="D1228" s="27" t="s">
        <v>32</v>
      </c>
      <c r="E1228" s="28">
        <v>3311</v>
      </c>
      <c r="F1228" s="18">
        <v>77.930000000000007</v>
      </c>
      <c r="G1228" s="18">
        <v>77.410000000000011</v>
      </c>
      <c r="H1228" s="98">
        <v>1.5608334004792734</v>
      </c>
      <c r="I1228" s="18">
        <f t="shared" si="57"/>
        <v>78.970833400479279</v>
      </c>
      <c r="J1228" s="18">
        <f t="shared" si="58"/>
        <v>1.0408334004792721</v>
      </c>
      <c r="K1228" s="96">
        <v>0</v>
      </c>
      <c r="L1228" s="18">
        <f t="shared" si="59"/>
        <v>0</v>
      </c>
    </row>
    <row r="1229" spans="1:13" x14ac:dyDescent="0.2">
      <c r="A1229" s="22" t="s">
        <v>147</v>
      </c>
      <c r="B1229" s="12" t="s">
        <v>148</v>
      </c>
      <c r="C1229" s="26" t="s">
        <v>33</v>
      </c>
      <c r="D1229" s="27" t="s">
        <v>34</v>
      </c>
      <c r="E1229" s="28">
        <v>3313</v>
      </c>
      <c r="F1229" s="18">
        <v>82.89</v>
      </c>
      <c r="G1229" s="18">
        <v>82.37</v>
      </c>
      <c r="H1229" s="98">
        <v>1.5608334004792734</v>
      </c>
      <c r="I1229" s="18">
        <f t="shared" si="57"/>
        <v>83.930833400479273</v>
      </c>
      <c r="J1229" s="18">
        <f t="shared" si="58"/>
        <v>1.0408334004792721</v>
      </c>
      <c r="K1229" s="96">
        <v>0</v>
      </c>
      <c r="L1229" s="18">
        <f t="shared" si="59"/>
        <v>0</v>
      </c>
    </row>
    <row r="1230" spans="1:13" x14ac:dyDescent="0.2">
      <c r="A1230" s="22" t="s">
        <v>147</v>
      </c>
      <c r="B1230" s="12" t="s">
        <v>148</v>
      </c>
      <c r="C1230" s="26" t="s">
        <v>35</v>
      </c>
      <c r="D1230" s="27" t="s">
        <v>36</v>
      </c>
      <c r="E1230" s="28">
        <v>3315</v>
      </c>
      <c r="F1230" s="18">
        <v>94.43</v>
      </c>
      <c r="G1230" s="18">
        <v>93.910000000000011</v>
      </c>
      <c r="H1230" s="98">
        <v>1.5608334004792734</v>
      </c>
      <c r="I1230" s="18">
        <f t="shared" si="57"/>
        <v>95.470833400479279</v>
      </c>
      <c r="J1230" s="18">
        <f t="shared" si="58"/>
        <v>1.0408334004792721</v>
      </c>
      <c r="K1230" s="96">
        <v>0</v>
      </c>
      <c r="L1230" s="18">
        <f t="shared" si="59"/>
        <v>0</v>
      </c>
    </row>
    <row r="1231" spans="1:13" x14ac:dyDescent="0.2">
      <c r="A1231" s="22" t="s">
        <v>147</v>
      </c>
      <c r="B1231" s="12" t="s">
        <v>148</v>
      </c>
      <c r="C1231" s="26" t="s">
        <v>37</v>
      </c>
      <c r="D1231" s="27" t="s">
        <v>38</v>
      </c>
      <c r="E1231" s="28">
        <v>3317</v>
      </c>
      <c r="F1231" s="18">
        <v>60.51</v>
      </c>
      <c r="G1231" s="18">
        <v>59.989999999999995</v>
      </c>
      <c r="H1231" s="98">
        <v>1.5608334004792734</v>
      </c>
      <c r="I1231" s="18">
        <f t="shared" si="57"/>
        <v>61.55083340047927</v>
      </c>
      <c r="J1231" s="18">
        <f t="shared" si="58"/>
        <v>1.0408334004792721</v>
      </c>
      <c r="K1231" s="96">
        <v>0</v>
      </c>
      <c r="L1231" s="18">
        <f t="shared" si="59"/>
        <v>0</v>
      </c>
    </row>
    <row r="1232" spans="1:13" x14ac:dyDescent="0.2">
      <c r="A1232" s="22" t="s">
        <v>147</v>
      </c>
      <c r="B1232" s="12" t="s">
        <v>148</v>
      </c>
      <c r="C1232" s="26" t="s">
        <v>39</v>
      </c>
      <c r="D1232" s="27" t="s">
        <v>40</v>
      </c>
      <c r="E1232" s="28">
        <v>3319</v>
      </c>
      <c r="F1232" s="18">
        <v>72.489999999999995</v>
      </c>
      <c r="G1232" s="18">
        <v>71.97</v>
      </c>
      <c r="H1232" s="98">
        <v>1.5608334004792734</v>
      </c>
      <c r="I1232" s="18">
        <f t="shared" si="57"/>
        <v>73.530833400479267</v>
      </c>
      <c r="J1232" s="18">
        <f t="shared" si="58"/>
        <v>1.0408334004792721</v>
      </c>
      <c r="K1232" s="96">
        <v>753</v>
      </c>
      <c r="L1232" s="18">
        <f t="shared" si="59"/>
        <v>783.74755056089191</v>
      </c>
    </row>
    <row r="1233" spans="1:13" x14ac:dyDescent="0.2">
      <c r="A1233" s="22" t="s">
        <v>147</v>
      </c>
      <c r="B1233" s="12" t="s">
        <v>148</v>
      </c>
      <c r="C1233" s="26" t="s">
        <v>41</v>
      </c>
      <c r="D1233" s="27" t="s">
        <v>42</v>
      </c>
      <c r="E1233" s="28">
        <v>3321</v>
      </c>
      <c r="F1233" s="18">
        <v>80.34</v>
      </c>
      <c r="G1233" s="18">
        <v>79.820000000000007</v>
      </c>
      <c r="H1233" s="98">
        <v>1.5608334004792734</v>
      </c>
      <c r="I1233" s="18">
        <f t="shared" si="57"/>
        <v>81.380833400479275</v>
      </c>
      <c r="J1233" s="18">
        <f t="shared" si="58"/>
        <v>1.0408334004792721</v>
      </c>
      <c r="K1233" s="96">
        <v>339</v>
      </c>
      <c r="L1233" s="18">
        <f t="shared" si="59"/>
        <v>352.84252276247321</v>
      </c>
    </row>
    <row r="1234" spans="1:13" x14ac:dyDescent="0.2">
      <c r="A1234" s="22" t="s">
        <v>147</v>
      </c>
      <c r="B1234" s="12" t="s">
        <v>148</v>
      </c>
      <c r="C1234" s="26" t="s">
        <v>43</v>
      </c>
      <c r="D1234" s="27" t="s">
        <v>44</v>
      </c>
      <c r="E1234" s="28">
        <v>3323</v>
      </c>
      <c r="F1234" s="18">
        <v>51.65</v>
      </c>
      <c r="G1234" s="18">
        <v>51.129999999999995</v>
      </c>
      <c r="H1234" s="98">
        <v>1.5608334004792734</v>
      </c>
      <c r="I1234" s="18">
        <f t="shared" si="57"/>
        <v>52.690833400479271</v>
      </c>
      <c r="J1234" s="18">
        <f t="shared" si="58"/>
        <v>1.0408334004792721</v>
      </c>
      <c r="K1234" s="96">
        <v>0</v>
      </c>
      <c r="L1234" s="18">
        <f t="shared" si="59"/>
        <v>0</v>
      </c>
    </row>
    <row r="1235" spans="1:13" x14ac:dyDescent="0.2">
      <c r="A1235" s="22" t="s">
        <v>147</v>
      </c>
      <c r="B1235" s="12" t="s">
        <v>148</v>
      </c>
      <c r="C1235" s="26" t="s">
        <v>45</v>
      </c>
      <c r="D1235" s="27" t="s">
        <v>46</v>
      </c>
      <c r="E1235" s="28">
        <v>3325</v>
      </c>
      <c r="F1235" s="18">
        <v>65.44</v>
      </c>
      <c r="G1235" s="18">
        <v>64.92</v>
      </c>
      <c r="H1235" s="98">
        <v>1.5608334004792734</v>
      </c>
      <c r="I1235" s="18">
        <f t="shared" si="57"/>
        <v>66.48083340047927</v>
      </c>
      <c r="J1235" s="18">
        <f t="shared" si="58"/>
        <v>1.0408334004792721</v>
      </c>
      <c r="K1235" s="96">
        <v>6734</v>
      </c>
      <c r="L1235" s="18">
        <f t="shared" si="59"/>
        <v>7008.9721188274179</v>
      </c>
    </row>
    <row r="1236" spans="1:13" x14ac:dyDescent="0.2">
      <c r="A1236" s="22" t="s">
        <v>147</v>
      </c>
      <c r="B1236" s="12" t="s">
        <v>148</v>
      </c>
      <c r="C1236" s="26" t="s">
        <v>47</v>
      </c>
      <c r="D1236" s="27" t="s">
        <v>48</v>
      </c>
      <c r="E1236" s="28">
        <v>3327</v>
      </c>
      <c r="F1236" s="18">
        <v>72.489999999999995</v>
      </c>
      <c r="G1236" s="18">
        <v>71.97</v>
      </c>
      <c r="H1236" s="98">
        <v>1.5608334004792734</v>
      </c>
      <c r="I1236" s="18">
        <f t="shared" si="57"/>
        <v>73.530833400479267</v>
      </c>
      <c r="J1236" s="18">
        <f t="shared" si="58"/>
        <v>1.0408334004792721</v>
      </c>
      <c r="K1236" s="96">
        <v>1165</v>
      </c>
      <c r="L1236" s="18">
        <f t="shared" si="59"/>
        <v>1212.570911558352</v>
      </c>
    </row>
    <row r="1237" spans="1:13" x14ac:dyDescent="0.2">
      <c r="A1237" s="22" t="s">
        <v>147</v>
      </c>
      <c r="B1237" s="12" t="s">
        <v>148</v>
      </c>
      <c r="C1237" s="26" t="s">
        <v>49</v>
      </c>
      <c r="D1237" s="27" t="s">
        <v>50</v>
      </c>
      <c r="E1237" s="28">
        <v>3329</v>
      </c>
      <c r="F1237" s="18">
        <v>77.48</v>
      </c>
      <c r="G1237" s="18">
        <v>76.960000000000008</v>
      </c>
      <c r="H1237" s="98">
        <v>1.5608334004792734</v>
      </c>
      <c r="I1237" s="18">
        <f t="shared" si="57"/>
        <v>78.520833400479276</v>
      </c>
      <c r="J1237" s="18">
        <f t="shared" si="58"/>
        <v>1.0408334004792721</v>
      </c>
      <c r="K1237" s="96">
        <v>0</v>
      </c>
      <c r="L1237" s="18">
        <f t="shared" si="59"/>
        <v>0</v>
      </c>
    </row>
    <row r="1238" spans="1:13" x14ac:dyDescent="0.2">
      <c r="A1238" s="22" t="s">
        <v>147</v>
      </c>
      <c r="B1238" s="12" t="s">
        <v>148</v>
      </c>
      <c r="C1238" s="29" t="s">
        <v>51</v>
      </c>
      <c r="D1238" s="30" t="s">
        <v>52</v>
      </c>
      <c r="E1238" s="28">
        <v>3331</v>
      </c>
      <c r="F1238" s="18">
        <v>85.99</v>
      </c>
      <c r="G1238" s="18">
        <v>85.47</v>
      </c>
      <c r="H1238" s="98">
        <v>1.5608334004792734</v>
      </c>
      <c r="I1238" s="18">
        <f t="shared" si="57"/>
        <v>87.030833400479267</v>
      </c>
      <c r="J1238" s="18">
        <f t="shared" si="58"/>
        <v>1.0408334004792721</v>
      </c>
      <c r="K1238" s="96">
        <v>0</v>
      </c>
      <c r="L1238" s="18">
        <f t="shared" si="59"/>
        <v>0</v>
      </c>
    </row>
    <row r="1239" spans="1:13" x14ac:dyDescent="0.2">
      <c r="A1239" s="20" t="s">
        <v>106</v>
      </c>
      <c r="B1239" s="21" t="s">
        <v>107</v>
      </c>
      <c r="C1239" s="26" t="s">
        <v>21</v>
      </c>
      <c r="D1239" s="27" t="s">
        <v>22</v>
      </c>
      <c r="E1239" s="28">
        <v>3301</v>
      </c>
      <c r="F1239" s="18">
        <v>85.07</v>
      </c>
      <c r="G1239" s="18">
        <v>84.856679530008066</v>
      </c>
      <c r="H1239" s="98">
        <v>0.14437424851930489</v>
      </c>
      <c r="I1239" s="18">
        <f t="shared" si="57"/>
        <v>85.001053778527364</v>
      </c>
      <c r="J1239" s="18">
        <f t="shared" si="58"/>
        <v>-6.8946221472629077E-2</v>
      </c>
      <c r="K1239" s="96">
        <v>0</v>
      </c>
      <c r="L1239" s="18">
        <f t="shared" si="59"/>
        <v>0</v>
      </c>
      <c r="M1239" s="40">
        <v>-1145.8172546536748</v>
      </c>
    </row>
    <row r="1240" spans="1:13" x14ac:dyDescent="0.2">
      <c r="A1240" s="20" t="s">
        <v>106</v>
      </c>
      <c r="B1240" s="21" t="s">
        <v>107</v>
      </c>
      <c r="C1240" s="26" t="s">
        <v>23</v>
      </c>
      <c r="D1240" s="27" t="s">
        <v>24</v>
      </c>
      <c r="E1240" s="28">
        <v>3303</v>
      </c>
      <c r="F1240" s="18">
        <v>92.149999999999991</v>
      </c>
      <c r="G1240" s="18">
        <v>91.936679530008064</v>
      </c>
      <c r="H1240" s="98">
        <v>0.14437424851930489</v>
      </c>
      <c r="I1240" s="18">
        <f t="shared" si="57"/>
        <v>92.081053778527362</v>
      </c>
      <c r="J1240" s="18">
        <f t="shared" si="58"/>
        <v>-6.8946221472629077E-2</v>
      </c>
      <c r="K1240" s="96">
        <v>0</v>
      </c>
      <c r="L1240" s="18">
        <f t="shared" si="59"/>
        <v>0</v>
      </c>
    </row>
    <row r="1241" spans="1:13" x14ac:dyDescent="0.2">
      <c r="A1241" s="20" t="s">
        <v>106</v>
      </c>
      <c r="B1241" s="21" t="s">
        <v>107</v>
      </c>
      <c r="C1241" s="26" t="s">
        <v>25</v>
      </c>
      <c r="D1241" s="27" t="s">
        <v>26</v>
      </c>
      <c r="E1241" s="28">
        <v>3305</v>
      </c>
      <c r="F1241" s="18">
        <v>83.14</v>
      </c>
      <c r="G1241" s="18">
        <v>82.926679530008073</v>
      </c>
      <c r="H1241" s="98">
        <v>0.14437424851930489</v>
      </c>
      <c r="I1241" s="18">
        <f t="shared" si="57"/>
        <v>83.071053778527371</v>
      </c>
      <c r="J1241" s="18">
        <f t="shared" si="58"/>
        <v>-6.8946221472629077E-2</v>
      </c>
      <c r="K1241" s="96">
        <v>0</v>
      </c>
      <c r="L1241" s="18">
        <f t="shared" si="59"/>
        <v>0</v>
      </c>
    </row>
    <row r="1242" spans="1:13" x14ac:dyDescent="0.2">
      <c r="A1242" s="20" t="s">
        <v>106</v>
      </c>
      <c r="B1242" s="21" t="s">
        <v>107</v>
      </c>
      <c r="C1242" s="26" t="s">
        <v>27</v>
      </c>
      <c r="D1242" s="27" t="s">
        <v>28</v>
      </c>
      <c r="E1242" s="28">
        <v>3307</v>
      </c>
      <c r="F1242" s="18">
        <v>91.08</v>
      </c>
      <c r="G1242" s="18">
        <v>90.866679530008071</v>
      </c>
      <c r="H1242" s="98">
        <v>0.14437424851930489</v>
      </c>
      <c r="I1242" s="18">
        <f t="shared" si="57"/>
        <v>91.011053778527369</v>
      </c>
      <c r="J1242" s="18">
        <f t="shared" si="58"/>
        <v>-6.8946221472629077E-2</v>
      </c>
      <c r="K1242" s="96">
        <v>0</v>
      </c>
      <c r="L1242" s="18">
        <f t="shared" si="59"/>
        <v>0</v>
      </c>
    </row>
    <row r="1243" spans="1:13" x14ac:dyDescent="0.2">
      <c r="A1243" s="20" t="s">
        <v>106</v>
      </c>
      <c r="B1243" s="21" t="s">
        <v>107</v>
      </c>
      <c r="C1243" s="26" t="s">
        <v>29</v>
      </c>
      <c r="D1243" s="27" t="s">
        <v>30</v>
      </c>
      <c r="E1243" s="28">
        <v>3309</v>
      </c>
      <c r="F1243" s="18">
        <v>56.82</v>
      </c>
      <c r="G1243" s="18">
        <v>56.606679530008059</v>
      </c>
      <c r="H1243" s="98">
        <v>0.14437424851930489</v>
      </c>
      <c r="I1243" s="18">
        <f t="shared" si="57"/>
        <v>56.751053778527364</v>
      </c>
      <c r="J1243" s="18">
        <f t="shared" si="58"/>
        <v>-6.8946221472636182E-2</v>
      </c>
      <c r="K1243" s="96">
        <v>0</v>
      </c>
      <c r="L1243" s="18">
        <f t="shared" si="59"/>
        <v>0</v>
      </c>
    </row>
    <row r="1244" spans="1:13" x14ac:dyDescent="0.2">
      <c r="A1244" s="20" t="s">
        <v>106</v>
      </c>
      <c r="B1244" s="21" t="s">
        <v>107</v>
      </c>
      <c r="C1244" s="26" t="s">
        <v>31</v>
      </c>
      <c r="D1244" s="27" t="s">
        <v>32</v>
      </c>
      <c r="E1244" s="28">
        <v>3311</v>
      </c>
      <c r="F1244" s="18">
        <v>72.209999999999994</v>
      </c>
      <c r="G1244" s="18">
        <v>71.996679530008066</v>
      </c>
      <c r="H1244" s="98">
        <v>0.14437424851930489</v>
      </c>
      <c r="I1244" s="18">
        <f t="shared" si="57"/>
        <v>72.141053778527365</v>
      </c>
      <c r="J1244" s="18">
        <f t="shared" si="58"/>
        <v>-6.8946221472629077E-2</v>
      </c>
      <c r="K1244" s="96">
        <v>0</v>
      </c>
      <c r="L1244" s="18">
        <f t="shared" si="59"/>
        <v>0</v>
      </c>
    </row>
    <row r="1245" spans="1:13" x14ac:dyDescent="0.2">
      <c r="A1245" s="20" t="s">
        <v>106</v>
      </c>
      <c r="B1245" s="21" t="s">
        <v>107</v>
      </c>
      <c r="C1245" s="26" t="s">
        <v>33</v>
      </c>
      <c r="D1245" s="27" t="s">
        <v>34</v>
      </c>
      <c r="E1245" s="28">
        <v>3313</v>
      </c>
      <c r="F1245" s="18">
        <v>76.759999999999991</v>
      </c>
      <c r="G1245" s="18">
        <v>76.546679530008063</v>
      </c>
      <c r="H1245" s="98">
        <v>0.14437424851930489</v>
      </c>
      <c r="I1245" s="18">
        <f t="shared" si="57"/>
        <v>76.691053778527362</v>
      </c>
      <c r="J1245" s="18">
        <f t="shared" si="58"/>
        <v>-6.8946221472629077E-2</v>
      </c>
      <c r="K1245" s="96">
        <v>0</v>
      </c>
      <c r="L1245" s="18">
        <f t="shared" si="59"/>
        <v>0</v>
      </c>
    </row>
    <row r="1246" spans="1:13" x14ac:dyDescent="0.2">
      <c r="A1246" s="20" t="s">
        <v>106</v>
      </c>
      <c r="B1246" s="21" t="s">
        <v>107</v>
      </c>
      <c r="C1246" s="26" t="s">
        <v>35</v>
      </c>
      <c r="D1246" s="27" t="s">
        <v>36</v>
      </c>
      <c r="E1246" s="28">
        <v>3315</v>
      </c>
      <c r="F1246" s="18">
        <v>87.259999999999991</v>
      </c>
      <c r="G1246" s="18">
        <v>87.046679530008063</v>
      </c>
      <c r="H1246" s="98">
        <v>0.14437424851930489</v>
      </c>
      <c r="I1246" s="18">
        <f t="shared" si="57"/>
        <v>87.191053778527362</v>
      </c>
      <c r="J1246" s="18">
        <f t="shared" si="58"/>
        <v>-6.8946221472629077E-2</v>
      </c>
      <c r="K1246" s="96">
        <v>0</v>
      </c>
      <c r="L1246" s="18">
        <f t="shared" si="59"/>
        <v>0</v>
      </c>
    </row>
    <row r="1247" spans="1:13" x14ac:dyDescent="0.2">
      <c r="A1247" s="20" t="s">
        <v>106</v>
      </c>
      <c r="B1247" s="21" t="s">
        <v>107</v>
      </c>
      <c r="C1247" s="26" t="s">
        <v>37</v>
      </c>
      <c r="D1247" s="27" t="s">
        <v>38</v>
      </c>
      <c r="E1247" s="28">
        <v>3317</v>
      </c>
      <c r="F1247" s="18">
        <v>56.39</v>
      </c>
      <c r="G1247" s="18">
        <v>56.176679530008059</v>
      </c>
      <c r="H1247" s="98">
        <v>0.14437424851930489</v>
      </c>
      <c r="I1247" s="18">
        <f t="shared" si="57"/>
        <v>56.321053778527364</v>
      </c>
      <c r="J1247" s="18">
        <f t="shared" si="58"/>
        <v>-6.8946221472636182E-2</v>
      </c>
      <c r="K1247" s="96">
        <v>23</v>
      </c>
      <c r="L1247" s="18">
        <f t="shared" si="59"/>
        <v>-1.5857630938706322</v>
      </c>
    </row>
    <row r="1248" spans="1:13" x14ac:dyDescent="0.2">
      <c r="A1248" s="20" t="s">
        <v>106</v>
      </c>
      <c r="B1248" s="21" t="s">
        <v>107</v>
      </c>
      <c r="C1248" s="26" t="s">
        <v>39</v>
      </c>
      <c r="D1248" s="27" t="s">
        <v>40</v>
      </c>
      <c r="E1248" s="28">
        <v>3319</v>
      </c>
      <c r="F1248" s="18">
        <v>67.25</v>
      </c>
      <c r="G1248" s="18">
        <v>67.036679530008072</v>
      </c>
      <c r="H1248" s="98">
        <v>0.14437424851930489</v>
      </c>
      <c r="I1248" s="18">
        <f t="shared" si="57"/>
        <v>67.181053778527371</v>
      </c>
      <c r="J1248" s="18">
        <f t="shared" si="58"/>
        <v>-6.8946221472629077E-2</v>
      </c>
      <c r="K1248" s="96">
        <v>8104</v>
      </c>
      <c r="L1248" s="18">
        <f t="shared" si="59"/>
        <v>-558.74017881418604</v>
      </c>
    </row>
    <row r="1249" spans="1:13" x14ac:dyDescent="0.2">
      <c r="A1249" s="20" t="s">
        <v>106</v>
      </c>
      <c r="B1249" s="21" t="s">
        <v>107</v>
      </c>
      <c r="C1249" s="26" t="s">
        <v>41</v>
      </c>
      <c r="D1249" s="27" t="s">
        <v>42</v>
      </c>
      <c r="E1249" s="28">
        <v>3321</v>
      </c>
      <c r="F1249" s="18">
        <v>74.36999999999999</v>
      </c>
      <c r="G1249" s="18">
        <v>74.156679530008063</v>
      </c>
      <c r="H1249" s="98">
        <v>0.14437424851930489</v>
      </c>
      <c r="I1249" s="18">
        <f t="shared" si="57"/>
        <v>74.301053778527361</v>
      </c>
      <c r="J1249" s="18">
        <f t="shared" si="58"/>
        <v>-6.8946221472629077E-2</v>
      </c>
      <c r="K1249" s="96">
        <v>883</v>
      </c>
      <c r="L1249" s="18">
        <f t="shared" si="59"/>
        <v>-60.879513560331475</v>
      </c>
    </row>
    <row r="1250" spans="1:13" x14ac:dyDescent="0.2">
      <c r="A1250" s="20" t="s">
        <v>106</v>
      </c>
      <c r="B1250" s="21" t="s">
        <v>107</v>
      </c>
      <c r="C1250" s="26" t="s">
        <v>43</v>
      </c>
      <c r="D1250" s="27" t="s">
        <v>44</v>
      </c>
      <c r="E1250" s="28">
        <v>3323</v>
      </c>
      <c r="F1250" s="18">
        <v>48.27</v>
      </c>
      <c r="G1250" s="18">
        <v>48.056679530008061</v>
      </c>
      <c r="H1250" s="98">
        <v>0.14437424851930489</v>
      </c>
      <c r="I1250" s="18">
        <f t="shared" si="57"/>
        <v>48.201053778527367</v>
      </c>
      <c r="J1250" s="18">
        <f t="shared" si="58"/>
        <v>-6.8946221472636182E-2</v>
      </c>
      <c r="K1250" s="96">
        <v>19</v>
      </c>
      <c r="L1250" s="18">
        <f t="shared" si="59"/>
        <v>-1.3099782079800875</v>
      </c>
    </row>
    <row r="1251" spans="1:13" x14ac:dyDescent="0.2">
      <c r="A1251" s="20" t="s">
        <v>106</v>
      </c>
      <c r="B1251" s="21" t="s">
        <v>107</v>
      </c>
      <c r="C1251" s="26" t="s">
        <v>45</v>
      </c>
      <c r="D1251" s="27" t="s">
        <v>46</v>
      </c>
      <c r="E1251" s="28">
        <v>3325</v>
      </c>
      <c r="F1251" s="18">
        <v>60.85</v>
      </c>
      <c r="G1251" s="18">
        <v>60.63667953000806</v>
      </c>
      <c r="H1251" s="98">
        <v>0.14437424851930489</v>
      </c>
      <c r="I1251" s="18">
        <f t="shared" si="57"/>
        <v>60.781053778527365</v>
      </c>
      <c r="J1251" s="18">
        <f t="shared" si="58"/>
        <v>-6.8946221472636182E-2</v>
      </c>
      <c r="K1251" s="96">
        <v>7287</v>
      </c>
      <c r="L1251" s="18">
        <f t="shared" si="59"/>
        <v>-502.41111587109987</v>
      </c>
    </row>
    <row r="1252" spans="1:13" x14ac:dyDescent="0.2">
      <c r="A1252" s="20" t="s">
        <v>106</v>
      </c>
      <c r="B1252" s="21" t="s">
        <v>107</v>
      </c>
      <c r="C1252" s="26" t="s">
        <v>47</v>
      </c>
      <c r="D1252" s="27" t="s">
        <v>48</v>
      </c>
      <c r="E1252" s="28">
        <v>3327</v>
      </c>
      <c r="F1252" s="18">
        <v>67.25</v>
      </c>
      <c r="G1252" s="18">
        <v>67.036679530008072</v>
      </c>
      <c r="H1252" s="98">
        <v>0.14437424851930489</v>
      </c>
      <c r="I1252" s="18">
        <f t="shared" si="57"/>
        <v>67.181053778527371</v>
      </c>
      <c r="J1252" s="18">
        <f t="shared" si="58"/>
        <v>-6.8946221472629077E-2</v>
      </c>
      <c r="K1252" s="96">
        <v>303</v>
      </c>
      <c r="L1252" s="18">
        <f t="shared" si="59"/>
        <v>-20.89070510620661</v>
      </c>
    </row>
    <row r="1253" spans="1:13" x14ac:dyDescent="0.2">
      <c r="A1253" s="20" t="s">
        <v>106</v>
      </c>
      <c r="B1253" s="21" t="s">
        <v>107</v>
      </c>
      <c r="C1253" s="26" t="s">
        <v>49</v>
      </c>
      <c r="D1253" s="27" t="s">
        <v>50</v>
      </c>
      <c r="E1253" s="28">
        <v>3329</v>
      </c>
      <c r="F1253" s="18">
        <v>71.789999999999992</v>
      </c>
      <c r="G1253" s="18">
        <v>71.576679530008064</v>
      </c>
      <c r="H1253" s="98">
        <v>0.14437424851930489</v>
      </c>
      <c r="I1253" s="18">
        <f t="shared" si="57"/>
        <v>71.721053778527363</v>
      </c>
      <c r="J1253" s="18">
        <f t="shared" si="58"/>
        <v>-6.8946221472629077E-2</v>
      </c>
      <c r="K1253" s="96">
        <v>0</v>
      </c>
      <c r="L1253" s="18">
        <f t="shared" si="59"/>
        <v>0</v>
      </c>
    </row>
    <row r="1254" spans="1:13" x14ac:dyDescent="0.2">
      <c r="A1254" s="20" t="s">
        <v>106</v>
      </c>
      <c r="B1254" s="21" t="s">
        <v>107</v>
      </c>
      <c r="C1254" s="29" t="s">
        <v>51</v>
      </c>
      <c r="D1254" s="30" t="s">
        <v>52</v>
      </c>
      <c r="E1254" s="28">
        <v>3331</v>
      </c>
      <c r="F1254" s="18">
        <v>79.47</v>
      </c>
      <c r="G1254" s="18">
        <v>79.256679530008071</v>
      </c>
      <c r="H1254" s="98">
        <v>0.14437424851930489</v>
      </c>
      <c r="I1254" s="18">
        <f t="shared" si="57"/>
        <v>79.40105377852737</v>
      </c>
      <c r="J1254" s="18">
        <f t="shared" si="58"/>
        <v>-6.8946221472629077E-2</v>
      </c>
      <c r="K1254" s="96">
        <v>0</v>
      </c>
      <c r="L1254" s="18">
        <f t="shared" si="59"/>
        <v>0</v>
      </c>
    </row>
    <row r="1255" spans="1:13" x14ac:dyDescent="0.2">
      <c r="A1255" s="12" t="s">
        <v>149</v>
      </c>
      <c r="B1255" s="21" t="s">
        <v>150</v>
      </c>
      <c r="C1255" s="26" t="s">
        <v>21</v>
      </c>
      <c r="D1255" s="27" t="s">
        <v>22</v>
      </c>
      <c r="E1255" s="28">
        <v>3301</v>
      </c>
      <c r="F1255" s="18">
        <v>91.98</v>
      </c>
      <c r="G1255" s="18">
        <v>91.45</v>
      </c>
      <c r="H1255" s="98">
        <v>0</v>
      </c>
      <c r="I1255" s="18">
        <f t="shared" ref="I1255:I1318" si="60">+G1255+H1255</f>
        <v>91.45</v>
      </c>
      <c r="J1255" s="18">
        <f t="shared" ref="J1255:J1318" si="61">+I1255-F1255</f>
        <v>-0.53000000000000114</v>
      </c>
      <c r="K1255" s="96">
        <v>0</v>
      </c>
      <c r="L1255" s="18">
        <f t="shared" ref="L1255:L1318" si="62">+J1255*K1255</f>
        <v>0</v>
      </c>
      <c r="M1255" s="40">
        <v>0</v>
      </c>
    </row>
    <row r="1256" spans="1:13" x14ac:dyDescent="0.2">
      <c r="A1256" s="12" t="s">
        <v>149</v>
      </c>
      <c r="B1256" s="21" t="s">
        <v>150</v>
      </c>
      <c r="C1256" s="26" t="s">
        <v>23</v>
      </c>
      <c r="D1256" s="27" t="s">
        <v>24</v>
      </c>
      <c r="E1256" s="28">
        <v>3303</v>
      </c>
      <c r="F1256" s="18">
        <v>99.79</v>
      </c>
      <c r="G1256" s="18">
        <v>99.26</v>
      </c>
      <c r="H1256" s="98">
        <v>0</v>
      </c>
      <c r="I1256" s="18">
        <f t="shared" si="60"/>
        <v>99.26</v>
      </c>
      <c r="J1256" s="18">
        <f t="shared" si="61"/>
        <v>-0.53000000000000114</v>
      </c>
      <c r="K1256" s="96">
        <v>0</v>
      </c>
      <c r="L1256" s="18">
        <f t="shared" si="62"/>
        <v>0</v>
      </c>
    </row>
    <row r="1257" spans="1:13" x14ac:dyDescent="0.2">
      <c r="A1257" s="12" t="s">
        <v>149</v>
      </c>
      <c r="B1257" s="21" t="s">
        <v>150</v>
      </c>
      <c r="C1257" s="26" t="s">
        <v>25</v>
      </c>
      <c r="D1257" s="27" t="s">
        <v>26</v>
      </c>
      <c r="E1257" s="28">
        <v>3305</v>
      </c>
      <c r="F1257" s="18">
        <v>89.88</v>
      </c>
      <c r="G1257" s="18">
        <v>89.35</v>
      </c>
      <c r="H1257" s="98">
        <v>0</v>
      </c>
      <c r="I1257" s="18">
        <f t="shared" si="60"/>
        <v>89.35</v>
      </c>
      <c r="J1257" s="18">
        <f t="shared" si="61"/>
        <v>-0.53000000000000114</v>
      </c>
      <c r="K1257" s="96">
        <v>0</v>
      </c>
      <c r="L1257" s="18">
        <f t="shared" si="62"/>
        <v>0</v>
      </c>
    </row>
    <row r="1258" spans="1:13" x14ac:dyDescent="0.2">
      <c r="A1258" s="12" t="s">
        <v>149</v>
      </c>
      <c r="B1258" s="21" t="s">
        <v>150</v>
      </c>
      <c r="C1258" s="26" t="s">
        <v>27</v>
      </c>
      <c r="D1258" s="27" t="s">
        <v>28</v>
      </c>
      <c r="E1258" s="28">
        <v>3307</v>
      </c>
      <c r="F1258" s="18">
        <v>98.48</v>
      </c>
      <c r="G1258" s="18">
        <v>97.95</v>
      </c>
      <c r="H1258" s="98">
        <v>0</v>
      </c>
      <c r="I1258" s="18">
        <f t="shared" si="60"/>
        <v>97.95</v>
      </c>
      <c r="J1258" s="18">
        <f t="shared" si="61"/>
        <v>-0.53000000000000114</v>
      </c>
      <c r="K1258" s="96">
        <v>0</v>
      </c>
      <c r="L1258" s="18">
        <f t="shared" si="62"/>
        <v>0</v>
      </c>
    </row>
    <row r="1259" spans="1:13" x14ac:dyDescent="0.2">
      <c r="A1259" s="12" t="s">
        <v>149</v>
      </c>
      <c r="B1259" s="21" t="s">
        <v>150</v>
      </c>
      <c r="C1259" s="26" t="s">
        <v>29</v>
      </c>
      <c r="D1259" s="27" t="s">
        <v>30</v>
      </c>
      <c r="E1259" s="28">
        <v>3309</v>
      </c>
      <c r="F1259" s="18">
        <v>60.96</v>
      </c>
      <c r="G1259" s="18">
        <v>60.43</v>
      </c>
      <c r="H1259" s="98">
        <v>0</v>
      </c>
      <c r="I1259" s="18">
        <f t="shared" si="60"/>
        <v>60.43</v>
      </c>
      <c r="J1259" s="18">
        <f t="shared" si="61"/>
        <v>-0.53000000000000114</v>
      </c>
      <c r="K1259" s="96">
        <v>0</v>
      </c>
      <c r="L1259" s="18">
        <f t="shared" si="62"/>
        <v>0</v>
      </c>
    </row>
    <row r="1260" spans="1:13" x14ac:dyDescent="0.2">
      <c r="A1260" s="12" t="s">
        <v>149</v>
      </c>
      <c r="B1260" s="21" t="s">
        <v>150</v>
      </c>
      <c r="C1260" s="26" t="s">
        <v>31</v>
      </c>
      <c r="D1260" s="27" t="s">
        <v>32</v>
      </c>
      <c r="E1260" s="28">
        <v>3311</v>
      </c>
      <c r="F1260" s="18">
        <v>77.930000000000007</v>
      </c>
      <c r="G1260" s="18">
        <v>77.400000000000006</v>
      </c>
      <c r="H1260" s="98">
        <v>0</v>
      </c>
      <c r="I1260" s="18">
        <f t="shared" si="60"/>
        <v>77.400000000000006</v>
      </c>
      <c r="J1260" s="18">
        <f t="shared" si="61"/>
        <v>-0.53000000000000114</v>
      </c>
      <c r="K1260" s="96">
        <v>0</v>
      </c>
      <c r="L1260" s="18">
        <f t="shared" si="62"/>
        <v>0</v>
      </c>
    </row>
    <row r="1261" spans="1:13" x14ac:dyDescent="0.2">
      <c r="A1261" s="12" t="s">
        <v>149</v>
      </c>
      <c r="B1261" s="21" t="s">
        <v>150</v>
      </c>
      <c r="C1261" s="26" t="s">
        <v>33</v>
      </c>
      <c r="D1261" s="27" t="s">
        <v>34</v>
      </c>
      <c r="E1261" s="28">
        <v>3313</v>
      </c>
      <c r="F1261" s="18">
        <v>82.89</v>
      </c>
      <c r="G1261" s="18">
        <v>82.36</v>
      </c>
      <c r="H1261" s="98">
        <v>0</v>
      </c>
      <c r="I1261" s="18">
        <f t="shared" si="60"/>
        <v>82.36</v>
      </c>
      <c r="J1261" s="18">
        <f t="shared" si="61"/>
        <v>-0.53000000000000114</v>
      </c>
      <c r="K1261" s="96">
        <v>0</v>
      </c>
      <c r="L1261" s="18">
        <f t="shared" si="62"/>
        <v>0</v>
      </c>
    </row>
    <row r="1262" spans="1:13" x14ac:dyDescent="0.2">
      <c r="A1262" s="12" t="s">
        <v>149</v>
      </c>
      <c r="B1262" s="21" t="s">
        <v>150</v>
      </c>
      <c r="C1262" s="26" t="s">
        <v>35</v>
      </c>
      <c r="D1262" s="27" t="s">
        <v>36</v>
      </c>
      <c r="E1262" s="28">
        <v>3315</v>
      </c>
      <c r="F1262" s="18">
        <v>94.43</v>
      </c>
      <c r="G1262" s="18">
        <v>93.9</v>
      </c>
      <c r="H1262" s="98">
        <v>0</v>
      </c>
      <c r="I1262" s="18">
        <f t="shared" si="60"/>
        <v>93.9</v>
      </c>
      <c r="J1262" s="18">
        <f t="shared" si="61"/>
        <v>-0.53000000000000114</v>
      </c>
      <c r="K1262" s="96">
        <v>0</v>
      </c>
      <c r="L1262" s="18">
        <f t="shared" si="62"/>
        <v>0</v>
      </c>
    </row>
    <row r="1263" spans="1:13" x14ac:dyDescent="0.2">
      <c r="A1263" s="12" t="s">
        <v>149</v>
      </c>
      <c r="B1263" s="21" t="s">
        <v>150</v>
      </c>
      <c r="C1263" s="26" t="s">
        <v>37</v>
      </c>
      <c r="D1263" s="27" t="s">
        <v>38</v>
      </c>
      <c r="E1263" s="28">
        <v>3317</v>
      </c>
      <c r="F1263" s="18">
        <v>60.51</v>
      </c>
      <c r="G1263" s="18">
        <v>59.98</v>
      </c>
      <c r="H1263" s="98">
        <v>0</v>
      </c>
      <c r="I1263" s="18">
        <f t="shared" si="60"/>
        <v>59.98</v>
      </c>
      <c r="J1263" s="18">
        <f t="shared" si="61"/>
        <v>-0.53000000000000114</v>
      </c>
      <c r="K1263" s="96">
        <v>0</v>
      </c>
      <c r="L1263" s="18">
        <f t="shared" si="62"/>
        <v>0</v>
      </c>
    </row>
    <row r="1264" spans="1:13" x14ac:dyDescent="0.2">
      <c r="A1264" s="12" t="s">
        <v>149</v>
      </c>
      <c r="B1264" s="21" t="s">
        <v>150</v>
      </c>
      <c r="C1264" s="26" t="s">
        <v>39</v>
      </c>
      <c r="D1264" s="27" t="s">
        <v>40</v>
      </c>
      <c r="E1264" s="28">
        <v>3319</v>
      </c>
      <c r="F1264" s="18">
        <v>72.489999999999995</v>
      </c>
      <c r="G1264" s="18">
        <v>71.959999999999994</v>
      </c>
      <c r="H1264" s="98">
        <v>0</v>
      </c>
      <c r="I1264" s="18">
        <f t="shared" si="60"/>
        <v>71.959999999999994</v>
      </c>
      <c r="J1264" s="18">
        <f t="shared" si="61"/>
        <v>-0.53000000000000114</v>
      </c>
      <c r="K1264" s="96">
        <v>0</v>
      </c>
      <c r="L1264" s="18">
        <f t="shared" si="62"/>
        <v>0</v>
      </c>
    </row>
    <row r="1265" spans="1:13" x14ac:dyDescent="0.2">
      <c r="A1265" s="12" t="s">
        <v>149</v>
      </c>
      <c r="B1265" s="21" t="s">
        <v>150</v>
      </c>
      <c r="C1265" s="26" t="s">
        <v>41</v>
      </c>
      <c r="D1265" s="27" t="s">
        <v>42</v>
      </c>
      <c r="E1265" s="28">
        <v>3321</v>
      </c>
      <c r="F1265" s="18">
        <v>80.34</v>
      </c>
      <c r="G1265" s="18">
        <v>79.81</v>
      </c>
      <c r="H1265" s="98">
        <v>0</v>
      </c>
      <c r="I1265" s="18">
        <f t="shared" si="60"/>
        <v>79.81</v>
      </c>
      <c r="J1265" s="18">
        <f t="shared" si="61"/>
        <v>-0.53000000000000114</v>
      </c>
      <c r="K1265" s="96">
        <v>0</v>
      </c>
      <c r="L1265" s="18">
        <f t="shared" si="62"/>
        <v>0</v>
      </c>
    </row>
    <row r="1266" spans="1:13" x14ac:dyDescent="0.2">
      <c r="A1266" s="12" t="s">
        <v>149</v>
      </c>
      <c r="B1266" s="21" t="s">
        <v>150</v>
      </c>
      <c r="C1266" s="26" t="s">
        <v>43</v>
      </c>
      <c r="D1266" s="27" t="s">
        <v>44</v>
      </c>
      <c r="E1266" s="28">
        <v>3323</v>
      </c>
      <c r="F1266" s="18">
        <v>51.65</v>
      </c>
      <c r="G1266" s="18">
        <v>51.12</v>
      </c>
      <c r="H1266" s="98">
        <v>0</v>
      </c>
      <c r="I1266" s="18">
        <f t="shared" si="60"/>
        <v>51.12</v>
      </c>
      <c r="J1266" s="18">
        <f t="shared" si="61"/>
        <v>-0.53000000000000114</v>
      </c>
      <c r="K1266" s="96">
        <v>0</v>
      </c>
      <c r="L1266" s="18">
        <f t="shared" si="62"/>
        <v>0</v>
      </c>
    </row>
    <row r="1267" spans="1:13" x14ac:dyDescent="0.2">
      <c r="A1267" s="12" t="s">
        <v>149</v>
      </c>
      <c r="B1267" s="21" t="s">
        <v>150</v>
      </c>
      <c r="C1267" s="26" t="s">
        <v>45</v>
      </c>
      <c r="D1267" s="27" t="s">
        <v>46</v>
      </c>
      <c r="E1267" s="28">
        <v>3325</v>
      </c>
      <c r="F1267" s="18">
        <v>65.44</v>
      </c>
      <c r="G1267" s="18">
        <v>64.91</v>
      </c>
      <c r="H1267" s="98">
        <v>0</v>
      </c>
      <c r="I1267" s="18">
        <f t="shared" si="60"/>
        <v>64.91</v>
      </c>
      <c r="J1267" s="18">
        <f t="shared" si="61"/>
        <v>-0.53000000000000114</v>
      </c>
      <c r="K1267" s="96">
        <v>0</v>
      </c>
      <c r="L1267" s="18">
        <f t="shared" si="62"/>
        <v>0</v>
      </c>
    </row>
    <row r="1268" spans="1:13" x14ac:dyDescent="0.2">
      <c r="A1268" s="12" t="s">
        <v>149</v>
      </c>
      <c r="B1268" s="21" t="s">
        <v>150</v>
      </c>
      <c r="C1268" s="26" t="s">
        <v>47</v>
      </c>
      <c r="D1268" s="27" t="s">
        <v>48</v>
      </c>
      <c r="E1268" s="28">
        <v>3327</v>
      </c>
      <c r="F1268" s="18">
        <v>72.489999999999995</v>
      </c>
      <c r="G1268" s="18">
        <v>71.959999999999994</v>
      </c>
      <c r="H1268" s="98">
        <v>0</v>
      </c>
      <c r="I1268" s="18">
        <f t="shared" si="60"/>
        <v>71.959999999999994</v>
      </c>
      <c r="J1268" s="18">
        <f t="shared" si="61"/>
        <v>-0.53000000000000114</v>
      </c>
      <c r="K1268" s="96">
        <v>0</v>
      </c>
      <c r="L1268" s="18">
        <f t="shared" si="62"/>
        <v>0</v>
      </c>
    </row>
    <row r="1269" spans="1:13" x14ac:dyDescent="0.2">
      <c r="A1269" s="12" t="s">
        <v>149</v>
      </c>
      <c r="B1269" s="21" t="s">
        <v>150</v>
      </c>
      <c r="C1269" s="26" t="s">
        <v>49</v>
      </c>
      <c r="D1269" s="27" t="s">
        <v>50</v>
      </c>
      <c r="E1269" s="28">
        <v>3329</v>
      </c>
      <c r="F1269" s="18">
        <v>77.48</v>
      </c>
      <c r="G1269" s="18">
        <v>76.95</v>
      </c>
      <c r="H1269" s="98">
        <v>0</v>
      </c>
      <c r="I1269" s="18">
        <f t="shared" si="60"/>
        <v>76.95</v>
      </c>
      <c r="J1269" s="18">
        <f t="shared" si="61"/>
        <v>-0.53000000000000114</v>
      </c>
      <c r="K1269" s="96">
        <v>0</v>
      </c>
      <c r="L1269" s="18">
        <f t="shared" si="62"/>
        <v>0</v>
      </c>
    </row>
    <row r="1270" spans="1:13" x14ac:dyDescent="0.2">
      <c r="A1270" s="12" t="s">
        <v>149</v>
      </c>
      <c r="B1270" s="21" t="s">
        <v>150</v>
      </c>
      <c r="C1270" s="29" t="s">
        <v>51</v>
      </c>
      <c r="D1270" s="30" t="s">
        <v>52</v>
      </c>
      <c r="E1270" s="28">
        <v>3331</v>
      </c>
      <c r="F1270" s="18">
        <v>85.99</v>
      </c>
      <c r="G1270" s="18">
        <v>85.46</v>
      </c>
      <c r="H1270" s="98">
        <v>0</v>
      </c>
      <c r="I1270" s="18">
        <f t="shared" si="60"/>
        <v>85.46</v>
      </c>
      <c r="J1270" s="18">
        <f t="shared" si="61"/>
        <v>-0.53000000000000114</v>
      </c>
      <c r="K1270" s="96">
        <v>0</v>
      </c>
      <c r="L1270" s="18">
        <f t="shared" si="62"/>
        <v>0</v>
      </c>
    </row>
    <row r="1271" spans="1:13" x14ac:dyDescent="0.2">
      <c r="A1271" s="20" t="s">
        <v>216</v>
      </c>
      <c r="B1271" s="21" t="s">
        <v>217</v>
      </c>
      <c r="C1271" s="26" t="s">
        <v>21</v>
      </c>
      <c r="D1271" s="27" t="s">
        <v>22</v>
      </c>
      <c r="E1271" s="28">
        <v>3301</v>
      </c>
      <c r="F1271" s="18">
        <v>79.099999999999994</v>
      </c>
      <c r="G1271" s="18">
        <v>78.739999999999995</v>
      </c>
      <c r="H1271" s="98">
        <v>0</v>
      </c>
      <c r="I1271" s="18">
        <f t="shared" si="60"/>
        <v>78.739999999999995</v>
      </c>
      <c r="J1271" s="18">
        <f t="shared" si="61"/>
        <v>-0.35999999999999943</v>
      </c>
      <c r="K1271" s="96">
        <v>505</v>
      </c>
      <c r="L1271" s="18">
        <f t="shared" si="62"/>
        <v>-181.79999999999973</v>
      </c>
      <c r="M1271" s="40">
        <v>-5750.6400000000995</v>
      </c>
    </row>
    <row r="1272" spans="1:13" x14ac:dyDescent="0.2">
      <c r="A1272" s="20" t="s">
        <v>216</v>
      </c>
      <c r="B1272" s="21" t="s">
        <v>217</v>
      </c>
      <c r="C1272" s="26" t="s">
        <v>23</v>
      </c>
      <c r="D1272" s="27" t="s">
        <v>24</v>
      </c>
      <c r="E1272" s="28">
        <v>3303</v>
      </c>
      <c r="F1272" s="18">
        <v>85.76</v>
      </c>
      <c r="G1272" s="18">
        <v>85.4</v>
      </c>
      <c r="H1272" s="98">
        <v>0</v>
      </c>
      <c r="I1272" s="18">
        <f t="shared" si="60"/>
        <v>85.4</v>
      </c>
      <c r="J1272" s="18">
        <f t="shared" si="61"/>
        <v>-0.35999999999999943</v>
      </c>
      <c r="K1272" s="96">
        <v>0</v>
      </c>
      <c r="L1272" s="18">
        <f t="shared" si="62"/>
        <v>0</v>
      </c>
    </row>
    <row r="1273" spans="1:13" x14ac:dyDescent="0.2">
      <c r="A1273" s="20" t="s">
        <v>216</v>
      </c>
      <c r="B1273" s="21" t="s">
        <v>217</v>
      </c>
      <c r="C1273" s="26" t="s">
        <v>25</v>
      </c>
      <c r="D1273" s="27" t="s">
        <v>26</v>
      </c>
      <c r="E1273" s="28">
        <v>3305</v>
      </c>
      <c r="F1273" s="18">
        <v>77.179999999999993</v>
      </c>
      <c r="G1273" s="18">
        <v>76.819999999999993</v>
      </c>
      <c r="H1273" s="98">
        <v>0</v>
      </c>
      <c r="I1273" s="18">
        <f t="shared" si="60"/>
        <v>76.819999999999993</v>
      </c>
      <c r="J1273" s="18">
        <f t="shared" si="61"/>
        <v>-0.35999999999999943</v>
      </c>
      <c r="K1273" s="96">
        <v>0</v>
      </c>
      <c r="L1273" s="18">
        <f t="shared" si="62"/>
        <v>0</v>
      </c>
    </row>
    <row r="1274" spans="1:13" x14ac:dyDescent="0.2">
      <c r="A1274" s="20" t="s">
        <v>216</v>
      </c>
      <c r="B1274" s="21" t="s">
        <v>217</v>
      </c>
      <c r="C1274" s="26" t="s">
        <v>27</v>
      </c>
      <c r="D1274" s="27" t="s">
        <v>28</v>
      </c>
      <c r="E1274" s="28">
        <v>3307</v>
      </c>
      <c r="F1274" s="18">
        <v>84.42</v>
      </c>
      <c r="G1274" s="18">
        <v>84.06</v>
      </c>
      <c r="H1274" s="98">
        <v>0</v>
      </c>
      <c r="I1274" s="18">
        <f t="shared" si="60"/>
        <v>84.06</v>
      </c>
      <c r="J1274" s="18">
        <f t="shared" si="61"/>
        <v>-0.35999999999999943</v>
      </c>
      <c r="K1274" s="96">
        <v>0</v>
      </c>
      <c r="L1274" s="18">
        <f t="shared" si="62"/>
        <v>0</v>
      </c>
    </row>
    <row r="1275" spans="1:13" x14ac:dyDescent="0.2">
      <c r="A1275" s="20" t="s">
        <v>216</v>
      </c>
      <c r="B1275" s="21" t="s">
        <v>217</v>
      </c>
      <c r="C1275" s="26" t="s">
        <v>29</v>
      </c>
      <c r="D1275" s="27" t="s">
        <v>30</v>
      </c>
      <c r="E1275" s="28">
        <v>3309</v>
      </c>
      <c r="F1275" s="18">
        <v>52.370000000000005</v>
      </c>
      <c r="G1275" s="18">
        <v>52.01</v>
      </c>
      <c r="H1275" s="98">
        <v>0</v>
      </c>
      <c r="I1275" s="18">
        <f t="shared" si="60"/>
        <v>52.01</v>
      </c>
      <c r="J1275" s="18">
        <f t="shared" si="61"/>
        <v>-0.36000000000000654</v>
      </c>
      <c r="K1275" s="96">
        <v>4262</v>
      </c>
      <c r="L1275" s="18">
        <f t="shared" si="62"/>
        <v>-1534.3200000000279</v>
      </c>
    </row>
    <row r="1276" spans="1:13" x14ac:dyDescent="0.2">
      <c r="A1276" s="20" t="s">
        <v>216</v>
      </c>
      <c r="B1276" s="21" t="s">
        <v>217</v>
      </c>
      <c r="C1276" s="26" t="s">
        <v>31</v>
      </c>
      <c r="D1276" s="27" t="s">
        <v>32</v>
      </c>
      <c r="E1276" s="28">
        <v>3311</v>
      </c>
      <c r="F1276" s="18">
        <v>67</v>
      </c>
      <c r="G1276" s="18">
        <v>66.64</v>
      </c>
      <c r="H1276" s="98">
        <v>0</v>
      </c>
      <c r="I1276" s="18">
        <f t="shared" si="60"/>
        <v>66.64</v>
      </c>
      <c r="J1276" s="18">
        <f t="shared" si="61"/>
        <v>-0.35999999999999943</v>
      </c>
      <c r="K1276" s="96">
        <v>77</v>
      </c>
      <c r="L1276" s="18">
        <f t="shared" si="62"/>
        <v>-27.719999999999956</v>
      </c>
    </row>
    <row r="1277" spans="1:13" x14ac:dyDescent="0.2">
      <c r="A1277" s="20" t="s">
        <v>216</v>
      </c>
      <c r="B1277" s="21" t="s">
        <v>217</v>
      </c>
      <c r="C1277" s="26" t="s">
        <v>33</v>
      </c>
      <c r="D1277" s="27" t="s">
        <v>34</v>
      </c>
      <c r="E1277" s="28">
        <v>3313</v>
      </c>
      <c r="F1277" s="18">
        <v>71.34</v>
      </c>
      <c r="G1277" s="18">
        <v>70.98</v>
      </c>
      <c r="H1277" s="98">
        <v>0</v>
      </c>
      <c r="I1277" s="18">
        <f t="shared" si="60"/>
        <v>70.98</v>
      </c>
      <c r="J1277" s="18">
        <f t="shared" si="61"/>
        <v>-0.35999999999999943</v>
      </c>
      <c r="K1277" s="96">
        <v>184</v>
      </c>
      <c r="L1277" s="18">
        <f t="shared" si="62"/>
        <v>-66.239999999999895</v>
      </c>
    </row>
    <row r="1278" spans="1:13" x14ac:dyDescent="0.2">
      <c r="A1278" s="20" t="s">
        <v>216</v>
      </c>
      <c r="B1278" s="21" t="s">
        <v>217</v>
      </c>
      <c r="C1278" s="26" t="s">
        <v>35</v>
      </c>
      <c r="D1278" s="27" t="s">
        <v>36</v>
      </c>
      <c r="E1278" s="28">
        <v>3315</v>
      </c>
      <c r="F1278" s="18">
        <v>81.16</v>
      </c>
      <c r="G1278" s="18">
        <v>80.8</v>
      </c>
      <c r="H1278" s="98">
        <v>0</v>
      </c>
      <c r="I1278" s="18">
        <f t="shared" si="60"/>
        <v>80.8</v>
      </c>
      <c r="J1278" s="18">
        <f t="shared" si="61"/>
        <v>-0.35999999999999943</v>
      </c>
      <c r="K1278" s="96">
        <v>0</v>
      </c>
      <c r="L1278" s="18">
        <f t="shared" si="62"/>
        <v>0</v>
      </c>
    </row>
    <row r="1279" spans="1:13" x14ac:dyDescent="0.2">
      <c r="A1279" s="20" t="s">
        <v>216</v>
      </c>
      <c r="B1279" s="21" t="s">
        <v>217</v>
      </c>
      <c r="C1279" s="26" t="s">
        <v>37</v>
      </c>
      <c r="D1279" s="27" t="s">
        <v>38</v>
      </c>
      <c r="E1279" s="28">
        <v>3317</v>
      </c>
      <c r="F1279" s="18">
        <v>52.060000000000009</v>
      </c>
      <c r="G1279" s="18">
        <v>51.7</v>
      </c>
      <c r="H1279" s="98">
        <v>0</v>
      </c>
      <c r="I1279" s="18">
        <f t="shared" si="60"/>
        <v>51.7</v>
      </c>
      <c r="J1279" s="18">
        <f t="shared" si="61"/>
        <v>-0.36000000000000654</v>
      </c>
      <c r="K1279" s="96">
        <v>64</v>
      </c>
      <c r="L1279" s="18">
        <f t="shared" si="62"/>
        <v>-23.040000000000418</v>
      </c>
    </row>
    <row r="1280" spans="1:13" x14ac:dyDescent="0.2">
      <c r="A1280" s="20" t="s">
        <v>216</v>
      </c>
      <c r="B1280" s="21" t="s">
        <v>217</v>
      </c>
      <c r="C1280" s="26" t="s">
        <v>39</v>
      </c>
      <c r="D1280" s="27" t="s">
        <v>40</v>
      </c>
      <c r="E1280" s="28">
        <v>3319</v>
      </c>
      <c r="F1280" s="18">
        <v>62.410000000000004</v>
      </c>
      <c r="G1280" s="18">
        <v>62.05</v>
      </c>
      <c r="H1280" s="98">
        <v>0</v>
      </c>
      <c r="I1280" s="18">
        <f t="shared" si="60"/>
        <v>62.05</v>
      </c>
      <c r="J1280" s="18">
        <f t="shared" si="61"/>
        <v>-0.36000000000000654</v>
      </c>
      <c r="K1280" s="96">
        <v>3302</v>
      </c>
      <c r="L1280" s="18">
        <f t="shared" si="62"/>
        <v>-1188.7200000000216</v>
      </c>
    </row>
    <row r="1281" spans="1:13" x14ac:dyDescent="0.2">
      <c r="A1281" s="20" t="s">
        <v>216</v>
      </c>
      <c r="B1281" s="21" t="s">
        <v>217</v>
      </c>
      <c r="C1281" s="26" t="s">
        <v>41</v>
      </c>
      <c r="D1281" s="27" t="s">
        <v>42</v>
      </c>
      <c r="E1281" s="28">
        <v>3321</v>
      </c>
      <c r="F1281" s="18">
        <v>69.099999999999994</v>
      </c>
      <c r="G1281" s="18">
        <v>68.739999999999995</v>
      </c>
      <c r="H1281" s="98">
        <v>0</v>
      </c>
      <c r="I1281" s="18">
        <f t="shared" si="60"/>
        <v>68.739999999999995</v>
      </c>
      <c r="J1281" s="18">
        <f t="shared" si="61"/>
        <v>-0.35999999999999943</v>
      </c>
      <c r="K1281" s="96">
        <v>0</v>
      </c>
      <c r="L1281" s="18">
        <f t="shared" si="62"/>
        <v>0</v>
      </c>
    </row>
    <row r="1282" spans="1:13" x14ac:dyDescent="0.2">
      <c r="A1282" s="20" t="s">
        <v>216</v>
      </c>
      <c r="B1282" s="21" t="s">
        <v>217</v>
      </c>
      <c r="C1282" s="26" t="s">
        <v>43</v>
      </c>
      <c r="D1282" s="27" t="s">
        <v>44</v>
      </c>
      <c r="E1282" s="28">
        <v>3323</v>
      </c>
      <c r="F1282" s="18">
        <v>44.330000000000005</v>
      </c>
      <c r="G1282" s="18">
        <v>43.97</v>
      </c>
      <c r="H1282" s="98">
        <v>0</v>
      </c>
      <c r="I1282" s="18">
        <f t="shared" si="60"/>
        <v>43.97</v>
      </c>
      <c r="J1282" s="18">
        <f t="shared" si="61"/>
        <v>-0.36000000000000654</v>
      </c>
      <c r="K1282" s="96">
        <v>345</v>
      </c>
      <c r="L1282" s="18">
        <f t="shared" si="62"/>
        <v>-124.20000000000226</v>
      </c>
    </row>
    <row r="1283" spans="1:13" x14ac:dyDescent="0.2">
      <c r="A1283" s="20" t="s">
        <v>216</v>
      </c>
      <c r="B1283" s="21" t="s">
        <v>217</v>
      </c>
      <c r="C1283" s="26" t="s">
        <v>45</v>
      </c>
      <c r="D1283" s="27" t="s">
        <v>46</v>
      </c>
      <c r="E1283" s="28">
        <v>3325</v>
      </c>
      <c r="F1283" s="18">
        <v>56.290000000000006</v>
      </c>
      <c r="G1283" s="18">
        <v>55.93</v>
      </c>
      <c r="H1283" s="98">
        <v>0</v>
      </c>
      <c r="I1283" s="18">
        <f t="shared" si="60"/>
        <v>55.93</v>
      </c>
      <c r="J1283" s="18">
        <f t="shared" si="61"/>
        <v>-0.36000000000000654</v>
      </c>
      <c r="K1283" s="96">
        <v>7064</v>
      </c>
      <c r="L1283" s="18">
        <f t="shared" si="62"/>
        <v>-2543.0400000000463</v>
      </c>
    </row>
    <row r="1284" spans="1:13" x14ac:dyDescent="0.2">
      <c r="A1284" s="20" t="s">
        <v>216</v>
      </c>
      <c r="B1284" s="21" t="s">
        <v>217</v>
      </c>
      <c r="C1284" s="26" t="s">
        <v>47</v>
      </c>
      <c r="D1284" s="27" t="s">
        <v>48</v>
      </c>
      <c r="E1284" s="28">
        <v>3327</v>
      </c>
      <c r="F1284" s="18">
        <v>62.410000000000004</v>
      </c>
      <c r="G1284" s="18">
        <v>62.05</v>
      </c>
      <c r="H1284" s="98">
        <v>0</v>
      </c>
      <c r="I1284" s="18">
        <f t="shared" si="60"/>
        <v>62.05</v>
      </c>
      <c r="J1284" s="18">
        <f t="shared" si="61"/>
        <v>-0.36000000000000654</v>
      </c>
      <c r="K1284" s="96">
        <v>171</v>
      </c>
      <c r="L1284" s="18">
        <f t="shared" si="62"/>
        <v>-61.560000000001118</v>
      </c>
    </row>
    <row r="1285" spans="1:13" x14ac:dyDescent="0.2">
      <c r="A1285" s="20" t="s">
        <v>216</v>
      </c>
      <c r="B1285" s="21" t="s">
        <v>217</v>
      </c>
      <c r="C1285" s="26" t="s">
        <v>49</v>
      </c>
      <c r="D1285" s="27" t="s">
        <v>50</v>
      </c>
      <c r="E1285" s="28">
        <v>3329</v>
      </c>
      <c r="F1285" s="18">
        <v>66.69</v>
      </c>
      <c r="G1285" s="18">
        <v>66.33</v>
      </c>
      <c r="H1285" s="98">
        <v>0</v>
      </c>
      <c r="I1285" s="18">
        <f t="shared" si="60"/>
        <v>66.33</v>
      </c>
      <c r="J1285" s="18">
        <f t="shared" si="61"/>
        <v>-0.35999999999999943</v>
      </c>
      <c r="K1285" s="96">
        <v>0</v>
      </c>
      <c r="L1285" s="18">
        <f t="shared" si="62"/>
        <v>0</v>
      </c>
    </row>
    <row r="1286" spans="1:13" x14ac:dyDescent="0.2">
      <c r="A1286" s="20" t="s">
        <v>216</v>
      </c>
      <c r="B1286" s="21" t="s">
        <v>217</v>
      </c>
      <c r="C1286" s="29" t="s">
        <v>51</v>
      </c>
      <c r="D1286" s="30" t="s">
        <v>52</v>
      </c>
      <c r="E1286" s="28">
        <v>3331</v>
      </c>
      <c r="F1286" s="18">
        <v>73.92</v>
      </c>
      <c r="G1286" s="18">
        <v>73.56</v>
      </c>
      <c r="H1286" s="98">
        <v>0</v>
      </c>
      <c r="I1286" s="18">
        <f t="shared" si="60"/>
        <v>73.56</v>
      </c>
      <c r="J1286" s="18">
        <f t="shared" si="61"/>
        <v>-0.35999999999999943</v>
      </c>
      <c r="K1286" s="96">
        <v>0</v>
      </c>
      <c r="L1286" s="18">
        <f t="shared" si="62"/>
        <v>0</v>
      </c>
    </row>
    <row r="1287" spans="1:13" x14ac:dyDescent="0.2">
      <c r="A1287" s="12" t="s">
        <v>205</v>
      </c>
      <c r="B1287" s="21" t="s">
        <v>206</v>
      </c>
      <c r="C1287" s="26" t="s">
        <v>21</v>
      </c>
      <c r="D1287" s="27" t="s">
        <v>22</v>
      </c>
      <c r="E1287" s="28">
        <v>3301</v>
      </c>
      <c r="F1287" s="18">
        <v>127.29</v>
      </c>
      <c r="G1287" s="18">
        <v>126.2</v>
      </c>
      <c r="H1287" s="98">
        <v>0</v>
      </c>
      <c r="I1287" s="18">
        <f t="shared" si="60"/>
        <v>126.2</v>
      </c>
      <c r="J1287" s="18">
        <f t="shared" si="61"/>
        <v>-1.0900000000000034</v>
      </c>
      <c r="K1287" s="96">
        <v>0</v>
      </c>
      <c r="L1287" s="18">
        <f t="shared" si="62"/>
        <v>0</v>
      </c>
      <c r="M1287" s="40">
        <v>-69197.560000000231</v>
      </c>
    </row>
    <row r="1288" spans="1:13" x14ac:dyDescent="0.2">
      <c r="A1288" s="12" t="s">
        <v>205</v>
      </c>
      <c r="B1288" s="21" t="s">
        <v>206</v>
      </c>
      <c r="C1288" s="26" t="s">
        <v>23</v>
      </c>
      <c r="D1288" s="27" t="s">
        <v>24</v>
      </c>
      <c r="E1288" s="28">
        <v>3303</v>
      </c>
      <c r="F1288" s="18">
        <v>139.08000000000001</v>
      </c>
      <c r="G1288" s="18">
        <v>137.99</v>
      </c>
      <c r="H1288" s="98">
        <v>0</v>
      </c>
      <c r="I1288" s="18">
        <f t="shared" si="60"/>
        <v>137.99</v>
      </c>
      <c r="J1288" s="18">
        <f t="shared" si="61"/>
        <v>-1.0900000000000034</v>
      </c>
      <c r="K1288" s="96">
        <v>0</v>
      </c>
      <c r="L1288" s="18">
        <f t="shared" si="62"/>
        <v>0</v>
      </c>
    </row>
    <row r="1289" spans="1:13" x14ac:dyDescent="0.2">
      <c r="A1289" s="12" t="s">
        <v>205</v>
      </c>
      <c r="B1289" s="21" t="s">
        <v>206</v>
      </c>
      <c r="C1289" s="26" t="s">
        <v>25</v>
      </c>
      <c r="D1289" s="27" t="s">
        <v>26</v>
      </c>
      <c r="E1289" s="28">
        <v>3305</v>
      </c>
      <c r="F1289" s="18">
        <v>124.22</v>
      </c>
      <c r="G1289" s="18">
        <v>123.13</v>
      </c>
      <c r="H1289" s="98">
        <v>0</v>
      </c>
      <c r="I1289" s="18">
        <f t="shared" si="60"/>
        <v>123.13</v>
      </c>
      <c r="J1289" s="18">
        <f t="shared" si="61"/>
        <v>-1.0900000000000034</v>
      </c>
      <c r="K1289" s="96">
        <v>0</v>
      </c>
      <c r="L1289" s="18">
        <f t="shared" si="62"/>
        <v>0</v>
      </c>
    </row>
    <row r="1290" spans="1:13" x14ac:dyDescent="0.2">
      <c r="A1290" s="12" t="s">
        <v>205</v>
      </c>
      <c r="B1290" s="21" t="s">
        <v>206</v>
      </c>
      <c r="C1290" s="26" t="s">
        <v>27</v>
      </c>
      <c r="D1290" s="27" t="s">
        <v>28</v>
      </c>
      <c r="E1290" s="28">
        <v>3307</v>
      </c>
      <c r="F1290" s="18">
        <v>136.01</v>
      </c>
      <c r="G1290" s="18">
        <v>134.91999999999999</v>
      </c>
      <c r="H1290" s="98">
        <v>0</v>
      </c>
      <c r="I1290" s="18">
        <f t="shared" si="60"/>
        <v>134.91999999999999</v>
      </c>
      <c r="J1290" s="18">
        <f t="shared" si="61"/>
        <v>-1.0900000000000034</v>
      </c>
      <c r="K1290" s="96">
        <v>0</v>
      </c>
      <c r="L1290" s="18">
        <f t="shared" si="62"/>
        <v>0</v>
      </c>
    </row>
    <row r="1291" spans="1:13" x14ac:dyDescent="0.2">
      <c r="A1291" s="12" t="s">
        <v>205</v>
      </c>
      <c r="B1291" s="21" t="s">
        <v>206</v>
      </c>
      <c r="C1291" s="26" t="s">
        <v>29</v>
      </c>
      <c r="D1291" s="27" t="s">
        <v>30</v>
      </c>
      <c r="E1291" s="28">
        <v>3309</v>
      </c>
      <c r="F1291" s="18">
        <v>81.33</v>
      </c>
      <c r="G1291" s="18">
        <v>80.239999999999995</v>
      </c>
      <c r="H1291" s="98">
        <v>0</v>
      </c>
      <c r="I1291" s="18">
        <f t="shared" si="60"/>
        <v>80.239999999999995</v>
      </c>
      <c r="J1291" s="18">
        <f t="shared" si="61"/>
        <v>-1.0900000000000034</v>
      </c>
      <c r="K1291" s="96">
        <v>4034</v>
      </c>
      <c r="L1291" s="18">
        <f t="shared" si="62"/>
        <v>-4397.060000000014</v>
      </c>
    </row>
    <row r="1292" spans="1:13" x14ac:dyDescent="0.2">
      <c r="A1292" s="12" t="s">
        <v>205</v>
      </c>
      <c r="B1292" s="21" t="s">
        <v>206</v>
      </c>
      <c r="C1292" s="26" t="s">
        <v>31</v>
      </c>
      <c r="D1292" s="27" t="s">
        <v>32</v>
      </c>
      <c r="E1292" s="28">
        <v>3311</v>
      </c>
      <c r="F1292" s="18">
        <v>106.9</v>
      </c>
      <c r="G1292" s="18">
        <v>105.81</v>
      </c>
      <c r="H1292" s="98">
        <v>0</v>
      </c>
      <c r="I1292" s="18">
        <f t="shared" si="60"/>
        <v>105.81</v>
      </c>
      <c r="J1292" s="18">
        <f t="shared" si="61"/>
        <v>-1.0900000000000034</v>
      </c>
      <c r="K1292" s="96">
        <v>108</v>
      </c>
      <c r="L1292" s="18">
        <f t="shared" si="62"/>
        <v>-117.72000000000037</v>
      </c>
    </row>
    <row r="1293" spans="1:13" x14ac:dyDescent="0.2">
      <c r="A1293" s="12" t="s">
        <v>205</v>
      </c>
      <c r="B1293" s="21" t="s">
        <v>206</v>
      </c>
      <c r="C1293" s="26" t="s">
        <v>33</v>
      </c>
      <c r="D1293" s="27" t="s">
        <v>34</v>
      </c>
      <c r="E1293" s="28">
        <v>3313</v>
      </c>
      <c r="F1293" s="18">
        <v>114.27000000000001</v>
      </c>
      <c r="G1293" s="18">
        <v>113.18</v>
      </c>
      <c r="H1293" s="98">
        <v>0</v>
      </c>
      <c r="I1293" s="18">
        <f t="shared" si="60"/>
        <v>113.18</v>
      </c>
      <c r="J1293" s="18">
        <f t="shared" si="61"/>
        <v>-1.0900000000000034</v>
      </c>
      <c r="K1293" s="96">
        <v>136</v>
      </c>
      <c r="L1293" s="18">
        <f t="shared" si="62"/>
        <v>-148.24000000000046</v>
      </c>
    </row>
    <row r="1294" spans="1:13" x14ac:dyDescent="0.2">
      <c r="A1294" s="12" t="s">
        <v>205</v>
      </c>
      <c r="B1294" s="21" t="s">
        <v>206</v>
      </c>
      <c r="C1294" s="26" t="s">
        <v>35</v>
      </c>
      <c r="D1294" s="27" t="s">
        <v>36</v>
      </c>
      <c r="E1294" s="28">
        <v>3315</v>
      </c>
      <c r="F1294" s="18">
        <v>131.16</v>
      </c>
      <c r="G1294" s="18">
        <v>130.07</v>
      </c>
      <c r="H1294" s="98">
        <v>0</v>
      </c>
      <c r="I1294" s="18">
        <f t="shared" si="60"/>
        <v>130.07</v>
      </c>
      <c r="J1294" s="18">
        <f t="shared" si="61"/>
        <v>-1.0900000000000034</v>
      </c>
      <c r="K1294" s="96">
        <v>0</v>
      </c>
      <c r="L1294" s="18">
        <f t="shared" si="62"/>
        <v>0</v>
      </c>
    </row>
    <row r="1295" spans="1:13" x14ac:dyDescent="0.2">
      <c r="A1295" s="12" t="s">
        <v>205</v>
      </c>
      <c r="B1295" s="21" t="s">
        <v>206</v>
      </c>
      <c r="C1295" s="26" t="s">
        <v>37</v>
      </c>
      <c r="D1295" s="27" t="s">
        <v>38</v>
      </c>
      <c r="E1295" s="28">
        <v>3317</v>
      </c>
      <c r="F1295" s="18">
        <v>80.820000000000007</v>
      </c>
      <c r="G1295" s="18">
        <v>79.73</v>
      </c>
      <c r="H1295" s="98">
        <v>0</v>
      </c>
      <c r="I1295" s="18">
        <f t="shared" si="60"/>
        <v>79.73</v>
      </c>
      <c r="J1295" s="18">
        <f t="shared" si="61"/>
        <v>-1.0900000000000034</v>
      </c>
      <c r="K1295" s="96">
        <v>0</v>
      </c>
      <c r="L1295" s="18">
        <f t="shared" si="62"/>
        <v>0</v>
      </c>
    </row>
    <row r="1296" spans="1:13" x14ac:dyDescent="0.2">
      <c r="A1296" s="12" t="s">
        <v>205</v>
      </c>
      <c r="B1296" s="21" t="s">
        <v>206</v>
      </c>
      <c r="C1296" s="26" t="s">
        <v>39</v>
      </c>
      <c r="D1296" s="27" t="s">
        <v>40</v>
      </c>
      <c r="E1296" s="28">
        <v>3319</v>
      </c>
      <c r="F1296" s="18">
        <v>98.98</v>
      </c>
      <c r="G1296" s="18">
        <v>97.89</v>
      </c>
      <c r="H1296" s="98">
        <v>0</v>
      </c>
      <c r="I1296" s="18">
        <f t="shared" si="60"/>
        <v>97.89</v>
      </c>
      <c r="J1296" s="18">
        <f t="shared" si="61"/>
        <v>-1.0900000000000034</v>
      </c>
      <c r="K1296" s="96">
        <v>404</v>
      </c>
      <c r="L1296" s="18">
        <f t="shared" si="62"/>
        <v>-440.36000000000138</v>
      </c>
    </row>
    <row r="1297" spans="1:13" x14ac:dyDescent="0.2">
      <c r="A1297" s="12" t="s">
        <v>205</v>
      </c>
      <c r="B1297" s="21" t="s">
        <v>206</v>
      </c>
      <c r="C1297" s="26" t="s">
        <v>41</v>
      </c>
      <c r="D1297" s="27" t="s">
        <v>42</v>
      </c>
      <c r="E1297" s="28">
        <v>3321</v>
      </c>
      <c r="F1297" s="18">
        <v>110.72</v>
      </c>
      <c r="G1297" s="18">
        <v>109.63</v>
      </c>
      <c r="H1297" s="98">
        <v>0</v>
      </c>
      <c r="I1297" s="18">
        <f t="shared" si="60"/>
        <v>109.63</v>
      </c>
      <c r="J1297" s="18">
        <f t="shared" si="61"/>
        <v>-1.0900000000000034</v>
      </c>
      <c r="K1297" s="96">
        <v>0</v>
      </c>
      <c r="L1297" s="18">
        <f t="shared" si="62"/>
        <v>0</v>
      </c>
    </row>
    <row r="1298" spans="1:13" x14ac:dyDescent="0.2">
      <c r="A1298" s="12" t="s">
        <v>205</v>
      </c>
      <c r="B1298" s="21" t="s">
        <v>206</v>
      </c>
      <c r="C1298" s="26" t="s">
        <v>43</v>
      </c>
      <c r="D1298" s="27" t="s">
        <v>44</v>
      </c>
      <c r="E1298" s="28">
        <v>3323</v>
      </c>
      <c r="F1298" s="18">
        <v>67.820000000000007</v>
      </c>
      <c r="G1298" s="18">
        <v>66.73</v>
      </c>
      <c r="H1298" s="98">
        <v>0</v>
      </c>
      <c r="I1298" s="18">
        <f t="shared" si="60"/>
        <v>66.73</v>
      </c>
      <c r="J1298" s="18">
        <f t="shared" si="61"/>
        <v>-1.0900000000000034</v>
      </c>
      <c r="K1298" s="96">
        <v>735</v>
      </c>
      <c r="L1298" s="18">
        <f t="shared" si="62"/>
        <v>-801.15000000000248</v>
      </c>
    </row>
    <row r="1299" spans="1:13" x14ac:dyDescent="0.2">
      <c r="A1299" s="12" t="s">
        <v>205</v>
      </c>
      <c r="B1299" s="21" t="s">
        <v>206</v>
      </c>
      <c r="C1299" s="26" t="s">
        <v>45</v>
      </c>
      <c r="D1299" s="27" t="s">
        <v>46</v>
      </c>
      <c r="E1299" s="28">
        <v>3325</v>
      </c>
      <c r="F1299" s="18">
        <v>88.34</v>
      </c>
      <c r="G1299" s="18">
        <v>87.25</v>
      </c>
      <c r="H1299" s="98">
        <v>0</v>
      </c>
      <c r="I1299" s="18">
        <f t="shared" si="60"/>
        <v>87.25</v>
      </c>
      <c r="J1299" s="18">
        <f t="shared" si="61"/>
        <v>-1.0900000000000034</v>
      </c>
      <c r="K1299" s="96">
        <v>56934</v>
      </c>
      <c r="L1299" s="18">
        <f t="shared" si="62"/>
        <v>-62058.060000000194</v>
      </c>
    </row>
    <row r="1300" spans="1:13" x14ac:dyDescent="0.2">
      <c r="A1300" s="12" t="s">
        <v>205</v>
      </c>
      <c r="B1300" s="21" t="s">
        <v>206</v>
      </c>
      <c r="C1300" s="26" t="s">
        <v>47</v>
      </c>
      <c r="D1300" s="27" t="s">
        <v>48</v>
      </c>
      <c r="E1300" s="28">
        <v>3327</v>
      </c>
      <c r="F1300" s="18">
        <v>98.98</v>
      </c>
      <c r="G1300" s="18">
        <v>97.89</v>
      </c>
      <c r="H1300" s="98">
        <v>0</v>
      </c>
      <c r="I1300" s="18">
        <f t="shared" si="60"/>
        <v>97.89</v>
      </c>
      <c r="J1300" s="18">
        <f t="shared" si="61"/>
        <v>-1.0900000000000034</v>
      </c>
      <c r="K1300" s="96">
        <v>860</v>
      </c>
      <c r="L1300" s="18">
        <f t="shared" si="62"/>
        <v>-937.40000000000293</v>
      </c>
    </row>
    <row r="1301" spans="1:13" x14ac:dyDescent="0.2">
      <c r="A1301" s="12" t="s">
        <v>205</v>
      </c>
      <c r="B1301" s="21" t="s">
        <v>206</v>
      </c>
      <c r="C1301" s="26" t="s">
        <v>49</v>
      </c>
      <c r="D1301" s="27" t="s">
        <v>50</v>
      </c>
      <c r="E1301" s="28">
        <v>3329</v>
      </c>
      <c r="F1301" s="18">
        <v>106.42</v>
      </c>
      <c r="G1301" s="18">
        <v>105.33</v>
      </c>
      <c r="H1301" s="98">
        <v>0</v>
      </c>
      <c r="I1301" s="18">
        <f t="shared" si="60"/>
        <v>105.33</v>
      </c>
      <c r="J1301" s="18">
        <f t="shared" si="61"/>
        <v>-1.0900000000000034</v>
      </c>
      <c r="K1301" s="96">
        <v>273</v>
      </c>
      <c r="L1301" s="18">
        <f t="shared" si="62"/>
        <v>-297.57000000000096</v>
      </c>
    </row>
    <row r="1302" spans="1:13" x14ac:dyDescent="0.2">
      <c r="A1302" s="12" t="s">
        <v>205</v>
      </c>
      <c r="B1302" s="21" t="s">
        <v>206</v>
      </c>
      <c r="C1302" s="29" t="s">
        <v>51</v>
      </c>
      <c r="D1302" s="30" t="s">
        <v>52</v>
      </c>
      <c r="E1302" s="28">
        <v>3331</v>
      </c>
      <c r="F1302" s="18">
        <v>119.33</v>
      </c>
      <c r="G1302" s="18">
        <v>118.24</v>
      </c>
      <c r="H1302" s="98">
        <v>0</v>
      </c>
      <c r="I1302" s="18">
        <f t="shared" si="60"/>
        <v>118.24</v>
      </c>
      <c r="J1302" s="18">
        <f t="shared" si="61"/>
        <v>-1.0900000000000034</v>
      </c>
      <c r="K1302" s="96">
        <v>0</v>
      </c>
      <c r="L1302" s="18">
        <f t="shared" si="62"/>
        <v>0</v>
      </c>
    </row>
    <row r="1303" spans="1:13" x14ac:dyDescent="0.2">
      <c r="A1303" s="20" t="s">
        <v>186</v>
      </c>
      <c r="B1303" s="21" t="s">
        <v>187</v>
      </c>
      <c r="C1303" s="26" t="s">
        <v>21</v>
      </c>
      <c r="D1303" s="27" t="s">
        <v>22</v>
      </c>
      <c r="E1303" s="28">
        <v>3301</v>
      </c>
      <c r="F1303" s="18">
        <v>85.07</v>
      </c>
      <c r="G1303" s="18">
        <v>84.69</v>
      </c>
      <c r="H1303" s="98">
        <v>0</v>
      </c>
      <c r="I1303" s="18">
        <f t="shared" si="60"/>
        <v>84.69</v>
      </c>
      <c r="J1303" s="18">
        <f t="shared" si="61"/>
        <v>-0.37999999999999545</v>
      </c>
      <c r="K1303" s="96">
        <v>119</v>
      </c>
      <c r="L1303" s="18">
        <f t="shared" si="62"/>
        <v>-45.219999999999459</v>
      </c>
      <c r="M1303" s="40">
        <v>-2888.759999999977</v>
      </c>
    </row>
    <row r="1304" spans="1:13" x14ac:dyDescent="0.2">
      <c r="A1304" s="20" t="s">
        <v>186</v>
      </c>
      <c r="B1304" s="21" t="s">
        <v>187</v>
      </c>
      <c r="C1304" s="26" t="s">
        <v>23</v>
      </c>
      <c r="D1304" s="27" t="s">
        <v>24</v>
      </c>
      <c r="E1304" s="28">
        <v>3303</v>
      </c>
      <c r="F1304" s="18">
        <v>92.149999999999991</v>
      </c>
      <c r="G1304" s="18">
        <v>91.77</v>
      </c>
      <c r="H1304" s="98">
        <v>0</v>
      </c>
      <c r="I1304" s="18">
        <f t="shared" si="60"/>
        <v>91.77</v>
      </c>
      <c r="J1304" s="18">
        <f t="shared" si="61"/>
        <v>-0.37999999999999545</v>
      </c>
      <c r="K1304" s="96">
        <v>0</v>
      </c>
      <c r="L1304" s="18">
        <f t="shared" si="62"/>
        <v>0</v>
      </c>
    </row>
    <row r="1305" spans="1:13" x14ac:dyDescent="0.2">
      <c r="A1305" s="20" t="s">
        <v>186</v>
      </c>
      <c r="B1305" s="21" t="s">
        <v>187</v>
      </c>
      <c r="C1305" s="26" t="s">
        <v>25</v>
      </c>
      <c r="D1305" s="27" t="s">
        <v>26</v>
      </c>
      <c r="E1305" s="28">
        <v>3305</v>
      </c>
      <c r="F1305" s="18">
        <v>83.14</v>
      </c>
      <c r="G1305" s="18">
        <v>82.76</v>
      </c>
      <c r="H1305" s="98">
        <v>0</v>
      </c>
      <c r="I1305" s="18">
        <f t="shared" si="60"/>
        <v>82.76</v>
      </c>
      <c r="J1305" s="18">
        <f t="shared" si="61"/>
        <v>-0.37999999999999545</v>
      </c>
      <c r="K1305" s="96">
        <v>0</v>
      </c>
      <c r="L1305" s="18">
        <f t="shared" si="62"/>
        <v>0</v>
      </c>
    </row>
    <row r="1306" spans="1:13" x14ac:dyDescent="0.2">
      <c r="A1306" s="20" t="s">
        <v>186</v>
      </c>
      <c r="B1306" s="21" t="s">
        <v>187</v>
      </c>
      <c r="C1306" s="26" t="s">
        <v>27</v>
      </c>
      <c r="D1306" s="27" t="s">
        <v>28</v>
      </c>
      <c r="E1306" s="28">
        <v>3307</v>
      </c>
      <c r="F1306" s="18">
        <v>91.08</v>
      </c>
      <c r="G1306" s="18">
        <v>90.7</v>
      </c>
      <c r="H1306" s="98">
        <v>0</v>
      </c>
      <c r="I1306" s="18">
        <f t="shared" si="60"/>
        <v>90.7</v>
      </c>
      <c r="J1306" s="18">
        <f t="shared" si="61"/>
        <v>-0.37999999999999545</v>
      </c>
      <c r="K1306" s="96">
        <v>0</v>
      </c>
      <c r="L1306" s="18">
        <f t="shared" si="62"/>
        <v>0</v>
      </c>
    </row>
    <row r="1307" spans="1:13" x14ac:dyDescent="0.2">
      <c r="A1307" s="20" t="s">
        <v>186</v>
      </c>
      <c r="B1307" s="21" t="s">
        <v>187</v>
      </c>
      <c r="C1307" s="26" t="s">
        <v>29</v>
      </c>
      <c r="D1307" s="27" t="s">
        <v>30</v>
      </c>
      <c r="E1307" s="28">
        <v>3309</v>
      </c>
      <c r="F1307" s="18">
        <v>56.82</v>
      </c>
      <c r="G1307" s="18">
        <v>56.44</v>
      </c>
      <c r="H1307" s="98">
        <v>0</v>
      </c>
      <c r="I1307" s="18">
        <f t="shared" si="60"/>
        <v>56.44</v>
      </c>
      <c r="J1307" s="18">
        <f t="shared" si="61"/>
        <v>-0.38000000000000256</v>
      </c>
      <c r="K1307" s="96">
        <v>117</v>
      </c>
      <c r="L1307" s="18">
        <f t="shared" si="62"/>
        <v>-44.460000000000299</v>
      </c>
    </row>
    <row r="1308" spans="1:13" x14ac:dyDescent="0.2">
      <c r="A1308" s="20" t="s">
        <v>186</v>
      </c>
      <c r="B1308" s="21" t="s">
        <v>187</v>
      </c>
      <c r="C1308" s="26" t="s">
        <v>31</v>
      </c>
      <c r="D1308" s="27" t="s">
        <v>32</v>
      </c>
      <c r="E1308" s="28">
        <v>3311</v>
      </c>
      <c r="F1308" s="18">
        <v>72.209999999999994</v>
      </c>
      <c r="G1308" s="18">
        <v>71.83</v>
      </c>
      <c r="H1308" s="98">
        <v>0</v>
      </c>
      <c r="I1308" s="18">
        <f t="shared" si="60"/>
        <v>71.83</v>
      </c>
      <c r="J1308" s="18">
        <f t="shared" si="61"/>
        <v>-0.37999999999999545</v>
      </c>
      <c r="K1308" s="96">
        <v>228</v>
      </c>
      <c r="L1308" s="18">
        <f t="shared" si="62"/>
        <v>-86.639999999998963</v>
      </c>
    </row>
    <row r="1309" spans="1:13" x14ac:dyDescent="0.2">
      <c r="A1309" s="20" t="s">
        <v>186</v>
      </c>
      <c r="B1309" s="21" t="s">
        <v>187</v>
      </c>
      <c r="C1309" s="26" t="s">
        <v>33</v>
      </c>
      <c r="D1309" s="27" t="s">
        <v>34</v>
      </c>
      <c r="E1309" s="28">
        <v>3313</v>
      </c>
      <c r="F1309" s="18">
        <v>76.759999999999991</v>
      </c>
      <c r="G1309" s="18">
        <v>76.38</v>
      </c>
      <c r="H1309" s="98">
        <v>0</v>
      </c>
      <c r="I1309" s="18">
        <f t="shared" si="60"/>
        <v>76.38</v>
      </c>
      <c r="J1309" s="18">
        <f t="shared" si="61"/>
        <v>-0.37999999999999545</v>
      </c>
      <c r="K1309" s="96">
        <v>144</v>
      </c>
      <c r="L1309" s="18">
        <f t="shared" si="62"/>
        <v>-54.719999999999345</v>
      </c>
    </row>
    <row r="1310" spans="1:13" x14ac:dyDescent="0.2">
      <c r="A1310" s="20" t="s">
        <v>186</v>
      </c>
      <c r="B1310" s="21" t="s">
        <v>187</v>
      </c>
      <c r="C1310" s="26" t="s">
        <v>35</v>
      </c>
      <c r="D1310" s="27" t="s">
        <v>36</v>
      </c>
      <c r="E1310" s="28">
        <v>3315</v>
      </c>
      <c r="F1310" s="18">
        <v>87.259999999999991</v>
      </c>
      <c r="G1310" s="18">
        <v>86.88</v>
      </c>
      <c r="H1310" s="98">
        <v>0</v>
      </c>
      <c r="I1310" s="18">
        <f t="shared" si="60"/>
        <v>86.88</v>
      </c>
      <c r="J1310" s="18">
        <f t="shared" si="61"/>
        <v>-0.37999999999999545</v>
      </c>
      <c r="K1310" s="96">
        <v>82</v>
      </c>
      <c r="L1310" s="18">
        <f t="shared" si="62"/>
        <v>-31.159999999999627</v>
      </c>
    </row>
    <row r="1311" spans="1:13" x14ac:dyDescent="0.2">
      <c r="A1311" s="20" t="s">
        <v>186</v>
      </c>
      <c r="B1311" s="21" t="s">
        <v>187</v>
      </c>
      <c r="C1311" s="26" t="s">
        <v>37</v>
      </c>
      <c r="D1311" s="27" t="s">
        <v>38</v>
      </c>
      <c r="E1311" s="28">
        <v>3317</v>
      </c>
      <c r="F1311" s="18">
        <v>56.39</v>
      </c>
      <c r="G1311" s="18">
        <v>56.01</v>
      </c>
      <c r="H1311" s="98">
        <v>0</v>
      </c>
      <c r="I1311" s="18">
        <f t="shared" si="60"/>
        <v>56.01</v>
      </c>
      <c r="J1311" s="18">
        <f t="shared" si="61"/>
        <v>-0.38000000000000256</v>
      </c>
      <c r="K1311" s="96">
        <v>0</v>
      </c>
      <c r="L1311" s="18">
        <f t="shared" si="62"/>
        <v>0</v>
      </c>
    </row>
    <row r="1312" spans="1:13" x14ac:dyDescent="0.2">
      <c r="A1312" s="20" t="s">
        <v>186</v>
      </c>
      <c r="B1312" s="21" t="s">
        <v>187</v>
      </c>
      <c r="C1312" s="26" t="s">
        <v>39</v>
      </c>
      <c r="D1312" s="27" t="s">
        <v>40</v>
      </c>
      <c r="E1312" s="28">
        <v>3319</v>
      </c>
      <c r="F1312" s="18">
        <v>67.25</v>
      </c>
      <c r="G1312" s="18">
        <v>66.87</v>
      </c>
      <c r="H1312" s="98">
        <v>0</v>
      </c>
      <c r="I1312" s="18">
        <f t="shared" si="60"/>
        <v>66.87</v>
      </c>
      <c r="J1312" s="18">
        <f t="shared" si="61"/>
        <v>-0.37999999999999545</v>
      </c>
      <c r="K1312" s="96">
        <v>2514</v>
      </c>
      <c r="L1312" s="18">
        <f t="shared" si="62"/>
        <v>-955.31999999998857</v>
      </c>
    </row>
    <row r="1313" spans="1:13" x14ac:dyDescent="0.2">
      <c r="A1313" s="20" t="s">
        <v>186</v>
      </c>
      <c r="B1313" s="21" t="s">
        <v>187</v>
      </c>
      <c r="C1313" s="26" t="s">
        <v>41</v>
      </c>
      <c r="D1313" s="27" t="s">
        <v>42</v>
      </c>
      <c r="E1313" s="28">
        <v>3321</v>
      </c>
      <c r="F1313" s="18">
        <v>74.36999999999999</v>
      </c>
      <c r="G1313" s="18">
        <v>73.989999999999995</v>
      </c>
      <c r="H1313" s="98">
        <v>0</v>
      </c>
      <c r="I1313" s="18">
        <f t="shared" si="60"/>
        <v>73.989999999999995</v>
      </c>
      <c r="J1313" s="18">
        <f t="shared" si="61"/>
        <v>-0.37999999999999545</v>
      </c>
      <c r="K1313" s="96">
        <v>2177</v>
      </c>
      <c r="L1313" s="18">
        <f t="shared" si="62"/>
        <v>-827.2599999999901</v>
      </c>
    </row>
    <row r="1314" spans="1:13" x14ac:dyDescent="0.2">
      <c r="A1314" s="20" t="s">
        <v>186</v>
      </c>
      <c r="B1314" s="21" t="s">
        <v>187</v>
      </c>
      <c r="C1314" s="26" t="s">
        <v>43</v>
      </c>
      <c r="D1314" s="27" t="s">
        <v>44</v>
      </c>
      <c r="E1314" s="28">
        <v>3323</v>
      </c>
      <c r="F1314" s="18">
        <v>48.27</v>
      </c>
      <c r="G1314" s="18">
        <v>47.89</v>
      </c>
      <c r="H1314" s="98">
        <v>0</v>
      </c>
      <c r="I1314" s="18">
        <f t="shared" si="60"/>
        <v>47.89</v>
      </c>
      <c r="J1314" s="18">
        <f t="shared" si="61"/>
        <v>-0.38000000000000256</v>
      </c>
      <c r="K1314" s="96">
        <v>0</v>
      </c>
      <c r="L1314" s="18">
        <f t="shared" si="62"/>
        <v>0</v>
      </c>
    </row>
    <row r="1315" spans="1:13" x14ac:dyDescent="0.2">
      <c r="A1315" s="20" t="s">
        <v>186</v>
      </c>
      <c r="B1315" s="21" t="s">
        <v>187</v>
      </c>
      <c r="C1315" s="26" t="s">
        <v>45</v>
      </c>
      <c r="D1315" s="27" t="s">
        <v>46</v>
      </c>
      <c r="E1315" s="28">
        <v>3325</v>
      </c>
      <c r="F1315" s="18">
        <v>60.85</v>
      </c>
      <c r="G1315" s="18">
        <v>60.47</v>
      </c>
      <c r="H1315" s="98">
        <v>0</v>
      </c>
      <c r="I1315" s="18">
        <f t="shared" si="60"/>
        <v>60.47</v>
      </c>
      <c r="J1315" s="18">
        <f t="shared" si="61"/>
        <v>-0.38000000000000256</v>
      </c>
      <c r="K1315" s="96">
        <v>1485</v>
      </c>
      <c r="L1315" s="18">
        <f t="shared" si="62"/>
        <v>-564.30000000000382</v>
      </c>
    </row>
    <row r="1316" spans="1:13" x14ac:dyDescent="0.2">
      <c r="A1316" s="20" t="s">
        <v>186</v>
      </c>
      <c r="B1316" s="21" t="s">
        <v>187</v>
      </c>
      <c r="C1316" s="26" t="s">
        <v>47</v>
      </c>
      <c r="D1316" s="27" t="s">
        <v>48</v>
      </c>
      <c r="E1316" s="28">
        <v>3327</v>
      </c>
      <c r="F1316" s="18">
        <v>67.25</v>
      </c>
      <c r="G1316" s="18">
        <v>66.87</v>
      </c>
      <c r="H1316" s="98">
        <v>0</v>
      </c>
      <c r="I1316" s="18">
        <f t="shared" si="60"/>
        <v>66.87</v>
      </c>
      <c r="J1316" s="18">
        <f t="shared" si="61"/>
        <v>-0.37999999999999545</v>
      </c>
      <c r="K1316" s="96">
        <v>36</v>
      </c>
      <c r="L1316" s="18">
        <f t="shared" si="62"/>
        <v>-13.679999999999836</v>
      </c>
    </row>
    <row r="1317" spans="1:13" x14ac:dyDescent="0.2">
      <c r="A1317" s="20" t="s">
        <v>186</v>
      </c>
      <c r="B1317" s="21" t="s">
        <v>187</v>
      </c>
      <c r="C1317" s="26" t="s">
        <v>49</v>
      </c>
      <c r="D1317" s="27" t="s">
        <v>50</v>
      </c>
      <c r="E1317" s="28">
        <v>3329</v>
      </c>
      <c r="F1317" s="18">
        <v>71.789999999999992</v>
      </c>
      <c r="G1317" s="18">
        <v>71.41</v>
      </c>
      <c r="H1317" s="98">
        <v>0</v>
      </c>
      <c r="I1317" s="18">
        <f t="shared" si="60"/>
        <v>71.41</v>
      </c>
      <c r="J1317" s="18">
        <f t="shared" si="61"/>
        <v>-0.37999999999999545</v>
      </c>
      <c r="K1317" s="96">
        <v>700</v>
      </c>
      <c r="L1317" s="18">
        <f t="shared" si="62"/>
        <v>-265.99999999999682</v>
      </c>
    </row>
    <row r="1318" spans="1:13" x14ac:dyDescent="0.2">
      <c r="A1318" s="20" t="s">
        <v>186</v>
      </c>
      <c r="B1318" s="21" t="s">
        <v>187</v>
      </c>
      <c r="C1318" s="29" t="s">
        <v>51</v>
      </c>
      <c r="D1318" s="30" t="s">
        <v>52</v>
      </c>
      <c r="E1318" s="28">
        <v>3331</v>
      </c>
      <c r="F1318" s="18">
        <v>79.47</v>
      </c>
      <c r="G1318" s="18">
        <v>79.09</v>
      </c>
      <c r="H1318" s="98">
        <v>0</v>
      </c>
      <c r="I1318" s="18">
        <f t="shared" si="60"/>
        <v>79.09</v>
      </c>
      <c r="J1318" s="18">
        <f t="shared" si="61"/>
        <v>-0.37999999999999545</v>
      </c>
      <c r="K1318" s="96">
        <v>0</v>
      </c>
      <c r="L1318" s="18">
        <f t="shared" si="62"/>
        <v>0</v>
      </c>
    </row>
    <row r="1319" spans="1:13" x14ac:dyDescent="0.2">
      <c r="A1319" s="12" t="s">
        <v>170</v>
      </c>
      <c r="B1319" s="12" t="s">
        <v>171</v>
      </c>
      <c r="C1319" s="26" t="s">
        <v>21</v>
      </c>
      <c r="D1319" s="27" t="s">
        <v>22</v>
      </c>
      <c r="E1319" s="28">
        <v>3301</v>
      </c>
      <c r="F1319" s="18">
        <v>85.07</v>
      </c>
      <c r="G1319" s="18">
        <v>84.69</v>
      </c>
      <c r="H1319" s="98">
        <v>0</v>
      </c>
      <c r="I1319" s="18">
        <f t="shared" ref="I1319:I1366" si="63">+G1319+H1319</f>
        <v>84.69</v>
      </c>
      <c r="J1319" s="18">
        <f t="shared" ref="J1319:J1366" si="64">+I1319-F1319</f>
        <v>-0.37999999999999545</v>
      </c>
      <c r="K1319" s="96">
        <v>506</v>
      </c>
      <c r="L1319" s="18">
        <f t="shared" ref="L1319:L1366" si="65">+J1319*K1319</f>
        <v>-192.2799999999977</v>
      </c>
      <c r="M1319" s="40">
        <v>-1938.7599999999834</v>
      </c>
    </row>
    <row r="1320" spans="1:13" x14ac:dyDescent="0.2">
      <c r="A1320" s="12" t="s">
        <v>170</v>
      </c>
      <c r="B1320" s="12" t="s">
        <v>171</v>
      </c>
      <c r="C1320" s="26" t="s">
        <v>23</v>
      </c>
      <c r="D1320" s="27" t="s">
        <v>24</v>
      </c>
      <c r="E1320" s="28">
        <v>3303</v>
      </c>
      <c r="F1320" s="18">
        <v>92.149999999999991</v>
      </c>
      <c r="G1320" s="18">
        <v>91.77</v>
      </c>
      <c r="H1320" s="98">
        <v>0</v>
      </c>
      <c r="I1320" s="18">
        <f t="shared" si="63"/>
        <v>91.77</v>
      </c>
      <c r="J1320" s="18">
        <f t="shared" si="64"/>
        <v>-0.37999999999999545</v>
      </c>
      <c r="K1320" s="96">
        <v>2</v>
      </c>
      <c r="L1320" s="18">
        <f t="shared" si="65"/>
        <v>-0.75999999999999091</v>
      </c>
    </row>
    <row r="1321" spans="1:13" x14ac:dyDescent="0.2">
      <c r="A1321" s="12" t="s">
        <v>170</v>
      </c>
      <c r="B1321" s="12" t="s">
        <v>171</v>
      </c>
      <c r="C1321" s="26" t="s">
        <v>25</v>
      </c>
      <c r="D1321" s="27" t="s">
        <v>26</v>
      </c>
      <c r="E1321" s="28">
        <v>3305</v>
      </c>
      <c r="F1321" s="18">
        <v>83.14</v>
      </c>
      <c r="G1321" s="18">
        <v>82.76</v>
      </c>
      <c r="H1321" s="98">
        <v>0</v>
      </c>
      <c r="I1321" s="18">
        <f t="shared" si="63"/>
        <v>82.76</v>
      </c>
      <c r="J1321" s="18">
        <f t="shared" si="64"/>
        <v>-0.37999999999999545</v>
      </c>
      <c r="K1321" s="96">
        <v>0</v>
      </c>
      <c r="L1321" s="18">
        <f t="shared" si="65"/>
        <v>0</v>
      </c>
    </row>
    <row r="1322" spans="1:13" x14ac:dyDescent="0.2">
      <c r="A1322" s="12" t="s">
        <v>170</v>
      </c>
      <c r="B1322" s="12" t="s">
        <v>171</v>
      </c>
      <c r="C1322" s="26" t="s">
        <v>27</v>
      </c>
      <c r="D1322" s="27" t="s">
        <v>28</v>
      </c>
      <c r="E1322" s="28">
        <v>3307</v>
      </c>
      <c r="F1322" s="18">
        <v>91.08</v>
      </c>
      <c r="G1322" s="18">
        <v>90.7</v>
      </c>
      <c r="H1322" s="98">
        <v>0</v>
      </c>
      <c r="I1322" s="18">
        <f t="shared" si="63"/>
        <v>90.7</v>
      </c>
      <c r="J1322" s="18">
        <f t="shared" si="64"/>
        <v>-0.37999999999999545</v>
      </c>
      <c r="K1322" s="96">
        <v>0</v>
      </c>
      <c r="L1322" s="18">
        <f t="shared" si="65"/>
        <v>0</v>
      </c>
    </row>
    <row r="1323" spans="1:13" x14ac:dyDescent="0.2">
      <c r="A1323" s="12" t="s">
        <v>170</v>
      </c>
      <c r="B1323" s="12" t="s">
        <v>171</v>
      </c>
      <c r="C1323" s="26" t="s">
        <v>29</v>
      </c>
      <c r="D1323" s="27" t="s">
        <v>30</v>
      </c>
      <c r="E1323" s="28">
        <v>3309</v>
      </c>
      <c r="F1323" s="18">
        <v>56.82</v>
      </c>
      <c r="G1323" s="18">
        <v>56.44</v>
      </c>
      <c r="H1323" s="98">
        <v>0</v>
      </c>
      <c r="I1323" s="18">
        <f t="shared" si="63"/>
        <v>56.44</v>
      </c>
      <c r="J1323" s="18">
        <f t="shared" si="64"/>
        <v>-0.38000000000000256</v>
      </c>
      <c r="K1323" s="96">
        <v>129</v>
      </c>
      <c r="L1323" s="18">
        <f t="shared" si="65"/>
        <v>-49.02000000000033</v>
      </c>
    </row>
    <row r="1324" spans="1:13" x14ac:dyDescent="0.2">
      <c r="A1324" s="12" t="s">
        <v>170</v>
      </c>
      <c r="B1324" s="12" t="s">
        <v>171</v>
      </c>
      <c r="C1324" s="26" t="s">
        <v>31</v>
      </c>
      <c r="D1324" s="27" t="s">
        <v>32</v>
      </c>
      <c r="E1324" s="28">
        <v>3311</v>
      </c>
      <c r="F1324" s="18">
        <v>72.209999999999994</v>
      </c>
      <c r="G1324" s="18">
        <v>71.83</v>
      </c>
      <c r="H1324" s="98">
        <v>0</v>
      </c>
      <c r="I1324" s="18">
        <f t="shared" si="63"/>
        <v>71.83</v>
      </c>
      <c r="J1324" s="18">
        <f t="shared" si="64"/>
        <v>-0.37999999999999545</v>
      </c>
      <c r="K1324" s="96">
        <v>55</v>
      </c>
      <c r="L1324" s="18">
        <f t="shared" si="65"/>
        <v>-20.89999999999975</v>
      </c>
    </row>
    <row r="1325" spans="1:13" x14ac:dyDescent="0.2">
      <c r="A1325" s="12" t="s">
        <v>170</v>
      </c>
      <c r="B1325" s="12" t="s">
        <v>171</v>
      </c>
      <c r="C1325" s="26" t="s">
        <v>33</v>
      </c>
      <c r="D1325" s="27" t="s">
        <v>34</v>
      </c>
      <c r="E1325" s="28">
        <v>3313</v>
      </c>
      <c r="F1325" s="18">
        <v>76.759999999999991</v>
      </c>
      <c r="G1325" s="18">
        <v>76.38</v>
      </c>
      <c r="H1325" s="98">
        <v>0</v>
      </c>
      <c r="I1325" s="18">
        <f t="shared" si="63"/>
        <v>76.38</v>
      </c>
      <c r="J1325" s="18">
        <f t="shared" si="64"/>
        <v>-0.37999999999999545</v>
      </c>
      <c r="K1325" s="96">
        <v>0</v>
      </c>
      <c r="L1325" s="18">
        <f t="shared" si="65"/>
        <v>0</v>
      </c>
    </row>
    <row r="1326" spans="1:13" x14ac:dyDescent="0.2">
      <c r="A1326" s="12" t="s">
        <v>170</v>
      </c>
      <c r="B1326" s="12" t="s">
        <v>171</v>
      </c>
      <c r="C1326" s="26" t="s">
        <v>35</v>
      </c>
      <c r="D1326" s="27" t="s">
        <v>36</v>
      </c>
      <c r="E1326" s="28">
        <v>3315</v>
      </c>
      <c r="F1326" s="18">
        <v>87.259999999999991</v>
      </c>
      <c r="G1326" s="18">
        <v>86.88</v>
      </c>
      <c r="H1326" s="98">
        <v>0</v>
      </c>
      <c r="I1326" s="18">
        <f t="shared" si="63"/>
        <v>86.88</v>
      </c>
      <c r="J1326" s="18">
        <f t="shared" si="64"/>
        <v>-0.37999999999999545</v>
      </c>
      <c r="K1326" s="96">
        <v>57</v>
      </c>
      <c r="L1326" s="18">
        <f t="shared" si="65"/>
        <v>-21.659999999999741</v>
      </c>
    </row>
    <row r="1327" spans="1:13" x14ac:dyDescent="0.2">
      <c r="A1327" s="12" t="s">
        <v>170</v>
      </c>
      <c r="B1327" s="12" t="s">
        <v>171</v>
      </c>
      <c r="C1327" s="26" t="s">
        <v>37</v>
      </c>
      <c r="D1327" s="27" t="s">
        <v>38</v>
      </c>
      <c r="E1327" s="28">
        <v>3317</v>
      </c>
      <c r="F1327" s="18">
        <v>56.39</v>
      </c>
      <c r="G1327" s="18">
        <v>56.01</v>
      </c>
      <c r="H1327" s="98">
        <v>0</v>
      </c>
      <c r="I1327" s="18">
        <f t="shared" si="63"/>
        <v>56.01</v>
      </c>
      <c r="J1327" s="18">
        <f t="shared" si="64"/>
        <v>-0.38000000000000256</v>
      </c>
      <c r="K1327" s="96">
        <v>0</v>
      </c>
      <c r="L1327" s="18">
        <f t="shared" si="65"/>
        <v>0</v>
      </c>
    </row>
    <row r="1328" spans="1:13" x14ac:dyDescent="0.2">
      <c r="A1328" s="12" t="s">
        <v>170</v>
      </c>
      <c r="B1328" s="12" t="s">
        <v>171</v>
      </c>
      <c r="C1328" s="26" t="s">
        <v>39</v>
      </c>
      <c r="D1328" s="27" t="s">
        <v>40</v>
      </c>
      <c r="E1328" s="28">
        <v>3319</v>
      </c>
      <c r="F1328" s="18">
        <v>67.25</v>
      </c>
      <c r="G1328" s="18">
        <v>66.87</v>
      </c>
      <c r="H1328" s="98">
        <v>0</v>
      </c>
      <c r="I1328" s="18">
        <f t="shared" si="63"/>
        <v>66.87</v>
      </c>
      <c r="J1328" s="18">
        <f t="shared" si="64"/>
        <v>-0.37999999999999545</v>
      </c>
      <c r="K1328" s="96">
        <v>0</v>
      </c>
      <c r="L1328" s="18">
        <f t="shared" si="65"/>
        <v>0</v>
      </c>
    </row>
    <row r="1329" spans="1:13" x14ac:dyDescent="0.2">
      <c r="A1329" s="12" t="s">
        <v>170</v>
      </c>
      <c r="B1329" s="12" t="s">
        <v>171</v>
      </c>
      <c r="C1329" s="26" t="s">
        <v>41</v>
      </c>
      <c r="D1329" s="27" t="s">
        <v>42</v>
      </c>
      <c r="E1329" s="28">
        <v>3321</v>
      </c>
      <c r="F1329" s="18">
        <v>74.36999999999999</v>
      </c>
      <c r="G1329" s="18">
        <v>73.989999999999995</v>
      </c>
      <c r="H1329" s="98">
        <v>0</v>
      </c>
      <c r="I1329" s="18">
        <f t="shared" si="63"/>
        <v>73.989999999999995</v>
      </c>
      <c r="J1329" s="18">
        <f t="shared" si="64"/>
        <v>-0.37999999999999545</v>
      </c>
      <c r="K1329" s="96">
        <v>427</v>
      </c>
      <c r="L1329" s="18">
        <f t="shared" si="65"/>
        <v>-162.25999999999806</v>
      </c>
    </row>
    <row r="1330" spans="1:13" x14ac:dyDescent="0.2">
      <c r="A1330" s="12" t="s">
        <v>170</v>
      </c>
      <c r="B1330" s="12" t="s">
        <v>171</v>
      </c>
      <c r="C1330" s="26" t="s">
        <v>43</v>
      </c>
      <c r="D1330" s="27" t="s">
        <v>44</v>
      </c>
      <c r="E1330" s="28">
        <v>3323</v>
      </c>
      <c r="F1330" s="18">
        <v>48.27</v>
      </c>
      <c r="G1330" s="18">
        <v>47.89</v>
      </c>
      <c r="H1330" s="98">
        <v>0</v>
      </c>
      <c r="I1330" s="18">
        <f t="shared" si="63"/>
        <v>47.89</v>
      </c>
      <c r="J1330" s="18">
        <f t="shared" si="64"/>
        <v>-0.38000000000000256</v>
      </c>
      <c r="K1330" s="96">
        <v>0</v>
      </c>
      <c r="L1330" s="18">
        <f t="shared" si="65"/>
        <v>0</v>
      </c>
    </row>
    <row r="1331" spans="1:13" x14ac:dyDescent="0.2">
      <c r="A1331" s="12" t="s">
        <v>170</v>
      </c>
      <c r="B1331" s="12" t="s">
        <v>171</v>
      </c>
      <c r="C1331" s="26" t="s">
        <v>45</v>
      </c>
      <c r="D1331" s="27" t="s">
        <v>46</v>
      </c>
      <c r="E1331" s="28">
        <v>3325</v>
      </c>
      <c r="F1331" s="18">
        <v>60.85</v>
      </c>
      <c r="G1331" s="18">
        <v>60.47</v>
      </c>
      <c r="H1331" s="98">
        <v>0</v>
      </c>
      <c r="I1331" s="18">
        <f t="shared" si="63"/>
        <v>60.47</v>
      </c>
      <c r="J1331" s="18">
        <f t="shared" si="64"/>
        <v>-0.38000000000000256</v>
      </c>
      <c r="K1331" s="96">
        <v>781</v>
      </c>
      <c r="L1331" s="18">
        <f t="shared" si="65"/>
        <v>-296.78000000000202</v>
      </c>
    </row>
    <row r="1332" spans="1:13" x14ac:dyDescent="0.2">
      <c r="A1332" s="12" t="s">
        <v>170</v>
      </c>
      <c r="B1332" s="12" t="s">
        <v>171</v>
      </c>
      <c r="C1332" s="26" t="s">
        <v>47</v>
      </c>
      <c r="D1332" s="27" t="s">
        <v>48</v>
      </c>
      <c r="E1332" s="28">
        <v>3327</v>
      </c>
      <c r="F1332" s="18">
        <v>67.25</v>
      </c>
      <c r="G1332" s="18">
        <v>66.87</v>
      </c>
      <c r="H1332" s="98">
        <v>0</v>
      </c>
      <c r="I1332" s="18">
        <f t="shared" si="63"/>
        <v>66.87</v>
      </c>
      <c r="J1332" s="18">
        <f t="shared" si="64"/>
        <v>-0.37999999999999545</v>
      </c>
      <c r="K1332" s="96">
        <v>2333</v>
      </c>
      <c r="L1332" s="18">
        <f t="shared" si="65"/>
        <v>-886.53999999998939</v>
      </c>
    </row>
    <row r="1333" spans="1:13" x14ac:dyDescent="0.2">
      <c r="A1333" s="12" t="s">
        <v>170</v>
      </c>
      <c r="B1333" s="12" t="s">
        <v>171</v>
      </c>
      <c r="C1333" s="26" t="s">
        <v>49</v>
      </c>
      <c r="D1333" s="27" t="s">
        <v>50</v>
      </c>
      <c r="E1333" s="28">
        <v>3329</v>
      </c>
      <c r="F1333" s="18">
        <v>71.789999999999992</v>
      </c>
      <c r="G1333" s="18">
        <v>71.41</v>
      </c>
      <c r="H1333" s="98">
        <v>0</v>
      </c>
      <c r="I1333" s="18">
        <f t="shared" si="63"/>
        <v>71.41</v>
      </c>
      <c r="J1333" s="18">
        <f t="shared" si="64"/>
        <v>-0.37999999999999545</v>
      </c>
      <c r="K1333" s="96">
        <v>533</v>
      </c>
      <c r="L1333" s="18">
        <f t="shared" si="65"/>
        <v>-202.53999999999758</v>
      </c>
    </row>
    <row r="1334" spans="1:13" x14ac:dyDescent="0.2">
      <c r="A1334" s="12" t="s">
        <v>170</v>
      </c>
      <c r="B1334" s="12" t="s">
        <v>171</v>
      </c>
      <c r="C1334" s="29" t="s">
        <v>51</v>
      </c>
      <c r="D1334" s="30" t="s">
        <v>52</v>
      </c>
      <c r="E1334" s="28">
        <v>3331</v>
      </c>
      <c r="F1334" s="18">
        <v>79.47</v>
      </c>
      <c r="G1334" s="18">
        <v>79.09</v>
      </c>
      <c r="H1334" s="98">
        <v>0</v>
      </c>
      <c r="I1334" s="18">
        <f t="shared" si="63"/>
        <v>79.09</v>
      </c>
      <c r="J1334" s="18">
        <f t="shared" si="64"/>
        <v>-0.37999999999999545</v>
      </c>
      <c r="K1334" s="96">
        <v>279</v>
      </c>
      <c r="L1334" s="18">
        <f t="shared" si="65"/>
        <v>-106.01999999999873</v>
      </c>
    </row>
    <row r="1335" spans="1:13" x14ac:dyDescent="0.2">
      <c r="A1335" s="21" t="s">
        <v>78</v>
      </c>
      <c r="B1335" s="21" t="s">
        <v>79</v>
      </c>
      <c r="C1335" s="26" t="s">
        <v>21</v>
      </c>
      <c r="D1335" s="27" t="s">
        <v>22</v>
      </c>
      <c r="E1335" s="28">
        <v>3301</v>
      </c>
      <c r="F1335" s="18">
        <v>139.29</v>
      </c>
      <c r="G1335" s="18">
        <v>136.52691719411666</v>
      </c>
      <c r="H1335" s="98">
        <v>1.4928097380341345</v>
      </c>
      <c r="I1335" s="18">
        <f t="shared" si="63"/>
        <v>138.0197269321508</v>
      </c>
      <c r="J1335" s="18">
        <f t="shared" si="64"/>
        <v>-1.2702730678491889</v>
      </c>
      <c r="K1335" s="96">
        <v>0</v>
      </c>
      <c r="L1335" s="18">
        <f t="shared" si="65"/>
        <v>0</v>
      </c>
      <c r="M1335" s="40">
        <v>-64597.196319334806</v>
      </c>
    </row>
    <row r="1336" spans="1:13" x14ac:dyDescent="0.2">
      <c r="A1336" s="21" t="s">
        <v>78</v>
      </c>
      <c r="B1336" s="21" t="s">
        <v>79</v>
      </c>
      <c r="C1336" s="26" t="s">
        <v>23</v>
      </c>
      <c r="D1336" s="27" t="s">
        <v>24</v>
      </c>
      <c r="E1336" s="28">
        <v>3303</v>
      </c>
      <c r="F1336" s="18">
        <v>151.87</v>
      </c>
      <c r="G1336" s="18">
        <v>149.10691719411668</v>
      </c>
      <c r="H1336" s="98">
        <v>1.4928097380341345</v>
      </c>
      <c r="I1336" s="18">
        <f t="shared" si="63"/>
        <v>150.59972693215082</v>
      </c>
      <c r="J1336" s="18">
        <f t="shared" si="64"/>
        <v>-1.2702730678491889</v>
      </c>
      <c r="K1336" s="96">
        <v>0</v>
      </c>
      <c r="L1336" s="18">
        <f t="shared" si="65"/>
        <v>0</v>
      </c>
    </row>
    <row r="1337" spans="1:13" x14ac:dyDescent="0.2">
      <c r="A1337" s="21" t="s">
        <v>78</v>
      </c>
      <c r="B1337" s="21" t="s">
        <v>79</v>
      </c>
      <c r="C1337" s="26" t="s">
        <v>25</v>
      </c>
      <c r="D1337" s="27" t="s">
        <v>26</v>
      </c>
      <c r="E1337" s="28">
        <v>3305</v>
      </c>
      <c r="F1337" s="18">
        <v>136.03</v>
      </c>
      <c r="G1337" s="18">
        <v>133.26691719411667</v>
      </c>
      <c r="H1337" s="98">
        <v>1.4928097380341345</v>
      </c>
      <c r="I1337" s="18">
        <f t="shared" si="63"/>
        <v>134.75972693215081</v>
      </c>
      <c r="J1337" s="18">
        <f t="shared" si="64"/>
        <v>-1.2702730678491889</v>
      </c>
      <c r="K1337" s="96">
        <v>0</v>
      </c>
      <c r="L1337" s="18">
        <f t="shared" si="65"/>
        <v>0</v>
      </c>
    </row>
    <row r="1338" spans="1:13" x14ac:dyDescent="0.2">
      <c r="A1338" s="21" t="s">
        <v>78</v>
      </c>
      <c r="B1338" s="21" t="s">
        <v>79</v>
      </c>
      <c r="C1338" s="26" t="s">
        <v>27</v>
      </c>
      <c r="D1338" s="27" t="s">
        <v>28</v>
      </c>
      <c r="E1338" s="28">
        <v>3307</v>
      </c>
      <c r="F1338" s="18">
        <v>148.6</v>
      </c>
      <c r="G1338" s="18">
        <v>145.83691719411667</v>
      </c>
      <c r="H1338" s="98">
        <v>1.4928097380341345</v>
      </c>
      <c r="I1338" s="18">
        <f t="shared" si="63"/>
        <v>147.32972693215081</v>
      </c>
      <c r="J1338" s="18">
        <f t="shared" si="64"/>
        <v>-1.2702730678491889</v>
      </c>
      <c r="K1338" s="96">
        <v>0</v>
      </c>
      <c r="L1338" s="18">
        <f t="shared" si="65"/>
        <v>0</v>
      </c>
    </row>
    <row r="1339" spans="1:13" x14ac:dyDescent="0.2">
      <c r="A1339" s="21" t="s">
        <v>78</v>
      </c>
      <c r="B1339" s="21" t="s">
        <v>79</v>
      </c>
      <c r="C1339" s="26" t="s">
        <v>29</v>
      </c>
      <c r="D1339" s="27" t="s">
        <v>30</v>
      </c>
      <c r="E1339" s="28">
        <v>3309</v>
      </c>
      <c r="F1339" s="18">
        <v>90.26</v>
      </c>
      <c r="G1339" s="18">
        <v>87.496917194116676</v>
      </c>
      <c r="H1339" s="98">
        <v>1.4928097380341345</v>
      </c>
      <c r="I1339" s="18">
        <f t="shared" si="63"/>
        <v>88.989726932150816</v>
      </c>
      <c r="J1339" s="18">
        <f t="shared" si="64"/>
        <v>-1.2702730678491889</v>
      </c>
      <c r="K1339" s="96">
        <v>4007</v>
      </c>
      <c r="L1339" s="18">
        <f t="shared" si="65"/>
        <v>-5089.9841828716999</v>
      </c>
    </row>
    <row r="1340" spans="1:13" x14ac:dyDescent="0.2">
      <c r="A1340" s="21" t="s">
        <v>78</v>
      </c>
      <c r="B1340" s="21" t="s">
        <v>79</v>
      </c>
      <c r="C1340" s="26" t="s">
        <v>31</v>
      </c>
      <c r="D1340" s="27" t="s">
        <v>32</v>
      </c>
      <c r="E1340" s="28">
        <v>3311</v>
      </c>
      <c r="F1340" s="18">
        <v>117.54</v>
      </c>
      <c r="G1340" s="18">
        <v>114.77691719411668</v>
      </c>
      <c r="H1340" s="98">
        <v>1.4928097380341345</v>
      </c>
      <c r="I1340" s="18">
        <f t="shared" si="63"/>
        <v>116.26972693215082</v>
      </c>
      <c r="J1340" s="18">
        <f t="shared" si="64"/>
        <v>-1.2702730678491889</v>
      </c>
      <c r="K1340" s="96">
        <v>0</v>
      </c>
      <c r="L1340" s="18">
        <f t="shared" si="65"/>
        <v>0</v>
      </c>
    </row>
    <row r="1341" spans="1:13" x14ac:dyDescent="0.2">
      <c r="A1341" s="21" t="s">
        <v>78</v>
      </c>
      <c r="B1341" s="21" t="s">
        <v>79</v>
      </c>
      <c r="C1341" s="26" t="s">
        <v>33</v>
      </c>
      <c r="D1341" s="27" t="s">
        <v>34</v>
      </c>
      <c r="E1341" s="28">
        <v>3313</v>
      </c>
      <c r="F1341" s="18">
        <v>125.39</v>
      </c>
      <c r="G1341" s="18">
        <v>122.62691719411667</v>
      </c>
      <c r="H1341" s="98">
        <v>1.4928097380341345</v>
      </c>
      <c r="I1341" s="18">
        <f t="shared" si="63"/>
        <v>124.11972693215081</v>
      </c>
      <c r="J1341" s="18">
        <f t="shared" si="64"/>
        <v>-1.2702730678491889</v>
      </c>
      <c r="K1341" s="96">
        <v>0</v>
      </c>
      <c r="L1341" s="18">
        <f t="shared" si="65"/>
        <v>0</v>
      </c>
    </row>
    <row r="1342" spans="1:13" x14ac:dyDescent="0.2">
      <c r="A1342" s="21" t="s">
        <v>78</v>
      </c>
      <c r="B1342" s="21" t="s">
        <v>79</v>
      </c>
      <c r="C1342" s="26" t="s">
        <v>35</v>
      </c>
      <c r="D1342" s="27" t="s">
        <v>36</v>
      </c>
      <c r="E1342" s="28">
        <v>3315</v>
      </c>
      <c r="F1342" s="18">
        <v>143.41</v>
      </c>
      <c r="G1342" s="18">
        <v>140.64691719411667</v>
      </c>
      <c r="H1342" s="98">
        <v>1.4928097380341345</v>
      </c>
      <c r="I1342" s="18">
        <f t="shared" si="63"/>
        <v>142.13972693215081</v>
      </c>
      <c r="J1342" s="18">
        <f t="shared" si="64"/>
        <v>-1.2702730678491889</v>
      </c>
      <c r="K1342" s="96">
        <v>0</v>
      </c>
      <c r="L1342" s="18">
        <f t="shared" si="65"/>
        <v>0</v>
      </c>
    </row>
    <row r="1343" spans="1:13" x14ac:dyDescent="0.2">
      <c r="A1343" s="21" t="s">
        <v>78</v>
      </c>
      <c r="B1343" s="21" t="s">
        <v>79</v>
      </c>
      <c r="C1343" s="26" t="s">
        <v>37</v>
      </c>
      <c r="D1343" s="27" t="s">
        <v>38</v>
      </c>
      <c r="E1343" s="28">
        <v>3317</v>
      </c>
      <c r="F1343" s="18">
        <v>89.72</v>
      </c>
      <c r="G1343" s="18">
        <v>86.95691719411667</v>
      </c>
      <c r="H1343" s="98">
        <v>1.4928097380341345</v>
      </c>
      <c r="I1343" s="18">
        <f t="shared" si="63"/>
        <v>88.44972693215081</v>
      </c>
      <c r="J1343" s="18">
        <f t="shared" si="64"/>
        <v>-1.2702730678491889</v>
      </c>
      <c r="K1343" s="96">
        <v>0</v>
      </c>
      <c r="L1343" s="18">
        <f t="shared" si="65"/>
        <v>0</v>
      </c>
    </row>
    <row r="1344" spans="1:13" x14ac:dyDescent="0.2">
      <c r="A1344" s="21" t="s">
        <v>78</v>
      </c>
      <c r="B1344" s="21" t="s">
        <v>79</v>
      </c>
      <c r="C1344" s="26" t="s">
        <v>39</v>
      </c>
      <c r="D1344" s="27" t="s">
        <v>40</v>
      </c>
      <c r="E1344" s="28">
        <v>3319</v>
      </c>
      <c r="F1344" s="18">
        <v>109.08</v>
      </c>
      <c r="G1344" s="18">
        <v>106.31691719411667</v>
      </c>
      <c r="H1344" s="98">
        <v>1.4928097380341345</v>
      </c>
      <c r="I1344" s="18">
        <f t="shared" si="63"/>
        <v>107.80972693215081</v>
      </c>
      <c r="J1344" s="18">
        <f t="shared" si="64"/>
        <v>-1.2702730678491889</v>
      </c>
      <c r="K1344" s="96">
        <v>13228</v>
      </c>
      <c r="L1344" s="18">
        <f t="shared" si="65"/>
        <v>-16803.172141509072</v>
      </c>
    </row>
    <row r="1345" spans="1:13" x14ac:dyDescent="0.2">
      <c r="A1345" s="21" t="s">
        <v>78</v>
      </c>
      <c r="B1345" s="21" t="s">
        <v>79</v>
      </c>
      <c r="C1345" s="26" t="s">
        <v>41</v>
      </c>
      <c r="D1345" s="27" t="s">
        <v>42</v>
      </c>
      <c r="E1345" s="28">
        <v>3321</v>
      </c>
      <c r="F1345" s="18">
        <v>121.6</v>
      </c>
      <c r="G1345" s="18">
        <v>118.83691719411667</v>
      </c>
      <c r="H1345" s="98">
        <v>1.4928097380341345</v>
      </c>
      <c r="I1345" s="18">
        <f t="shared" si="63"/>
        <v>120.32972693215081</v>
      </c>
      <c r="J1345" s="18">
        <f t="shared" si="64"/>
        <v>-1.2702730678491889</v>
      </c>
      <c r="K1345" s="96">
        <v>0</v>
      </c>
      <c r="L1345" s="18">
        <f t="shared" si="65"/>
        <v>0</v>
      </c>
    </row>
    <row r="1346" spans="1:13" x14ac:dyDescent="0.2">
      <c r="A1346" s="21" t="s">
        <v>78</v>
      </c>
      <c r="B1346" s="21" t="s">
        <v>79</v>
      </c>
      <c r="C1346" s="26" t="s">
        <v>43</v>
      </c>
      <c r="D1346" s="27" t="s">
        <v>44</v>
      </c>
      <c r="E1346" s="28">
        <v>3323</v>
      </c>
      <c r="F1346" s="18">
        <v>75.849999999999994</v>
      </c>
      <c r="G1346" s="18">
        <v>73.086917194116666</v>
      </c>
      <c r="H1346" s="98">
        <v>1.4928097380341345</v>
      </c>
      <c r="I1346" s="18">
        <f t="shared" si="63"/>
        <v>74.579726932150805</v>
      </c>
      <c r="J1346" s="18">
        <f t="shared" si="64"/>
        <v>-1.2702730678491889</v>
      </c>
      <c r="K1346" s="96">
        <v>0</v>
      </c>
      <c r="L1346" s="18">
        <f t="shared" si="65"/>
        <v>0</v>
      </c>
    </row>
    <row r="1347" spans="1:13" x14ac:dyDescent="0.2">
      <c r="A1347" s="21" t="s">
        <v>78</v>
      </c>
      <c r="B1347" s="21" t="s">
        <v>79</v>
      </c>
      <c r="C1347" s="26" t="s">
        <v>45</v>
      </c>
      <c r="D1347" s="27" t="s">
        <v>46</v>
      </c>
      <c r="E1347" s="28">
        <v>3325</v>
      </c>
      <c r="F1347" s="18">
        <v>97.74</v>
      </c>
      <c r="G1347" s="18">
        <v>94.976917194116666</v>
      </c>
      <c r="H1347" s="98">
        <v>1.4928097380341345</v>
      </c>
      <c r="I1347" s="18">
        <f t="shared" si="63"/>
        <v>96.469726932150806</v>
      </c>
      <c r="J1347" s="18">
        <f t="shared" si="64"/>
        <v>-1.2702730678491889</v>
      </c>
      <c r="K1347" s="96">
        <v>33618</v>
      </c>
      <c r="L1347" s="18">
        <f t="shared" si="65"/>
        <v>-42704.03999495403</v>
      </c>
    </row>
    <row r="1348" spans="1:13" x14ac:dyDescent="0.2">
      <c r="A1348" s="21" t="s">
        <v>78</v>
      </c>
      <c r="B1348" s="21" t="s">
        <v>79</v>
      </c>
      <c r="C1348" s="26" t="s">
        <v>47</v>
      </c>
      <c r="D1348" s="27" t="s">
        <v>48</v>
      </c>
      <c r="E1348" s="28">
        <v>3327</v>
      </c>
      <c r="F1348" s="18">
        <v>109.08</v>
      </c>
      <c r="G1348" s="18">
        <v>106.31691719411667</v>
      </c>
      <c r="H1348" s="98">
        <v>1.4928097380341345</v>
      </c>
      <c r="I1348" s="18">
        <f t="shared" si="63"/>
        <v>107.80972693215081</v>
      </c>
      <c r="J1348" s="18">
        <f t="shared" si="64"/>
        <v>-1.2702730678491889</v>
      </c>
      <c r="K1348" s="96">
        <v>0</v>
      </c>
      <c r="L1348" s="18">
        <f t="shared" si="65"/>
        <v>0</v>
      </c>
    </row>
    <row r="1349" spans="1:13" x14ac:dyDescent="0.2">
      <c r="A1349" s="21" t="s">
        <v>78</v>
      </c>
      <c r="B1349" s="21" t="s">
        <v>79</v>
      </c>
      <c r="C1349" s="26" t="s">
        <v>49</v>
      </c>
      <c r="D1349" s="27" t="s">
        <v>50</v>
      </c>
      <c r="E1349" s="28">
        <v>3329</v>
      </c>
      <c r="F1349" s="18">
        <v>117.02</v>
      </c>
      <c r="G1349" s="18">
        <v>114.25691719411667</v>
      </c>
      <c r="H1349" s="98">
        <v>1.4928097380341345</v>
      </c>
      <c r="I1349" s="18">
        <f t="shared" si="63"/>
        <v>115.74972693215081</v>
      </c>
      <c r="J1349" s="18">
        <f t="shared" si="64"/>
        <v>-1.2702730678491889</v>
      </c>
      <c r="K1349" s="96">
        <v>0</v>
      </c>
      <c r="L1349" s="18">
        <f t="shared" si="65"/>
        <v>0</v>
      </c>
    </row>
    <row r="1350" spans="1:13" x14ac:dyDescent="0.2">
      <c r="A1350" s="21" t="s">
        <v>78</v>
      </c>
      <c r="B1350" s="21" t="s">
        <v>79</v>
      </c>
      <c r="C1350" s="29" t="s">
        <v>51</v>
      </c>
      <c r="D1350" s="30" t="s">
        <v>52</v>
      </c>
      <c r="E1350" s="28">
        <v>3331</v>
      </c>
      <c r="F1350" s="18">
        <v>130.79</v>
      </c>
      <c r="G1350" s="18">
        <v>128.02691719411666</v>
      </c>
      <c r="H1350" s="98">
        <v>1.4928097380341345</v>
      </c>
      <c r="I1350" s="18">
        <f t="shared" si="63"/>
        <v>129.5197269321508</v>
      </c>
      <c r="J1350" s="18">
        <f t="shared" si="64"/>
        <v>-1.2702730678491889</v>
      </c>
      <c r="K1350" s="96">
        <v>0</v>
      </c>
      <c r="L1350" s="18">
        <f t="shared" si="65"/>
        <v>0</v>
      </c>
    </row>
    <row r="1351" spans="1:13" x14ac:dyDescent="0.2">
      <c r="A1351" s="20" t="s">
        <v>224</v>
      </c>
      <c r="B1351" s="21" t="s">
        <v>225</v>
      </c>
      <c r="C1351" s="26" t="s">
        <v>21</v>
      </c>
      <c r="D1351" s="27" t="s">
        <v>22</v>
      </c>
      <c r="E1351" s="28">
        <v>3301</v>
      </c>
      <c r="F1351" s="18">
        <v>139.29</v>
      </c>
      <c r="G1351" s="18">
        <v>135.51</v>
      </c>
      <c r="H1351" s="98">
        <v>0</v>
      </c>
      <c r="I1351" s="18">
        <f t="shared" si="63"/>
        <v>135.51</v>
      </c>
      <c r="J1351" s="18">
        <f t="shared" si="64"/>
        <v>-3.7800000000000011</v>
      </c>
      <c r="K1351" s="96">
        <v>730</v>
      </c>
      <c r="L1351" s="18">
        <f t="shared" si="65"/>
        <v>-2759.400000000001</v>
      </c>
      <c r="M1351" s="40">
        <v>-33619.320000000014</v>
      </c>
    </row>
    <row r="1352" spans="1:13" x14ac:dyDescent="0.2">
      <c r="A1352" s="20" t="s">
        <v>224</v>
      </c>
      <c r="B1352" s="21" t="s">
        <v>225</v>
      </c>
      <c r="C1352" s="26" t="s">
        <v>23</v>
      </c>
      <c r="D1352" s="27" t="s">
        <v>24</v>
      </c>
      <c r="E1352" s="28">
        <v>3303</v>
      </c>
      <c r="F1352" s="18">
        <v>151.87</v>
      </c>
      <c r="G1352" s="18">
        <v>148.09</v>
      </c>
      <c r="H1352" s="98">
        <v>0</v>
      </c>
      <c r="I1352" s="18">
        <f t="shared" si="63"/>
        <v>148.09</v>
      </c>
      <c r="J1352" s="18">
        <f t="shared" si="64"/>
        <v>-3.7800000000000011</v>
      </c>
      <c r="K1352" s="96">
        <v>0</v>
      </c>
      <c r="L1352" s="18">
        <f t="shared" si="65"/>
        <v>0</v>
      </c>
    </row>
    <row r="1353" spans="1:13" x14ac:dyDescent="0.2">
      <c r="A1353" s="20" t="s">
        <v>224</v>
      </c>
      <c r="B1353" s="21" t="s">
        <v>225</v>
      </c>
      <c r="C1353" s="26" t="s">
        <v>25</v>
      </c>
      <c r="D1353" s="27" t="s">
        <v>26</v>
      </c>
      <c r="E1353" s="28">
        <v>3305</v>
      </c>
      <c r="F1353" s="18">
        <v>136.03</v>
      </c>
      <c r="G1353" s="18">
        <v>132.25</v>
      </c>
      <c r="H1353" s="98">
        <v>0</v>
      </c>
      <c r="I1353" s="18">
        <f t="shared" si="63"/>
        <v>132.25</v>
      </c>
      <c r="J1353" s="18">
        <f t="shared" si="64"/>
        <v>-3.7800000000000011</v>
      </c>
      <c r="K1353" s="96">
        <v>0</v>
      </c>
      <c r="L1353" s="18">
        <f t="shared" si="65"/>
        <v>0</v>
      </c>
    </row>
    <row r="1354" spans="1:13" x14ac:dyDescent="0.2">
      <c r="A1354" s="20" t="s">
        <v>224</v>
      </c>
      <c r="B1354" s="21" t="s">
        <v>225</v>
      </c>
      <c r="C1354" s="26" t="s">
        <v>27</v>
      </c>
      <c r="D1354" s="27" t="s">
        <v>28</v>
      </c>
      <c r="E1354" s="28">
        <v>3307</v>
      </c>
      <c r="F1354" s="18">
        <v>148.6</v>
      </c>
      <c r="G1354" s="18">
        <v>144.82</v>
      </c>
      <c r="H1354" s="98">
        <v>0</v>
      </c>
      <c r="I1354" s="18">
        <f t="shared" si="63"/>
        <v>144.82</v>
      </c>
      <c r="J1354" s="18">
        <f t="shared" si="64"/>
        <v>-3.7800000000000011</v>
      </c>
      <c r="K1354" s="96">
        <v>0</v>
      </c>
      <c r="L1354" s="18">
        <f t="shared" si="65"/>
        <v>0</v>
      </c>
    </row>
    <row r="1355" spans="1:13" x14ac:dyDescent="0.2">
      <c r="A1355" s="20" t="s">
        <v>224</v>
      </c>
      <c r="B1355" s="21" t="s">
        <v>225</v>
      </c>
      <c r="C1355" s="26" t="s">
        <v>29</v>
      </c>
      <c r="D1355" s="27" t="s">
        <v>30</v>
      </c>
      <c r="E1355" s="28">
        <v>3309</v>
      </c>
      <c r="F1355" s="18">
        <v>90.26</v>
      </c>
      <c r="G1355" s="18">
        <v>86.48</v>
      </c>
      <c r="H1355" s="98">
        <v>0</v>
      </c>
      <c r="I1355" s="18">
        <f t="shared" si="63"/>
        <v>86.48</v>
      </c>
      <c r="J1355" s="18">
        <f t="shared" si="64"/>
        <v>-3.7800000000000011</v>
      </c>
      <c r="K1355" s="96">
        <v>793</v>
      </c>
      <c r="L1355" s="18">
        <f t="shared" si="65"/>
        <v>-2997.5400000000009</v>
      </c>
    </row>
    <row r="1356" spans="1:13" x14ac:dyDescent="0.2">
      <c r="A1356" s="20" t="s">
        <v>224</v>
      </c>
      <c r="B1356" s="21" t="s">
        <v>225</v>
      </c>
      <c r="C1356" s="26" t="s">
        <v>31</v>
      </c>
      <c r="D1356" s="27" t="s">
        <v>32</v>
      </c>
      <c r="E1356" s="28">
        <v>3311</v>
      </c>
      <c r="F1356" s="18">
        <v>117.54</v>
      </c>
      <c r="G1356" s="18">
        <v>113.76</v>
      </c>
      <c r="H1356" s="98">
        <v>0</v>
      </c>
      <c r="I1356" s="18">
        <f t="shared" si="63"/>
        <v>113.76</v>
      </c>
      <c r="J1356" s="18">
        <f t="shared" si="64"/>
        <v>-3.7800000000000011</v>
      </c>
      <c r="K1356" s="96">
        <v>0</v>
      </c>
      <c r="L1356" s="18">
        <f t="shared" si="65"/>
        <v>0</v>
      </c>
    </row>
    <row r="1357" spans="1:13" x14ac:dyDescent="0.2">
      <c r="A1357" s="20" t="s">
        <v>224</v>
      </c>
      <c r="B1357" s="21" t="s">
        <v>225</v>
      </c>
      <c r="C1357" s="26" t="s">
        <v>33</v>
      </c>
      <c r="D1357" s="27" t="s">
        <v>34</v>
      </c>
      <c r="E1357" s="28">
        <v>3313</v>
      </c>
      <c r="F1357" s="18">
        <v>125.39</v>
      </c>
      <c r="G1357" s="18">
        <v>121.61</v>
      </c>
      <c r="H1357" s="98">
        <v>0</v>
      </c>
      <c r="I1357" s="18">
        <f t="shared" si="63"/>
        <v>121.61</v>
      </c>
      <c r="J1357" s="18">
        <f t="shared" si="64"/>
        <v>-3.7800000000000011</v>
      </c>
      <c r="K1357" s="96">
        <v>0</v>
      </c>
      <c r="L1357" s="18">
        <f t="shared" si="65"/>
        <v>0</v>
      </c>
    </row>
    <row r="1358" spans="1:13" x14ac:dyDescent="0.2">
      <c r="A1358" s="20" t="s">
        <v>224</v>
      </c>
      <c r="B1358" s="21" t="s">
        <v>225</v>
      </c>
      <c r="C1358" s="26" t="s">
        <v>35</v>
      </c>
      <c r="D1358" s="27" t="s">
        <v>36</v>
      </c>
      <c r="E1358" s="28">
        <v>3315</v>
      </c>
      <c r="F1358" s="18">
        <v>143.41</v>
      </c>
      <c r="G1358" s="18">
        <v>139.63</v>
      </c>
      <c r="H1358" s="98">
        <v>0</v>
      </c>
      <c r="I1358" s="18">
        <f t="shared" si="63"/>
        <v>139.63</v>
      </c>
      <c r="J1358" s="18">
        <f t="shared" si="64"/>
        <v>-3.7800000000000011</v>
      </c>
      <c r="K1358" s="96">
        <v>0</v>
      </c>
      <c r="L1358" s="18">
        <f t="shared" si="65"/>
        <v>0</v>
      </c>
    </row>
    <row r="1359" spans="1:13" x14ac:dyDescent="0.2">
      <c r="A1359" s="20" t="s">
        <v>224</v>
      </c>
      <c r="B1359" s="21" t="s">
        <v>225</v>
      </c>
      <c r="C1359" s="26" t="s">
        <v>37</v>
      </c>
      <c r="D1359" s="27" t="s">
        <v>38</v>
      </c>
      <c r="E1359" s="28">
        <v>3317</v>
      </c>
      <c r="F1359" s="18">
        <v>89.72</v>
      </c>
      <c r="G1359" s="18">
        <v>85.94</v>
      </c>
      <c r="H1359" s="98">
        <v>0</v>
      </c>
      <c r="I1359" s="18">
        <f t="shared" si="63"/>
        <v>85.94</v>
      </c>
      <c r="J1359" s="18">
        <f t="shared" si="64"/>
        <v>-3.7800000000000011</v>
      </c>
      <c r="K1359" s="96">
        <v>0</v>
      </c>
      <c r="L1359" s="18">
        <f t="shared" si="65"/>
        <v>0</v>
      </c>
    </row>
    <row r="1360" spans="1:13" x14ac:dyDescent="0.2">
      <c r="A1360" s="20" t="s">
        <v>224</v>
      </c>
      <c r="B1360" s="21" t="s">
        <v>225</v>
      </c>
      <c r="C1360" s="26" t="s">
        <v>39</v>
      </c>
      <c r="D1360" s="27" t="s">
        <v>40</v>
      </c>
      <c r="E1360" s="28">
        <v>3319</v>
      </c>
      <c r="F1360" s="18">
        <v>109.08</v>
      </c>
      <c r="G1360" s="18">
        <v>105.3</v>
      </c>
      <c r="H1360" s="98">
        <v>0</v>
      </c>
      <c r="I1360" s="18">
        <f t="shared" si="63"/>
        <v>105.3</v>
      </c>
      <c r="J1360" s="18">
        <f t="shared" si="64"/>
        <v>-3.7800000000000011</v>
      </c>
      <c r="K1360" s="96">
        <v>0</v>
      </c>
      <c r="L1360" s="18">
        <f t="shared" si="65"/>
        <v>0</v>
      </c>
    </row>
    <row r="1361" spans="1:13" x14ac:dyDescent="0.2">
      <c r="A1361" s="20" t="s">
        <v>224</v>
      </c>
      <c r="B1361" s="21" t="s">
        <v>225</v>
      </c>
      <c r="C1361" s="26" t="s">
        <v>41</v>
      </c>
      <c r="D1361" s="27" t="s">
        <v>42</v>
      </c>
      <c r="E1361" s="28">
        <v>3321</v>
      </c>
      <c r="F1361" s="18">
        <v>121.6</v>
      </c>
      <c r="G1361" s="18">
        <v>117.82</v>
      </c>
      <c r="H1361" s="98">
        <v>0</v>
      </c>
      <c r="I1361" s="18">
        <f t="shared" si="63"/>
        <v>117.82</v>
      </c>
      <c r="J1361" s="18">
        <f t="shared" si="64"/>
        <v>-3.7800000000000011</v>
      </c>
      <c r="K1361" s="96">
        <v>0</v>
      </c>
      <c r="L1361" s="18">
        <f t="shared" si="65"/>
        <v>0</v>
      </c>
    </row>
    <row r="1362" spans="1:13" x14ac:dyDescent="0.2">
      <c r="A1362" s="20" t="s">
        <v>224</v>
      </c>
      <c r="B1362" s="21" t="s">
        <v>225</v>
      </c>
      <c r="C1362" s="26" t="s">
        <v>43</v>
      </c>
      <c r="D1362" s="27" t="s">
        <v>44</v>
      </c>
      <c r="E1362" s="28">
        <v>3323</v>
      </c>
      <c r="F1362" s="18">
        <v>75.849999999999994</v>
      </c>
      <c r="G1362" s="18">
        <v>72.069999999999993</v>
      </c>
      <c r="H1362" s="98">
        <v>0</v>
      </c>
      <c r="I1362" s="18">
        <f t="shared" si="63"/>
        <v>72.069999999999993</v>
      </c>
      <c r="J1362" s="18">
        <f t="shared" si="64"/>
        <v>-3.7800000000000011</v>
      </c>
      <c r="K1362" s="96">
        <v>756</v>
      </c>
      <c r="L1362" s="18">
        <f t="shared" si="65"/>
        <v>-2857.6800000000007</v>
      </c>
    </row>
    <row r="1363" spans="1:13" x14ac:dyDescent="0.2">
      <c r="A1363" s="20" t="s">
        <v>224</v>
      </c>
      <c r="B1363" s="21" t="s">
        <v>225</v>
      </c>
      <c r="C1363" s="26" t="s">
        <v>45</v>
      </c>
      <c r="D1363" s="27" t="s">
        <v>46</v>
      </c>
      <c r="E1363" s="28">
        <v>3325</v>
      </c>
      <c r="F1363" s="18">
        <v>97.74</v>
      </c>
      <c r="G1363" s="18">
        <v>93.96</v>
      </c>
      <c r="H1363" s="98">
        <v>0</v>
      </c>
      <c r="I1363" s="18">
        <f t="shared" si="63"/>
        <v>93.96</v>
      </c>
      <c r="J1363" s="18">
        <f t="shared" si="64"/>
        <v>-3.7800000000000011</v>
      </c>
      <c r="K1363" s="96">
        <v>6255</v>
      </c>
      <c r="L1363" s="18">
        <f t="shared" si="65"/>
        <v>-23643.900000000009</v>
      </c>
    </row>
    <row r="1364" spans="1:13" x14ac:dyDescent="0.2">
      <c r="A1364" s="20" t="s">
        <v>224</v>
      </c>
      <c r="B1364" s="21" t="s">
        <v>225</v>
      </c>
      <c r="C1364" s="26" t="s">
        <v>47</v>
      </c>
      <c r="D1364" s="27" t="s">
        <v>48</v>
      </c>
      <c r="E1364" s="28">
        <v>3327</v>
      </c>
      <c r="F1364" s="18">
        <v>109.08</v>
      </c>
      <c r="G1364" s="18">
        <v>105.3</v>
      </c>
      <c r="H1364" s="98">
        <v>0</v>
      </c>
      <c r="I1364" s="18">
        <f t="shared" si="63"/>
        <v>105.3</v>
      </c>
      <c r="J1364" s="18">
        <f t="shared" si="64"/>
        <v>-3.7800000000000011</v>
      </c>
      <c r="K1364" s="96">
        <v>360</v>
      </c>
      <c r="L1364" s="18">
        <f t="shared" si="65"/>
        <v>-1360.8000000000004</v>
      </c>
    </row>
    <row r="1365" spans="1:13" x14ac:dyDescent="0.2">
      <c r="A1365" s="20" t="s">
        <v>224</v>
      </c>
      <c r="B1365" s="21" t="s">
        <v>225</v>
      </c>
      <c r="C1365" s="26" t="s">
        <v>49</v>
      </c>
      <c r="D1365" s="27" t="s">
        <v>50</v>
      </c>
      <c r="E1365" s="28">
        <v>3329</v>
      </c>
      <c r="F1365" s="18">
        <v>117.02</v>
      </c>
      <c r="G1365" s="18">
        <v>113.24</v>
      </c>
      <c r="H1365" s="98">
        <v>0</v>
      </c>
      <c r="I1365" s="18">
        <f t="shared" si="63"/>
        <v>113.24</v>
      </c>
      <c r="J1365" s="18">
        <f t="shared" si="64"/>
        <v>-3.7800000000000011</v>
      </c>
      <c r="K1365" s="96">
        <v>0</v>
      </c>
      <c r="L1365" s="18">
        <f t="shared" si="65"/>
        <v>0</v>
      </c>
    </row>
    <row r="1366" spans="1:13" x14ac:dyDescent="0.2">
      <c r="A1366" s="20" t="s">
        <v>224</v>
      </c>
      <c r="B1366" s="21" t="s">
        <v>225</v>
      </c>
      <c r="C1366" s="29" t="s">
        <v>51</v>
      </c>
      <c r="D1366" s="30" t="s">
        <v>52</v>
      </c>
      <c r="E1366" s="28">
        <v>3331</v>
      </c>
      <c r="F1366" s="18">
        <v>130.79</v>
      </c>
      <c r="G1366" s="18">
        <v>127.01</v>
      </c>
      <c r="H1366" s="98">
        <v>0</v>
      </c>
      <c r="I1366" s="18">
        <f t="shared" si="63"/>
        <v>127.01</v>
      </c>
      <c r="J1366" s="18">
        <f t="shared" si="64"/>
        <v>-3.7799999999999869</v>
      </c>
      <c r="K1366" s="96">
        <v>0</v>
      </c>
      <c r="L1366" s="18">
        <f t="shared" si="65"/>
        <v>0</v>
      </c>
    </row>
    <row r="1367" spans="1:13" x14ac:dyDescent="0.2">
      <c r="A1367" s="12" t="s">
        <v>252</v>
      </c>
      <c r="B1367" s="12" t="s">
        <v>253</v>
      </c>
      <c r="C1367" s="26" t="s">
        <v>21</v>
      </c>
      <c r="D1367" s="27" t="s">
        <v>22</v>
      </c>
      <c r="E1367" s="28">
        <v>3301</v>
      </c>
      <c r="F1367" s="18">
        <v>139.29</v>
      </c>
      <c r="G1367" s="18">
        <v>135.51</v>
      </c>
      <c r="H1367" s="98">
        <v>0</v>
      </c>
      <c r="I1367" s="18">
        <f t="shared" ref="I1367:I1398" si="66">+G1367+H1367</f>
        <v>135.51</v>
      </c>
      <c r="J1367" s="18">
        <f t="shared" ref="J1367:J1398" si="67">+I1367-F1367</f>
        <v>-3.7800000000000011</v>
      </c>
      <c r="K1367" s="96">
        <v>0</v>
      </c>
      <c r="L1367" s="18">
        <f t="shared" ref="L1367:L1398" si="68">+J1367*K1367</f>
        <v>0</v>
      </c>
      <c r="M1367" s="40">
        <v>0</v>
      </c>
    </row>
    <row r="1368" spans="1:13" x14ac:dyDescent="0.2">
      <c r="A1368" s="12" t="s">
        <v>252</v>
      </c>
      <c r="B1368" s="12" t="s">
        <v>253</v>
      </c>
      <c r="C1368" s="26" t="s">
        <v>23</v>
      </c>
      <c r="D1368" s="27" t="s">
        <v>24</v>
      </c>
      <c r="E1368" s="28">
        <v>3303</v>
      </c>
      <c r="F1368" s="18">
        <v>151.87</v>
      </c>
      <c r="G1368" s="18">
        <v>148.09</v>
      </c>
      <c r="H1368" s="98">
        <v>0</v>
      </c>
      <c r="I1368" s="18">
        <f t="shared" si="66"/>
        <v>148.09</v>
      </c>
      <c r="J1368" s="18">
        <f t="shared" si="67"/>
        <v>-3.7800000000000011</v>
      </c>
      <c r="K1368" s="96">
        <v>0</v>
      </c>
      <c r="L1368" s="18">
        <f t="shared" si="68"/>
        <v>0</v>
      </c>
    </row>
    <row r="1369" spans="1:13" x14ac:dyDescent="0.2">
      <c r="A1369" s="12" t="s">
        <v>252</v>
      </c>
      <c r="B1369" s="12" t="s">
        <v>253</v>
      </c>
      <c r="C1369" s="26" t="s">
        <v>25</v>
      </c>
      <c r="D1369" s="27" t="s">
        <v>26</v>
      </c>
      <c r="E1369" s="28">
        <v>3305</v>
      </c>
      <c r="F1369" s="18">
        <v>136.03</v>
      </c>
      <c r="G1369" s="18">
        <v>132.25</v>
      </c>
      <c r="H1369" s="98">
        <v>0</v>
      </c>
      <c r="I1369" s="18">
        <f t="shared" si="66"/>
        <v>132.25</v>
      </c>
      <c r="J1369" s="18">
        <f t="shared" si="67"/>
        <v>-3.7800000000000011</v>
      </c>
      <c r="K1369" s="96">
        <v>0</v>
      </c>
      <c r="L1369" s="18">
        <f t="shared" si="68"/>
        <v>0</v>
      </c>
    </row>
    <row r="1370" spans="1:13" x14ac:dyDescent="0.2">
      <c r="A1370" s="12" t="s">
        <v>252</v>
      </c>
      <c r="B1370" s="12" t="s">
        <v>253</v>
      </c>
      <c r="C1370" s="26" t="s">
        <v>27</v>
      </c>
      <c r="D1370" s="27" t="s">
        <v>28</v>
      </c>
      <c r="E1370" s="28">
        <v>3307</v>
      </c>
      <c r="F1370" s="18">
        <v>148.6</v>
      </c>
      <c r="G1370" s="18">
        <v>144.82</v>
      </c>
      <c r="H1370" s="98">
        <v>0</v>
      </c>
      <c r="I1370" s="18">
        <f t="shared" si="66"/>
        <v>144.82</v>
      </c>
      <c r="J1370" s="18">
        <f t="shared" si="67"/>
        <v>-3.7800000000000011</v>
      </c>
      <c r="K1370" s="96">
        <v>0</v>
      </c>
      <c r="L1370" s="18">
        <f t="shared" si="68"/>
        <v>0</v>
      </c>
    </row>
    <row r="1371" spans="1:13" x14ac:dyDescent="0.2">
      <c r="A1371" s="12" t="s">
        <v>252</v>
      </c>
      <c r="B1371" s="12" t="s">
        <v>253</v>
      </c>
      <c r="C1371" s="26" t="s">
        <v>29</v>
      </c>
      <c r="D1371" s="27" t="s">
        <v>30</v>
      </c>
      <c r="E1371" s="28">
        <v>3309</v>
      </c>
      <c r="F1371" s="18">
        <v>90.26</v>
      </c>
      <c r="G1371" s="18">
        <v>86.48</v>
      </c>
      <c r="H1371" s="98">
        <v>0</v>
      </c>
      <c r="I1371" s="18">
        <f t="shared" si="66"/>
        <v>86.48</v>
      </c>
      <c r="J1371" s="18">
        <f t="shared" si="67"/>
        <v>-3.7800000000000011</v>
      </c>
      <c r="K1371" s="96">
        <v>0</v>
      </c>
      <c r="L1371" s="18">
        <f t="shared" si="68"/>
        <v>0</v>
      </c>
    </row>
    <row r="1372" spans="1:13" x14ac:dyDescent="0.2">
      <c r="A1372" s="12" t="s">
        <v>252</v>
      </c>
      <c r="B1372" s="12" t="s">
        <v>253</v>
      </c>
      <c r="C1372" s="26" t="s">
        <v>31</v>
      </c>
      <c r="D1372" s="27" t="s">
        <v>32</v>
      </c>
      <c r="E1372" s="28">
        <v>3311</v>
      </c>
      <c r="F1372" s="18">
        <v>117.54</v>
      </c>
      <c r="G1372" s="18">
        <v>113.76</v>
      </c>
      <c r="H1372" s="98">
        <v>0</v>
      </c>
      <c r="I1372" s="18">
        <f t="shared" si="66"/>
        <v>113.76</v>
      </c>
      <c r="J1372" s="18">
        <f t="shared" si="67"/>
        <v>-3.7800000000000011</v>
      </c>
      <c r="K1372" s="96">
        <v>0</v>
      </c>
      <c r="L1372" s="18">
        <f t="shared" si="68"/>
        <v>0</v>
      </c>
    </row>
    <row r="1373" spans="1:13" x14ac:dyDescent="0.2">
      <c r="A1373" s="12" t="s">
        <v>252</v>
      </c>
      <c r="B1373" s="12" t="s">
        <v>253</v>
      </c>
      <c r="C1373" s="26" t="s">
        <v>33</v>
      </c>
      <c r="D1373" s="27" t="s">
        <v>34</v>
      </c>
      <c r="E1373" s="28">
        <v>3313</v>
      </c>
      <c r="F1373" s="18">
        <v>125.39</v>
      </c>
      <c r="G1373" s="18">
        <v>121.61</v>
      </c>
      <c r="H1373" s="98">
        <v>0</v>
      </c>
      <c r="I1373" s="18">
        <f t="shared" si="66"/>
        <v>121.61</v>
      </c>
      <c r="J1373" s="18">
        <f t="shared" si="67"/>
        <v>-3.7800000000000011</v>
      </c>
      <c r="K1373" s="96">
        <v>0</v>
      </c>
      <c r="L1373" s="18">
        <f t="shared" si="68"/>
        <v>0</v>
      </c>
    </row>
    <row r="1374" spans="1:13" x14ac:dyDescent="0.2">
      <c r="A1374" s="12" t="s">
        <v>252</v>
      </c>
      <c r="B1374" s="12" t="s">
        <v>253</v>
      </c>
      <c r="C1374" s="26" t="s">
        <v>35</v>
      </c>
      <c r="D1374" s="27" t="s">
        <v>36</v>
      </c>
      <c r="E1374" s="28">
        <v>3315</v>
      </c>
      <c r="F1374" s="18">
        <v>143.41</v>
      </c>
      <c r="G1374" s="18">
        <v>139.63</v>
      </c>
      <c r="H1374" s="98">
        <v>0</v>
      </c>
      <c r="I1374" s="18">
        <f t="shared" si="66"/>
        <v>139.63</v>
      </c>
      <c r="J1374" s="18">
        <f t="shared" si="67"/>
        <v>-3.7800000000000011</v>
      </c>
      <c r="K1374" s="96">
        <v>0</v>
      </c>
      <c r="L1374" s="18">
        <f t="shared" si="68"/>
        <v>0</v>
      </c>
    </row>
    <row r="1375" spans="1:13" x14ac:dyDescent="0.2">
      <c r="A1375" s="12" t="s">
        <v>252</v>
      </c>
      <c r="B1375" s="12" t="s">
        <v>253</v>
      </c>
      <c r="C1375" s="26" t="s">
        <v>37</v>
      </c>
      <c r="D1375" s="27" t="s">
        <v>38</v>
      </c>
      <c r="E1375" s="28">
        <v>3317</v>
      </c>
      <c r="F1375" s="18">
        <v>89.72</v>
      </c>
      <c r="G1375" s="18">
        <v>85.94</v>
      </c>
      <c r="H1375" s="98">
        <v>0</v>
      </c>
      <c r="I1375" s="18">
        <f t="shared" si="66"/>
        <v>85.94</v>
      </c>
      <c r="J1375" s="18">
        <f t="shared" si="67"/>
        <v>-3.7800000000000011</v>
      </c>
      <c r="K1375" s="96">
        <v>0</v>
      </c>
      <c r="L1375" s="18">
        <f t="shared" si="68"/>
        <v>0</v>
      </c>
    </row>
    <row r="1376" spans="1:13" x14ac:dyDescent="0.2">
      <c r="A1376" s="12" t="s">
        <v>252</v>
      </c>
      <c r="B1376" s="12" t="s">
        <v>253</v>
      </c>
      <c r="C1376" s="26" t="s">
        <v>39</v>
      </c>
      <c r="D1376" s="27" t="s">
        <v>40</v>
      </c>
      <c r="E1376" s="28">
        <v>3319</v>
      </c>
      <c r="F1376" s="18">
        <v>109.08</v>
      </c>
      <c r="G1376" s="18">
        <v>105.3</v>
      </c>
      <c r="H1376" s="98">
        <v>0</v>
      </c>
      <c r="I1376" s="18">
        <f t="shared" si="66"/>
        <v>105.3</v>
      </c>
      <c r="J1376" s="18">
        <f t="shared" si="67"/>
        <v>-3.7800000000000011</v>
      </c>
      <c r="K1376" s="96">
        <v>0</v>
      </c>
      <c r="L1376" s="18">
        <f t="shared" si="68"/>
        <v>0</v>
      </c>
    </row>
    <row r="1377" spans="1:13" x14ac:dyDescent="0.2">
      <c r="A1377" s="12" t="s">
        <v>252</v>
      </c>
      <c r="B1377" s="12" t="s">
        <v>253</v>
      </c>
      <c r="C1377" s="26" t="s">
        <v>41</v>
      </c>
      <c r="D1377" s="27" t="s">
        <v>42</v>
      </c>
      <c r="E1377" s="28">
        <v>3321</v>
      </c>
      <c r="F1377" s="18">
        <v>121.6</v>
      </c>
      <c r="G1377" s="18">
        <v>117.82</v>
      </c>
      <c r="H1377" s="98">
        <v>0</v>
      </c>
      <c r="I1377" s="18">
        <f t="shared" si="66"/>
        <v>117.82</v>
      </c>
      <c r="J1377" s="18">
        <f t="shared" si="67"/>
        <v>-3.7800000000000011</v>
      </c>
      <c r="K1377" s="96">
        <v>0</v>
      </c>
      <c r="L1377" s="18">
        <f t="shared" si="68"/>
        <v>0</v>
      </c>
    </row>
    <row r="1378" spans="1:13" x14ac:dyDescent="0.2">
      <c r="A1378" s="12" t="s">
        <v>252</v>
      </c>
      <c r="B1378" s="12" t="s">
        <v>253</v>
      </c>
      <c r="C1378" s="26" t="s">
        <v>43</v>
      </c>
      <c r="D1378" s="27" t="s">
        <v>44</v>
      </c>
      <c r="E1378" s="28">
        <v>3323</v>
      </c>
      <c r="F1378" s="18">
        <v>75.849999999999994</v>
      </c>
      <c r="G1378" s="18">
        <v>72.069999999999993</v>
      </c>
      <c r="H1378" s="98">
        <v>0</v>
      </c>
      <c r="I1378" s="18">
        <f t="shared" si="66"/>
        <v>72.069999999999993</v>
      </c>
      <c r="J1378" s="18">
        <f t="shared" si="67"/>
        <v>-3.7800000000000011</v>
      </c>
      <c r="K1378" s="96">
        <v>0</v>
      </c>
      <c r="L1378" s="18">
        <f t="shared" si="68"/>
        <v>0</v>
      </c>
    </row>
    <row r="1379" spans="1:13" x14ac:dyDescent="0.2">
      <c r="A1379" s="12" t="s">
        <v>252</v>
      </c>
      <c r="B1379" s="12" t="s">
        <v>253</v>
      </c>
      <c r="C1379" s="26" t="s">
        <v>45</v>
      </c>
      <c r="D1379" s="27" t="s">
        <v>46</v>
      </c>
      <c r="E1379" s="28">
        <v>3325</v>
      </c>
      <c r="F1379" s="18">
        <v>97.74</v>
      </c>
      <c r="G1379" s="18">
        <v>93.96</v>
      </c>
      <c r="H1379" s="98">
        <v>0</v>
      </c>
      <c r="I1379" s="18">
        <f t="shared" si="66"/>
        <v>93.96</v>
      </c>
      <c r="J1379" s="18">
        <f t="shared" si="67"/>
        <v>-3.7800000000000011</v>
      </c>
      <c r="K1379" s="96">
        <v>0</v>
      </c>
      <c r="L1379" s="18">
        <f t="shared" si="68"/>
        <v>0</v>
      </c>
    </row>
    <row r="1380" spans="1:13" x14ac:dyDescent="0.2">
      <c r="A1380" s="12" t="s">
        <v>252</v>
      </c>
      <c r="B1380" s="12" t="s">
        <v>253</v>
      </c>
      <c r="C1380" s="26" t="s">
        <v>47</v>
      </c>
      <c r="D1380" s="27" t="s">
        <v>48</v>
      </c>
      <c r="E1380" s="28">
        <v>3327</v>
      </c>
      <c r="F1380" s="18">
        <v>109.08</v>
      </c>
      <c r="G1380" s="18">
        <v>105.3</v>
      </c>
      <c r="H1380" s="98">
        <v>0</v>
      </c>
      <c r="I1380" s="18">
        <f t="shared" si="66"/>
        <v>105.3</v>
      </c>
      <c r="J1380" s="18">
        <f t="shared" si="67"/>
        <v>-3.7800000000000011</v>
      </c>
      <c r="K1380" s="96">
        <v>0</v>
      </c>
      <c r="L1380" s="18">
        <f t="shared" si="68"/>
        <v>0</v>
      </c>
    </row>
    <row r="1381" spans="1:13" x14ac:dyDescent="0.2">
      <c r="A1381" s="12" t="s">
        <v>252</v>
      </c>
      <c r="B1381" s="12" t="s">
        <v>253</v>
      </c>
      <c r="C1381" s="26" t="s">
        <v>49</v>
      </c>
      <c r="D1381" s="27" t="s">
        <v>50</v>
      </c>
      <c r="E1381" s="28">
        <v>3329</v>
      </c>
      <c r="F1381" s="18">
        <v>117.02</v>
      </c>
      <c r="G1381" s="18">
        <v>113.24</v>
      </c>
      <c r="H1381" s="98">
        <v>0</v>
      </c>
      <c r="I1381" s="18">
        <f t="shared" si="66"/>
        <v>113.24</v>
      </c>
      <c r="J1381" s="18">
        <f t="shared" si="67"/>
        <v>-3.7800000000000011</v>
      </c>
      <c r="K1381" s="96">
        <v>0</v>
      </c>
      <c r="L1381" s="18">
        <f t="shared" si="68"/>
        <v>0</v>
      </c>
    </row>
    <row r="1382" spans="1:13" x14ac:dyDescent="0.2">
      <c r="A1382" s="12" t="s">
        <v>252</v>
      </c>
      <c r="B1382" s="12" t="s">
        <v>253</v>
      </c>
      <c r="C1382" s="29" t="s">
        <v>51</v>
      </c>
      <c r="D1382" s="30" t="s">
        <v>52</v>
      </c>
      <c r="E1382" s="28">
        <v>3331</v>
      </c>
      <c r="F1382" s="18">
        <v>130.79</v>
      </c>
      <c r="G1382" s="18">
        <v>127.01</v>
      </c>
      <c r="H1382" s="98">
        <v>0</v>
      </c>
      <c r="I1382" s="18">
        <f t="shared" si="66"/>
        <v>127.01</v>
      </c>
      <c r="J1382" s="18">
        <f t="shared" si="67"/>
        <v>-3.7799999999999869</v>
      </c>
      <c r="K1382" s="96">
        <v>0</v>
      </c>
      <c r="L1382" s="18">
        <f t="shared" si="68"/>
        <v>0</v>
      </c>
    </row>
    <row r="1383" spans="1:13" x14ac:dyDescent="0.2">
      <c r="A1383" s="20" t="s">
        <v>254</v>
      </c>
      <c r="B1383" s="12" t="s">
        <v>253</v>
      </c>
      <c r="C1383" s="26" t="s">
        <v>21</v>
      </c>
      <c r="D1383" s="27" t="s">
        <v>22</v>
      </c>
      <c r="E1383" s="28">
        <v>3301</v>
      </c>
      <c r="F1383" s="18">
        <v>139.29</v>
      </c>
      <c r="G1383" s="18">
        <v>135.51</v>
      </c>
      <c r="H1383" s="98">
        <v>0</v>
      </c>
      <c r="I1383" s="18">
        <f t="shared" si="66"/>
        <v>135.51</v>
      </c>
      <c r="J1383" s="18">
        <f t="shared" si="67"/>
        <v>-3.7800000000000011</v>
      </c>
      <c r="K1383" s="96">
        <v>0</v>
      </c>
      <c r="L1383" s="18">
        <f t="shared" si="68"/>
        <v>0</v>
      </c>
      <c r="M1383" s="40">
        <v>-37123.380000000005</v>
      </c>
    </row>
    <row r="1384" spans="1:13" x14ac:dyDescent="0.2">
      <c r="A1384" s="20" t="s">
        <v>254</v>
      </c>
      <c r="B1384" s="12" t="s">
        <v>253</v>
      </c>
      <c r="C1384" s="26" t="s">
        <v>23</v>
      </c>
      <c r="D1384" s="27" t="s">
        <v>24</v>
      </c>
      <c r="E1384" s="28">
        <v>3303</v>
      </c>
      <c r="F1384" s="18">
        <v>151.87</v>
      </c>
      <c r="G1384" s="18">
        <v>148.09</v>
      </c>
      <c r="H1384" s="98">
        <v>0</v>
      </c>
      <c r="I1384" s="18">
        <f t="shared" si="66"/>
        <v>148.09</v>
      </c>
      <c r="J1384" s="18">
        <f t="shared" si="67"/>
        <v>-3.7800000000000011</v>
      </c>
      <c r="K1384" s="96">
        <v>0</v>
      </c>
      <c r="L1384" s="18">
        <f t="shared" si="68"/>
        <v>0</v>
      </c>
    </row>
    <row r="1385" spans="1:13" x14ac:dyDescent="0.2">
      <c r="A1385" s="20" t="s">
        <v>254</v>
      </c>
      <c r="B1385" s="12" t="s">
        <v>253</v>
      </c>
      <c r="C1385" s="26" t="s">
        <v>25</v>
      </c>
      <c r="D1385" s="27" t="s">
        <v>26</v>
      </c>
      <c r="E1385" s="28">
        <v>3305</v>
      </c>
      <c r="F1385" s="18">
        <v>136.03</v>
      </c>
      <c r="G1385" s="18">
        <v>132.25</v>
      </c>
      <c r="H1385" s="98">
        <v>0</v>
      </c>
      <c r="I1385" s="18">
        <f t="shared" si="66"/>
        <v>132.25</v>
      </c>
      <c r="J1385" s="18">
        <f t="shared" si="67"/>
        <v>-3.7800000000000011</v>
      </c>
      <c r="K1385" s="96">
        <v>0</v>
      </c>
      <c r="L1385" s="18">
        <f t="shared" si="68"/>
        <v>0</v>
      </c>
    </row>
    <row r="1386" spans="1:13" x14ac:dyDescent="0.2">
      <c r="A1386" s="20" t="s">
        <v>254</v>
      </c>
      <c r="B1386" s="12" t="s">
        <v>253</v>
      </c>
      <c r="C1386" s="26" t="s">
        <v>27</v>
      </c>
      <c r="D1386" s="27" t="s">
        <v>28</v>
      </c>
      <c r="E1386" s="28">
        <v>3307</v>
      </c>
      <c r="F1386" s="18">
        <v>148.6</v>
      </c>
      <c r="G1386" s="18">
        <v>144.82</v>
      </c>
      <c r="H1386" s="98">
        <v>0</v>
      </c>
      <c r="I1386" s="18">
        <f t="shared" si="66"/>
        <v>144.82</v>
      </c>
      <c r="J1386" s="18">
        <f t="shared" si="67"/>
        <v>-3.7800000000000011</v>
      </c>
      <c r="K1386" s="96">
        <v>0</v>
      </c>
      <c r="L1386" s="18">
        <f t="shared" si="68"/>
        <v>0</v>
      </c>
    </row>
    <row r="1387" spans="1:13" x14ac:dyDescent="0.2">
      <c r="A1387" s="20" t="s">
        <v>254</v>
      </c>
      <c r="B1387" s="12" t="s">
        <v>253</v>
      </c>
      <c r="C1387" s="26" t="s">
        <v>29</v>
      </c>
      <c r="D1387" s="27" t="s">
        <v>30</v>
      </c>
      <c r="E1387" s="28">
        <v>3309</v>
      </c>
      <c r="F1387" s="18">
        <v>90.26</v>
      </c>
      <c r="G1387" s="18">
        <v>86.48</v>
      </c>
      <c r="H1387" s="98">
        <v>0</v>
      </c>
      <c r="I1387" s="18">
        <f t="shared" si="66"/>
        <v>86.48</v>
      </c>
      <c r="J1387" s="18">
        <f t="shared" si="67"/>
        <v>-3.7800000000000011</v>
      </c>
      <c r="K1387" s="96">
        <v>360</v>
      </c>
      <c r="L1387" s="18">
        <f t="shared" si="68"/>
        <v>-1360.8000000000004</v>
      </c>
    </row>
    <row r="1388" spans="1:13" x14ac:dyDescent="0.2">
      <c r="A1388" s="20" t="s">
        <v>254</v>
      </c>
      <c r="B1388" s="12" t="s">
        <v>253</v>
      </c>
      <c r="C1388" s="26" t="s">
        <v>31</v>
      </c>
      <c r="D1388" s="27" t="s">
        <v>32</v>
      </c>
      <c r="E1388" s="28">
        <v>3311</v>
      </c>
      <c r="F1388" s="18">
        <v>117.54</v>
      </c>
      <c r="G1388" s="18">
        <v>113.76</v>
      </c>
      <c r="H1388" s="98">
        <v>0</v>
      </c>
      <c r="I1388" s="18">
        <f t="shared" si="66"/>
        <v>113.76</v>
      </c>
      <c r="J1388" s="18">
        <f t="shared" si="67"/>
        <v>-3.7800000000000011</v>
      </c>
      <c r="K1388" s="96">
        <v>0</v>
      </c>
      <c r="L1388" s="18">
        <f t="shared" si="68"/>
        <v>0</v>
      </c>
    </row>
    <row r="1389" spans="1:13" x14ac:dyDescent="0.2">
      <c r="A1389" s="20" t="s">
        <v>254</v>
      </c>
      <c r="B1389" s="12" t="s">
        <v>253</v>
      </c>
      <c r="C1389" s="26" t="s">
        <v>33</v>
      </c>
      <c r="D1389" s="27" t="s">
        <v>34</v>
      </c>
      <c r="E1389" s="28">
        <v>3313</v>
      </c>
      <c r="F1389" s="18">
        <v>125.39</v>
      </c>
      <c r="G1389" s="18">
        <v>121.61</v>
      </c>
      <c r="H1389" s="98">
        <v>0</v>
      </c>
      <c r="I1389" s="18">
        <f t="shared" si="66"/>
        <v>121.61</v>
      </c>
      <c r="J1389" s="18">
        <f t="shared" si="67"/>
        <v>-3.7800000000000011</v>
      </c>
      <c r="K1389" s="96">
        <v>0</v>
      </c>
      <c r="L1389" s="18">
        <f t="shared" si="68"/>
        <v>0</v>
      </c>
    </row>
    <row r="1390" spans="1:13" x14ac:dyDescent="0.2">
      <c r="A1390" s="20" t="s">
        <v>254</v>
      </c>
      <c r="B1390" s="12" t="s">
        <v>253</v>
      </c>
      <c r="C1390" s="26" t="s">
        <v>35</v>
      </c>
      <c r="D1390" s="27" t="s">
        <v>36</v>
      </c>
      <c r="E1390" s="28">
        <v>3315</v>
      </c>
      <c r="F1390" s="18">
        <v>143.41</v>
      </c>
      <c r="G1390" s="18">
        <v>139.63</v>
      </c>
      <c r="H1390" s="98">
        <v>0</v>
      </c>
      <c r="I1390" s="18">
        <f t="shared" si="66"/>
        <v>139.63</v>
      </c>
      <c r="J1390" s="18">
        <f t="shared" si="67"/>
        <v>-3.7800000000000011</v>
      </c>
      <c r="K1390" s="96">
        <v>0</v>
      </c>
      <c r="L1390" s="18">
        <f t="shared" si="68"/>
        <v>0</v>
      </c>
    </row>
    <row r="1391" spans="1:13" x14ac:dyDescent="0.2">
      <c r="A1391" s="20" t="s">
        <v>254</v>
      </c>
      <c r="B1391" s="12" t="s">
        <v>253</v>
      </c>
      <c r="C1391" s="26" t="s">
        <v>37</v>
      </c>
      <c r="D1391" s="27" t="s">
        <v>38</v>
      </c>
      <c r="E1391" s="28">
        <v>3317</v>
      </c>
      <c r="F1391" s="18">
        <v>89.72</v>
      </c>
      <c r="G1391" s="18">
        <v>85.94</v>
      </c>
      <c r="H1391" s="98">
        <v>0</v>
      </c>
      <c r="I1391" s="18">
        <f t="shared" si="66"/>
        <v>85.94</v>
      </c>
      <c r="J1391" s="18">
        <f t="shared" si="67"/>
        <v>-3.7800000000000011</v>
      </c>
      <c r="K1391" s="96">
        <v>0</v>
      </c>
      <c r="L1391" s="18">
        <f t="shared" si="68"/>
        <v>0</v>
      </c>
    </row>
    <row r="1392" spans="1:13" x14ac:dyDescent="0.2">
      <c r="A1392" s="20" t="s">
        <v>254</v>
      </c>
      <c r="B1392" s="12" t="s">
        <v>253</v>
      </c>
      <c r="C1392" s="26" t="s">
        <v>39</v>
      </c>
      <c r="D1392" s="27" t="s">
        <v>40</v>
      </c>
      <c r="E1392" s="28">
        <v>3319</v>
      </c>
      <c r="F1392" s="18">
        <v>109.08</v>
      </c>
      <c r="G1392" s="18">
        <v>105.3</v>
      </c>
      <c r="H1392" s="98">
        <v>0</v>
      </c>
      <c r="I1392" s="18">
        <f t="shared" si="66"/>
        <v>105.3</v>
      </c>
      <c r="J1392" s="18">
        <f t="shared" si="67"/>
        <v>-3.7800000000000011</v>
      </c>
      <c r="K1392" s="96">
        <v>0</v>
      </c>
      <c r="L1392" s="18">
        <f t="shared" si="68"/>
        <v>0</v>
      </c>
    </row>
    <row r="1393" spans="1:13" x14ac:dyDescent="0.2">
      <c r="A1393" s="20" t="s">
        <v>254</v>
      </c>
      <c r="B1393" s="12" t="s">
        <v>253</v>
      </c>
      <c r="C1393" s="26" t="s">
        <v>41</v>
      </c>
      <c r="D1393" s="27" t="s">
        <v>42</v>
      </c>
      <c r="E1393" s="28">
        <v>3321</v>
      </c>
      <c r="F1393" s="18">
        <v>121.6</v>
      </c>
      <c r="G1393" s="18">
        <v>117.82</v>
      </c>
      <c r="H1393" s="98">
        <v>0</v>
      </c>
      <c r="I1393" s="18">
        <f t="shared" si="66"/>
        <v>117.82</v>
      </c>
      <c r="J1393" s="18">
        <f t="shared" si="67"/>
        <v>-3.7800000000000011</v>
      </c>
      <c r="K1393" s="96">
        <v>0</v>
      </c>
      <c r="L1393" s="18">
        <f t="shared" si="68"/>
        <v>0</v>
      </c>
    </row>
    <row r="1394" spans="1:13" x14ac:dyDescent="0.2">
      <c r="A1394" s="20" t="s">
        <v>254</v>
      </c>
      <c r="B1394" s="12" t="s">
        <v>253</v>
      </c>
      <c r="C1394" s="26" t="s">
        <v>43</v>
      </c>
      <c r="D1394" s="27" t="s">
        <v>44</v>
      </c>
      <c r="E1394" s="28">
        <v>3323</v>
      </c>
      <c r="F1394" s="18">
        <v>75.849999999999994</v>
      </c>
      <c r="G1394" s="18">
        <v>72.069999999999993</v>
      </c>
      <c r="H1394" s="98">
        <v>0</v>
      </c>
      <c r="I1394" s="18">
        <f t="shared" si="66"/>
        <v>72.069999999999993</v>
      </c>
      <c r="J1394" s="18">
        <f t="shared" si="67"/>
        <v>-3.7800000000000011</v>
      </c>
      <c r="K1394" s="96">
        <v>3141</v>
      </c>
      <c r="L1394" s="18">
        <f t="shared" si="68"/>
        <v>-11872.980000000003</v>
      </c>
    </row>
    <row r="1395" spans="1:13" x14ac:dyDescent="0.2">
      <c r="A1395" s="20" t="s">
        <v>254</v>
      </c>
      <c r="B1395" s="12" t="s">
        <v>253</v>
      </c>
      <c r="C1395" s="26" t="s">
        <v>45</v>
      </c>
      <c r="D1395" s="27" t="s">
        <v>46</v>
      </c>
      <c r="E1395" s="28">
        <v>3325</v>
      </c>
      <c r="F1395" s="18">
        <v>97.74</v>
      </c>
      <c r="G1395" s="18">
        <v>93.96</v>
      </c>
      <c r="H1395" s="98">
        <v>0</v>
      </c>
      <c r="I1395" s="18">
        <f t="shared" si="66"/>
        <v>93.96</v>
      </c>
      <c r="J1395" s="18">
        <f t="shared" si="67"/>
        <v>-3.7800000000000011</v>
      </c>
      <c r="K1395" s="96">
        <v>5955</v>
      </c>
      <c r="L1395" s="18">
        <f t="shared" si="68"/>
        <v>-22509.900000000005</v>
      </c>
    </row>
    <row r="1396" spans="1:13" x14ac:dyDescent="0.2">
      <c r="A1396" s="20" t="s">
        <v>254</v>
      </c>
      <c r="B1396" s="12" t="s">
        <v>253</v>
      </c>
      <c r="C1396" s="26" t="s">
        <v>47</v>
      </c>
      <c r="D1396" s="27" t="s">
        <v>48</v>
      </c>
      <c r="E1396" s="28">
        <v>3327</v>
      </c>
      <c r="F1396" s="18">
        <v>109.08</v>
      </c>
      <c r="G1396" s="18">
        <v>105.3</v>
      </c>
      <c r="H1396" s="98">
        <v>0</v>
      </c>
      <c r="I1396" s="18">
        <f t="shared" si="66"/>
        <v>105.3</v>
      </c>
      <c r="J1396" s="18">
        <f t="shared" si="67"/>
        <v>-3.7800000000000011</v>
      </c>
      <c r="K1396" s="96">
        <v>0</v>
      </c>
      <c r="L1396" s="18">
        <f t="shared" si="68"/>
        <v>0</v>
      </c>
    </row>
    <row r="1397" spans="1:13" x14ac:dyDescent="0.2">
      <c r="A1397" s="20" t="s">
        <v>254</v>
      </c>
      <c r="B1397" s="12" t="s">
        <v>253</v>
      </c>
      <c r="C1397" s="26" t="s">
        <v>49</v>
      </c>
      <c r="D1397" s="27" t="s">
        <v>50</v>
      </c>
      <c r="E1397" s="28">
        <v>3329</v>
      </c>
      <c r="F1397" s="18">
        <v>117.02</v>
      </c>
      <c r="G1397" s="18">
        <v>113.24</v>
      </c>
      <c r="H1397" s="98">
        <v>0</v>
      </c>
      <c r="I1397" s="18">
        <f t="shared" si="66"/>
        <v>113.24</v>
      </c>
      <c r="J1397" s="18">
        <f t="shared" si="67"/>
        <v>-3.7800000000000011</v>
      </c>
      <c r="K1397" s="96">
        <v>365</v>
      </c>
      <c r="L1397" s="18">
        <f t="shared" si="68"/>
        <v>-1379.7000000000005</v>
      </c>
    </row>
    <row r="1398" spans="1:13" x14ac:dyDescent="0.2">
      <c r="A1398" s="20" t="s">
        <v>254</v>
      </c>
      <c r="B1398" s="12" t="s">
        <v>253</v>
      </c>
      <c r="C1398" s="29" t="s">
        <v>51</v>
      </c>
      <c r="D1398" s="30" t="s">
        <v>52</v>
      </c>
      <c r="E1398" s="28">
        <v>3331</v>
      </c>
      <c r="F1398" s="18">
        <v>130.79</v>
      </c>
      <c r="G1398" s="18">
        <v>127.01</v>
      </c>
      <c r="H1398" s="98">
        <v>0</v>
      </c>
      <c r="I1398" s="18">
        <f t="shared" si="66"/>
        <v>127.01</v>
      </c>
      <c r="J1398" s="18">
        <f t="shared" si="67"/>
        <v>-3.7799999999999869</v>
      </c>
      <c r="K1398" s="96">
        <v>0</v>
      </c>
      <c r="L1398" s="18">
        <f t="shared" si="68"/>
        <v>0</v>
      </c>
    </row>
    <row r="1399" spans="1:13" x14ac:dyDescent="0.2">
      <c r="A1399" s="20" t="s">
        <v>188</v>
      </c>
      <c r="B1399" s="21" t="s">
        <v>189</v>
      </c>
      <c r="C1399" s="26" t="s">
        <v>21</v>
      </c>
      <c r="D1399" s="27" t="s">
        <v>22</v>
      </c>
      <c r="E1399" s="28">
        <v>3301</v>
      </c>
      <c r="F1399" s="18">
        <v>85.07</v>
      </c>
      <c r="G1399" s="18">
        <v>84.69</v>
      </c>
      <c r="H1399" s="98">
        <v>0</v>
      </c>
      <c r="I1399" s="18">
        <f t="shared" ref="I1399:I1446" si="69">+G1399+H1399</f>
        <v>84.69</v>
      </c>
      <c r="J1399" s="18">
        <f t="shared" ref="J1399:J1446" si="70">+I1399-F1399</f>
        <v>-0.37999999999999545</v>
      </c>
      <c r="K1399" s="96">
        <v>4788</v>
      </c>
      <c r="L1399" s="18">
        <f t="shared" ref="L1399:L1446" si="71">+J1399*K1399</f>
        <v>-1819.4399999999782</v>
      </c>
      <c r="M1399" s="40">
        <v>-13917.500000000056</v>
      </c>
    </row>
    <row r="1400" spans="1:13" x14ac:dyDescent="0.2">
      <c r="A1400" s="20" t="s">
        <v>188</v>
      </c>
      <c r="B1400" s="21" t="s">
        <v>189</v>
      </c>
      <c r="C1400" s="26" t="s">
        <v>23</v>
      </c>
      <c r="D1400" s="27" t="s">
        <v>24</v>
      </c>
      <c r="E1400" s="28">
        <v>3303</v>
      </c>
      <c r="F1400" s="18">
        <v>92.149999999999991</v>
      </c>
      <c r="G1400" s="18">
        <v>91.77</v>
      </c>
      <c r="H1400" s="98">
        <v>0</v>
      </c>
      <c r="I1400" s="18">
        <f t="shared" si="69"/>
        <v>91.77</v>
      </c>
      <c r="J1400" s="18">
        <f t="shared" si="70"/>
        <v>-0.37999999999999545</v>
      </c>
      <c r="K1400" s="96">
        <v>6</v>
      </c>
      <c r="L1400" s="18">
        <f t="shared" si="71"/>
        <v>-2.2799999999999727</v>
      </c>
    </row>
    <row r="1401" spans="1:13" x14ac:dyDescent="0.2">
      <c r="A1401" s="20" t="s">
        <v>188</v>
      </c>
      <c r="B1401" s="21" t="s">
        <v>189</v>
      </c>
      <c r="C1401" s="26" t="s">
        <v>25</v>
      </c>
      <c r="D1401" s="27" t="s">
        <v>26</v>
      </c>
      <c r="E1401" s="28">
        <v>3305</v>
      </c>
      <c r="F1401" s="18">
        <v>83.14</v>
      </c>
      <c r="G1401" s="18">
        <v>82.76</v>
      </c>
      <c r="H1401" s="98">
        <v>0</v>
      </c>
      <c r="I1401" s="18">
        <f t="shared" si="69"/>
        <v>82.76</v>
      </c>
      <c r="J1401" s="18">
        <f t="shared" si="70"/>
        <v>-0.37999999999999545</v>
      </c>
      <c r="K1401" s="96">
        <v>0</v>
      </c>
      <c r="L1401" s="18">
        <f t="shared" si="71"/>
        <v>0</v>
      </c>
    </row>
    <row r="1402" spans="1:13" x14ac:dyDescent="0.2">
      <c r="A1402" s="20" t="s">
        <v>188</v>
      </c>
      <c r="B1402" s="21" t="s">
        <v>189</v>
      </c>
      <c r="C1402" s="26" t="s">
        <v>27</v>
      </c>
      <c r="D1402" s="27" t="s">
        <v>28</v>
      </c>
      <c r="E1402" s="28">
        <v>3307</v>
      </c>
      <c r="F1402" s="18">
        <v>91.08</v>
      </c>
      <c r="G1402" s="18">
        <v>90.7</v>
      </c>
      <c r="H1402" s="98">
        <v>0</v>
      </c>
      <c r="I1402" s="18">
        <f t="shared" si="69"/>
        <v>90.7</v>
      </c>
      <c r="J1402" s="18">
        <f t="shared" si="70"/>
        <v>-0.37999999999999545</v>
      </c>
      <c r="K1402" s="96">
        <v>0</v>
      </c>
      <c r="L1402" s="18">
        <f t="shared" si="71"/>
        <v>0</v>
      </c>
    </row>
    <row r="1403" spans="1:13" x14ac:dyDescent="0.2">
      <c r="A1403" s="20" t="s">
        <v>188</v>
      </c>
      <c r="B1403" s="21" t="s">
        <v>189</v>
      </c>
      <c r="C1403" s="26" t="s">
        <v>29</v>
      </c>
      <c r="D1403" s="27" t="s">
        <v>30</v>
      </c>
      <c r="E1403" s="28">
        <v>3309</v>
      </c>
      <c r="F1403" s="18">
        <v>56.82</v>
      </c>
      <c r="G1403" s="18">
        <v>56.44</v>
      </c>
      <c r="H1403" s="98">
        <v>0</v>
      </c>
      <c r="I1403" s="18">
        <f t="shared" si="69"/>
        <v>56.44</v>
      </c>
      <c r="J1403" s="18">
        <f t="shared" si="70"/>
        <v>-0.38000000000000256</v>
      </c>
      <c r="K1403" s="96">
        <v>6072</v>
      </c>
      <c r="L1403" s="18">
        <f t="shared" si="71"/>
        <v>-2307.3600000000156</v>
      </c>
    </row>
    <row r="1404" spans="1:13" x14ac:dyDescent="0.2">
      <c r="A1404" s="20" t="s">
        <v>188</v>
      </c>
      <c r="B1404" s="21" t="s">
        <v>189</v>
      </c>
      <c r="C1404" s="26" t="s">
        <v>31</v>
      </c>
      <c r="D1404" s="27" t="s">
        <v>32</v>
      </c>
      <c r="E1404" s="28">
        <v>3311</v>
      </c>
      <c r="F1404" s="18">
        <v>72.209999999999994</v>
      </c>
      <c r="G1404" s="18">
        <v>71.83</v>
      </c>
      <c r="H1404" s="98">
        <v>0</v>
      </c>
      <c r="I1404" s="18">
        <f t="shared" si="69"/>
        <v>71.83</v>
      </c>
      <c r="J1404" s="18">
        <f t="shared" si="70"/>
        <v>-0.37999999999999545</v>
      </c>
      <c r="K1404" s="96">
        <v>343</v>
      </c>
      <c r="L1404" s="18">
        <f t="shared" si="71"/>
        <v>-130.33999999999844</v>
      </c>
    </row>
    <row r="1405" spans="1:13" x14ac:dyDescent="0.2">
      <c r="A1405" s="20" t="s">
        <v>188</v>
      </c>
      <c r="B1405" s="21" t="s">
        <v>189</v>
      </c>
      <c r="C1405" s="26" t="s">
        <v>33</v>
      </c>
      <c r="D1405" s="27" t="s">
        <v>34</v>
      </c>
      <c r="E1405" s="28">
        <v>3313</v>
      </c>
      <c r="F1405" s="18">
        <v>76.759999999999991</v>
      </c>
      <c r="G1405" s="18">
        <v>76.38</v>
      </c>
      <c r="H1405" s="98">
        <v>0</v>
      </c>
      <c r="I1405" s="18">
        <f t="shared" si="69"/>
        <v>76.38</v>
      </c>
      <c r="J1405" s="18">
        <f t="shared" si="70"/>
        <v>-0.37999999999999545</v>
      </c>
      <c r="K1405" s="96">
        <v>0</v>
      </c>
      <c r="L1405" s="18">
        <f t="shared" si="71"/>
        <v>0</v>
      </c>
    </row>
    <row r="1406" spans="1:13" x14ac:dyDescent="0.2">
      <c r="A1406" s="20" t="s">
        <v>188</v>
      </c>
      <c r="B1406" s="21" t="s">
        <v>189</v>
      </c>
      <c r="C1406" s="26" t="s">
        <v>35</v>
      </c>
      <c r="D1406" s="27" t="s">
        <v>36</v>
      </c>
      <c r="E1406" s="28">
        <v>3315</v>
      </c>
      <c r="F1406" s="18">
        <v>87.259999999999991</v>
      </c>
      <c r="G1406" s="18">
        <v>86.88</v>
      </c>
      <c r="H1406" s="98">
        <v>0</v>
      </c>
      <c r="I1406" s="18">
        <f t="shared" si="69"/>
        <v>86.88</v>
      </c>
      <c r="J1406" s="18">
        <f t="shared" si="70"/>
        <v>-0.37999999999999545</v>
      </c>
      <c r="K1406" s="96">
        <v>0</v>
      </c>
      <c r="L1406" s="18">
        <f t="shared" si="71"/>
        <v>0</v>
      </c>
    </row>
    <row r="1407" spans="1:13" x14ac:dyDescent="0.2">
      <c r="A1407" s="20" t="s">
        <v>188</v>
      </c>
      <c r="B1407" s="21" t="s">
        <v>189</v>
      </c>
      <c r="C1407" s="26" t="s">
        <v>37</v>
      </c>
      <c r="D1407" s="27" t="s">
        <v>38</v>
      </c>
      <c r="E1407" s="28">
        <v>3317</v>
      </c>
      <c r="F1407" s="18">
        <v>56.39</v>
      </c>
      <c r="G1407" s="18">
        <v>56.01</v>
      </c>
      <c r="H1407" s="98">
        <v>0</v>
      </c>
      <c r="I1407" s="18">
        <f t="shared" si="69"/>
        <v>56.01</v>
      </c>
      <c r="J1407" s="18">
        <f t="shared" si="70"/>
        <v>-0.38000000000000256</v>
      </c>
      <c r="K1407" s="96">
        <v>1164</v>
      </c>
      <c r="L1407" s="18">
        <f t="shared" si="71"/>
        <v>-442.32000000000301</v>
      </c>
    </row>
    <row r="1408" spans="1:13" x14ac:dyDescent="0.2">
      <c r="A1408" s="20" t="s">
        <v>188</v>
      </c>
      <c r="B1408" s="21" t="s">
        <v>189</v>
      </c>
      <c r="C1408" s="26" t="s">
        <v>39</v>
      </c>
      <c r="D1408" s="27" t="s">
        <v>40</v>
      </c>
      <c r="E1408" s="28">
        <v>3319</v>
      </c>
      <c r="F1408" s="18">
        <v>67.25</v>
      </c>
      <c r="G1408" s="18">
        <v>66.87</v>
      </c>
      <c r="H1408" s="98">
        <v>0</v>
      </c>
      <c r="I1408" s="18">
        <f t="shared" si="69"/>
        <v>66.87</v>
      </c>
      <c r="J1408" s="18">
        <f t="shared" si="70"/>
        <v>-0.37999999999999545</v>
      </c>
      <c r="K1408" s="96">
        <v>0</v>
      </c>
      <c r="L1408" s="18">
        <f t="shared" si="71"/>
        <v>0</v>
      </c>
    </row>
    <row r="1409" spans="1:13" x14ac:dyDescent="0.2">
      <c r="A1409" s="20" t="s">
        <v>188</v>
      </c>
      <c r="B1409" s="21" t="s">
        <v>189</v>
      </c>
      <c r="C1409" s="26" t="s">
        <v>41</v>
      </c>
      <c r="D1409" s="27" t="s">
        <v>42</v>
      </c>
      <c r="E1409" s="28">
        <v>3321</v>
      </c>
      <c r="F1409" s="18">
        <v>74.36999999999999</v>
      </c>
      <c r="G1409" s="18">
        <v>73.989999999999995</v>
      </c>
      <c r="H1409" s="98">
        <v>0</v>
      </c>
      <c r="I1409" s="18">
        <f t="shared" si="69"/>
        <v>73.989999999999995</v>
      </c>
      <c r="J1409" s="18">
        <f t="shared" si="70"/>
        <v>-0.37999999999999545</v>
      </c>
      <c r="K1409" s="96">
        <v>0</v>
      </c>
      <c r="L1409" s="18">
        <f t="shared" si="71"/>
        <v>0</v>
      </c>
    </row>
    <row r="1410" spans="1:13" x14ac:dyDescent="0.2">
      <c r="A1410" s="20" t="s">
        <v>188</v>
      </c>
      <c r="B1410" s="21" t="s">
        <v>189</v>
      </c>
      <c r="C1410" s="26" t="s">
        <v>43</v>
      </c>
      <c r="D1410" s="27" t="s">
        <v>44</v>
      </c>
      <c r="E1410" s="28">
        <v>3323</v>
      </c>
      <c r="F1410" s="18">
        <v>48.27</v>
      </c>
      <c r="G1410" s="18">
        <v>47.89</v>
      </c>
      <c r="H1410" s="98">
        <v>0</v>
      </c>
      <c r="I1410" s="18">
        <f t="shared" si="69"/>
        <v>47.89</v>
      </c>
      <c r="J1410" s="18">
        <f t="shared" si="70"/>
        <v>-0.38000000000000256</v>
      </c>
      <c r="K1410" s="96">
        <v>22134</v>
      </c>
      <c r="L1410" s="18">
        <f t="shared" si="71"/>
        <v>-8410.9200000000565</v>
      </c>
    </row>
    <row r="1411" spans="1:13" x14ac:dyDescent="0.2">
      <c r="A1411" s="20" t="s">
        <v>188</v>
      </c>
      <c r="B1411" s="21" t="s">
        <v>189</v>
      </c>
      <c r="C1411" s="26" t="s">
        <v>45</v>
      </c>
      <c r="D1411" s="27" t="s">
        <v>46</v>
      </c>
      <c r="E1411" s="28">
        <v>3325</v>
      </c>
      <c r="F1411" s="18">
        <v>60.85</v>
      </c>
      <c r="G1411" s="18">
        <v>60.47</v>
      </c>
      <c r="H1411" s="98">
        <v>0</v>
      </c>
      <c r="I1411" s="18">
        <f t="shared" si="69"/>
        <v>60.47</v>
      </c>
      <c r="J1411" s="18">
        <f t="shared" si="70"/>
        <v>-0.38000000000000256</v>
      </c>
      <c r="K1411" s="96">
        <v>2118</v>
      </c>
      <c r="L1411" s="18">
        <f t="shared" si="71"/>
        <v>-804.84000000000538</v>
      </c>
    </row>
    <row r="1412" spans="1:13" x14ac:dyDescent="0.2">
      <c r="A1412" s="20" t="s">
        <v>188</v>
      </c>
      <c r="B1412" s="21" t="s">
        <v>189</v>
      </c>
      <c r="C1412" s="26" t="s">
        <v>47</v>
      </c>
      <c r="D1412" s="27" t="s">
        <v>48</v>
      </c>
      <c r="E1412" s="28">
        <v>3327</v>
      </c>
      <c r="F1412" s="18">
        <v>67.25</v>
      </c>
      <c r="G1412" s="18">
        <v>66.87</v>
      </c>
      <c r="H1412" s="98">
        <v>0</v>
      </c>
      <c r="I1412" s="18">
        <f t="shared" si="69"/>
        <v>66.87</v>
      </c>
      <c r="J1412" s="18">
        <f t="shared" si="70"/>
        <v>-0.37999999999999545</v>
      </c>
      <c r="K1412" s="96">
        <v>0</v>
      </c>
      <c r="L1412" s="18">
        <f t="shared" si="71"/>
        <v>0</v>
      </c>
    </row>
    <row r="1413" spans="1:13" x14ac:dyDescent="0.2">
      <c r="A1413" s="20" t="s">
        <v>188</v>
      </c>
      <c r="B1413" s="21" t="s">
        <v>189</v>
      </c>
      <c r="C1413" s="26" t="s">
        <v>49</v>
      </c>
      <c r="D1413" s="27" t="s">
        <v>50</v>
      </c>
      <c r="E1413" s="28">
        <v>3329</v>
      </c>
      <c r="F1413" s="18">
        <v>71.789999999999992</v>
      </c>
      <c r="G1413" s="18">
        <v>71.41</v>
      </c>
      <c r="H1413" s="98">
        <v>0</v>
      </c>
      <c r="I1413" s="18">
        <f t="shared" si="69"/>
        <v>71.41</v>
      </c>
      <c r="J1413" s="18">
        <f t="shared" si="70"/>
        <v>-0.37999999999999545</v>
      </c>
      <c r="K1413" s="96">
        <v>0</v>
      </c>
      <c r="L1413" s="18">
        <f t="shared" si="71"/>
        <v>0</v>
      </c>
    </row>
    <row r="1414" spans="1:13" x14ac:dyDescent="0.2">
      <c r="A1414" s="20" t="s">
        <v>188</v>
      </c>
      <c r="B1414" s="21" t="s">
        <v>189</v>
      </c>
      <c r="C1414" s="29" t="s">
        <v>51</v>
      </c>
      <c r="D1414" s="30" t="s">
        <v>52</v>
      </c>
      <c r="E1414" s="28">
        <v>3331</v>
      </c>
      <c r="F1414" s="18">
        <v>79.47</v>
      </c>
      <c r="G1414" s="18">
        <v>79.09</v>
      </c>
      <c r="H1414" s="98">
        <v>0</v>
      </c>
      <c r="I1414" s="18">
        <f t="shared" si="69"/>
        <v>79.09</v>
      </c>
      <c r="J1414" s="18">
        <f t="shared" si="70"/>
        <v>-0.37999999999999545</v>
      </c>
      <c r="K1414" s="96">
        <v>0</v>
      </c>
      <c r="L1414" s="18">
        <f t="shared" si="71"/>
        <v>0</v>
      </c>
    </row>
    <row r="1415" spans="1:13" x14ac:dyDescent="0.2">
      <c r="A1415" s="12" t="s">
        <v>265</v>
      </c>
      <c r="B1415" s="12" t="s">
        <v>266</v>
      </c>
      <c r="C1415" s="26" t="s">
        <v>21</v>
      </c>
      <c r="D1415" s="27" t="s">
        <v>22</v>
      </c>
      <c r="E1415" s="28">
        <v>3301</v>
      </c>
      <c r="F1415" s="18">
        <v>101.57000000000001</v>
      </c>
      <c r="G1415" s="18">
        <v>100.31</v>
      </c>
      <c r="H1415" s="98">
        <v>0</v>
      </c>
      <c r="I1415" s="18">
        <f t="shared" si="69"/>
        <v>100.31</v>
      </c>
      <c r="J1415" s="18">
        <f t="shared" si="70"/>
        <v>-1.2600000000000051</v>
      </c>
      <c r="K1415" s="96">
        <v>0</v>
      </c>
      <c r="L1415" s="18">
        <f t="shared" si="71"/>
        <v>0</v>
      </c>
      <c r="M1415" s="40">
        <v>-13342.139999999985</v>
      </c>
    </row>
    <row r="1416" spans="1:13" x14ac:dyDescent="0.2">
      <c r="A1416" s="12" t="s">
        <v>265</v>
      </c>
      <c r="B1416" s="12" t="s">
        <v>266</v>
      </c>
      <c r="C1416" s="26" t="s">
        <v>23</v>
      </c>
      <c r="D1416" s="27" t="s">
        <v>24</v>
      </c>
      <c r="E1416" s="28">
        <v>3303</v>
      </c>
      <c r="F1416" s="18">
        <v>110.18</v>
      </c>
      <c r="G1416" s="18">
        <v>108.92</v>
      </c>
      <c r="H1416" s="98">
        <v>0</v>
      </c>
      <c r="I1416" s="18">
        <f t="shared" si="69"/>
        <v>108.92</v>
      </c>
      <c r="J1416" s="18">
        <f t="shared" si="70"/>
        <v>-1.2600000000000051</v>
      </c>
      <c r="K1416" s="96">
        <v>0</v>
      </c>
      <c r="L1416" s="18">
        <f t="shared" si="71"/>
        <v>0</v>
      </c>
    </row>
    <row r="1417" spans="1:13" x14ac:dyDescent="0.2">
      <c r="A1417" s="12" t="s">
        <v>265</v>
      </c>
      <c r="B1417" s="12" t="s">
        <v>266</v>
      </c>
      <c r="C1417" s="26" t="s">
        <v>25</v>
      </c>
      <c r="D1417" s="27" t="s">
        <v>26</v>
      </c>
      <c r="E1417" s="28">
        <v>3305</v>
      </c>
      <c r="F1417" s="18">
        <v>99.190000000000012</v>
      </c>
      <c r="G1417" s="18">
        <v>97.93</v>
      </c>
      <c r="H1417" s="98">
        <v>0</v>
      </c>
      <c r="I1417" s="18">
        <f t="shared" si="69"/>
        <v>97.93</v>
      </c>
      <c r="J1417" s="18">
        <f t="shared" si="70"/>
        <v>-1.2600000000000051</v>
      </c>
      <c r="K1417" s="96">
        <v>0</v>
      </c>
      <c r="L1417" s="18">
        <f t="shared" si="71"/>
        <v>0</v>
      </c>
    </row>
    <row r="1418" spans="1:13" x14ac:dyDescent="0.2">
      <c r="A1418" s="12" t="s">
        <v>265</v>
      </c>
      <c r="B1418" s="12" t="s">
        <v>266</v>
      </c>
      <c r="C1418" s="26" t="s">
        <v>27</v>
      </c>
      <c r="D1418" s="27" t="s">
        <v>28</v>
      </c>
      <c r="E1418" s="28">
        <v>3307</v>
      </c>
      <c r="F1418" s="18">
        <v>108.81</v>
      </c>
      <c r="G1418" s="18">
        <v>107.55</v>
      </c>
      <c r="H1418" s="98">
        <v>0</v>
      </c>
      <c r="I1418" s="18">
        <f t="shared" si="69"/>
        <v>107.55</v>
      </c>
      <c r="J1418" s="18">
        <f t="shared" si="70"/>
        <v>-1.2600000000000051</v>
      </c>
      <c r="K1418" s="96">
        <v>0</v>
      </c>
      <c r="L1418" s="18">
        <f t="shared" si="71"/>
        <v>0</v>
      </c>
    </row>
    <row r="1419" spans="1:13" x14ac:dyDescent="0.2">
      <c r="A1419" s="12" t="s">
        <v>265</v>
      </c>
      <c r="B1419" s="12" t="s">
        <v>266</v>
      </c>
      <c r="C1419" s="26" t="s">
        <v>29</v>
      </c>
      <c r="D1419" s="27" t="s">
        <v>30</v>
      </c>
      <c r="E1419" s="28">
        <v>3309</v>
      </c>
      <c r="F1419" s="18">
        <v>67.09</v>
      </c>
      <c r="G1419" s="18">
        <v>65.83</v>
      </c>
      <c r="H1419" s="98">
        <v>0</v>
      </c>
      <c r="I1419" s="18">
        <f t="shared" si="69"/>
        <v>65.83</v>
      </c>
      <c r="J1419" s="18">
        <f t="shared" si="70"/>
        <v>-1.2600000000000051</v>
      </c>
      <c r="K1419" s="96">
        <v>278</v>
      </c>
      <c r="L1419" s="18">
        <f t="shared" si="71"/>
        <v>-350.28000000000145</v>
      </c>
    </row>
    <row r="1420" spans="1:13" x14ac:dyDescent="0.2">
      <c r="A1420" s="12" t="s">
        <v>265</v>
      </c>
      <c r="B1420" s="12" t="s">
        <v>266</v>
      </c>
      <c r="C1420" s="26" t="s">
        <v>31</v>
      </c>
      <c r="D1420" s="27" t="s">
        <v>32</v>
      </c>
      <c r="E1420" s="28">
        <v>3311</v>
      </c>
      <c r="F1420" s="18">
        <v>85.89</v>
      </c>
      <c r="G1420" s="18">
        <v>84.63</v>
      </c>
      <c r="H1420" s="98">
        <v>0</v>
      </c>
      <c r="I1420" s="18">
        <f t="shared" si="69"/>
        <v>84.63</v>
      </c>
      <c r="J1420" s="18">
        <f t="shared" si="70"/>
        <v>-1.2600000000000051</v>
      </c>
      <c r="K1420" s="96">
        <v>0</v>
      </c>
      <c r="L1420" s="18">
        <f t="shared" si="71"/>
        <v>0</v>
      </c>
    </row>
    <row r="1421" spans="1:13" x14ac:dyDescent="0.2">
      <c r="A1421" s="12" t="s">
        <v>265</v>
      </c>
      <c r="B1421" s="12" t="s">
        <v>266</v>
      </c>
      <c r="C1421" s="26" t="s">
        <v>33</v>
      </c>
      <c r="D1421" s="27" t="s">
        <v>34</v>
      </c>
      <c r="E1421" s="28">
        <v>3313</v>
      </c>
      <c r="F1421" s="18">
        <v>91.42</v>
      </c>
      <c r="G1421" s="18">
        <v>90.16</v>
      </c>
      <c r="H1421" s="98">
        <v>0</v>
      </c>
      <c r="I1421" s="18">
        <f t="shared" si="69"/>
        <v>90.16</v>
      </c>
      <c r="J1421" s="18">
        <f t="shared" si="70"/>
        <v>-1.2600000000000051</v>
      </c>
      <c r="K1421" s="96">
        <v>0</v>
      </c>
      <c r="L1421" s="18">
        <f t="shared" si="71"/>
        <v>0</v>
      </c>
    </row>
    <row r="1422" spans="1:13" x14ac:dyDescent="0.2">
      <c r="A1422" s="12" t="s">
        <v>265</v>
      </c>
      <c r="B1422" s="12" t="s">
        <v>266</v>
      </c>
      <c r="C1422" s="26" t="s">
        <v>35</v>
      </c>
      <c r="D1422" s="27" t="s">
        <v>36</v>
      </c>
      <c r="E1422" s="28">
        <v>3315</v>
      </c>
      <c r="F1422" s="18">
        <v>104.24000000000001</v>
      </c>
      <c r="G1422" s="18">
        <v>102.98</v>
      </c>
      <c r="H1422" s="98">
        <v>0</v>
      </c>
      <c r="I1422" s="18">
        <f t="shared" si="69"/>
        <v>102.98</v>
      </c>
      <c r="J1422" s="18">
        <f t="shared" si="70"/>
        <v>-1.2600000000000051</v>
      </c>
      <c r="K1422" s="96">
        <v>0</v>
      </c>
      <c r="L1422" s="18">
        <f t="shared" si="71"/>
        <v>0</v>
      </c>
    </row>
    <row r="1423" spans="1:13" x14ac:dyDescent="0.2">
      <c r="A1423" s="12" t="s">
        <v>265</v>
      </c>
      <c r="B1423" s="12" t="s">
        <v>266</v>
      </c>
      <c r="C1423" s="26" t="s">
        <v>37</v>
      </c>
      <c r="D1423" s="27" t="s">
        <v>38</v>
      </c>
      <c r="E1423" s="28">
        <v>3317</v>
      </c>
      <c r="F1423" s="18">
        <v>66.600000000000009</v>
      </c>
      <c r="G1423" s="18">
        <v>65.34</v>
      </c>
      <c r="H1423" s="98">
        <v>0</v>
      </c>
      <c r="I1423" s="18">
        <f t="shared" si="69"/>
        <v>65.34</v>
      </c>
      <c r="J1423" s="18">
        <f t="shared" si="70"/>
        <v>-1.2600000000000051</v>
      </c>
      <c r="K1423" s="96">
        <v>0</v>
      </c>
      <c r="L1423" s="18">
        <f t="shared" si="71"/>
        <v>0</v>
      </c>
    </row>
    <row r="1424" spans="1:13" x14ac:dyDescent="0.2">
      <c r="A1424" s="12" t="s">
        <v>265</v>
      </c>
      <c r="B1424" s="12" t="s">
        <v>266</v>
      </c>
      <c r="C1424" s="26" t="s">
        <v>39</v>
      </c>
      <c r="D1424" s="27" t="s">
        <v>40</v>
      </c>
      <c r="E1424" s="28">
        <v>3319</v>
      </c>
      <c r="F1424" s="18">
        <v>79.850000000000009</v>
      </c>
      <c r="G1424" s="18">
        <v>78.59</v>
      </c>
      <c r="H1424" s="98">
        <v>0</v>
      </c>
      <c r="I1424" s="18">
        <f t="shared" si="69"/>
        <v>78.59</v>
      </c>
      <c r="J1424" s="18">
        <f t="shared" si="70"/>
        <v>-1.2600000000000051</v>
      </c>
      <c r="K1424" s="96">
        <v>0</v>
      </c>
      <c r="L1424" s="18">
        <f t="shared" si="71"/>
        <v>0</v>
      </c>
    </row>
    <row r="1425" spans="1:13" x14ac:dyDescent="0.2">
      <c r="A1425" s="12" t="s">
        <v>265</v>
      </c>
      <c r="B1425" s="12" t="s">
        <v>266</v>
      </c>
      <c r="C1425" s="26" t="s">
        <v>41</v>
      </c>
      <c r="D1425" s="27" t="s">
        <v>42</v>
      </c>
      <c r="E1425" s="28">
        <v>3321</v>
      </c>
      <c r="F1425" s="18">
        <v>88.54</v>
      </c>
      <c r="G1425" s="18">
        <v>87.28</v>
      </c>
      <c r="H1425" s="98">
        <v>0</v>
      </c>
      <c r="I1425" s="18">
        <f t="shared" si="69"/>
        <v>87.28</v>
      </c>
      <c r="J1425" s="18">
        <f t="shared" si="70"/>
        <v>-1.2600000000000051</v>
      </c>
      <c r="K1425" s="96">
        <v>0</v>
      </c>
      <c r="L1425" s="18">
        <f t="shared" si="71"/>
        <v>0</v>
      </c>
    </row>
    <row r="1426" spans="1:13" x14ac:dyDescent="0.2">
      <c r="A1426" s="12" t="s">
        <v>265</v>
      </c>
      <c r="B1426" s="12" t="s">
        <v>266</v>
      </c>
      <c r="C1426" s="26" t="s">
        <v>43</v>
      </c>
      <c r="D1426" s="27" t="s">
        <v>44</v>
      </c>
      <c r="E1426" s="28">
        <v>3323</v>
      </c>
      <c r="F1426" s="18">
        <v>56.69</v>
      </c>
      <c r="G1426" s="18">
        <v>55.43</v>
      </c>
      <c r="H1426" s="98">
        <v>0</v>
      </c>
      <c r="I1426" s="18">
        <f t="shared" si="69"/>
        <v>55.43</v>
      </c>
      <c r="J1426" s="18">
        <f t="shared" si="70"/>
        <v>-1.259999999999998</v>
      </c>
      <c r="K1426" s="96">
        <v>9581</v>
      </c>
      <c r="L1426" s="18">
        <f t="shared" si="71"/>
        <v>-12072.059999999981</v>
      </c>
    </row>
    <row r="1427" spans="1:13" x14ac:dyDescent="0.2">
      <c r="A1427" s="12" t="s">
        <v>265</v>
      </c>
      <c r="B1427" s="12" t="s">
        <v>266</v>
      </c>
      <c r="C1427" s="26" t="s">
        <v>45</v>
      </c>
      <c r="D1427" s="27" t="s">
        <v>46</v>
      </c>
      <c r="E1427" s="28">
        <v>3325</v>
      </c>
      <c r="F1427" s="18">
        <v>72.040000000000006</v>
      </c>
      <c r="G1427" s="18">
        <v>70.78</v>
      </c>
      <c r="H1427" s="98">
        <v>0</v>
      </c>
      <c r="I1427" s="18">
        <f t="shared" si="69"/>
        <v>70.78</v>
      </c>
      <c r="J1427" s="18">
        <f t="shared" si="70"/>
        <v>-1.2600000000000051</v>
      </c>
      <c r="K1427" s="96">
        <v>730</v>
      </c>
      <c r="L1427" s="18">
        <f t="shared" si="71"/>
        <v>-919.80000000000371</v>
      </c>
    </row>
    <row r="1428" spans="1:13" x14ac:dyDescent="0.2">
      <c r="A1428" s="12" t="s">
        <v>265</v>
      </c>
      <c r="B1428" s="12" t="s">
        <v>266</v>
      </c>
      <c r="C1428" s="26" t="s">
        <v>47</v>
      </c>
      <c r="D1428" s="27" t="s">
        <v>48</v>
      </c>
      <c r="E1428" s="28">
        <v>3327</v>
      </c>
      <c r="F1428" s="18">
        <v>79.850000000000009</v>
      </c>
      <c r="G1428" s="18">
        <v>78.59</v>
      </c>
      <c r="H1428" s="98">
        <v>0</v>
      </c>
      <c r="I1428" s="18">
        <f t="shared" si="69"/>
        <v>78.59</v>
      </c>
      <c r="J1428" s="18">
        <f t="shared" si="70"/>
        <v>-1.2600000000000051</v>
      </c>
      <c r="K1428" s="96">
        <v>0</v>
      </c>
      <c r="L1428" s="18">
        <f t="shared" si="71"/>
        <v>0</v>
      </c>
    </row>
    <row r="1429" spans="1:13" x14ac:dyDescent="0.2">
      <c r="A1429" s="12" t="s">
        <v>265</v>
      </c>
      <c r="B1429" s="12" t="s">
        <v>266</v>
      </c>
      <c r="C1429" s="26" t="s">
        <v>49</v>
      </c>
      <c r="D1429" s="27" t="s">
        <v>50</v>
      </c>
      <c r="E1429" s="28">
        <v>3329</v>
      </c>
      <c r="F1429" s="18">
        <v>85.39</v>
      </c>
      <c r="G1429" s="18">
        <v>84.13</v>
      </c>
      <c r="H1429" s="98">
        <v>0</v>
      </c>
      <c r="I1429" s="18">
        <f t="shared" si="69"/>
        <v>84.13</v>
      </c>
      <c r="J1429" s="18">
        <f t="shared" si="70"/>
        <v>-1.2600000000000051</v>
      </c>
      <c r="K1429" s="96">
        <v>0</v>
      </c>
      <c r="L1429" s="18">
        <f t="shared" si="71"/>
        <v>0</v>
      </c>
    </row>
    <row r="1430" spans="1:13" x14ac:dyDescent="0.2">
      <c r="A1430" s="12" t="s">
        <v>265</v>
      </c>
      <c r="B1430" s="12" t="s">
        <v>266</v>
      </c>
      <c r="C1430" s="29" t="s">
        <v>51</v>
      </c>
      <c r="D1430" s="30" t="s">
        <v>52</v>
      </c>
      <c r="E1430" s="28">
        <v>3331</v>
      </c>
      <c r="F1430" s="18">
        <v>94.76</v>
      </c>
      <c r="G1430" s="18">
        <v>93.5</v>
      </c>
      <c r="H1430" s="98">
        <v>0</v>
      </c>
      <c r="I1430" s="18">
        <f t="shared" si="69"/>
        <v>93.5</v>
      </c>
      <c r="J1430" s="18">
        <f t="shared" si="70"/>
        <v>-1.2600000000000051</v>
      </c>
      <c r="K1430" s="96">
        <v>0</v>
      </c>
      <c r="L1430" s="18">
        <f t="shared" si="71"/>
        <v>0</v>
      </c>
    </row>
    <row r="1431" spans="1:13" x14ac:dyDescent="0.2">
      <c r="A1431" s="12" t="s">
        <v>82</v>
      </c>
      <c r="B1431" s="21" t="s">
        <v>83</v>
      </c>
      <c r="C1431" s="26" t="s">
        <v>21</v>
      </c>
      <c r="D1431" s="27" t="s">
        <v>22</v>
      </c>
      <c r="E1431" s="28">
        <v>3301</v>
      </c>
      <c r="F1431" s="18">
        <v>139.29</v>
      </c>
      <c r="G1431" s="18">
        <v>136.57834283116128</v>
      </c>
      <c r="H1431" s="98">
        <v>1.8198057070027613</v>
      </c>
      <c r="I1431" s="18">
        <f t="shared" si="69"/>
        <v>138.39814853816404</v>
      </c>
      <c r="J1431" s="18">
        <f t="shared" si="70"/>
        <v>-0.89185146183595521</v>
      </c>
      <c r="K1431" s="96">
        <v>2422</v>
      </c>
      <c r="L1431" s="18">
        <f t="shared" si="71"/>
        <v>-2160.0642405666836</v>
      </c>
      <c r="M1431" s="40">
        <v>-33673.635644540642</v>
      </c>
    </row>
    <row r="1432" spans="1:13" x14ac:dyDescent="0.2">
      <c r="A1432" s="12" t="s">
        <v>82</v>
      </c>
      <c r="B1432" s="21" t="s">
        <v>83</v>
      </c>
      <c r="C1432" s="26" t="s">
        <v>23</v>
      </c>
      <c r="D1432" s="27" t="s">
        <v>24</v>
      </c>
      <c r="E1432" s="28">
        <v>3303</v>
      </c>
      <c r="F1432" s="18">
        <v>151.87</v>
      </c>
      <c r="G1432" s="18">
        <v>149.15834283116129</v>
      </c>
      <c r="H1432" s="98">
        <v>1.8198057070027613</v>
      </c>
      <c r="I1432" s="18">
        <f t="shared" si="69"/>
        <v>150.97814853816405</v>
      </c>
      <c r="J1432" s="18">
        <f t="shared" si="70"/>
        <v>-0.89185146183595521</v>
      </c>
      <c r="K1432" s="96">
        <v>323</v>
      </c>
      <c r="L1432" s="18">
        <f t="shared" si="71"/>
        <v>-288.06802217301356</v>
      </c>
    </row>
    <row r="1433" spans="1:13" x14ac:dyDescent="0.2">
      <c r="A1433" s="12" t="s">
        <v>82</v>
      </c>
      <c r="B1433" s="21" t="s">
        <v>83</v>
      </c>
      <c r="C1433" s="26" t="s">
        <v>25</v>
      </c>
      <c r="D1433" s="27" t="s">
        <v>26</v>
      </c>
      <c r="E1433" s="28">
        <v>3305</v>
      </c>
      <c r="F1433" s="18">
        <v>136.03</v>
      </c>
      <c r="G1433" s="18">
        <v>133.31834283116129</v>
      </c>
      <c r="H1433" s="98">
        <v>1.8198057070027613</v>
      </c>
      <c r="I1433" s="18">
        <f t="shared" si="69"/>
        <v>135.13814853816405</v>
      </c>
      <c r="J1433" s="18">
        <f t="shared" si="70"/>
        <v>-0.89185146183595521</v>
      </c>
      <c r="K1433" s="96">
        <v>0</v>
      </c>
      <c r="L1433" s="18">
        <f t="shared" si="71"/>
        <v>0</v>
      </c>
    </row>
    <row r="1434" spans="1:13" x14ac:dyDescent="0.2">
      <c r="A1434" s="12" t="s">
        <v>82</v>
      </c>
      <c r="B1434" s="21" t="s">
        <v>83</v>
      </c>
      <c r="C1434" s="26" t="s">
        <v>27</v>
      </c>
      <c r="D1434" s="27" t="s">
        <v>28</v>
      </c>
      <c r="E1434" s="28">
        <v>3307</v>
      </c>
      <c r="F1434" s="18">
        <v>148.6</v>
      </c>
      <c r="G1434" s="18">
        <v>145.88834283116128</v>
      </c>
      <c r="H1434" s="98">
        <v>1.8198057070027613</v>
      </c>
      <c r="I1434" s="18">
        <f t="shared" si="69"/>
        <v>147.70814853816404</v>
      </c>
      <c r="J1434" s="18">
        <f t="shared" si="70"/>
        <v>-0.89185146183595521</v>
      </c>
      <c r="K1434" s="96">
        <v>0</v>
      </c>
      <c r="L1434" s="18">
        <f t="shared" si="71"/>
        <v>0</v>
      </c>
    </row>
    <row r="1435" spans="1:13" x14ac:dyDescent="0.2">
      <c r="A1435" s="12" t="s">
        <v>82</v>
      </c>
      <c r="B1435" s="21" t="s">
        <v>83</v>
      </c>
      <c r="C1435" s="26" t="s">
        <v>29</v>
      </c>
      <c r="D1435" s="27" t="s">
        <v>30</v>
      </c>
      <c r="E1435" s="28">
        <v>3309</v>
      </c>
      <c r="F1435" s="18">
        <v>90.26</v>
      </c>
      <c r="G1435" s="18">
        <v>87.548342831161278</v>
      </c>
      <c r="H1435" s="98">
        <v>1.8198057070027613</v>
      </c>
      <c r="I1435" s="18">
        <f t="shared" si="69"/>
        <v>89.368148538164036</v>
      </c>
      <c r="J1435" s="18">
        <f t="shared" si="70"/>
        <v>-0.89185146183596942</v>
      </c>
      <c r="K1435" s="96">
        <v>2569</v>
      </c>
      <c r="L1435" s="18">
        <f t="shared" si="71"/>
        <v>-2291.1664054566054</v>
      </c>
    </row>
    <row r="1436" spans="1:13" x14ac:dyDescent="0.2">
      <c r="A1436" s="12" t="s">
        <v>82</v>
      </c>
      <c r="B1436" s="21" t="s">
        <v>83</v>
      </c>
      <c r="C1436" s="26" t="s">
        <v>31</v>
      </c>
      <c r="D1436" s="27" t="s">
        <v>32</v>
      </c>
      <c r="E1436" s="28">
        <v>3311</v>
      </c>
      <c r="F1436" s="18">
        <v>117.54</v>
      </c>
      <c r="G1436" s="18">
        <v>114.82834283116128</v>
      </c>
      <c r="H1436" s="98">
        <v>1.8198057070027613</v>
      </c>
      <c r="I1436" s="18">
        <f t="shared" si="69"/>
        <v>116.64814853816404</v>
      </c>
      <c r="J1436" s="18">
        <f t="shared" si="70"/>
        <v>-0.89185146183596942</v>
      </c>
      <c r="K1436" s="96">
        <v>211</v>
      </c>
      <c r="L1436" s="18">
        <f t="shared" si="71"/>
        <v>-188.18065844738953</v>
      </c>
    </row>
    <row r="1437" spans="1:13" x14ac:dyDescent="0.2">
      <c r="A1437" s="12" t="s">
        <v>82</v>
      </c>
      <c r="B1437" s="21" t="s">
        <v>83</v>
      </c>
      <c r="C1437" s="26" t="s">
        <v>33</v>
      </c>
      <c r="D1437" s="27" t="s">
        <v>34</v>
      </c>
      <c r="E1437" s="28">
        <v>3313</v>
      </c>
      <c r="F1437" s="18">
        <v>125.39</v>
      </c>
      <c r="G1437" s="18">
        <v>122.67834283116127</v>
      </c>
      <c r="H1437" s="98">
        <v>1.8198057070027613</v>
      </c>
      <c r="I1437" s="18">
        <f t="shared" si="69"/>
        <v>124.49814853816403</v>
      </c>
      <c r="J1437" s="18">
        <f t="shared" si="70"/>
        <v>-0.89185146183596942</v>
      </c>
      <c r="K1437" s="96">
        <v>0</v>
      </c>
      <c r="L1437" s="18">
        <f t="shared" si="71"/>
        <v>0</v>
      </c>
    </row>
    <row r="1438" spans="1:13" x14ac:dyDescent="0.2">
      <c r="A1438" s="12" t="s">
        <v>82</v>
      </c>
      <c r="B1438" s="21" t="s">
        <v>83</v>
      </c>
      <c r="C1438" s="26" t="s">
        <v>35</v>
      </c>
      <c r="D1438" s="27" t="s">
        <v>36</v>
      </c>
      <c r="E1438" s="28">
        <v>3315</v>
      </c>
      <c r="F1438" s="18">
        <v>143.41</v>
      </c>
      <c r="G1438" s="18">
        <v>140.69834283116128</v>
      </c>
      <c r="H1438" s="98">
        <v>1.8198057070027613</v>
      </c>
      <c r="I1438" s="18">
        <f t="shared" si="69"/>
        <v>142.51814853816404</v>
      </c>
      <c r="J1438" s="18">
        <f t="shared" si="70"/>
        <v>-0.89185146183595521</v>
      </c>
      <c r="K1438" s="96">
        <v>42</v>
      </c>
      <c r="L1438" s="18">
        <f t="shared" si="71"/>
        <v>-37.457761397110119</v>
      </c>
    </row>
    <row r="1439" spans="1:13" x14ac:dyDescent="0.2">
      <c r="A1439" s="12" t="s">
        <v>82</v>
      </c>
      <c r="B1439" s="21" t="s">
        <v>83</v>
      </c>
      <c r="C1439" s="26" t="s">
        <v>37</v>
      </c>
      <c r="D1439" s="27" t="s">
        <v>38</v>
      </c>
      <c r="E1439" s="28">
        <v>3317</v>
      </c>
      <c r="F1439" s="18">
        <v>89.72</v>
      </c>
      <c r="G1439" s="18">
        <v>87.008342831161272</v>
      </c>
      <c r="H1439" s="98">
        <v>1.8198057070027613</v>
      </c>
      <c r="I1439" s="18">
        <f t="shared" si="69"/>
        <v>88.828148538164029</v>
      </c>
      <c r="J1439" s="18">
        <f t="shared" si="70"/>
        <v>-0.89185146183596942</v>
      </c>
      <c r="K1439" s="96">
        <v>0</v>
      </c>
      <c r="L1439" s="18">
        <f t="shared" si="71"/>
        <v>0</v>
      </c>
    </row>
    <row r="1440" spans="1:13" x14ac:dyDescent="0.2">
      <c r="A1440" s="12" t="s">
        <v>82</v>
      </c>
      <c r="B1440" s="21" t="s">
        <v>83</v>
      </c>
      <c r="C1440" s="26" t="s">
        <v>39</v>
      </c>
      <c r="D1440" s="27" t="s">
        <v>40</v>
      </c>
      <c r="E1440" s="28">
        <v>3319</v>
      </c>
      <c r="F1440" s="18">
        <v>109.08</v>
      </c>
      <c r="G1440" s="18">
        <v>106.36834283116127</v>
      </c>
      <c r="H1440" s="98">
        <v>1.8198057070027613</v>
      </c>
      <c r="I1440" s="18">
        <f t="shared" si="69"/>
        <v>108.18814853816403</v>
      </c>
      <c r="J1440" s="18">
        <f t="shared" si="70"/>
        <v>-0.89185146183596942</v>
      </c>
      <c r="K1440" s="96">
        <v>11427</v>
      </c>
      <c r="L1440" s="18">
        <f t="shared" si="71"/>
        <v>-10191.186654399622</v>
      </c>
    </row>
    <row r="1441" spans="1:13" x14ac:dyDescent="0.2">
      <c r="A1441" s="12" t="s">
        <v>82</v>
      </c>
      <c r="B1441" s="21" t="s">
        <v>83</v>
      </c>
      <c r="C1441" s="26" t="s">
        <v>41</v>
      </c>
      <c r="D1441" s="27" t="s">
        <v>42</v>
      </c>
      <c r="E1441" s="28">
        <v>3321</v>
      </c>
      <c r="F1441" s="18">
        <v>121.6</v>
      </c>
      <c r="G1441" s="18">
        <v>118.88834283116127</v>
      </c>
      <c r="H1441" s="98">
        <v>1.8198057070027613</v>
      </c>
      <c r="I1441" s="18">
        <f t="shared" si="69"/>
        <v>120.70814853816402</v>
      </c>
      <c r="J1441" s="18">
        <f t="shared" si="70"/>
        <v>-0.89185146183596942</v>
      </c>
      <c r="K1441" s="96">
        <v>263</v>
      </c>
      <c r="L1441" s="18">
        <f t="shared" si="71"/>
        <v>-234.55693446285994</v>
      </c>
    </row>
    <row r="1442" spans="1:13" x14ac:dyDescent="0.2">
      <c r="A1442" s="12" t="s">
        <v>82</v>
      </c>
      <c r="B1442" s="21" t="s">
        <v>83</v>
      </c>
      <c r="C1442" s="26" t="s">
        <v>43</v>
      </c>
      <c r="D1442" s="27" t="s">
        <v>44</v>
      </c>
      <c r="E1442" s="28">
        <v>3323</v>
      </c>
      <c r="F1442" s="18">
        <v>75.849999999999994</v>
      </c>
      <c r="G1442" s="18">
        <v>73.138342831161268</v>
      </c>
      <c r="H1442" s="98">
        <v>1.8198057070027613</v>
      </c>
      <c r="I1442" s="18">
        <f t="shared" si="69"/>
        <v>74.958148538164025</v>
      </c>
      <c r="J1442" s="18">
        <f t="shared" si="70"/>
        <v>-0.89185146183596942</v>
      </c>
      <c r="K1442" s="96">
        <v>74</v>
      </c>
      <c r="L1442" s="18">
        <f t="shared" si="71"/>
        <v>-65.997008175861737</v>
      </c>
    </row>
    <row r="1443" spans="1:13" x14ac:dyDescent="0.2">
      <c r="A1443" s="12" t="s">
        <v>82</v>
      </c>
      <c r="B1443" s="21" t="s">
        <v>83</v>
      </c>
      <c r="C1443" s="26" t="s">
        <v>45</v>
      </c>
      <c r="D1443" s="27" t="s">
        <v>46</v>
      </c>
      <c r="E1443" s="28">
        <v>3325</v>
      </c>
      <c r="F1443" s="18">
        <v>97.74</v>
      </c>
      <c r="G1443" s="18">
        <v>95.028342831161268</v>
      </c>
      <c r="H1443" s="98">
        <v>1.8198057070027613</v>
      </c>
      <c r="I1443" s="18">
        <f t="shared" si="69"/>
        <v>96.848148538164025</v>
      </c>
      <c r="J1443" s="18">
        <f t="shared" si="70"/>
        <v>-0.89185146183596942</v>
      </c>
      <c r="K1443" s="96">
        <v>18256</v>
      </c>
      <c r="L1443" s="18">
        <f t="shared" si="71"/>
        <v>-16281.640287277458</v>
      </c>
    </row>
    <row r="1444" spans="1:13" x14ac:dyDescent="0.2">
      <c r="A1444" s="12" t="s">
        <v>82</v>
      </c>
      <c r="B1444" s="21" t="s">
        <v>83</v>
      </c>
      <c r="C1444" s="26" t="s">
        <v>47</v>
      </c>
      <c r="D1444" s="27" t="s">
        <v>48</v>
      </c>
      <c r="E1444" s="28">
        <v>3327</v>
      </c>
      <c r="F1444" s="18">
        <v>109.08</v>
      </c>
      <c r="G1444" s="18">
        <v>106.36834283116127</v>
      </c>
      <c r="H1444" s="98">
        <v>1.8198057070027613</v>
      </c>
      <c r="I1444" s="18">
        <f t="shared" si="69"/>
        <v>108.18814853816403</v>
      </c>
      <c r="J1444" s="18">
        <f t="shared" si="70"/>
        <v>-0.89185146183596942</v>
      </c>
      <c r="K1444" s="96">
        <v>944</v>
      </c>
      <c r="L1444" s="18">
        <f t="shared" si="71"/>
        <v>-841.90777997315513</v>
      </c>
    </row>
    <row r="1445" spans="1:13" x14ac:dyDescent="0.2">
      <c r="A1445" s="12" t="s">
        <v>82</v>
      </c>
      <c r="B1445" s="21" t="s">
        <v>83</v>
      </c>
      <c r="C1445" s="26" t="s">
        <v>49</v>
      </c>
      <c r="D1445" s="27" t="s">
        <v>50</v>
      </c>
      <c r="E1445" s="28">
        <v>3329</v>
      </c>
      <c r="F1445" s="18">
        <v>117.02</v>
      </c>
      <c r="G1445" s="18">
        <v>114.30834283116127</v>
      </c>
      <c r="H1445" s="98">
        <v>1.8198057070027613</v>
      </c>
      <c r="I1445" s="18">
        <f t="shared" si="69"/>
        <v>116.12814853816403</v>
      </c>
      <c r="J1445" s="18">
        <f t="shared" si="70"/>
        <v>-0.89185146183596942</v>
      </c>
      <c r="K1445" s="96">
        <v>0</v>
      </c>
      <c r="L1445" s="18">
        <f t="shared" si="71"/>
        <v>0</v>
      </c>
    </row>
    <row r="1446" spans="1:13" x14ac:dyDescent="0.2">
      <c r="A1446" s="12" t="s">
        <v>82</v>
      </c>
      <c r="B1446" s="21" t="s">
        <v>83</v>
      </c>
      <c r="C1446" s="29" t="s">
        <v>51</v>
      </c>
      <c r="D1446" s="30" t="s">
        <v>52</v>
      </c>
      <c r="E1446" s="28">
        <v>3331</v>
      </c>
      <c r="F1446" s="18">
        <v>130.79</v>
      </c>
      <c r="G1446" s="18">
        <v>128.07834283116128</v>
      </c>
      <c r="H1446" s="98">
        <v>1.8198057070027613</v>
      </c>
      <c r="I1446" s="18">
        <f t="shared" si="69"/>
        <v>129.89814853816404</v>
      </c>
      <c r="J1446" s="18">
        <f t="shared" si="70"/>
        <v>-0.89185146183595521</v>
      </c>
      <c r="K1446" s="96">
        <v>1226</v>
      </c>
      <c r="L1446" s="18">
        <f t="shared" si="71"/>
        <v>-1093.409892210881</v>
      </c>
    </row>
    <row r="1447" spans="1:13" x14ac:dyDescent="0.2">
      <c r="A1447" s="12" t="s">
        <v>103</v>
      </c>
      <c r="B1447" s="21" t="s">
        <v>104</v>
      </c>
      <c r="C1447" s="26" t="s">
        <v>21</v>
      </c>
      <c r="D1447" s="27" t="s">
        <v>22</v>
      </c>
      <c r="E1447" s="28">
        <v>3301</v>
      </c>
      <c r="F1447" s="18">
        <v>83.19</v>
      </c>
      <c r="G1447" s="18">
        <v>83.120966408794786</v>
      </c>
      <c r="H1447" s="98">
        <v>0.13692889436909181</v>
      </c>
      <c r="I1447" s="18">
        <f t="shared" ref="I1447:I1510" si="72">+G1447+H1447</f>
        <v>83.257895303163878</v>
      </c>
      <c r="J1447" s="18">
        <f t="shared" ref="J1447:J1510" si="73">+I1447-F1447</f>
        <v>6.7895303163879817E-2</v>
      </c>
      <c r="K1447" s="96">
        <v>583</v>
      </c>
      <c r="L1447" s="18">
        <f t="shared" ref="L1447:L1510" si="74">+J1447*K1447</f>
        <v>39.582961744541933</v>
      </c>
      <c r="M1447" s="40">
        <v>1156.3928034871305</v>
      </c>
    </row>
    <row r="1448" spans="1:13" x14ac:dyDescent="0.2">
      <c r="A1448" s="12" t="s">
        <v>103</v>
      </c>
      <c r="B1448" s="21" t="s">
        <v>104</v>
      </c>
      <c r="C1448" s="26" t="s">
        <v>23</v>
      </c>
      <c r="D1448" s="27" t="s">
        <v>24</v>
      </c>
      <c r="E1448" s="28">
        <v>3303</v>
      </c>
      <c r="F1448" s="18">
        <v>89.97999999999999</v>
      </c>
      <c r="G1448" s="18">
        <v>89.910966408794778</v>
      </c>
      <c r="H1448" s="98">
        <v>0.13692889436909181</v>
      </c>
      <c r="I1448" s="18">
        <f t="shared" si="72"/>
        <v>90.04789530316387</v>
      </c>
      <c r="J1448" s="18">
        <f t="shared" si="73"/>
        <v>6.7895303163879817E-2</v>
      </c>
      <c r="K1448" s="96">
        <v>79</v>
      </c>
      <c r="L1448" s="18">
        <f t="shared" si="74"/>
        <v>5.3637289499465055</v>
      </c>
    </row>
    <row r="1449" spans="1:13" x14ac:dyDescent="0.2">
      <c r="A1449" s="12" t="s">
        <v>103</v>
      </c>
      <c r="B1449" s="21" t="s">
        <v>104</v>
      </c>
      <c r="C1449" s="26" t="s">
        <v>25</v>
      </c>
      <c r="D1449" s="27" t="s">
        <v>26</v>
      </c>
      <c r="E1449" s="28">
        <v>3305</v>
      </c>
      <c r="F1449" s="18">
        <v>81.47999999999999</v>
      </c>
      <c r="G1449" s="18">
        <v>81.410966408794778</v>
      </c>
      <c r="H1449" s="98">
        <v>0.13692889436909181</v>
      </c>
      <c r="I1449" s="18">
        <f t="shared" si="72"/>
        <v>81.54789530316387</v>
      </c>
      <c r="J1449" s="18">
        <f t="shared" si="73"/>
        <v>6.7895303163879817E-2</v>
      </c>
      <c r="K1449" s="96">
        <v>0</v>
      </c>
      <c r="L1449" s="18">
        <f t="shared" si="74"/>
        <v>0</v>
      </c>
    </row>
    <row r="1450" spans="1:13" x14ac:dyDescent="0.2">
      <c r="A1450" s="12" t="s">
        <v>103</v>
      </c>
      <c r="B1450" s="21" t="s">
        <v>104</v>
      </c>
      <c r="C1450" s="26" t="s">
        <v>27</v>
      </c>
      <c r="D1450" s="27" t="s">
        <v>28</v>
      </c>
      <c r="E1450" s="28">
        <v>3307</v>
      </c>
      <c r="F1450" s="18">
        <v>88.82</v>
      </c>
      <c r="G1450" s="18">
        <v>88.750966408794781</v>
      </c>
      <c r="H1450" s="98">
        <v>0.13692889436909181</v>
      </c>
      <c r="I1450" s="18">
        <f t="shared" si="72"/>
        <v>88.887895303163873</v>
      </c>
      <c r="J1450" s="18">
        <f t="shared" si="73"/>
        <v>6.7895303163879817E-2</v>
      </c>
      <c r="K1450" s="96">
        <v>0</v>
      </c>
      <c r="L1450" s="18">
        <f t="shared" si="74"/>
        <v>0</v>
      </c>
    </row>
    <row r="1451" spans="1:13" x14ac:dyDescent="0.2">
      <c r="A1451" s="12" t="s">
        <v>103</v>
      </c>
      <c r="B1451" s="21" t="s">
        <v>104</v>
      </c>
      <c r="C1451" s="26" t="s">
        <v>29</v>
      </c>
      <c r="D1451" s="27" t="s">
        <v>30</v>
      </c>
      <c r="E1451" s="28">
        <v>3309</v>
      </c>
      <c r="F1451" s="18">
        <v>56.580000000000005</v>
      </c>
      <c r="G1451" s="18">
        <v>56.510966408794786</v>
      </c>
      <c r="H1451" s="98">
        <v>0.13692889436909181</v>
      </c>
      <c r="I1451" s="18">
        <f t="shared" si="72"/>
        <v>56.647895303163878</v>
      </c>
      <c r="J1451" s="18">
        <f t="shared" si="73"/>
        <v>6.7895303163872711E-2</v>
      </c>
      <c r="K1451" s="96">
        <v>3279</v>
      </c>
      <c r="L1451" s="18">
        <f t="shared" si="74"/>
        <v>222.62869907433861</v>
      </c>
    </row>
    <row r="1452" spans="1:13" x14ac:dyDescent="0.2">
      <c r="A1452" s="12" t="s">
        <v>103</v>
      </c>
      <c r="B1452" s="21" t="s">
        <v>104</v>
      </c>
      <c r="C1452" s="26" t="s">
        <v>31</v>
      </c>
      <c r="D1452" s="27" t="s">
        <v>32</v>
      </c>
      <c r="E1452" s="28">
        <v>3311</v>
      </c>
      <c r="F1452" s="18">
        <v>71.209999999999994</v>
      </c>
      <c r="G1452" s="18">
        <v>71.140966408794782</v>
      </c>
      <c r="H1452" s="98">
        <v>0.13692889436909181</v>
      </c>
      <c r="I1452" s="18">
        <f t="shared" si="72"/>
        <v>71.277895303163874</v>
      </c>
      <c r="J1452" s="18">
        <f t="shared" si="73"/>
        <v>6.7895303163879817E-2</v>
      </c>
      <c r="K1452" s="96">
        <v>480</v>
      </c>
      <c r="L1452" s="18">
        <f t="shared" si="74"/>
        <v>32.589745518662312</v>
      </c>
    </row>
    <row r="1453" spans="1:13" x14ac:dyDescent="0.2">
      <c r="A1453" s="12" t="s">
        <v>103</v>
      </c>
      <c r="B1453" s="21" t="s">
        <v>104</v>
      </c>
      <c r="C1453" s="26" t="s">
        <v>33</v>
      </c>
      <c r="D1453" s="27" t="s">
        <v>34</v>
      </c>
      <c r="E1453" s="28">
        <v>3313</v>
      </c>
      <c r="F1453" s="18">
        <v>75.429999999999993</v>
      </c>
      <c r="G1453" s="18">
        <v>75.360966408794781</v>
      </c>
      <c r="H1453" s="98">
        <v>0.13692889436909181</v>
      </c>
      <c r="I1453" s="18">
        <f t="shared" si="72"/>
        <v>75.497895303163872</v>
      </c>
      <c r="J1453" s="18">
        <f t="shared" si="73"/>
        <v>6.7895303163879817E-2</v>
      </c>
      <c r="K1453" s="96">
        <v>192</v>
      </c>
      <c r="L1453" s="18">
        <f t="shared" si="74"/>
        <v>13.035898207464925</v>
      </c>
    </row>
    <row r="1454" spans="1:13" x14ac:dyDescent="0.2">
      <c r="A1454" s="12" t="s">
        <v>103</v>
      </c>
      <c r="B1454" s="21" t="s">
        <v>104</v>
      </c>
      <c r="C1454" s="26" t="s">
        <v>35</v>
      </c>
      <c r="D1454" s="27" t="s">
        <v>36</v>
      </c>
      <c r="E1454" s="28">
        <v>3315</v>
      </c>
      <c r="F1454" s="18">
        <v>85.38</v>
      </c>
      <c r="G1454" s="18">
        <v>85.310966408794783</v>
      </c>
      <c r="H1454" s="98">
        <v>0.13692889436909181</v>
      </c>
      <c r="I1454" s="18">
        <f t="shared" si="72"/>
        <v>85.447895303163875</v>
      </c>
      <c r="J1454" s="18">
        <f t="shared" si="73"/>
        <v>6.7895303163879817E-2</v>
      </c>
      <c r="K1454" s="96">
        <v>365</v>
      </c>
      <c r="L1454" s="18">
        <f t="shared" si="74"/>
        <v>24.781785654816133</v>
      </c>
    </row>
    <row r="1455" spans="1:13" x14ac:dyDescent="0.2">
      <c r="A1455" s="12" t="s">
        <v>103</v>
      </c>
      <c r="B1455" s="21" t="s">
        <v>104</v>
      </c>
      <c r="C1455" s="26" t="s">
        <v>37</v>
      </c>
      <c r="D1455" s="27" t="s">
        <v>38</v>
      </c>
      <c r="E1455" s="28">
        <v>3317</v>
      </c>
      <c r="F1455" s="18">
        <v>56.160000000000004</v>
      </c>
      <c r="G1455" s="18">
        <v>56.090966408794785</v>
      </c>
      <c r="H1455" s="98">
        <v>0.13692889436909181</v>
      </c>
      <c r="I1455" s="18">
        <f t="shared" si="72"/>
        <v>56.227895303163876</v>
      </c>
      <c r="J1455" s="18">
        <f t="shared" si="73"/>
        <v>6.7895303163872711E-2</v>
      </c>
      <c r="K1455" s="96">
        <v>0</v>
      </c>
      <c r="L1455" s="18">
        <f t="shared" si="74"/>
        <v>0</v>
      </c>
    </row>
    <row r="1456" spans="1:13" x14ac:dyDescent="0.2">
      <c r="A1456" s="12" t="s">
        <v>103</v>
      </c>
      <c r="B1456" s="21" t="s">
        <v>104</v>
      </c>
      <c r="C1456" s="26" t="s">
        <v>39</v>
      </c>
      <c r="D1456" s="27" t="s">
        <v>40</v>
      </c>
      <c r="E1456" s="28">
        <v>3319</v>
      </c>
      <c r="F1456" s="18">
        <v>66.489999999999995</v>
      </c>
      <c r="G1456" s="18">
        <v>66.420966408794783</v>
      </c>
      <c r="H1456" s="98">
        <v>0.13692889436909181</v>
      </c>
      <c r="I1456" s="18">
        <f t="shared" si="72"/>
        <v>66.557895303163875</v>
      </c>
      <c r="J1456" s="18">
        <f t="shared" si="73"/>
        <v>6.7895303163879817E-2</v>
      </c>
      <c r="K1456" s="96">
        <v>1210</v>
      </c>
      <c r="L1456" s="18">
        <f t="shared" si="74"/>
        <v>82.153316828294578</v>
      </c>
    </row>
    <row r="1457" spans="1:13" x14ac:dyDescent="0.2">
      <c r="A1457" s="12" t="s">
        <v>103</v>
      </c>
      <c r="B1457" s="21" t="s">
        <v>104</v>
      </c>
      <c r="C1457" s="26" t="s">
        <v>41</v>
      </c>
      <c r="D1457" s="27" t="s">
        <v>42</v>
      </c>
      <c r="E1457" s="28">
        <v>3321</v>
      </c>
      <c r="F1457" s="18">
        <v>73.3</v>
      </c>
      <c r="G1457" s="18">
        <v>73.230966408794785</v>
      </c>
      <c r="H1457" s="98">
        <v>0.13692889436909181</v>
      </c>
      <c r="I1457" s="18">
        <f t="shared" si="72"/>
        <v>73.367895303163877</v>
      </c>
      <c r="J1457" s="18">
        <f t="shared" si="73"/>
        <v>6.7895303163879817E-2</v>
      </c>
      <c r="K1457" s="96">
        <v>107</v>
      </c>
      <c r="L1457" s="18">
        <f t="shared" si="74"/>
        <v>7.2647974385351404</v>
      </c>
    </row>
    <row r="1458" spans="1:13" x14ac:dyDescent="0.2">
      <c r="A1458" s="12" t="s">
        <v>103</v>
      </c>
      <c r="B1458" s="21" t="s">
        <v>104</v>
      </c>
      <c r="C1458" s="26" t="s">
        <v>43</v>
      </c>
      <c r="D1458" s="27" t="s">
        <v>44</v>
      </c>
      <c r="E1458" s="28">
        <v>3323</v>
      </c>
      <c r="F1458" s="18">
        <v>48.63</v>
      </c>
      <c r="G1458" s="18">
        <v>48.560966408794783</v>
      </c>
      <c r="H1458" s="98">
        <v>0.13692889436909181</v>
      </c>
      <c r="I1458" s="18">
        <f t="shared" si="72"/>
        <v>48.697895303163875</v>
      </c>
      <c r="J1458" s="18">
        <f t="shared" si="73"/>
        <v>6.7895303163872711E-2</v>
      </c>
      <c r="K1458" s="96">
        <v>365</v>
      </c>
      <c r="L1458" s="18">
        <f t="shared" si="74"/>
        <v>24.78178565481354</v>
      </c>
    </row>
    <row r="1459" spans="1:13" x14ac:dyDescent="0.2">
      <c r="A1459" s="12" t="s">
        <v>103</v>
      </c>
      <c r="B1459" s="21" t="s">
        <v>104</v>
      </c>
      <c r="C1459" s="26" t="s">
        <v>45</v>
      </c>
      <c r="D1459" s="27" t="s">
        <v>46</v>
      </c>
      <c r="E1459" s="28">
        <v>3325</v>
      </c>
      <c r="F1459" s="18">
        <v>60.43</v>
      </c>
      <c r="G1459" s="18">
        <v>60.360966408794781</v>
      </c>
      <c r="H1459" s="98">
        <v>0.13692889436909181</v>
      </c>
      <c r="I1459" s="18">
        <f t="shared" si="72"/>
        <v>60.497895303163872</v>
      </c>
      <c r="J1459" s="18">
        <f t="shared" si="73"/>
        <v>6.7895303163872711E-2</v>
      </c>
      <c r="K1459" s="96">
        <v>6271</v>
      </c>
      <c r="L1459" s="18">
        <f t="shared" si="74"/>
        <v>425.77144614064576</v>
      </c>
    </row>
    <row r="1460" spans="1:13" x14ac:dyDescent="0.2">
      <c r="A1460" s="12" t="s">
        <v>103</v>
      </c>
      <c r="B1460" s="21" t="s">
        <v>104</v>
      </c>
      <c r="C1460" s="26" t="s">
        <v>47</v>
      </c>
      <c r="D1460" s="27" t="s">
        <v>48</v>
      </c>
      <c r="E1460" s="28">
        <v>3327</v>
      </c>
      <c r="F1460" s="18">
        <v>66.489999999999995</v>
      </c>
      <c r="G1460" s="18">
        <v>66.420966408794783</v>
      </c>
      <c r="H1460" s="98">
        <v>0.13692889436909181</v>
      </c>
      <c r="I1460" s="18">
        <f t="shared" si="72"/>
        <v>66.557895303163875</v>
      </c>
      <c r="J1460" s="18">
        <f t="shared" si="73"/>
        <v>6.7895303163879817E-2</v>
      </c>
      <c r="K1460" s="96">
        <v>3537</v>
      </c>
      <c r="L1460" s="18">
        <f t="shared" si="74"/>
        <v>240.14568729064291</v>
      </c>
    </row>
    <row r="1461" spans="1:13" x14ac:dyDescent="0.2">
      <c r="A1461" s="12" t="s">
        <v>103</v>
      </c>
      <c r="B1461" s="21" t="s">
        <v>104</v>
      </c>
      <c r="C1461" s="26" t="s">
        <v>49</v>
      </c>
      <c r="D1461" s="27" t="s">
        <v>50</v>
      </c>
      <c r="E1461" s="28">
        <v>3329</v>
      </c>
      <c r="F1461" s="18">
        <v>70.8</v>
      </c>
      <c r="G1461" s="18">
        <v>70.730966408794785</v>
      </c>
      <c r="H1461" s="98">
        <v>0.13692889436909181</v>
      </c>
      <c r="I1461" s="18">
        <f t="shared" si="72"/>
        <v>70.867895303163877</v>
      </c>
      <c r="J1461" s="18">
        <f t="shared" si="73"/>
        <v>6.7895303163879817E-2</v>
      </c>
      <c r="K1461" s="96">
        <v>221</v>
      </c>
      <c r="L1461" s="18">
        <f t="shared" si="74"/>
        <v>15.004861999217439</v>
      </c>
    </row>
    <row r="1462" spans="1:13" x14ac:dyDescent="0.2">
      <c r="A1462" s="12" t="s">
        <v>103</v>
      </c>
      <c r="B1462" s="21" t="s">
        <v>104</v>
      </c>
      <c r="C1462" s="29" t="s">
        <v>51</v>
      </c>
      <c r="D1462" s="30" t="s">
        <v>52</v>
      </c>
      <c r="E1462" s="28">
        <v>3331</v>
      </c>
      <c r="F1462" s="18">
        <v>78.2</v>
      </c>
      <c r="G1462" s="18">
        <v>78.130966408794791</v>
      </c>
      <c r="H1462" s="98">
        <v>0.13692889436909181</v>
      </c>
      <c r="I1462" s="18">
        <f t="shared" si="72"/>
        <v>78.267895303163883</v>
      </c>
      <c r="J1462" s="18">
        <f t="shared" si="73"/>
        <v>6.7895303163879817E-2</v>
      </c>
      <c r="K1462" s="96">
        <v>343</v>
      </c>
      <c r="L1462" s="18">
        <f t="shared" si="74"/>
        <v>23.288088985210777</v>
      </c>
    </row>
    <row r="1463" spans="1:13" x14ac:dyDescent="0.2">
      <c r="A1463" s="12" t="s">
        <v>84</v>
      </c>
      <c r="B1463" s="21" t="s">
        <v>85</v>
      </c>
      <c r="C1463" s="26" t="s">
        <v>21</v>
      </c>
      <c r="D1463" s="27" t="s">
        <v>22</v>
      </c>
      <c r="E1463" s="28">
        <v>3301</v>
      </c>
      <c r="F1463" s="18">
        <v>139.29</v>
      </c>
      <c r="G1463" s="18">
        <v>135.63753479612132</v>
      </c>
      <c r="H1463" s="98">
        <v>0.47943820829311889</v>
      </c>
      <c r="I1463" s="18">
        <f t="shared" si="72"/>
        <v>136.11697300441443</v>
      </c>
      <c r="J1463" s="18">
        <f t="shared" si="73"/>
        <v>-3.173026995585559</v>
      </c>
      <c r="K1463" s="96">
        <v>0</v>
      </c>
      <c r="L1463" s="18">
        <f t="shared" si="74"/>
        <v>0</v>
      </c>
      <c r="M1463" s="40">
        <v>-83602.915279687935</v>
      </c>
    </row>
    <row r="1464" spans="1:13" x14ac:dyDescent="0.2">
      <c r="A1464" s="12" t="s">
        <v>84</v>
      </c>
      <c r="B1464" s="21" t="s">
        <v>85</v>
      </c>
      <c r="C1464" s="26" t="s">
        <v>23</v>
      </c>
      <c r="D1464" s="27" t="s">
        <v>24</v>
      </c>
      <c r="E1464" s="28">
        <v>3303</v>
      </c>
      <c r="F1464" s="18">
        <v>151.87</v>
      </c>
      <c r="G1464" s="18">
        <v>148.21753479612133</v>
      </c>
      <c r="H1464" s="98">
        <v>0.47943820829311889</v>
      </c>
      <c r="I1464" s="18">
        <f t="shared" si="72"/>
        <v>148.69697300441445</v>
      </c>
      <c r="J1464" s="18">
        <f t="shared" si="73"/>
        <v>-3.173026995585559</v>
      </c>
      <c r="K1464" s="96">
        <v>0</v>
      </c>
      <c r="L1464" s="18">
        <f t="shared" si="74"/>
        <v>0</v>
      </c>
    </row>
    <row r="1465" spans="1:13" x14ac:dyDescent="0.2">
      <c r="A1465" s="12" t="s">
        <v>84</v>
      </c>
      <c r="B1465" s="21" t="s">
        <v>85</v>
      </c>
      <c r="C1465" s="26" t="s">
        <v>25</v>
      </c>
      <c r="D1465" s="27" t="s">
        <v>26</v>
      </c>
      <c r="E1465" s="28">
        <v>3305</v>
      </c>
      <c r="F1465" s="18">
        <v>136.03</v>
      </c>
      <c r="G1465" s="18">
        <v>132.37753479612132</v>
      </c>
      <c r="H1465" s="98">
        <v>0.47943820829311889</v>
      </c>
      <c r="I1465" s="18">
        <f t="shared" si="72"/>
        <v>132.85697300441444</v>
      </c>
      <c r="J1465" s="18">
        <f t="shared" si="73"/>
        <v>-3.173026995585559</v>
      </c>
      <c r="K1465" s="96">
        <v>0</v>
      </c>
      <c r="L1465" s="18">
        <f t="shared" si="74"/>
        <v>0</v>
      </c>
    </row>
    <row r="1466" spans="1:13" x14ac:dyDescent="0.2">
      <c r="A1466" s="12" t="s">
        <v>84</v>
      </c>
      <c r="B1466" s="21" t="s">
        <v>85</v>
      </c>
      <c r="C1466" s="26" t="s">
        <v>27</v>
      </c>
      <c r="D1466" s="27" t="s">
        <v>28</v>
      </c>
      <c r="E1466" s="28">
        <v>3307</v>
      </c>
      <c r="F1466" s="18">
        <v>148.6</v>
      </c>
      <c r="G1466" s="18">
        <v>144.94753479612132</v>
      </c>
      <c r="H1466" s="98">
        <v>0.47943820829311889</v>
      </c>
      <c r="I1466" s="18">
        <f t="shared" si="72"/>
        <v>145.42697300441444</v>
      </c>
      <c r="J1466" s="18">
        <f t="shared" si="73"/>
        <v>-3.173026995585559</v>
      </c>
      <c r="K1466" s="96">
        <v>0</v>
      </c>
      <c r="L1466" s="18">
        <f t="shared" si="74"/>
        <v>0</v>
      </c>
    </row>
    <row r="1467" spans="1:13" x14ac:dyDescent="0.2">
      <c r="A1467" s="12" t="s">
        <v>84</v>
      </c>
      <c r="B1467" s="21" t="s">
        <v>85</v>
      </c>
      <c r="C1467" s="26" t="s">
        <v>29</v>
      </c>
      <c r="D1467" s="27" t="s">
        <v>30</v>
      </c>
      <c r="E1467" s="28">
        <v>3309</v>
      </c>
      <c r="F1467" s="18">
        <v>90.26</v>
      </c>
      <c r="G1467" s="18">
        <v>86.607534796121342</v>
      </c>
      <c r="H1467" s="98">
        <v>0.47943820829311889</v>
      </c>
      <c r="I1467" s="18">
        <f t="shared" si="72"/>
        <v>87.08697300441446</v>
      </c>
      <c r="J1467" s="18">
        <f t="shared" si="73"/>
        <v>-3.1730269955855448</v>
      </c>
      <c r="K1467" s="96">
        <v>2010</v>
      </c>
      <c r="L1467" s="18">
        <f t="shared" si="74"/>
        <v>-6377.7842611269452</v>
      </c>
    </row>
    <row r="1468" spans="1:13" x14ac:dyDescent="0.2">
      <c r="A1468" s="12" t="s">
        <v>84</v>
      </c>
      <c r="B1468" s="21" t="s">
        <v>85</v>
      </c>
      <c r="C1468" s="26" t="s">
        <v>31</v>
      </c>
      <c r="D1468" s="27" t="s">
        <v>32</v>
      </c>
      <c r="E1468" s="28">
        <v>3311</v>
      </c>
      <c r="F1468" s="18">
        <v>117.54</v>
      </c>
      <c r="G1468" s="18">
        <v>113.88753479612134</v>
      </c>
      <c r="H1468" s="98">
        <v>0.47943820829311889</v>
      </c>
      <c r="I1468" s="18">
        <f t="shared" si="72"/>
        <v>114.36697300441446</v>
      </c>
      <c r="J1468" s="18">
        <f t="shared" si="73"/>
        <v>-3.1730269955855448</v>
      </c>
      <c r="K1468" s="96">
        <v>0</v>
      </c>
      <c r="L1468" s="18">
        <f t="shared" si="74"/>
        <v>0</v>
      </c>
    </row>
    <row r="1469" spans="1:13" x14ac:dyDescent="0.2">
      <c r="A1469" s="12" t="s">
        <v>84</v>
      </c>
      <c r="B1469" s="21" t="s">
        <v>85</v>
      </c>
      <c r="C1469" s="26" t="s">
        <v>33</v>
      </c>
      <c r="D1469" s="27" t="s">
        <v>34</v>
      </c>
      <c r="E1469" s="28">
        <v>3313</v>
      </c>
      <c r="F1469" s="18">
        <v>125.39</v>
      </c>
      <c r="G1469" s="18">
        <v>121.73753479612134</v>
      </c>
      <c r="H1469" s="98">
        <v>0.47943820829311889</v>
      </c>
      <c r="I1469" s="18">
        <f t="shared" si="72"/>
        <v>122.21697300441446</v>
      </c>
      <c r="J1469" s="18">
        <f t="shared" si="73"/>
        <v>-3.1730269955855448</v>
      </c>
      <c r="K1469" s="96">
        <v>0</v>
      </c>
      <c r="L1469" s="18">
        <f t="shared" si="74"/>
        <v>0</v>
      </c>
    </row>
    <row r="1470" spans="1:13" x14ac:dyDescent="0.2">
      <c r="A1470" s="12" t="s">
        <v>84</v>
      </c>
      <c r="B1470" s="21" t="s">
        <v>85</v>
      </c>
      <c r="C1470" s="26" t="s">
        <v>35</v>
      </c>
      <c r="D1470" s="27" t="s">
        <v>36</v>
      </c>
      <c r="E1470" s="28">
        <v>3315</v>
      </c>
      <c r="F1470" s="18">
        <v>143.41</v>
      </c>
      <c r="G1470" s="18">
        <v>139.75753479612132</v>
      </c>
      <c r="H1470" s="98">
        <v>0.47943820829311889</v>
      </c>
      <c r="I1470" s="18">
        <f t="shared" si="72"/>
        <v>140.23697300441444</v>
      </c>
      <c r="J1470" s="18">
        <f t="shared" si="73"/>
        <v>-3.173026995585559</v>
      </c>
      <c r="K1470" s="96">
        <v>0</v>
      </c>
      <c r="L1470" s="18">
        <f t="shared" si="74"/>
        <v>0</v>
      </c>
    </row>
    <row r="1471" spans="1:13" x14ac:dyDescent="0.2">
      <c r="A1471" s="12" t="s">
        <v>84</v>
      </c>
      <c r="B1471" s="21" t="s">
        <v>85</v>
      </c>
      <c r="C1471" s="26" t="s">
        <v>37</v>
      </c>
      <c r="D1471" s="27" t="s">
        <v>38</v>
      </c>
      <c r="E1471" s="28">
        <v>3317</v>
      </c>
      <c r="F1471" s="18">
        <v>89.72</v>
      </c>
      <c r="G1471" s="18">
        <v>86.067534796121336</v>
      </c>
      <c r="H1471" s="98">
        <v>0.47943820829311889</v>
      </c>
      <c r="I1471" s="18">
        <f t="shared" si="72"/>
        <v>86.546973004414454</v>
      </c>
      <c r="J1471" s="18">
        <f t="shared" si="73"/>
        <v>-3.1730269955855448</v>
      </c>
      <c r="K1471" s="96">
        <v>0</v>
      </c>
      <c r="L1471" s="18">
        <f t="shared" si="74"/>
        <v>0</v>
      </c>
    </row>
    <row r="1472" spans="1:13" x14ac:dyDescent="0.2">
      <c r="A1472" s="12" t="s">
        <v>84</v>
      </c>
      <c r="B1472" s="21" t="s">
        <v>85</v>
      </c>
      <c r="C1472" s="26" t="s">
        <v>39</v>
      </c>
      <c r="D1472" s="27" t="s">
        <v>40</v>
      </c>
      <c r="E1472" s="28">
        <v>3319</v>
      </c>
      <c r="F1472" s="18">
        <v>109.08</v>
      </c>
      <c r="G1472" s="18">
        <v>105.42753479612134</v>
      </c>
      <c r="H1472" s="98">
        <v>0.47943820829311889</v>
      </c>
      <c r="I1472" s="18">
        <f t="shared" si="72"/>
        <v>105.90697300441445</v>
      </c>
      <c r="J1472" s="18">
        <f t="shared" si="73"/>
        <v>-3.1730269955855448</v>
      </c>
      <c r="K1472" s="96">
        <v>1789</v>
      </c>
      <c r="L1472" s="18">
        <f t="shared" si="74"/>
        <v>-5676.54529510254</v>
      </c>
    </row>
    <row r="1473" spans="1:13" x14ac:dyDescent="0.2">
      <c r="A1473" s="12" t="s">
        <v>84</v>
      </c>
      <c r="B1473" s="21" t="s">
        <v>85</v>
      </c>
      <c r="C1473" s="26" t="s">
        <v>41</v>
      </c>
      <c r="D1473" s="27" t="s">
        <v>42</v>
      </c>
      <c r="E1473" s="28">
        <v>3321</v>
      </c>
      <c r="F1473" s="18">
        <v>121.6</v>
      </c>
      <c r="G1473" s="18">
        <v>117.94753479612133</v>
      </c>
      <c r="H1473" s="98">
        <v>0.47943820829311889</v>
      </c>
      <c r="I1473" s="18">
        <f t="shared" si="72"/>
        <v>118.42697300441445</v>
      </c>
      <c r="J1473" s="18">
        <f t="shared" si="73"/>
        <v>-3.1730269955855448</v>
      </c>
      <c r="K1473" s="96">
        <v>0</v>
      </c>
      <c r="L1473" s="18">
        <f t="shared" si="74"/>
        <v>0</v>
      </c>
    </row>
    <row r="1474" spans="1:13" x14ac:dyDescent="0.2">
      <c r="A1474" s="12" t="s">
        <v>84</v>
      </c>
      <c r="B1474" s="21" t="s">
        <v>85</v>
      </c>
      <c r="C1474" s="26" t="s">
        <v>43</v>
      </c>
      <c r="D1474" s="27" t="s">
        <v>44</v>
      </c>
      <c r="E1474" s="28">
        <v>3323</v>
      </c>
      <c r="F1474" s="18">
        <v>75.849999999999994</v>
      </c>
      <c r="G1474" s="18">
        <v>72.197534796121332</v>
      </c>
      <c r="H1474" s="98">
        <v>0.47943820829311889</v>
      </c>
      <c r="I1474" s="18">
        <f t="shared" si="72"/>
        <v>72.67697300441445</v>
      </c>
      <c r="J1474" s="18">
        <f t="shared" si="73"/>
        <v>-3.1730269955855448</v>
      </c>
      <c r="K1474" s="96">
        <v>730</v>
      </c>
      <c r="L1474" s="18">
        <f t="shared" si="74"/>
        <v>-2316.3097067774479</v>
      </c>
    </row>
    <row r="1475" spans="1:13" x14ac:dyDescent="0.2">
      <c r="A1475" s="12" t="s">
        <v>84</v>
      </c>
      <c r="B1475" s="21" t="s">
        <v>85</v>
      </c>
      <c r="C1475" s="26" t="s">
        <v>45</v>
      </c>
      <c r="D1475" s="27" t="s">
        <v>46</v>
      </c>
      <c r="E1475" s="28">
        <v>3325</v>
      </c>
      <c r="F1475" s="18">
        <v>97.74</v>
      </c>
      <c r="G1475" s="18">
        <v>94.087534796121332</v>
      </c>
      <c r="H1475" s="98">
        <v>0.47943820829311889</v>
      </c>
      <c r="I1475" s="18">
        <f t="shared" si="72"/>
        <v>94.56697300441445</v>
      </c>
      <c r="J1475" s="18">
        <f t="shared" si="73"/>
        <v>-3.1730269955855448</v>
      </c>
      <c r="K1475" s="96">
        <v>20668</v>
      </c>
      <c r="L1475" s="18">
        <f t="shared" si="74"/>
        <v>-65580.121944762039</v>
      </c>
    </row>
    <row r="1476" spans="1:13" x14ac:dyDescent="0.2">
      <c r="A1476" s="12" t="s">
        <v>84</v>
      </c>
      <c r="B1476" s="21" t="s">
        <v>85</v>
      </c>
      <c r="C1476" s="26" t="s">
        <v>47</v>
      </c>
      <c r="D1476" s="27" t="s">
        <v>48</v>
      </c>
      <c r="E1476" s="28">
        <v>3327</v>
      </c>
      <c r="F1476" s="18">
        <v>109.08</v>
      </c>
      <c r="G1476" s="18">
        <v>105.42753479612134</v>
      </c>
      <c r="H1476" s="98">
        <v>0.47943820829311889</v>
      </c>
      <c r="I1476" s="18">
        <f t="shared" si="72"/>
        <v>105.90697300441445</v>
      </c>
      <c r="J1476" s="18">
        <f t="shared" si="73"/>
        <v>-3.1730269955855448</v>
      </c>
      <c r="K1476" s="96">
        <v>817</v>
      </c>
      <c r="L1476" s="18">
        <f t="shared" si="74"/>
        <v>-2592.3630553933899</v>
      </c>
    </row>
    <row r="1477" spans="1:13" x14ac:dyDescent="0.2">
      <c r="A1477" s="12" t="s">
        <v>84</v>
      </c>
      <c r="B1477" s="21" t="s">
        <v>85</v>
      </c>
      <c r="C1477" s="26" t="s">
        <v>49</v>
      </c>
      <c r="D1477" s="27" t="s">
        <v>50</v>
      </c>
      <c r="E1477" s="28">
        <v>3329</v>
      </c>
      <c r="F1477" s="18">
        <v>117.02</v>
      </c>
      <c r="G1477" s="18">
        <v>113.36753479612133</v>
      </c>
      <c r="H1477" s="98">
        <v>0.47943820829311889</v>
      </c>
      <c r="I1477" s="18">
        <f t="shared" si="72"/>
        <v>113.84697300441445</v>
      </c>
      <c r="J1477" s="18">
        <f t="shared" si="73"/>
        <v>-3.1730269955855448</v>
      </c>
      <c r="K1477" s="96">
        <v>334</v>
      </c>
      <c r="L1477" s="18">
        <f t="shared" si="74"/>
        <v>-1059.7910165255719</v>
      </c>
    </row>
    <row r="1478" spans="1:13" x14ac:dyDescent="0.2">
      <c r="A1478" s="12" t="s">
        <v>84</v>
      </c>
      <c r="B1478" s="21" t="s">
        <v>85</v>
      </c>
      <c r="C1478" s="29" t="s">
        <v>51</v>
      </c>
      <c r="D1478" s="30" t="s">
        <v>52</v>
      </c>
      <c r="E1478" s="28">
        <v>3331</v>
      </c>
      <c r="F1478" s="18">
        <v>130.79</v>
      </c>
      <c r="G1478" s="18">
        <v>127.13753479612134</v>
      </c>
      <c r="H1478" s="98">
        <v>0.47943820829311889</v>
      </c>
      <c r="I1478" s="18">
        <f t="shared" si="72"/>
        <v>127.61697300441446</v>
      </c>
      <c r="J1478" s="18">
        <f t="shared" si="73"/>
        <v>-3.1730269955855306</v>
      </c>
      <c r="K1478" s="96">
        <v>0</v>
      </c>
      <c r="L1478" s="18">
        <f t="shared" si="74"/>
        <v>0</v>
      </c>
    </row>
    <row r="1479" spans="1:13" x14ac:dyDescent="0.2">
      <c r="A1479" s="20" t="s">
        <v>180</v>
      </c>
      <c r="B1479" s="21" t="s">
        <v>181</v>
      </c>
      <c r="C1479" s="26" t="s">
        <v>21</v>
      </c>
      <c r="D1479" s="27" t="s">
        <v>22</v>
      </c>
      <c r="E1479" s="28">
        <v>3301</v>
      </c>
      <c r="F1479" s="18">
        <v>85.07</v>
      </c>
      <c r="G1479" s="18">
        <v>84.69</v>
      </c>
      <c r="H1479" s="98">
        <v>0</v>
      </c>
      <c r="I1479" s="18">
        <f t="shared" si="72"/>
        <v>84.69</v>
      </c>
      <c r="J1479" s="18">
        <f t="shared" si="73"/>
        <v>-0.37999999999999545</v>
      </c>
      <c r="K1479" s="96">
        <v>0</v>
      </c>
      <c r="L1479" s="18">
        <f t="shared" si="74"/>
        <v>0</v>
      </c>
      <c r="M1479" s="40">
        <v>-1774.2199999999932</v>
      </c>
    </row>
    <row r="1480" spans="1:13" x14ac:dyDescent="0.2">
      <c r="A1480" s="20" t="s">
        <v>180</v>
      </c>
      <c r="B1480" s="21" t="s">
        <v>181</v>
      </c>
      <c r="C1480" s="26" t="s">
        <v>23</v>
      </c>
      <c r="D1480" s="27" t="s">
        <v>24</v>
      </c>
      <c r="E1480" s="28">
        <v>3303</v>
      </c>
      <c r="F1480" s="18">
        <v>92.149999999999991</v>
      </c>
      <c r="G1480" s="18">
        <v>91.77</v>
      </c>
      <c r="H1480" s="98">
        <v>0</v>
      </c>
      <c r="I1480" s="18">
        <f t="shared" si="72"/>
        <v>91.77</v>
      </c>
      <c r="J1480" s="18">
        <f t="shared" si="73"/>
        <v>-0.37999999999999545</v>
      </c>
      <c r="K1480" s="96">
        <v>0</v>
      </c>
      <c r="L1480" s="18">
        <f t="shared" si="74"/>
        <v>0</v>
      </c>
    </row>
    <row r="1481" spans="1:13" x14ac:dyDescent="0.2">
      <c r="A1481" s="20" t="s">
        <v>180</v>
      </c>
      <c r="B1481" s="21" t="s">
        <v>181</v>
      </c>
      <c r="C1481" s="26" t="s">
        <v>25</v>
      </c>
      <c r="D1481" s="27" t="s">
        <v>26</v>
      </c>
      <c r="E1481" s="28">
        <v>3305</v>
      </c>
      <c r="F1481" s="18">
        <v>83.14</v>
      </c>
      <c r="G1481" s="18">
        <v>82.76</v>
      </c>
      <c r="H1481" s="98">
        <v>0</v>
      </c>
      <c r="I1481" s="18">
        <f t="shared" si="72"/>
        <v>82.76</v>
      </c>
      <c r="J1481" s="18">
        <f t="shared" si="73"/>
        <v>-0.37999999999999545</v>
      </c>
      <c r="K1481" s="96">
        <v>0</v>
      </c>
      <c r="L1481" s="18">
        <f t="shared" si="74"/>
        <v>0</v>
      </c>
    </row>
    <row r="1482" spans="1:13" x14ac:dyDescent="0.2">
      <c r="A1482" s="20" t="s">
        <v>180</v>
      </c>
      <c r="B1482" s="21" t="s">
        <v>181</v>
      </c>
      <c r="C1482" s="26" t="s">
        <v>27</v>
      </c>
      <c r="D1482" s="27" t="s">
        <v>28</v>
      </c>
      <c r="E1482" s="28">
        <v>3307</v>
      </c>
      <c r="F1482" s="18">
        <v>91.08</v>
      </c>
      <c r="G1482" s="18">
        <v>90.7</v>
      </c>
      <c r="H1482" s="98">
        <v>0</v>
      </c>
      <c r="I1482" s="18">
        <f t="shared" si="72"/>
        <v>90.7</v>
      </c>
      <c r="J1482" s="18">
        <f t="shared" si="73"/>
        <v>-0.37999999999999545</v>
      </c>
      <c r="K1482" s="96">
        <v>15</v>
      </c>
      <c r="L1482" s="18">
        <f t="shared" si="74"/>
        <v>-5.6999999999999318</v>
      </c>
    </row>
    <row r="1483" spans="1:13" x14ac:dyDescent="0.2">
      <c r="A1483" s="20" t="s">
        <v>180</v>
      </c>
      <c r="B1483" s="21" t="s">
        <v>181</v>
      </c>
      <c r="C1483" s="26" t="s">
        <v>29</v>
      </c>
      <c r="D1483" s="27" t="s">
        <v>30</v>
      </c>
      <c r="E1483" s="28">
        <v>3309</v>
      </c>
      <c r="F1483" s="18">
        <v>56.82</v>
      </c>
      <c r="G1483" s="18">
        <v>56.44</v>
      </c>
      <c r="H1483" s="98">
        <v>0</v>
      </c>
      <c r="I1483" s="18">
        <f t="shared" si="72"/>
        <v>56.44</v>
      </c>
      <c r="J1483" s="18">
        <f t="shared" si="73"/>
        <v>-0.38000000000000256</v>
      </c>
      <c r="K1483" s="96">
        <v>227</v>
      </c>
      <c r="L1483" s="18">
        <f t="shared" si="74"/>
        <v>-86.260000000000588</v>
      </c>
    </row>
    <row r="1484" spans="1:13" x14ac:dyDescent="0.2">
      <c r="A1484" s="20" t="s">
        <v>180</v>
      </c>
      <c r="B1484" s="21" t="s">
        <v>181</v>
      </c>
      <c r="C1484" s="26" t="s">
        <v>31</v>
      </c>
      <c r="D1484" s="27" t="s">
        <v>32</v>
      </c>
      <c r="E1484" s="28">
        <v>3311</v>
      </c>
      <c r="F1484" s="18">
        <v>72.209999999999994</v>
      </c>
      <c r="G1484" s="18">
        <v>71.83</v>
      </c>
      <c r="H1484" s="98">
        <v>0</v>
      </c>
      <c r="I1484" s="18">
        <f t="shared" si="72"/>
        <v>71.83</v>
      </c>
      <c r="J1484" s="18">
        <f t="shared" si="73"/>
        <v>-0.37999999999999545</v>
      </c>
      <c r="K1484" s="96">
        <v>0</v>
      </c>
      <c r="L1484" s="18">
        <f t="shared" si="74"/>
        <v>0</v>
      </c>
    </row>
    <row r="1485" spans="1:13" x14ac:dyDescent="0.2">
      <c r="A1485" s="20" t="s">
        <v>180</v>
      </c>
      <c r="B1485" s="21" t="s">
        <v>181</v>
      </c>
      <c r="C1485" s="26" t="s">
        <v>33</v>
      </c>
      <c r="D1485" s="27" t="s">
        <v>34</v>
      </c>
      <c r="E1485" s="28">
        <v>3313</v>
      </c>
      <c r="F1485" s="18">
        <v>76.759999999999991</v>
      </c>
      <c r="G1485" s="18">
        <v>76.38</v>
      </c>
      <c r="H1485" s="98">
        <v>0</v>
      </c>
      <c r="I1485" s="18">
        <f t="shared" si="72"/>
        <v>76.38</v>
      </c>
      <c r="J1485" s="18">
        <f t="shared" si="73"/>
        <v>-0.37999999999999545</v>
      </c>
      <c r="K1485" s="96">
        <v>0</v>
      </c>
      <c r="L1485" s="18">
        <f t="shared" si="74"/>
        <v>0</v>
      </c>
    </row>
    <row r="1486" spans="1:13" x14ac:dyDescent="0.2">
      <c r="A1486" s="20" t="s">
        <v>180</v>
      </c>
      <c r="B1486" s="21" t="s">
        <v>181</v>
      </c>
      <c r="C1486" s="26" t="s">
        <v>35</v>
      </c>
      <c r="D1486" s="27" t="s">
        <v>36</v>
      </c>
      <c r="E1486" s="28">
        <v>3315</v>
      </c>
      <c r="F1486" s="18">
        <v>87.259999999999991</v>
      </c>
      <c r="G1486" s="18">
        <v>86.88</v>
      </c>
      <c r="H1486" s="98">
        <v>0</v>
      </c>
      <c r="I1486" s="18">
        <f t="shared" si="72"/>
        <v>86.88</v>
      </c>
      <c r="J1486" s="18">
        <f t="shared" si="73"/>
        <v>-0.37999999999999545</v>
      </c>
      <c r="K1486" s="96">
        <v>0</v>
      </c>
      <c r="L1486" s="18">
        <f t="shared" si="74"/>
        <v>0</v>
      </c>
    </row>
    <row r="1487" spans="1:13" x14ac:dyDescent="0.2">
      <c r="A1487" s="20" t="s">
        <v>180</v>
      </c>
      <c r="B1487" s="21" t="s">
        <v>181</v>
      </c>
      <c r="C1487" s="26" t="s">
        <v>37</v>
      </c>
      <c r="D1487" s="27" t="s">
        <v>38</v>
      </c>
      <c r="E1487" s="28">
        <v>3317</v>
      </c>
      <c r="F1487" s="18">
        <v>56.39</v>
      </c>
      <c r="G1487" s="18">
        <v>56.01</v>
      </c>
      <c r="H1487" s="98">
        <v>0</v>
      </c>
      <c r="I1487" s="18">
        <f t="shared" si="72"/>
        <v>56.01</v>
      </c>
      <c r="J1487" s="18">
        <f t="shared" si="73"/>
        <v>-0.38000000000000256</v>
      </c>
      <c r="K1487" s="96">
        <v>0</v>
      </c>
      <c r="L1487" s="18">
        <f t="shared" si="74"/>
        <v>0</v>
      </c>
    </row>
    <row r="1488" spans="1:13" x14ac:dyDescent="0.2">
      <c r="A1488" s="20" t="s">
        <v>180</v>
      </c>
      <c r="B1488" s="21" t="s">
        <v>181</v>
      </c>
      <c r="C1488" s="26" t="s">
        <v>39</v>
      </c>
      <c r="D1488" s="27" t="s">
        <v>40</v>
      </c>
      <c r="E1488" s="28">
        <v>3319</v>
      </c>
      <c r="F1488" s="18">
        <v>67.25</v>
      </c>
      <c r="G1488" s="18">
        <v>66.87</v>
      </c>
      <c r="H1488" s="98">
        <v>0</v>
      </c>
      <c r="I1488" s="18">
        <f t="shared" si="72"/>
        <v>66.87</v>
      </c>
      <c r="J1488" s="18">
        <f t="shared" si="73"/>
        <v>-0.37999999999999545</v>
      </c>
      <c r="K1488" s="96">
        <v>11</v>
      </c>
      <c r="L1488" s="18">
        <f t="shared" si="74"/>
        <v>-4.17999999999995</v>
      </c>
    </row>
    <row r="1489" spans="1:13" x14ac:dyDescent="0.2">
      <c r="A1489" s="20" t="s">
        <v>180</v>
      </c>
      <c r="B1489" s="21" t="s">
        <v>181</v>
      </c>
      <c r="C1489" s="26" t="s">
        <v>41</v>
      </c>
      <c r="D1489" s="27" t="s">
        <v>42</v>
      </c>
      <c r="E1489" s="28">
        <v>3321</v>
      </c>
      <c r="F1489" s="18">
        <v>74.36999999999999</v>
      </c>
      <c r="G1489" s="18">
        <v>73.989999999999995</v>
      </c>
      <c r="H1489" s="98">
        <v>0</v>
      </c>
      <c r="I1489" s="18">
        <f t="shared" si="72"/>
        <v>73.989999999999995</v>
      </c>
      <c r="J1489" s="18">
        <f t="shared" si="73"/>
        <v>-0.37999999999999545</v>
      </c>
      <c r="K1489" s="96">
        <v>387</v>
      </c>
      <c r="L1489" s="18">
        <f t="shared" si="74"/>
        <v>-147.05999999999824</v>
      </c>
    </row>
    <row r="1490" spans="1:13" x14ac:dyDescent="0.2">
      <c r="A1490" s="20" t="s">
        <v>180</v>
      </c>
      <c r="B1490" s="21" t="s">
        <v>181</v>
      </c>
      <c r="C1490" s="26" t="s">
        <v>43</v>
      </c>
      <c r="D1490" s="27" t="s">
        <v>44</v>
      </c>
      <c r="E1490" s="28">
        <v>3323</v>
      </c>
      <c r="F1490" s="18">
        <v>48.27</v>
      </c>
      <c r="G1490" s="18">
        <v>47.89</v>
      </c>
      <c r="H1490" s="98">
        <v>0</v>
      </c>
      <c r="I1490" s="18">
        <f t="shared" si="72"/>
        <v>47.89</v>
      </c>
      <c r="J1490" s="18">
        <f t="shared" si="73"/>
        <v>-0.38000000000000256</v>
      </c>
      <c r="K1490" s="96">
        <v>0</v>
      </c>
      <c r="L1490" s="18">
        <f t="shared" si="74"/>
        <v>0</v>
      </c>
    </row>
    <row r="1491" spans="1:13" x14ac:dyDescent="0.2">
      <c r="A1491" s="20" t="s">
        <v>180</v>
      </c>
      <c r="B1491" s="21" t="s">
        <v>181</v>
      </c>
      <c r="C1491" s="26" t="s">
        <v>45</v>
      </c>
      <c r="D1491" s="27" t="s">
        <v>46</v>
      </c>
      <c r="E1491" s="28">
        <v>3325</v>
      </c>
      <c r="F1491" s="18">
        <v>60.85</v>
      </c>
      <c r="G1491" s="18">
        <v>60.47</v>
      </c>
      <c r="H1491" s="98">
        <v>0</v>
      </c>
      <c r="I1491" s="18">
        <f t="shared" si="72"/>
        <v>60.47</v>
      </c>
      <c r="J1491" s="18">
        <f t="shared" si="73"/>
        <v>-0.38000000000000256</v>
      </c>
      <c r="K1491" s="96">
        <v>1811</v>
      </c>
      <c r="L1491" s="18">
        <f t="shared" si="74"/>
        <v>-688.18000000000461</v>
      </c>
    </row>
    <row r="1492" spans="1:13" x14ac:dyDescent="0.2">
      <c r="A1492" s="20" t="s">
        <v>180</v>
      </c>
      <c r="B1492" s="21" t="s">
        <v>181</v>
      </c>
      <c r="C1492" s="26" t="s">
        <v>47</v>
      </c>
      <c r="D1492" s="27" t="s">
        <v>48</v>
      </c>
      <c r="E1492" s="28">
        <v>3327</v>
      </c>
      <c r="F1492" s="18">
        <v>67.25</v>
      </c>
      <c r="G1492" s="18">
        <v>66.87</v>
      </c>
      <c r="H1492" s="98">
        <v>0</v>
      </c>
      <c r="I1492" s="18">
        <f t="shared" si="72"/>
        <v>66.87</v>
      </c>
      <c r="J1492" s="18">
        <f t="shared" si="73"/>
        <v>-0.37999999999999545</v>
      </c>
      <c r="K1492" s="96">
        <v>2218</v>
      </c>
      <c r="L1492" s="18">
        <f t="shared" si="74"/>
        <v>-842.83999999998991</v>
      </c>
    </row>
    <row r="1493" spans="1:13" x14ac:dyDescent="0.2">
      <c r="A1493" s="20" t="s">
        <v>180</v>
      </c>
      <c r="B1493" s="21" t="s">
        <v>181</v>
      </c>
      <c r="C1493" s="26" t="s">
        <v>49</v>
      </c>
      <c r="D1493" s="27" t="s">
        <v>50</v>
      </c>
      <c r="E1493" s="28">
        <v>3329</v>
      </c>
      <c r="F1493" s="18">
        <v>71.789999999999992</v>
      </c>
      <c r="G1493" s="18">
        <v>71.41</v>
      </c>
      <c r="H1493" s="98">
        <v>0</v>
      </c>
      <c r="I1493" s="18">
        <f t="shared" si="72"/>
        <v>71.41</v>
      </c>
      <c r="J1493" s="18">
        <f t="shared" si="73"/>
        <v>-0.37999999999999545</v>
      </c>
      <c r="K1493" s="96">
        <v>0</v>
      </c>
      <c r="L1493" s="18">
        <f t="shared" si="74"/>
        <v>0</v>
      </c>
    </row>
    <row r="1494" spans="1:13" x14ac:dyDescent="0.2">
      <c r="A1494" s="20" t="s">
        <v>180</v>
      </c>
      <c r="B1494" s="21" t="s">
        <v>181</v>
      </c>
      <c r="C1494" s="29" t="s">
        <v>51</v>
      </c>
      <c r="D1494" s="30" t="s">
        <v>52</v>
      </c>
      <c r="E1494" s="28">
        <v>3331</v>
      </c>
      <c r="F1494" s="18">
        <v>79.47</v>
      </c>
      <c r="G1494" s="18">
        <v>79.09</v>
      </c>
      <c r="H1494" s="98">
        <v>0</v>
      </c>
      <c r="I1494" s="18">
        <f t="shared" si="72"/>
        <v>79.09</v>
      </c>
      <c r="J1494" s="18">
        <f t="shared" si="73"/>
        <v>-0.37999999999999545</v>
      </c>
      <c r="K1494" s="96">
        <v>0</v>
      </c>
      <c r="L1494" s="18">
        <f t="shared" si="74"/>
        <v>0</v>
      </c>
    </row>
    <row r="1495" spans="1:13" x14ac:dyDescent="0.2">
      <c r="A1495" s="20" t="s">
        <v>56</v>
      </c>
      <c r="B1495" s="21" t="s">
        <v>57</v>
      </c>
      <c r="C1495" s="26" t="s">
        <v>21</v>
      </c>
      <c r="D1495" s="27" t="s">
        <v>22</v>
      </c>
      <c r="E1495" s="28">
        <v>3301</v>
      </c>
      <c r="F1495" s="18">
        <v>139.29</v>
      </c>
      <c r="G1495" s="18">
        <v>137.60128780981972</v>
      </c>
      <c r="H1495" s="98">
        <v>1.9537406618381712</v>
      </c>
      <c r="I1495" s="18">
        <f t="shared" si="72"/>
        <v>139.55502847165789</v>
      </c>
      <c r="J1495" s="18">
        <f t="shared" si="73"/>
        <v>0.26502847165789944</v>
      </c>
      <c r="K1495" s="96">
        <v>0</v>
      </c>
      <c r="L1495" s="18">
        <f t="shared" si="74"/>
        <v>0</v>
      </c>
      <c r="M1495" s="40">
        <v>11333.677561979021</v>
      </c>
    </row>
    <row r="1496" spans="1:13" x14ac:dyDescent="0.2">
      <c r="A1496" s="20" t="s">
        <v>56</v>
      </c>
      <c r="B1496" s="21" t="s">
        <v>57</v>
      </c>
      <c r="C1496" s="26" t="s">
        <v>23</v>
      </c>
      <c r="D1496" s="27" t="s">
        <v>24</v>
      </c>
      <c r="E1496" s="28">
        <v>3303</v>
      </c>
      <c r="F1496" s="18">
        <v>151.87</v>
      </c>
      <c r="G1496" s="18">
        <v>150.18128780981974</v>
      </c>
      <c r="H1496" s="98">
        <v>1.9537406618381712</v>
      </c>
      <c r="I1496" s="18">
        <f t="shared" si="72"/>
        <v>152.1350284716579</v>
      </c>
      <c r="J1496" s="18">
        <f t="shared" si="73"/>
        <v>0.26502847165789944</v>
      </c>
      <c r="K1496" s="96">
        <v>0</v>
      </c>
      <c r="L1496" s="18">
        <f t="shared" si="74"/>
        <v>0</v>
      </c>
    </row>
    <row r="1497" spans="1:13" x14ac:dyDescent="0.2">
      <c r="A1497" s="20" t="s">
        <v>56</v>
      </c>
      <c r="B1497" s="21" t="s">
        <v>57</v>
      </c>
      <c r="C1497" s="26" t="s">
        <v>25</v>
      </c>
      <c r="D1497" s="27" t="s">
        <v>26</v>
      </c>
      <c r="E1497" s="28">
        <v>3305</v>
      </c>
      <c r="F1497" s="18">
        <v>136.03</v>
      </c>
      <c r="G1497" s="18">
        <v>134.34128780981973</v>
      </c>
      <c r="H1497" s="98">
        <v>1.9537406618381712</v>
      </c>
      <c r="I1497" s="18">
        <f t="shared" si="72"/>
        <v>136.2950284716579</v>
      </c>
      <c r="J1497" s="18">
        <f t="shared" si="73"/>
        <v>0.26502847165789944</v>
      </c>
      <c r="K1497" s="96">
        <v>0</v>
      </c>
      <c r="L1497" s="18">
        <f t="shared" si="74"/>
        <v>0</v>
      </c>
    </row>
    <row r="1498" spans="1:13" x14ac:dyDescent="0.2">
      <c r="A1498" s="20" t="s">
        <v>56</v>
      </c>
      <c r="B1498" s="21" t="s">
        <v>57</v>
      </c>
      <c r="C1498" s="26" t="s">
        <v>27</v>
      </c>
      <c r="D1498" s="27" t="s">
        <v>28</v>
      </c>
      <c r="E1498" s="28">
        <v>3307</v>
      </c>
      <c r="F1498" s="18">
        <v>148.6</v>
      </c>
      <c r="G1498" s="18">
        <v>146.91128780981973</v>
      </c>
      <c r="H1498" s="98">
        <v>1.9537406618381712</v>
      </c>
      <c r="I1498" s="18">
        <f t="shared" si="72"/>
        <v>148.86502847165789</v>
      </c>
      <c r="J1498" s="18">
        <f t="shared" si="73"/>
        <v>0.26502847165789944</v>
      </c>
      <c r="K1498" s="96">
        <v>0</v>
      </c>
      <c r="L1498" s="18">
        <f t="shared" si="74"/>
        <v>0</v>
      </c>
    </row>
    <row r="1499" spans="1:13" x14ac:dyDescent="0.2">
      <c r="A1499" s="20" t="s">
        <v>56</v>
      </c>
      <c r="B1499" s="21" t="s">
        <v>57</v>
      </c>
      <c r="C1499" s="26" t="s">
        <v>29</v>
      </c>
      <c r="D1499" s="27" t="s">
        <v>30</v>
      </c>
      <c r="E1499" s="28">
        <v>3309</v>
      </c>
      <c r="F1499" s="18">
        <v>90.26</v>
      </c>
      <c r="G1499" s="18">
        <v>88.571287809819751</v>
      </c>
      <c r="H1499" s="98">
        <v>1.9537406618381712</v>
      </c>
      <c r="I1499" s="18">
        <f t="shared" si="72"/>
        <v>90.525028471657919</v>
      </c>
      <c r="J1499" s="18">
        <f t="shared" si="73"/>
        <v>0.26502847165791366</v>
      </c>
      <c r="K1499" s="96">
        <v>920</v>
      </c>
      <c r="L1499" s="18">
        <f t="shared" si="74"/>
        <v>243.82619392528056</v>
      </c>
    </row>
    <row r="1500" spans="1:13" x14ac:dyDescent="0.2">
      <c r="A1500" s="20" t="s">
        <v>56</v>
      </c>
      <c r="B1500" s="21" t="s">
        <v>57</v>
      </c>
      <c r="C1500" s="26" t="s">
        <v>31</v>
      </c>
      <c r="D1500" s="27" t="s">
        <v>32</v>
      </c>
      <c r="E1500" s="28">
        <v>3311</v>
      </c>
      <c r="F1500" s="18">
        <v>117.54</v>
      </c>
      <c r="G1500" s="18">
        <v>115.85128780981975</v>
      </c>
      <c r="H1500" s="98">
        <v>1.9537406618381712</v>
      </c>
      <c r="I1500" s="18">
        <f t="shared" si="72"/>
        <v>117.80502847165792</v>
      </c>
      <c r="J1500" s="18">
        <f t="shared" si="73"/>
        <v>0.26502847165791366</v>
      </c>
      <c r="K1500" s="96">
        <v>155</v>
      </c>
      <c r="L1500" s="18">
        <f t="shared" si="74"/>
        <v>41.079413106976617</v>
      </c>
    </row>
    <row r="1501" spans="1:13" x14ac:dyDescent="0.2">
      <c r="A1501" s="20" t="s">
        <v>56</v>
      </c>
      <c r="B1501" s="21" t="s">
        <v>57</v>
      </c>
      <c r="C1501" s="26" t="s">
        <v>33</v>
      </c>
      <c r="D1501" s="27" t="s">
        <v>34</v>
      </c>
      <c r="E1501" s="28">
        <v>3313</v>
      </c>
      <c r="F1501" s="18">
        <v>125.39</v>
      </c>
      <c r="G1501" s="18">
        <v>123.70128780981975</v>
      </c>
      <c r="H1501" s="98">
        <v>1.9537406618381712</v>
      </c>
      <c r="I1501" s="18">
        <f t="shared" si="72"/>
        <v>125.65502847165791</v>
      </c>
      <c r="J1501" s="18">
        <f t="shared" si="73"/>
        <v>0.26502847165791366</v>
      </c>
      <c r="K1501" s="96">
        <v>0</v>
      </c>
      <c r="L1501" s="18">
        <f t="shared" si="74"/>
        <v>0</v>
      </c>
    </row>
    <row r="1502" spans="1:13" x14ac:dyDescent="0.2">
      <c r="A1502" s="20" t="s">
        <v>56</v>
      </c>
      <c r="B1502" s="21" t="s">
        <v>57</v>
      </c>
      <c r="C1502" s="26" t="s">
        <v>35</v>
      </c>
      <c r="D1502" s="27" t="s">
        <v>36</v>
      </c>
      <c r="E1502" s="28">
        <v>3315</v>
      </c>
      <c r="F1502" s="18">
        <v>143.41</v>
      </c>
      <c r="G1502" s="18">
        <v>141.72128780981973</v>
      </c>
      <c r="H1502" s="98">
        <v>1.9537406618381712</v>
      </c>
      <c r="I1502" s="18">
        <f t="shared" si="72"/>
        <v>143.6750284716579</v>
      </c>
      <c r="J1502" s="18">
        <f t="shared" si="73"/>
        <v>0.26502847165789944</v>
      </c>
      <c r="K1502" s="96">
        <v>0</v>
      </c>
      <c r="L1502" s="18">
        <f t="shared" si="74"/>
        <v>0</v>
      </c>
    </row>
    <row r="1503" spans="1:13" x14ac:dyDescent="0.2">
      <c r="A1503" s="20" t="s">
        <v>56</v>
      </c>
      <c r="B1503" s="21" t="s">
        <v>57</v>
      </c>
      <c r="C1503" s="26" t="s">
        <v>37</v>
      </c>
      <c r="D1503" s="27" t="s">
        <v>38</v>
      </c>
      <c r="E1503" s="28">
        <v>3317</v>
      </c>
      <c r="F1503" s="18">
        <v>89.72</v>
      </c>
      <c r="G1503" s="18">
        <v>88.031287809819744</v>
      </c>
      <c r="H1503" s="98">
        <v>1.9537406618381712</v>
      </c>
      <c r="I1503" s="18">
        <f t="shared" si="72"/>
        <v>89.985028471657913</v>
      </c>
      <c r="J1503" s="18">
        <f t="shared" si="73"/>
        <v>0.26502847165791366</v>
      </c>
      <c r="K1503" s="96">
        <v>0</v>
      </c>
      <c r="L1503" s="18">
        <f t="shared" si="74"/>
        <v>0</v>
      </c>
    </row>
    <row r="1504" spans="1:13" x14ac:dyDescent="0.2">
      <c r="A1504" s="20" t="s">
        <v>56</v>
      </c>
      <c r="B1504" s="21" t="s">
        <v>57</v>
      </c>
      <c r="C1504" s="26" t="s">
        <v>39</v>
      </c>
      <c r="D1504" s="27" t="s">
        <v>40</v>
      </c>
      <c r="E1504" s="28">
        <v>3319</v>
      </c>
      <c r="F1504" s="18">
        <v>109.08</v>
      </c>
      <c r="G1504" s="18">
        <v>107.39128780981974</v>
      </c>
      <c r="H1504" s="98">
        <v>1.9537406618381712</v>
      </c>
      <c r="I1504" s="18">
        <f t="shared" si="72"/>
        <v>109.34502847165791</v>
      </c>
      <c r="J1504" s="18">
        <f t="shared" si="73"/>
        <v>0.26502847165791366</v>
      </c>
      <c r="K1504" s="96">
        <v>7</v>
      </c>
      <c r="L1504" s="18">
        <f t="shared" si="74"/>
        <v>1.8551993016053956</v>
      </c>
    </row>
    <row r="1505" spans="1:13" x14ac:dyDescent="0.2">
      <c r="A1505" s="20" t="s">
        <v>56</v>
      </c>
      <c r="B1505" s="21" t="s">
        <v>57</v>
      </c>
      <c r="C1505" s="26" t="s">
        <v>41</v>
      </c>
      <c r="D1505" s="27" t="s">
        <v>42</v>
      </c>
      <c r="E1505" s="28">
        <v>3321</v>
      </c>
      <c r="F1505" s="18">
        <v>121.6</v>
      </c>
      <c r="G1505" s="18">
        <v>119.91128780981974</v>
      </c>
      <c r="H1505" s="98">
        <v>1.9537406618381712</v>
      </c>
      <c r="I1505" s="18">
        <f t="shared" si="72"/>
        <v>121.86502847165791</v>
      </c>
      <c r="J1505" s="18">
        <f t="shared" si="73"/>
        <v>0.26502847165791366</v>
      </c>
      <c r="K1505" s="96">
        <v>62</v>
      </c>
      <c r="L1505" s="18">
        <f t="shared" si="74"/>
        <v>16.431765242790647</v>
      </c>
    </row>
    <row r="1506" spans="1:13" x14ac:dyDescent="0.2">
      <c r="A1506" s="20" t="s">
        <v>56</v>
      </c>
      <c r="B1506" s="21" t="s">
        <v>57</v>
      </c>
      <c r="C1506" s="26" t="s">
        <v>43</v>
      </c>
      <c r="D1506" s="27" t="s">
        <v>44</v>
      </c>
      <c r="E1506" s="28">
        <v>3323</v>
      </c>
      <c r="F1506" s="18">
        <v>75.849999999999994</v>
      </c>
      <c r="G1506" s="18">
        <v>74.16128780981974</v>
      </c>
      <c r="H1506" s="98">
        <v>1.9537406618381712</v>
      </c>
      <c r="I1506" s="18">
        <f t="shared" si="72"/>
        <v>76.115028471657908</v>
      </c>
      <c r="J1506" s="18">
        <f t="shared" si="73"/>
        <v>0.26502847165791366</v>
      </c>
      <c r="K1506" s="96">
        <v>0</v>
      </c>
      <c r="L1506" s="18">
        <f t="shared" si="74"/>
        <v>0</v>
      </c>
    </row>
    <row r="1507" spans="1:13" x14ac:dyDescent="0.2">
      <c r="A1507" s="20" t="s">
        <v>56</v>
      </c>
      <c r="B1507" s="21" t="s">
        <v>57</v>
      </c>
      <c r="C1507" s="26" t="s">
        <v>45</v>
      </c>
      <c r="D1507" s="27" t="s">
        <v>46</v>
      </c>
      <c r="E1507" s="28">
        <v>3325</v>
      </c>
      <c r="F1507" s="18">
        <v>97.74</v>
      </c>
      <c r="G1507" s="18">
        <v>96.05128780981974</v>
      </c>
      <c r="H1507" s="98">
        <v>1.9537406618381712</v>
      </c>
      <c r="I1507" s="18">
        <f t="shared" si="72"/>
        <v>98.005028471657909</v>
      </c>
      <c r="J1507" s="18">
        <f t="shared" si="73"/>
        <v>0.26502847165791366</v>
      </c>
      <c r="K1507" s="96">
        <v>28547</v>
      </c>
      <c r="L1507" s="18">
        <f t="shared" si="74"/>
        <v>7565.7677804184614</v>
      </c>
    </row>
    <row r="1508" spans="1:13" x14ac:dyDescent="0.2">
      <c r="A1508" s="20" t="s">
        <v>56</v>
      </c>
      <c r="B1508" s="21" t="s">
        <v>57</v>
      </c>
      <c r="C1508" s="26" t="s">
        <v>47</v>
      </c>
      <c r="D1508" s="27" t="s">
        <v>48</v>
      </c>
      <c r="E1508" s="28">
        <v>3327</v>
      </c>
      <c r="F1508" s="18">
        <v>109.08</v>
      </c>
      <c r="G1508" s="18">
        <v>107.39128780981974</v>
      </c>
      <c r="H1508" s="98">
        <v>1.9537406618381712</v>
      </c>
      <c r="I1508" s="18">
        <f t="shared" si="72"/>
        <v>109.34502847165791</v>
      </c>
      <c r="J1508" s="18">
        <f t="shared" si="73"/>
        <v>0.26502847165791366</v>
      </c>
      <c r="K1508" s="96">
        <v>13073</v>
      </c>
      <c r="L1508" s="18">
        <f t="shared" si="74"/>
        <v>3464.7172099839054</v>
      </c>
    </row>
    <row r="1509" spans="1:13" x14ac:dyDescent="0.2">
      <c r="A1509" s="20" t="s">
        <v>56</v>
      </c>
      <c r="B1509" s="21" t="s">
        <v>57</v>
      </c>
      <c r="C1509" s="26" t="s">
        <v>49</v>
      </c>
      <c r="D1509" s="27" t="s">
        <v>50</v>
      </c>
      <c r="E1509" s="28">
        <v>3329</v>
      </c>
      <c r="F1509" s="18">
        <v>117.02</v>
      </c>
      <c r="G1509" s="18">
        <v>115.33128780981974</v>
      </c>
      <c r="H1509" s="98">
        <v>1.9537406618381712</v>
      </c>
      <c r="I1509" s="18">
        <f t="shared" si="72"/>
        <v>117.28502847165791</v>
      </c>
      <c r="J1509" s="18">
        <f t="shared" si="73"/>
        <v>0.26502847165791366</v>
      </c>
      <c r="K1509" s="96">
        <v>0</v>
      </c>
      <c r="L1509" s="18">
        <f t="shared" si="74"/>
        <v>0</v>
      </c>
    </row>
    <row r="1510" spans="1:13" x14ac:dyDescent="0.2">
      <c r="A1510" s="20" t="s">
        <v>56</v>
      </c>
      <c r="B1510" s="21" t="s">
        <v>57</v>
      </c>
      <c r="C1510" s="29" t="s">
        <v>51</v>
      </c>
      <c r="D1510" s="30" t="s">
        <v>52</v>
      </c>
      <c r="E1510" s="28">
        <v>3331</v>
      </c>
      <c r="F1510" s="18">
        <v>130.79</v>
      </c>
      <c r="G1510" s="18">
        <v>129.10128780981975</v>
      </c>
      <c r="H1510" s="98">
        <v>1.9537406618381712</v>
      </c>
      <c r="I1510" s="18">
        <f t="shared" si="72"/>
        <v>131.05502847165792</v>
      </c>
      <c r="J1510" s="18">
        <f t="shared" si="73"/>
        <v>0.26502847165792787</v>
      </c>
      <c r="K1510" s="96">
        <v>0</v>
      </c>
      <c r="L1510" s="18">
        <f t="shared" si="74"/>
        <v>0</v>
      </c>
    </row>
    <row r="1511" spans="1:13" x14ac:dyDescent="0.2">
      <c r="A1511" s="20" t="s">
        <v>98</v>
      </c>
      <c r="B1511" s="21" t="s">
        <v>99</v>
      </c>
      <c r="C1511" s="26" t="s">
        <v>21</v>
      </c>
      <c r="D1511" s="27" t="s">
        <v>22</v>
      </c>
      <c r="E1511" s="28">
        <v>3301</v>
      </c>
      <c r="F1511" s="18">
        <v>85.07</v>
      </c>
      <c r="G1511" s="18">
        <v>84.969917085032947</v>
      </c>
      <c r="H1511" s="98">
        <v>0.25352774130006617</v>
      </c>
      <c r="I1511" s="18">
        <f t="shared" ref="I1511:I1574" si="75">+G1511+H1511</f>
        <v>85.223444826333008</v>
      </c>
      <c r="J1511" s="18">
        <f t="shared" ref="J1511:J1574" si="76">+I1511-F1511</f>
        <v>0.15344482633301482</v>
      </c>
      <c r="K1511" s="96">
        <v>156</v>
      </c>
      <c r="L1511" s="18">
        <f t="shared" ref="L1511:L1574" si="77">+J1511*K1511</f>
        <v>23.937392907950311</v>
      </c>
      <c r="M1511" s="40">
        <v>1313.7946030632731</v>
      </c>
    </row>
    <row r="1512" spans="1:13" x14ac:dyDescent="0.2">
      <c r="A1512" s="20" t="s">
        <v>98</v>
      </c>
      <c r="B1512" s="21" t="s">
        <v>99</v>
      </c>
      <c r="C1512" s="26" t="s">
        <v>23</v>
      </c>
      <c r="D1512" s="27" t="s">
        <v>24</v>
      </c>
      <c r="E1512" s="28">
        <v>3303</v>
      </c>
      <c r="F1512" s="18">
        <v>92.149999999999991</v>
      </c>
      <c r="G1512" s="18">
        <v>92.049917085032945</v>
      </c>
      <c r="H1512" s="98">
        <v>0.25352774130006617</v>
      </c>
      <c r="I1512" s="18">
        <f t="shared" si="75"/>
        <v>92.303444826333006</v>
      </c>
      <c r="J1512" s="18">
        <f t="shared" si="76"/>
        <v>0.15344482633301482</v>
      </c>
      <c r="K1512" s="96">
        <v>0</v>
      </c>
      <c r="L1512" s="18">
        <f t="shared" si="77"/>
        <v>0</v>
      </c>
    </row>
    <row r="1513" spans="1:13" x14ac:dyDescent="0.2">
      <c r="A1513" s="20" t="s">
        <v>98</v>
      </c>
      <c r="B1513" s="21" t="s">
        <v>99</v>
      </c>
      <c r="C1513" s="26" t="s">
        <v>25</v>
      </c>
      <c r="D1513" s="27" t="s">
        <v>26</v>
      </c>
      <c r="E1513" s="28">
        <v>3305</v>
      </c>
      <c r="F1513" s="18">
        <v>83.14</v>
      </c>
      <c r="G1513" s="18">
        <v>83.039917085032954</v>
      </c>
      <c r="H1513" s="98">
        <v>0.25352774130006617</v>
      </c>
      <c r="I1513" s="18">
        <f t="shared" si="75"/>
        <v>83.293444826333015</v>
      </c>
      <c r="J1513" s="18">
        <f t="shared" si="76"/>
        <v>0.15344482633301482</v>
      </c>
      <c r="K1513" s="96">
        <v>0</v>
      </c>
      <c r="L1513" s="18">
        <f t="shared" si="77"/>
        <v>0</v>
      </c>
    </row>
    <row r="1514" spans="1:13" x14ac:dyDescent="0.2">
      <c r="A1514" s="20" t="s">
        <v>98</v>
      </c>
      <c r="B1514" s="21" t="s">
        <v>99</v>
      </c>
      <c r="C1514" s="26" t="s">
        <v>27</v>
      </c>
      <c r="D1514" s="27" t="s">
        <v>28</v>
      </c>
      <c r="E1514" s="28">
        <v>3307</v>
      </c>
      <c r="F1514" s="18">
        <v>91.08</v>
      </c>
      <c r="G1514" s="18">
        <v>90.979917085032952</v>
      </c>
      <c r="H1514" s="98">
        <v>0.25352774130006617</v>
      </c>
      <c r="I1514" s="18">
        <f t="shared" si="75"/>
        <v>91.233444826333013</v>
      </c>
      <c r="J1514" s="18">
        <f t="shared" si="76"/>
        <v>0.15344482633301482</v>
      </c>
      <c r="K1514" s="96">
        <v>0</v>
      </c>
      <c r="L1514" s="18">
        <f t="shared" si="77"/>
        <v>0</v>
      </c>
    </row>
    <row r="1515" spans="1:13" x14ac:dyDescent="0.2">
      <c r="A1515" s="20" t="s">
        <v>98</v>
      </c>
      <c r="B1515" s="21" t="s">
        <v>99</v>
      </c>
      <c r="C1515" s="26" t="s">
        <v>29</v>
      </c>
      <c r="D1515" s="27" t="s">
        <v>30</v>
      </c>
      <c r="E1515" s="28">
        <v>3309</v>
      </c>
      <c r="F1515" s="18">
        <v>56.82</v>
      </c>
      <c r="G1515" s="18">
        <v>56.719917085032947</v>
      </c>
      <c r="H1515" s="98">
        <v>0.25352774130006617</v>
      </c>
      <c r="I1515" s="18">
        <f t="shared" si="75"/>
        <v>56.973444826333015</v>
      </c>
      <c r="J1515" s="18">
        <f t="shared" si="76"/>
        <v>0.15344482633301482</v>
      </c>
      <c r="K1515" s="96">
        <v>650</v>
      </c>
      <c r="L1515" s="18">
        <f t="shared" si="77"/>
        <v>99.739137116459631</v>
      </c>
    </row>
    <row r="1516" spans="1:13" x14ac:dyDescent="0.2">
      <c r="A1516" s="20" t="s">
        <v>98</v>
      </c>
      <c r="B1516" s="21" t="s">
        <v>99</v>
      </c>
      <c r="C1516" s="26" t="s">
        <v>31</v>
      </c>
      <c r="D1516" s="27" t="s">
        <v>32</v>
      </c>
      <c r="E1516" s="28">
        <v>3311</v>
      </c>
      <c r="F1516" s="18">
        <v>72.209999999999994</v>
      </c>
      <c r="G1516" s="18">
        <v>72.109917085032947</v>
      </c>
      <c r="H1516" s="98">
        <v>0.25352774130006617</v>
      </c>
      <c r="I1516" s="18">
        <f t="shared" si="75"/>
        <v>72.363444826333009</v>
      </c>
      <c r="J1516" s="18">
        <f t="shared" si="76"/>
        <v>0.15344482633301482</v>
      </c>
      <c r="K1516" s="96">
        <v>827</v>
      </c>
      <c r="L1516" s="18">
        <f t="shared" si="77"/>
        <v>126.89887137740325</v>
      </c>
    </row>
    <row r="1517" spans="1:13" x14ac:dyDescent="0.2">
      <c r="A1517" s="20" t="s">
        <v>98</v>
      </c>
      <c r="B1517" s="21" t="s">
        <v>99</v>
      </c>
      <c r="C1517" s="26" t="s">
        <v>33</v>
      </c>
      <c r="D1517" s="27" t="s">
        <v>34</v>
      </c>
      <c r="E1517" s="28">
        <v>3313</v>
      </c>
      <c r="F1517" s="18">
        <v>76.759999999999991</v>
      </c>
      <c r="G1517" s="18">
        <v>76.659917085032944</v>
      </c>
      <c r="H1517" s="98">
        <v>0.25352774130006617</v>
      </c>
      <c r="I1517" s="18">
        <f t="shared" si="75"/>
        <v>76.913444826333006</v>
      </c>
      <c r="J1517" s="18">
        <f t="shared" si="76"/>
        <v>0.15344482633301482</v>
      </c>
      <c r="K1517" s="96">
        <v>192</v>
      </c>
      <c r="L1517" s="18">
        <f t="shared" si="77"/>
        <v>29.461406655938845</v>
      </c>
    </row>
    <row r="1518" spans="1:13" x14ac:dyDescent="0.2">
      <c r="A1518" s="20" t="s">
        <v>98</v>
      </c>
      <c r="B1518" s="21" t="s">
        <v>99</v>
      </c>
      <c r="C1518" s="26" t="s">
        <v>35</v>
      </c>
      <c r="D1518" s="27" t="s">
        <v>36</v>
      </c>
      <c r="E1518" s="28">
        <v>3315</v>
      </c>
      <c r="F1518" s="18">
        <v>87.259999999999991</v>
      </c>
      <c r="G1518" s="18">
        <v>87.159917085032944</v>
      </c>
      <c r="H1518" s="98">
        <v>0.25352774130006617</v>
      </c>
      <c r="I1518" s="18">
        <f t="shared" si="75"/>
        <v>87.413444826333006</v>
      </c>
      <c r="J1518" s="18">
        <f t="shared" si="76"/>
        <v>0.15344482633301482</v>
      </c>
      <c r="K1518" s="96">
        <v>0</v>
      </c>
      <c r="L1518" s="18">
        <f t="shared" si="77"/>
        <v>0</v>
      </c>
    </row>
    <row r="1519" spans="1:13" x14ac:dyDescent="0.2">
      <c r="A1519" s="20" t="s">
        <v>98</v>
      </c>
      <c r="B1519" s="21" t="s">
        <v>99</v>
      </c>
      <c r="C1519" s="26" t="s">
        <v>37</v>
      </c>
      <c r="D1519" s="27" t="s">
        <v>38</v>
      </c>
      <c r="E1519" s="28">
        <v>3317</v>
      </c>
      <c r="F1519" s="18">
        <v>56.39</v>
      </c>
      <c r="G1519" s="18">
        <v>56.289917085032947</v>
      </c>
      <c r="H1519" s="98">
        <v>0.25352774130006617</v>
      </c>
      <c r="I1519" s="18">
        <f t="shared" si="75"/>
        <v>56.543444826333015</v>
      </c>
      <c r="J1519" s="18">
        <f t="shared" si="76"/>
        <v>0.15344482633301482</v>
      </c>
      <c r="K1519" s="96">
        <v>0</v>
      </c>
      <c r="L1519" s="18">
        <f t="shared" si="77"/>
        <v>0</v>
      </c>
    </row>
    <row r="1520" spans="1:13" x14ac:dyDescent="0.2">
      <c r="A1520" s="20" t="s">
        <v>98</v>
      </c>
      <c r="B1520" s="21" t="s">
        <v>99</v>
      </c>
      <c r="C1520" s="26" t="s">
        <v>39</v>
      </c>
      <c r="D1520" s="27" t="s">
        <v>40</v>
      </c>
      <c r="E1520" s="28">
        <v>3319</v>
      </c>
      <c r="F1520" s="18">
        <v>67.25</v>
      </c>
      <c r="G1520" s="18">
        <v>67.149917085032953</v>
      </c>
      <c r="H1520" s="98">
        <v>0.25352774130006617</v>
      </c>
      <c r="I1520" s="18">
        <f t="shared" si="75"/>
        <v>67.403444826333015</v>
      </c>
      <c r="J1520" s="18">
        <f t="shared" si="76"/>
        <v>0.15344482633301482</v>
      </c>
      <c r="K1520" s="96">
        <v>2703</v>
      </c>
      <c r="L1520" s="18">
        <f t="shared" si="77"/>
        <v>414.76136557813902</v>
      </c>
    </row>
    <row r="1521" spans="1:13" x14ac:dyDescent="0.2">
      <c r="A1521" s="20" t="s">
        <v>98</v>
      </c>
      <c r="B1521" s="21" t="s">
        <v>99</v>
      </c>
      <c r="C1521" s="26" t="s">
        <v>41</v>
      </c>
      <c r="D1521" s="27" t="s">
        <v>42</v>
      </c>
      <c r="E1521" s="28">
        <v>3321</v>
      </c>
      <c r="F1521" s="18">
        <v>74.36999999999999</v>
      </c>
      <c r="G1521" s="18">
        <v>74.269917085032944</v>
      </c>
      <c r="H1521" s="98">
        <v>0.25352774130006617</v>
      </c>
      <c r="I1521" s="18">
        <f t="shared" si="75"/>
        <v>74.523444826333005</v>
      </c>
      <c r="J1521" s="18">
        <f t="shared" si="76"/>
        <v>0.15344482633301482</v>
      </c>
      <c r="K1521" s="96">
        <v>538</v>
      </c>
      <c r="L1521" s="18">
        <f t="shared" si="77"/>
        <v>82.553316567161971</v>
      </c>
    </row>
    <row r="1522" spans="1:13" x14ac:dyDescent="0.2">
      <c r="A1522" s="20" t="s">
        <v>98</v>
      </c>
      <c r="B1522" s="21" t="s">
        <v>99</v>
      </c>
      <c r="C1522" s="26" t="s">
        <v>43</v>
      </c>
      <c r="D1522" s="27" t="s">
        <v>44</v>
      </c>
      <c r="E1522" s="28">
        <v>3323</v>
      </c>
      <c r="F1522" s="18">
        <v>48.27</v>
      </c>
      <c r="G1522" s="18">
        <v>48.169917085032949</v>
      </c>
      <c r="H1522" s="98">
        <v>0.25352774130006617</v>
      </c>
      <c r="I1522" s="18">
        <f t="shared" si="75"/>
        <v>48.423444826333018</v>
      </c>
      <c r="J1522" s="18">
        <f t="shared" si="76"/>
        <v>0.15344482633301482</v>
      </c>
      <c r="K1522" s="96">
        <v>0</v>
      </c>
      <c r="L1522" s="18">
        <f t="shared" si="77"/>
        <v>0</v>
      </c>
    </row>
    <row r="1523" spans="1:13" x14ac:dyDescent="0.2">
      <c r="A1523" s="20" t="s">
        <v>98</v>
      </c>
      <c r="B1523" s="21" t="s">
        <v>99</v>
      </c>
      <c r="C1523" s="26" t="s">
        <v>45</v>
      </c>
      <c r="D1523" s="27" t="s">
        <v>46</v>
      </c>
      <c r="E1523" s="28">
        <v>3325</v>
      </c>
      <c r="F1523" s="18">
        <v>60.85</v>
      </c>
      <c r="G1523" s="18">
        <v>60.749917085032948</v>
      </c>
      <c r="H1523" s="98">
        <v>0.25352774130006617</v>
      </c>
      <c r="I1523" s="18">
        <f t="shared" si="75"/>
        <v>61.003444826333016</v>
      </c>
      <c r="J1523" s="18">
        <f t="shared" si="76"/>
        <v>0.15344482633301482</v>
      </c>
      <c r="K1523" s="96">
        <v>2778</v>
      </c>
      <c r="L1523" s="18">
        <f t="shared" si="77"/>
        <v>426.26972755311516</v>
      </c>
    </row>
    <row r="1524" spans="1:13" x14ac:dyDescent="0.2">
      <c r="A1524" s="20" t="s">
        <v>98</v>
      </c>
      <c r="B1524" s="21" t="s">
        <v>99</v>
      </c>
      <c r="C1524" s="26" t="s">
        <v>47</v>
      </c>
      <c r="D1524" s="27" t="s">
        <v>48</v>
      </c>
      <c r="E1524" s="28">
        <v>3327</v>
      </c>
      <c r="F1524" s="18">
        <v>67.25</v>
      </c>
      <c r="G1524" s="18">
        <v>67.149917085032953</v>
      </c>
      <c r="H1524" s="98">
        <v>0.25352774130006617</v>
      </c>
      <c r="I1524" s="18">
        <f t="shared" si="75"/>
        <v>67.403444826333015</v>
      </c>
      <c r="J1524" s="18">
        <f t="shared" si="76"/>
        <v>0.15344482633301482</v>
      </c>
      <c r="K1524" s="96">
        <v>715</v>
      </c>
      <c r="L1524" s="18">
        <f t="shared" si="77"/>
        <v>109.71305082810559</v>
      </c>
    </row>
    <row r="1525" spans="1:13" x14ac:dyDescent="0.2">
      <c r="A1525" s="20" t="s">
        <v>98</v>
      </c>
      <c r="B1525" s="21" t="s">
        <v>99</v>
      </c>
      <c r="C1525" s="26" t="s">
        <v>49</v>
      </c>
      <c r="D1525" s="27" t="s">
        <v>50</v>
      </c>
      <c r="E1525" s="28">
        <v>3329</v>
      </c>
      <c r="F1525" s="18">
        <v>71.789999999999992</v>
      </c>
      <c r="G1525" s="18">
        <v>71.689917085032945</v>
      </c>
      <c r="H1525" s="98">
        <v>0.25352774130006617</v>
      </c>
      <c r="I1525" s="18">
        <f t="shared" si="75"/>
        <v>71.943444826333007</v>
      </c>
      <c r="J1525" s="18">
        <f t="shared" si="76"/>
        <v>0.15344482633301482</v>
      </c>
      <c r="K1525" s="96">
        <v>0</v>
      </c>
      <c r="L1525" s="18">
        <f t="shared" si="77"/>
        <v>0</v>
      </c>
    </row>
    <row r="1526" spans="1:13" x14ac:dyDescent="0.2">
      <c r="A1526" s="20" t="s">
        <v>98</v>
      </c>
      <c r="B1526" s="21" t="s">
        <v>99</v>
      </c>
      <c r="C1526" s="29" t="s">
        <v>51</v>
      </c>
      <c r="D1526" s="30" t="s">
        <v>52</v>
      </c>
      <c r="E1526" s="28">
        <v>3331</v>
      </c>
      <c r="F1526" s="18">
        <v>79.47</v>
      </c>
      <c r="G1526" s="18">
        <v>79.369917085032952</v>
      </c>
      <c r="H1526" s="98">
        <v>0.25352774130006617</v>
      </c>
      <c r="I1526" s="18">
        <f t="shared" si="75"/>
        <v>79.623444826333014</v>
      </c>
      <c r="J1526" s="18">
        <f t="shared" si="76"/>
        <v>0.15344482633301482</v>
      </c>
      <c r="K1526" s="96">
        <v>3</v>
      </c>
      <c r="L1526" s="18">
        <f t="shared" si="77"/>
        <v>0.46033447899904445</v>
      </c>
    </row>
    <row r="1527" spans="1:13" x14ac:dyDescent="0.2">
      <c r="A1527" s="12" t="s">
        <v>296</v>
      </c>
      <c r="B1527" s="21" t="s">
        <v>297</v>
      </c>
      <c r="C1527" s="26" t="s">
        <v>21</v>
      </c>
      <c r="D1527" s="27" t="s">
        <v>22</v>
      </c>
      <c r="E1527" s="28">
        <v>3301</v>
      </c>
      <c r="F1527" s="18">
        <v>97.77</v>
      </c>
      <c r="G1527" s="18">
        <v>97.24</v>
      </c>
      <c r="H1527" s="98">
        <v>0</v>
      </c>
      <c r="I1527" s="18">
        <f t="shared" si="75"/>
        <v>97.24</v>
      </c>
      <c r="J1527" s="18">
        <f t="shared" si="76"/>
        <v>-0.53000000000000114</v>
      </c>
      <c r="K1527" s="96">
        <v>0</v>
      </c>
      <c r="L1527" s="18">
        <f t="shared" si="77"/>
        <v>0</v>
      </c>
      <c r="M1527" s="40">
        <v>-1194.0900000000026</v>
      </c>
    </row>
    <row r="1528" spans="1:13" x14ac:dyDescent="0.2">
      <c r="A1528" s="12" t="s">
        <v>296</v>
      </c>
      <c r="B1528" s="21" t="s">
        <v>297</v>
      </c>
      <c r="C1528" s="26" t="s">
        <v>23</v>
      </c>
      <c r="D1528" s="27" t="s">
        <v>24</v>
      </c>
      <c r="E1528" s="28">
        <v>3303</v>
      </c>
      <c r="F1528" s="18">
        <v>106.06</v>
      </c>
      <c r="G1528" s="18">
        <v>105.53</v>
      </c>
      <c r="H1528" s="98">
        <v>0</v>
      </c>
      <c r="I1528" s="18">
        <f t="shared" si="75"/>
        <v>105.53</v>
      </c>
      <c r="J1528" s="18">
        <f t="shared" si="76"/>
        <v>-0.53000000000000114</v>
      </c>
      <c r="K1528" s="96">
        <v>0</v>
      </c>
      <c r="L1528" s="18">
        <f t="shared" si="77"/>
        <v>0</v>
      </c>
    </row>
    <row r="1529" spans="1:13" x14ac:dyDescent="0.2">
      <c r="A1529" s="20" t="s">
        <v>296</v>
      </c>
      <c r="B1529" s="21" t="s">
        <v>297</v>
      </c>
      <c r="C1529" s="26" t="s">
        <v>25</v>
      </c>
      <c r="D1529" s="27" t="s">
        <v>26</v>
      </c>
      <c r="E1529" s="28">
        <v>3305</v>
      </c>
      <c r="F1529" s="18">
        <v>95.63</v>
      </c>
      <c r="G1529" s="18">
        <v>95.1</v>
      </c>
      <c r="H1529" s="98">
        <v>0</v>
      </c>
      <c r="I1529" s="18">
        <f t="shared" si="75"/>
        <v>95.1</v>
      </c>
      <c r="J1529" s="18">
        <f t="shared" si="76"/>
        <v>-0.53000000000000114</v>
      </c>
      <c r="K1529" s="96">
        <v>0</v>
      </c>
      <c r="L1529" s="18">
        <f t="shared" si="77"/>
        <v>0</v>
      </c>
    </row>
    <row r="1530" spans="1:13" x14ac:dyDescent="0.2">
      <c r="A1530" s="20" t="s">
        <v>296</v>
      </c>
      <c r="B1530" s="21" t="s">
        <v>297</v>
      </c>
      <c r="C1530" s="26" t="s">
        <v>27</v>
      </c>
      <c r="D1530" s="27" t="s">
        <v>28</v>
      </c>
      <c r="E1530" s="28">
        <v>3307</v>
      </c>
      <c r="F1530" s="18">
        <v>104.4</v>
      </c>
      <c r="G1530" s="18">
        <v>103.87</v>
      </c>
      <c r="H1530" s="98">
        <v>0</v>
      </c>
      <c r="I1530" s="18">
        <f t="shared" si="75"/>
        <v>103.87</v>
      </c>
      <c r="J1530" s="18">
        <f t="shared" si="76"/>
        <v>-0.53000000000000114</v>
      </c>
      <c r="K1530" s="96">
        <v>0</v>
      </c>
      <c r="L1530" s="18">
        <f t="shared" si="77"/>
        <v>0</v>
      </c>
    </row>
    <row r="1531" spans="1:13" x14ac:dyDescent="0.2">
      <c r="A1531" s="20" t="s">
        <v>296</v>
      </c>
      <c r="B1531" s="21" t="s">
        <v>297</v>
      </c>
      <c r="C1531" s="26" t="s">
        <v>29</v>
      </c>
      <c r="D1531" s="27" t="s">
        <v>30</v>
      </c>
      <c r="E1531" s="28">
        <v>3309</v>
      </c>
      <c r="F1531" s="18">
        <v>65.28</v>
      </c>
      <c r="G1531" s="18">
        <v>64.75</v>
      </c>
      <c r="H1531" s="98">
        <v>0</v>
      </c>
      <c r="I1531" s="18">
        <f t="shared" si="75"/>
        <v>64.75</v>
      </c>
      <c r="J1531" s="18">
        <f t="shared" si="76"/>
        <v>-0.53000000000000114</v>
      </c>
      <c r="K1531" s="96">
        <v>0</v>
      </c>
      <c r="L1531" s="18">
        <f t="shared" si="77"/>
        <v>0</v>
      </c>
    </row>
    <row r="1532" spans="1:13" x14ac:dyDescent="0.2">
      <c r="A1532" s="20" t="s">
        <v>296</v>
      </c>
      <c r="B1532" s="21" t="s">
        <v>297</v>
      </c>
      <c r="C1532" s="26" t="s">
        <v>31</v>
      </c>
      <c r="D1532" s="27" t="s">
        <v>32</v>
      </c>
      <c r="E1532" s="28">
        <v>3311</v>
      </c>
      <c r="F1532" s="18">
        <v>83.210000000000008</v>
      </c>
      <c r="G1532" s="18">
        <v>82.68</v>
      </c>
      <c r="H1532" s="98">
        <v>0</v>
      </c>
      <c r="I1532" s="18">
        <f t="shared" si="75"/>
        <v>82.68</v>
      </c>
      <c r="J1532" s="18">
        <f t="shared" si="76"/>
        <v>-0.53000000000000114</v>
      </c>
      <c r="K1532" s="96">
        <v>0</v>
      </c>
      <c r="L1532" s="18">
        <f t="shared" si="77"/>
        <v>0</v>
      </c>
    </row>
    <row r="1533" spans="1:13" x14ac:dyDescent="0.2">
      <c r="A1533" s="20" t="s">
        <v>296</v>
      </c>
      <c r="B1533" s="21" t="s">
        <v>297</v>
      </c>
      <c r="C1533" s="26" t="s">
        <v>33</v>
      </c>
      <c r="D1533" s="27" t="s">
        <v>34</v>
      </c>
      <c r="E1533" s="28">
        <v>3313</v>
      </c>
      <c r="F1533" s="18">
        <v>88.39</v>
      </c>
      <c r="G1533" s="18">
        <v>87.86</v>
      </c>
      <c r="H1533" s="98">
        <v>0</v>
      </c>
      <c r="I1533" s="18">
        <f t="shared" si="75"/>
        <v>87.86</v>
      </c>
      <c r="J1533" s="18">
        <f t="shared" si="76"/>
        <v>-0.53000000000000114</v>
      </c>
      <c r="K1533" s="96">
        <v>0</v>
      </c>
      <c r="L1533" s="18">
        <f t="shared" si="77"/>
        <v>0</v>
      </c>
    </row>
    <row r="1534" spans="1:13" x14ac:dyDescent="0.2">
      <c r="A1534" s="20" t="s">
        <v>296</v>
      </c>
      <c r="B1534" s="21" t="s">
        <v>297</v>
      </c>
      <c r="C1534" s="26" t="s">
        <v>35</v>
      </c>
      <c r="D1534" s="27" t="s">
        <v>36</v>
      </c>
      <c r="E1534" s="28">
        <v>3315</v>
      </c>
      <c r="F1534" s="18">
        <v>100.46000000000001</v>
      </c>
      <c r="G1534" s="18">
        <v>99.93</v>
      </c>
      <c r="H1534" s="98">
        <v>0</v>
      </c>
      <c r="I1534" s="18">
        <f t="shared" si="75"/>
        <v>99.93</v>
      </c>
      <c r="J1534" s="18">
        <f t="shared" si="76"/>
        <v>-0.53000000000000114</v>
      </c>
      <c r="K1534" s="96">
        <v>0</v>
      </c>
      <c r="L1534" s="18">
        <f t="shared" si="77"/>
        <v>0</v>
      </c>
    </row>
    <row r="1535" spans="1:13" x14ac:dyDescent="0.2">
      <c r="A1535" s="20" t="s">
        <v>296</v>
      </c>
      <c r="B1535" s="21" t="s">
        <v>297</v>
      </c>
      <c r="C1535" s="26" t="s">
        <v>37</v>
      </c>
      <c r="D1535" s="27" t="s">
        <v>38</v>
      </c>
      <c r="E1535" s="28">
        <v>3317</v>
      </c>
      <c r="F1535" s="18">
        <v>64.83</v>
      </c>
      <c r="G1535" s="18">
        <v>64.3</v>
      </c>
      <c r="H1535" s="98">
        <v>0</v>
      </c>
      <c r="I1535" s="18">
        <f t="shared" si="75"/>
        <v>64.3</v>
      </c>
      <c r="J1535" s="18">
        <f t="shared" si="76"/>
        <v>-0.53000000000000114</v>
      </c>
      <c r="K1535" s="96">
        <v>0</v>
      </c>
      <c r="L1535" s="18">
        <f t="shared" si="77"/>
        <v>0</v>
      </c>
    </row>
    <row r="1536" spans="1:13" x14ac:dyDescent="0.2">
      <c r="A1536" s="20" t="s">
        <v>296</v>
      </c>
      <c r="B1536" s="21" t="s">
        <v>297</v>
      </c>
      <c r="C1536" s="26" t="s">
        <v>39</v>
      </c>
      <c r="D1536" s="27" t="s">
        <v>40</v>
      </c>
      <c r="E1536" s="28">
        <v>3319</v>
      </c>
      <c r="F1536" s="18">
        <v>77.5</v>
      </c>
      <c r="G1536" s="18">
        <v>76.97</v>
      </c>
      <c r="H1536" s="98">
        <v>0</v>
      </c>
      <c r="I1536" s="18">
        <f t="shared" si="75"/>
        <v>76.97</v>
      </c>
      <c r="J1536" s="18">
        <f t="shared" si="76"/>
        <v>-0.53000000000000114</v>
      </c>
      <c r="K1536" s="96">
        <v>365</v>
      </c>
      <c r="L1536" s="18">
        <f t="shared" si="77"/>
        <v>-193.45000000000041</v>
      </c>
    </row>
    <row r="1537" spans="1:13" x14ac:dyDescent="0.2">
      <c r="A1537" s="20" t="s">
        <v>296</v>
      </c>
      <c r="B1537" s="21" t="s">
        <v>297</v>
      </c>
      <c r="C1537" s="26" t="s">
        <v>41</v>
      </c>
      <c r="D1537" s="27" t="s">
        <v>42</v>
      </c>
      <c r="E1537" s="28">
        <v>3321</v>
      </c>
      <c r="F1537" s="18">
        <v>85.79</v>
      </c>
      <c r="G1537" s="18">
        <v>85.26</v>
      </c>
      <c r="H1537" s="98">
        <v>0</v>
      </c>
      <c r="I1537" s="18">
        <f t="shared" si="75"/>
        <v>85.26</v>
      </c>
      <c r="J1537" s="18">
        <f t="shared" si="76"/>
        <v>-0.53000000000000114</v>
      </c>
      <c r="K1537" s="96">
        <v>0</v>
      </c>
      <c r="L1537" s="18">
        <f t="shared" si="77"/>
        <v>0</v>
      </c>
    </row>
    <row r="1538" spans="1:13" x14ac:dyDescent="0.2">
      <c r="A1538" s="20" t="s">
        <v>296</v>
      </c>
      <c r="B1538" s="21" t="s">
        <v>297</v>
      </c>
      <c r="C1538" s="26" t="s">
        <v>43</v>
      </c>
      <c r="D1538" s="27" t="s">
        <v>44</v>
      </c>
      <c r="E1538" s="28">
        <v>3323</v>
      </c>
      <c r="F1538" s="18">
        <v>55.63</v>
      </c>
      <c r="G1538" s="18">
        <v>55.1</v>
      </c>
      <c r="H1538" s="98">
        <v>0</v>
      </c>
      <c r="I1538" s="18">
        <f t="shared" si="75"/>
        <v>55.1</v>
      </c>
      <c r="J1538" s="18">
        <f t="shared" si="76"/>
        <v>-0.53000000000000114</v>
      </c>
      <c r="K1538" s="96">
        <v>0</v>
      </c>
      <c r="L1538" s="18">
        <f t="shared" si="77"/>
        <v>0</v>
      </c>
    </row>
    <row r="1539" spans="1:13" x14ac:dyDescent="0.2">
      <c r="A1539" s="20" t="s">
        <v>296</v>
      </c>
      <c r="B1539" s="21" t="s">
        <v>297</v>
      </c>
      <c r="C1539" s="26" t="s">
        <v>45</v>
      </c>
      <c r="D1539" s="27" t="s">
        <v>46</v>
      </c>
      <c r="E1539" s="28">
        <v>3325</v>
      </c>
      <c r="F1539" s="18">
        <v>70.06</v>
      </c>
      <c r="G1539" s="18">
        <v>69.53</v>
      </c>
      <c r="H1539" s="98">
        <v>0</v>
      </c>
      <c r="I1539" s="18">
        <f t="shared" si="75"/>
        <v>69.53</v>
      </c>
      <c r="J1539" s="18">
        <f t="shared" si="76"/>
        <v>-0.53000000000000114</v>
      </c>
      <c r="K1539" s="96">
        <v>836</v>
      </c>
      <c r="L1539" s="18">
        <f t="shared" si="77"/>
        <v>-443.08000000000095</v>
      </c>
    </row>
    <row r="1540" spans="1:13" x14ac:dyDescent="0.2">
      <c r="A1540" s="20" t="s">
        <v>296</v>
      </c>
      <c r="B1540" s="21" t="s">
        <v>297</v>
      </c>
      <c r="C1540" s="26" t="s">
        <v>47</v>
      </c>
      <c r="D1540" s="27" t="s">
        <v>48</v>
      </c>
      <c r="E1540" s="28">
        <v>3327</v>
      </c>
      <c r="F1540" s="18">
        <v>77.5</v>
      </c>
      <c r="G1540" s="18">
        <v>76.97</v>
      </c>
      <c r="H1540" s="98">
        <v>0</v>
      </c>
      <c r="I1540" s="18">
        <f t="shared" si="75"/>
        <v>76.97</v>
      </c>
      <c r="J1540" s="18">
        <f t="shared" si="76"/>
        <v>-0.53000000000000114</v>
      </c>
      <c r="K1540" s="96">
        <v>982</v>
      </c>
      <c r="L1540" s="18">
        <f t="shared" si="77"/>
        <v>-520.46000000000117</v>
      </c>
    </row>
    <row r="1541" spans="1:13" x14ac:dyDescent="0.2">
      <c r="A1541" s="20" t="s">
        <v>296</v>
      </c>
      <c r="B1541" s="21" t="s">
        <v>297</v>
      </c>
      <c r="C1541" s="26" t="s">
        <v>49</v>
      </c>
      <c r="D1541" s="27" t="s">
        <v>50</v>
      </c>
      <c r="E1541" s="28">
        <v>3329</v>
      </c>
      <c r="F1541" s="18">
        <v>82.77</v>
      </c>
      <c r="G1541" s="18">
        <v>82.24</v>
      </c>
      <c r="H1541" s="98">
        <v>0</v>
      </c>
      <c r="I1541" s="18">
        <f t="shared" si="75"/>
        <v>82.24</v>
      </c>
      <c r="J1541" s="18">
        <f t="shared" si="76"/>
        <v>-0.53000000000000114</v>
      </c>
      <c r="K1541" s="96">
        <v>70</v>
      </c>
      <c r="L1541" s="18">
        <f t="shared" si="77"/>
        <v>-37.10000000000008</v>
      </c>
    </row>
    <row r="1542" spans="1:13" x14ac:dyDescent="0.2">
      <c r="A1542" s="20" t="s">
        <v>296</v>
      </c>
      <c r="B1542" s="21" t="s">
        <v>297</v>
      </c>
      <c r="C1542" s="29" t="s">
        <v>51</v>
      </c>
      <c r="D1542" s="30" t="s">
        <v>52</v>
      </c>
      <c r="E1542" s="28">
        <v>3331</v>
      </c>
      <c r="F1542" s="18">
        <v>91.81</v>
      </c>
      <c r="G1542" s="18">
        <v>91.28</v>
      </c>
      <c r="H1542" s="98">
        <v>0</v>
      </c>
      <c r="I1542" s="18">
        <f t="shared" si="75"/>
        <v>91.28</v>
      </c>
      <c r="J1542" s="18">
        <f t="shared" si="76"/>
        <v>-0.53000000000000114</v>
      </c>
      <c r="K1542" s="96">
        <v>0</v>
      </c>
      <c r="L1542" s="18">
        <f t="shared" si="77"/>
        <v>0</v>
      </c>
    </row>
    <row r="1543" spans="1:13" x14ac:dyDescent="0.2">
      <c r="A1543" s="12" t="s">
        <v>129</v>
      </c>
      <c r="B1543" s="21" t="s">
        <v>130</v>
      </c>
      <c r="C1543" s="26" t="s">
        <v>21</v>
      </c>
      <c r="D1543" s="27" t="s">
        <v>22</v>
      </c>
      <c r="E1543" s="28">
        <v>3301</v>
      </c>
      <c r="F1543" s="18">
        <v>91.98</v>
      </c>
      <c r="G1543" s="18">
        <v>91.45</v>
      </c>
      <c r="H1543" s="98">
        <v>0</v>
      </c>
      <c r="I1543" s="18">
        <f t="shared" si="75"/>
        <v>91.45</v>
      </c>
      <c r="J1543" s="18">
        <f t="shared" si="76"/>
        <v>-0.53000000000000114</v>
      </c>
      <c r="K1543" s="96">
        <v>0</v>
      </c>
      <c r="L1543" s="18">
        <f t="shared" si="77"/>
        <v>0</v>
      </c>
      <c r="M1543" s="40">
        <v>-8639.0000000000182</v>
      </c>
    </row>
    <row r="1544" spans="1:13" x14ac:dyDescent="0.2">
      <c r="A1544" s="12" t="s">
        <v>129</v>
      </c>
      <c r="B1544" s="21" t="s">
        <v>130</v>
      </c>
      <c r="C1544" s="26" t="s">
        <v>23</v>
      </c>
      <c r="D1544" s="27" t="s">
        <v>24</v>
      </c>
      <c r="E1544" s="28">
        <v>3303</v>
      </c>
      <c r="F1544" s="18">
        <v>99.79</v>
      </c>
      <c r="G1544" s="18">
        <v>99.26</v>
      </c>
      <c r="H1544" s="98">
        <v>0</v>
      </c>
      <c r="I1544" s="18">
        <f t="shared" si="75"/>
        <v>99.26</v>
      </c>
      <c r="J1544" s="18">
        <f t="shared" si="76"/>
        <v>-0.53000000000000114</v>
      </c>
      <c r="K1544" s="96">
        <v>0</v>
      </c>
      <c r="L1544" s="18">
        <f t="shared" si="77"/>
        <v>0</v>
      </c>
    </row>
    <row r="1545" spans="1:13" x14ac:dyDescent="0.2">
      <c r="A1545" s="12" t="s">
        <v>129</v>
      </c>
      <c r="B1545" s="21" t="s">
        <v>130</v>
      </c>
      <c r="C1545" s="26" t="s">
        <v>25</v>
      </c>
      <c r="D1545" s="27" t="s">
        <v>26</v>
      </c>
      <c r="E1545" s="28">
        <v>3305</v>
      </c>
      <c r="F1545" s="18">
        <v>89.88</v>
      </c>
      <c r="G1545" s="18">
        <v>89.35</v>
      </c>
      <c r="H1545" s="98">
        <v>0</v>
      </c>
      <c r="I1545" s="18">
        <f t="shared" si="75"/>
        <v>89.35</v>
      </c>
      <c r="J1545" s="18">
        <f t="shared" si="76"/>
        <v>-0.53000000000000114</v>
      </c>
      <c r="K1545" s="96">
        <v>0</v>
      </c>
      <c r="L1545" s="18">
        <f t="shared" si="77"/>
        <v>0</v>
      </c>
    </row>
    <row r="1546" spans="1:13" x14ac:dyDescent="0.2">
      <c r="A1546" s="12" t="s">
        <v>129</v>
      </c>
      <c r="B1546" s="21" t="s">
        <v>130</v>
      </c>
      <c r="C1546" s="26" t="s">
        <v>27</v>
      </c>
      <c r="D1546" s="27" t="s">
        <v>28</v>
      </c>
      <c r="E1546" s="28">
        <v>3307</v>
      </c>
      <c r="F1546" s="18">
        <v>98.48</v>
      </c>
      <c r="G1546" s="18">
        <v>97.95</v>
      </c>
      <c r="H1546" s="98">
        <v>0</v>
      </c>
      <c r="I1546" s="18">
        <f t="shared" si="75"/>
        <v>97.95</v>
      </c>
      <c r="J1546" s="18">
        <f t="shared" si="76"/>
        <v>-0.53000000000000114</v>
      </c>
      <c r="K1546" s="96">
        <v>0</v>
      </c>
      <c r="L1546" s="18">
        <f t="shared" si="77"/>
        <v>0</v>
      </c>
    </row>
    <row r="1547" spans="1:13" x14ac:dyDescent="0.2">
      <c r="A1547" s="12" t="s">
        <v>129</v>
      </c>
      <c r="B1547" s="21" t="s">
        <v>130</v>
      </c>
      <c r="C1547" s="26" t="s">
        <v>29</v>
      </c>
      <c r="D1547" s="27" t="s">
        <v>30</v>
      </c>
      <c r="E1547" s="28">
        <v>3309</v>
      </c>
      <c r="F1547" s="18">
        <v>60.96</v>
      </c>
      <c r="G1547" s="18">
        <v>60.43</v>
      </c>
      <c r="H1547" s="98">
        <v>0</v>
      </c>
      <c r="I1547" s="18">
        <f t="shared" si="75"/>
        <v>60.43</v>
      </c>
      <c r="J1547" s="18">
        <f t="shared" si="76"/>
        <v>-0.53000000000000114</v>
      </c>
      <c r="K1547" s="96">
        <v>781</v>
      </c>
      <c r="L1547" s="18">
        <f t="shared" si="77"/>
        <v>-413.93000000000086</v>
      </c>
    </row>
    <row r="1548" spans="1:13" x14ac:dyDescent="0.2">
      <c r="A1548" s="12" t="s">
        <v>129</v>
      </c>
      <c r="B1548" s="21" t="s">
        <v>130</v>
      </c>
      <c r="C1548" s="26" t="s">
        <v>31</v>
      </c>
      <c r="D1548" s="27" t="s">
        <v>32</v>
      </c>
      <c r="E1548" s="28">
        <v>3311</v>
      </c>
      <c r="F1548" s="18">
        <v>77.930000000000007</v>
      </c>
      <c r="G1548" s="18">
        <v>77.400000000000006</v>
      </c>
      <c r="H1548" s="98">
        <v>0</v>
      </c>
      <c r="I1548" s="18">
        <f t="shared" si="75"/>
        <v>77.400000000000006</v>
      </c>
      <c r="J1548" s="18">
        <f t="shared" si="76"/>
        <v>-0.53000000000000114</v>
      </c>
      <c r="K1548" s="96">
        <v>1408</v>
      </c>
      <c r="L1548" s="18">
        <f t="shared" si="77"/>
        <v>-746.2400000000016</v>
      </c>
    </row>
    <row r="1549" spans="1:13" x14ac:dyDescent="0.2">
      <c r="A1549" s="12" t="s">
        <v>129</v>
      </c>
      <c r="B1549" s="21" t="s">
        <v>130</v>
      </c>
      <c r="C1549" s="26" t="s">
        <v>33</v>
      </c>
      <c r="D1549" s="27" t="s">
        <v>34</v>
      </c>
      <c r="E1549" s="28">
        <v>3313</v>
      </c>
      <c r="F1549" s="18">
        <v>82.89</v>
      </c>
      <c r="G1549" s="18">
        <v>82.36</v>
      </c>
      <c r="H1549" s="98">
        <v>0</v>
      </c>
      <c r="I1549" s="18">
        <f t="shared" si="75"/>
        <v>82.36</v>
      </c>
      <c r="J1549" s="18">
        <f t="shared" si="76"/>
        <v>-0.53000000000000114</v>
      </c>
      <c r="K1549" s="96">
        <v>249</v>
      </c>
      <c r="L1549" s="18">
        <f t="shared" si="77"/>
        <v>-131.97000000000028</v>
      </c>
    </row>
    <row r="1550" spans="1:13" x14ac:dyDescent="0.2">
      <c r="A1550" s="12" t="s">
        <v>129</v>
      </c>
      <c r="B1550" s="21" t="s">
        <v>130</v>
      </c>
      <c r="C1550" s="26" t="s">
        <v>35</v>
      </c>
      <c r="D1550" s="27" t="s">
        <v>36</v>
      </c>
      <c r="E1550" s="28">
        <v>3315</v>
      </c>
      <c r="F1550" s="18">
        <v>94.43</v>
      </c>
      <c r="G1550" s="18">
        <v>93.9</v>
      </c>
      <c r="H1550" s="98">
        <v>0</v>
      </c>
      <c r="I1550" s="18">
        <f t="shared" si="75"/>
        <v>93.9</v>
      </c>
      <c r="J1550" s="18">
        <f t="shared" si="76"/>
        <v>-0.53000000000000114</v>
      </c>
      <c r="K1550" s="96">
        <v>156</v>
      </c>
      <c r="L1550" s="18">
        <f t="shared" si="77"/>
        <v>-82.680000000000177</v>
      </c>
    </row>
    <row r="1551" spans="1:13" x14ac:dyDescent="0.2">
      <c r="A1551" s="12" t="s">
        <v>129</v>
      </c>
      <c r="B1551" s="21" t="s">
        <v>130</v>
      </c>
      <c r="C1551" s="26" t="s">
        <v>37</v>
      </c>
      <c r="D1551" s="27" t="s">
        <v>38</v>
      </c>
      <c r="E1551" s="28">
        <v>3317</v>
      </c>
      <c r="F1551" s="18">
        <v>60.51</v>
      </c>
      <c r="G1551" s="18">
        <v>59.98</v>
      </c>
      <c r="H1551" s="98">
        <v>0</v>
      </c>
      <c r="I1551" s="18">
        <f t="shared" si="75"/>
        <v>59.98</v>
      </c>
      <c r="J1551" s="18">
        <f t="shared" si="76"/>
        <v>-0.53000000000000114</v>
      </c>
      <c r="K1551" s="96">
        <v>0</v>
      </c>
      <c r="L1551" s="18">
        <f t="shared" si="77"/>
        <v>0</v>
      </c>
    </row>
    <row r="1552" spans="1:13" x14ac:dyDescent="0.2">
      <c r="A1552" s="12" t="s">
        <v>129</v>
      </c>
      <c r="B1552" s="21" t="s">
        <v>130</v>
      </c>
      <c r="C1552" s="26" t="s">
        <v>39</v>
      </c>
      <c r="D1552" s="27" t="s">
        <v>40</v>
      </c>
      <c r="E1552" s="28">
        <v>3319</v>
      </c>
      <c r="F1552" s="18">
        <v>72.489999999999995</v>
      </c>
      <c r="G1552" s="18">
        <v>71.959999999999994</v>
      </c>
      <c r="H1552" s="98">
        <v>0</v>
      </c>
      <c r="I1552" s="18">
        <f t="shared" si="75"/>
        <v>71.959999999999994</v>
      </c>
      <c r="J1552" s="18">
        <f t="shared" si="76"/>
        <v>-0.53000000000000114</v>
      </c>
      <c r="K1552" s="96">
        <v>1360</v>
      </c>
      <c r="L1552" s="18">
        <f t="shared" si="77"/>
        <v>-720.80000000000155</v>
      </c>
    </row>
    <row r="1553" spans="1:13" x14ac:dyDescent="0.2">
      <c r="A1553" s="12" t="s">
        <v>129</v>
      </c>
      <c r="B1553" s="21" t="s">
        <v>130</v>
      </c>
      <c r="C1553" s="26" t="s">
        <v>41</v>
      </c>
      <c r="D1553" s="27" t="s">
        <v>42</v>
      </c>
      <c r="E1553" s="28">
        <v>3321</v>
      </c>
      <c r="F1553" s="18">
        <v>80.34</v>
      </c>
      <c r="G1553" s="18">
        <v>79.81</v>
      </c>
      <c r="H1553" s="98">
        <v>0</v>
      </c>
      <c r="I1553" s="18">
        <f t="shared" si="75"/>
        <v>79.81</v>
      </c>
      <c r="J1553" s="18">
        <f t="shared" si="76"/>
        <v>-0.53000000000000114</v>
      </c>
      <c r="K1553" s="96">
        <v>3100</v>
      </c>
      <c r="L1553" s="18">
        <f t="shared" si="77"/>
        <v>-1643.0000000000036</v>
      </c>
    </row>
    <row r="1554" spans="1:13" x14ac:dyDescent="0.2">
      <c r="A1554" s="12" t="s">
        <v>129</v>
      </c>
      <c r="B1554" s="21" t="s">
        <v>130</v>
      </c>
      <c r="C1554" s="26" t="s">
        <v>43</v>
      </c>
      <c r="D1554" s="27" t="s">
        <v>44</v>
      </c>
      <c r="E1554" s="28">
        <v>3323</v>
      </c>
      <c r="F1554" s="18">
        <v>51.65</v>
      </c>
      <c r="G1554" s="18">
        <v>51.12</v>
      </c>
      <c r="H1554" s="98">
        <v>0</v>
      </c>
      <c r="I1554" s="18">
        <f t="shared" si="75"/>
        <v>51.12</v>
      </c>
      <c r="J1554" s="18">
        <f t="shared" si="76"/>
        <v>-0.53000000000000114</v>
      </c>
      <c r="K1554" s="96">
        <v>42</v>
      </c>
      <c r="L1554" s="18">
        <f t="shared" si="77"/>
        <v>-22.260000000000048</v>
      </c>
    </row>
    <row r="1555" spans="1:13" x14ac:dyDescent="0.2">
      <c r="A1555" s="12" t="s">
        <v>129</v>
      </c>
      <c r="B1555" s="21" t="s">
        <v>130</v>
      </c>
      <c r="C1555" s="26" t="s">
        <v>45</v>
      </c>
      <c r="D1555" s="27" t="s">
        <v>46</v>
      </c>
      <c r="E1555" s="28">
        <v>3325</v>
      </c>
      <c r="F1555" s="18">
        <v>65.44</v>
      </c>
      <c r="G1555" s="18">
        <v>64.91</v>
      </c>
      <c r="H1555" s="98">
        <v>0</v>
      </c>
      <c r="I1555" s="18">
        <f t="shared" si="75"/>
        <v>64.91</v>
      </c>
      <c r="J1555" s="18">
        <f t="shared" si="76"/>
        <v>-0.53000000000000114</v>
      </c>
      <c r="K1555" s="96">
        <v>4399</v>
      </c>
      <c r="L1555" s="18">
        <f t="shared" si="77"/>
        <v>-2331.4700000000048</v>
      </c>
    </row>
    <row r="1556" spans="1:13" x14ac:dyDescent="0.2">
      <c r="A1556" s="12" t="s">
        <v>129</v>
      </c>
      <c r="B1556" s="21" t="s">
        <v>130</v>
      </c>
      <c r="C1556" s="26" t="s">
        <v>47</v>
      </c>
      <c r="D1556" s="27" t="s">
        <v>48</v>
      </c>
      <c r="E1556" s="28">
        <v>3327</v>
      </c>
      <c r="F1556" s="18">
        <v>72.489999999999995</v>
      </c>
      <c r="G1556" s="18">
        <v>71.959999999999994</v>
      </c>
      <c r="H1556" s="98">
        <v>0</v>
      </c>
      <c r="I1556" s="18">
        <f t="shared" si="75"/>
        <v>71.959999999999994</v>
      </c>
      <c r="J1556" s="18">
        <f t="shared" si="76"/>
        <v>-0.53000000000000114</v>
      </c>
      <c r="K1556" s="96">
        <v>3720</v>
      </c>
      <c r="L1556" s="18">
        <f t="shared" si="77"/>
        <v>-1971.6000000000042</v>
      </c>
    </row>
    <row r="1557" spans="1:13" x14ac:dyDescent="0.2">
      <c r="A1557" s="12" t="s">
        <v>129</v>
      </c>
      <c r="B1557" s="21" t="s">
        <v>130</v>
      </c>
      <c r="C1557" s="26" t="s">
        <v>49</v>
      </c>
      <c r="D1557" s="27" t="s">
        <v>50</v>
      </c>
      <c r="E1557" s="28">
        <v>3329</v>
      </c>
      <c r="F1557" s="18">
        <v>77.48</v>
      </c>
      <c r="G1557" s="18">
        <v>76.95</v>
      </c>
      <c r="H1557" s="98">
        <v>0</v>
      </c>
      <c r="I1557" s="18">
        <f t="shared" si="75"/>
        <v>76.95</v>
      </c>
      <c r="J1557" s="18">
        <f t="shared" si="76"/>
        <v>-0.53000000000000114</v>
      </c>
      <c r="K1557" s="96">
        <v>267</v>
      </c>
      <c r="L1557" s="18">
        <f t="shared" si="77"/>
        <v>-141.5100000000003</v>
      </c>
    </row>
    <row r="1558" spans="1:13" x14ac:dyDescent="0.2">
      <c r="A1558" s="12" t="s">
        <v>129</v>
      </c>
      <c r="B1558" s="21" t="s">
        <v>130</v>
      </c>
      <c r="C1558" s="29" t="s">
        <v>51</v>
      </c>
      <c r="D1558" s="30" t="s">
        <v>52</v>
      </c>
      <c r="E1558" s="28">
        <v>3331</v>
      </c>
      <c r="F1558" s="18">
        <v>85.99</v>
      </c>
      <c r="G1558" s="18">
        <v>85.46</v>
      </c>
      <c r="H1558" s="98">
        <v>0</v>
      </c>
      <c r="I1558" s="18">
        <f t="shared" si="75"/>
        <v>85.46</v>
      </c>
      <c r="J1558" s="18">
        <f t="shared" si="76"/>
        <v>-0.53000000000000114</v>
      </c>
      <c r="K1558" s="96">
        <v>818</v>
      </c>
      <c r="L1558" s="18">
        <f t="shared" si="77"/>
        <v>-433.54000000000093</v>
      </c>
    </row>
    <row r="1559" spans="1:13" x14ac:dyDescent="0.2">
      <c r="A1559" s="12" t="s">
        <v>308</v>
      </c>
      <c r="B1559" s="12" t="s">
        <v>309</v>
      </c>
      <c r="C1559" s="26" t="s">
        <v>21</v>
      </c>
      <c r="D1559" s="27" t="s">
        <v>22</v>
      </c>
      <c r="E1559" s="28">
        <v>3301</v>
      </c>
      <c r="F1559" s="18">
        <v>85.19</v>
      </c>
      <c r="G1559" s="18">
        <v>84.25</v>
      </c>
      <c r="H1559" s="98">
        <v>0</v>
      </c>
      <c r="I1559" s="18">
        <f t="shared" si="75"/>
        <v>84.25</v>
      </c>
      <c r="J1559" s="18">
        <f t="shared" si="76"/>
        <v>-0.93999999999999773</v>
      </c>
      <c r="K1559" s="96">
        <v>0</v>
      </c>
      <c r="L1559" s="18">
        <f t="shared" si="77"/>
        <v>0</v>
      </c>
      <c r="M1559" s="40">
        <v>-12442.77999999997</v>
      </c>
    </row>
    <row r="1560" spans="1:13" x14ac:dyDescent="0.2">
      <c r="A1560" s="12" t="s">
        <v>308</v>
      </c>
      <c r="B1560" s="12" t="s">
        <v>309</v>
      </c>
      <c r="C1560" s="26" t="s">
        <v>23</v>
      </c>
      <c r="D1560" s="27" t="s">
        <v>24</v>
      </c>
      <c r="E1560" s="28">
        <v>3303</v>
      </c>
      <c r="F1560" s="18">
        <v>92.149999999999991</v>
      </c>
      <c r="G1560" s="18">
        <v>91.21</v>
      </c>
      <c r="H1560" s="98">
        <v>0</v>
      </c>
      <c r="I1560" s="18">
        <f t="shared" si="75"/>
        <v>91.21</v>
      </c>
      <c r="J1560" s="18">
        <f t="shared" si="76"/>
        <v>-0.93999999999999773</v>
      </c>
      <c r="K1560" s="96">
        <v>0</v>
      </c>
      <c r="L1560" s="18">
        <f t="shared" si="77"/>
        <v>0</v>
      </c>
    </row>
    <row r="1561" spans="1:13" x14ac:dyDescent="0.2">
      <c r="A1561" s="12" t="s">
        <v>308</v>
      </c>
      <c r="B1561" s="12" t="s">
        <v>309</v>
      </c>
      <c r="C1561" s="26" t="s">
        <v>25</v>
      </c>
      <c r="D1561" s="27" t="s">
        <v>26</v>
      </c>
      <c r="E1561" s="28">
        <v>3305</v>
      </c>
      <c r="F1561" s="18">
        <v>83.24</v>
      </c>
      <c r="G1561" s="18">
        <v>82.3</v>
      </c>
      <c r="H1561" s="98">
        <v>0</v>
      </c>
      <c r="I1561" s="18">
        <f t="shared" si="75"/>
        <v>82.3</v>
      </c>
      <c r="J1561" s="18">
        <f t="shared" si="76"/>
        <v>-0.93999999999999773</v>
      </c>
      <c r="K1561" s="96">
        <v>0</v>
      </c>
      <c r="L1561" s="18">
        <f t="shared" si="77"/>
        <v>0</v>
      </c>
    </row>
    <row r="1562" spans="1:13" x14ac:dyDescent="0.2">
      <c r="A1562" s="12" t="s">
        <v>308</v>
      </c>
      <c r="B1562" s="12" t="s">
        <v>309</v>
      </c>
      <c r="C1562" s="26" t="s">
        <v>27</v>
      </c>
      <c r="D1562" s="27" t="s">
        <v>28</v>
      </c>
      <c r="E1562" s="28">
        <v>3307</v>
      </c>
      <c r="F1562" s="18">
        <v>90.91</v>
      </c>
      <c r="G1562" s="18">
        <v>89.97</v>
      </c>
      <c r="H1562" s="98">
        <v>0</v>
      </c>
      <c r="I1562" s="18">
        <f t="shared" si="75"/>
        <v>89.97</v>
      </c>
      <c r="J1562" s="18">
        <f t="shared" si="76"/>
        <v>-0.93999999999999773</v>
      </c>
      <c r="K1562" s="96">
        <v>0</v>
      </c>
      <c r="L1562" s="18">
        <f t="shared" si="77"/>
        <v>0</v>
      </c>
    </row>
    <row r="1563" spans="1:13" x14ac:dyDescent="0.2">
      <c r="A1563" s="12" t="s">
        <v>308</v>
      </c>
      <c r="B1563" s="12" t="s">
        <v>309</v>
      </c>
      <c r="C1563" s="26" t="s">
        <v>29</v>
      </c>
      <c r="D1563" s="27" t="s">
        <v>30</v>
      </c>
      <c r="E1563" s="28">
        <v>3309</v>
      </c>
      <c r="F1563" s="18">
        <v>57.349999999999994</v>
      </c>
      <c r="G1563" s="18">
        <v>56.41</v>
      </c>
      <c r="H1563" s="98">
        <v>0</v>
      </c>
      <c r="I1563" s="18">
        <f t="shared" si="75"/>
        <v>56.41</v>
      </c>
      <c r="J1563" s="18">
        <f t="shared" si="76"/>
        <v>-0.93999999999999773</v>
      </c>
      <c r="K1563" s="96">
        <v>1207</v>
      </c>
      <c r="L1563" s="18">
        <f t="shared" si="77"/>
        <v>-1134.5799999999972</v>
      </c>
    </row>
    <row r="1564" spans="1:13" x14ac:dyDescent="0.2">
      <c r="A1564" s="12" t="s">
        <v>308</v>
      </c>
      <c r="B1564" s="12" t="s">
        <v>309</v>
      </c>
      <c r="C1564" s="26" t="s">
        <v>31</v>
      </c>
      <c r="D1564" s="27" t="s">
        <v>32</v>
      </c>
      <c r="E1564" s="28">
        <v>3311</v>
      </c>
      <c r="F1564" s="18">
        <v>72.56</v>
      </c>
      <c r="G1564" s="18">
        <v>71.62</v>
      </c>
      <c r="H1564" s="98">
        <v>0</v>
      </c>
      <c r="I1564" s="18">
        <f t="shared" si="75"/>
        <v>71.62</v>
      </c>
      <c r="J1564" s="18">
        <f t="shared" si="76"/>
        <v>-0.93999999999999773</v>
      </c>
      <c r="K1564" s="96">
        <v>208</v>
      </c>
      <c r="L1564" s="18">
        <f t="shared" si="77"/>
        <v>-195.51999999999953</v>
      </c>
    </row>
    <row r="1565" spans="1:13" x14ac:dyDescent="0.2">
      <c r="A1565" s="12" t="s">
        <v>308</v>
      </c>
      <c r="B1565" s="12" t="s">
        <v>309</v>
      </c>
      <c r="C1565" s="26" t="s">
        <v>33</v>
      </c>
      <c r="D1565" s="27" t="s">
        <v>34</v>
      </c>
      <c r="E1565" s="28">
        <v>3313</v>
      </c>
      <c r="F1565" s="18">
        <v>77.05</v>
      </c>
      <c r="G1565" s="18">
        <v>76.11</v>
      </c>
      <c r="H1565" s="98">
        <v>0</v>
      </c>
      <c r="I1565" s="18">
        <f t="shared" si="75"/>
        <v>76.11</v>
      </c>
      <c r="J1565" s="18">
        <f t="shared" si="76"/>
        <v>-0.93999999999999773</v>
      </c>
      <c r="K1565" s="96">
        <v>0</v>
      </c>
      <c r="L1565" s="18">
        <f t="shared" si="77"/>
        <v>0</v>
      </c>
    </row>
    <row r="1566" spans="1:13" x14ac:dyDescent="0.2">
      <c r="A1566" s="12" t="s">
        <v>308</v>
      </c>
      <c r="B1566" s="12" t="s">
        <v>309</v>
      </c>
      <c r="C1566" s="26" t="s">
        <v>35</v>
      </c>
      <c r="D1566" s="27" t="s">
        <v>36</v>
      </c>
      <c r="E1566" s="28">
        <v>3315</v>
      </c>
      <c r="F1566" s="18">
        <v>87.35</v>
      </c>
      <c r="G1566" s="18">
        <v>86.41</v>
      </c>
      <c r="H1566" s="98">
        <v>0</v>
      </c>
      <c r="I1566" s="18">
        <f t="shared" si="75"/>
        <v>86.41</v>
      </c>
      <c r="J1566" s="18">
        <f t="shared" si="76"/>
        <v>-0.93999999999999773</v>
      </c>
      <c r="K1566" s="96">
        <v>0</v>
      </c>
      <c r="L1566" s="18">
        <f t="shared" si="77"/>
        <v>0</v>
      </c>
    </row>
    <row r="1567" spans="1:13" x14ac:dyDescent="0.2">
      <c r="A1567" s="12" t="s">
        <v>308</v>
      </c>
      <c r="B1567" s="12" t="s">
        <v>309</v>
      </c>
      <c r="C1567" s="26" t="s">
        <v>37</v>
      </c>
      <c r="D1567" s="27" t="s">
        <v>38</v>
      </c>
      <c r="E1567" s="28">
        <v>3317</v>
      </c>
      <c r="F1567" s="18">
        <v>56.98</v>
      </c>
      <c r="G1567" s="18">
        <v>56.04</v>
      </c>
      <c r="H1567" s="98">
        <v>0</v>
      </c>
      <c r="I1567" s="18">
        <f t="shared" si="75"/>
        <v>56.04</v>
      </c>
      <c r="J1567" s="18">
        <f t="shared" si="76"/>
        <v>-0.93999999999999773</v>
      </c>
      <c r="K1567" s="96">
        <v>0</v>
      </c>
      <c r="L1567" s="18">
        <f t="shared" si="77"/>
        <v>0</v>
      </c>
    </row>
    <row r="1568" spans="1:13" x14ac:dyDescent="0.2">
      <c r="A1568" s="12" t="s">
        <v>308</v>
      </c>
      <c r="B1568" s="12" t="s">
        <v>309</v>
      </c>
      <c r="C1568" s="26" t="s">
        <v>39</v>
      </c>
      <c r="D1568" s="27" t="s">
        <v>40</v>
      </c>
      <c r="E1568" s="28">
        <v>3319</v>
      </c>
      <c r="F1568" s="18">
        <v>67.72</v>
      </c>
      <c r="G1568" s="18">
        <v>66.78</v>
      </c>
      <c r="H1568" s="98">
        <v>0</v>
      </c>
      <c r="I1568" s="18">
        <f t="shared" si="75"/>
        <v>66.78</v>
      </c>
      <c r="J1568" s="18">
        <f t="shared" si="76"/>
        <v>-0.93999999999999773</v>
      </c>
      <c r="K1568" s="96">
        <v>0</v>
      </c>
      <c r="L1568" s="18">
        <f t="shared" si="77"/>
        <v>0</v>
      </c>
    </row>
    <row r="1569" spans="1:13" x14ac:dyDescent="0.2">
      <c r="A1569" s="12" t="s">
        <v>308</v>
      </c>
      <c r="B1569" s="12" t="s">
        <v>309</v>
      </c>
      <c r="C1569" s="26" t="s">
        <v>41</v>
      </c>
      <c r="D1569" s="27" t="s">
        <v>42</v>
      </c>
      <c r="E1569" s="28">
        <v>3321</v>
      </c>
      <c r="F1569" s="18">
        <v>74.72</v>
      </c>
      <c r="G1569" s="18">
        <v>73.78</v>
      </c>
      <c r="H1569" s="98">
        <v>0</v>
      </c>
      <c r="I1569" s="18">
        <f t="shared" si="75"/>
        <v>73.78</v>
      </c>
      <c r="J1569" s="18">
        <f t="shared" si="76"/>
        <v>-0.93999999999999773</v>
      </c>
      <c r="K1569" s="96">
        <v>0</v>
      </c>
      <c r="L1569" s="18">
        <f t="shared" si="77"/>
        <v>0</v>
      </c>
    </row>
    <row r="1570" spans="1:13" x14ac:dyDescent="0.2">
      <c r="A1570" s="12" t="s">
        <v>308</v>
      </c>
      <c r="B1570" s="12" t="s">
        <v>309</v>
      </c>
      <c r="C1570" s="26" t="s">
        <v>43</v>
      </c>
      <c r="D1570" s="27" t="s">
        <v>44</v>
      </c>
      <c r="E1570" s="28">
        <v>3323</v>
      </c>
      <c r="F1570" s="18">
        <v>48.97</v>
      </c>
      <c r="G1570" s="18">
        <v>48.03</v>
      </c>
      <c r="H1570" s="98">
        <v>0</v>
      </c>
      <c r="I1570" s="18">
        <f t="shared" si="75"/>
        <v>48.03</v>
      </c>
      <c r="J1570" s="18">
        <f t="shared" si="76"/>
        <v>-0.93999999999999773</v>
      </c>
      <c r="K1570" s="96">
        <v>365</v>
      </c>
      <c r="L1570" s="18">
        <f t="shared" si="77"/>
        <v>-343.09999999999917</v>
      </c>
    </row>
    <row r="1571" spans="1:13" x14ac:dyDescent="0.2">
      <c r="A1571" s="12" t="s">
        <v>308</v>
      </c>
      <c r="B1571" s="12" t="s">
        <v>309</v>
      </c>
      <c r="C1571" s="26" t="s">
        <v>45</v>
      </c>
      <c r="D1571" s="27" t="s">
        <v>46</v>
      </c>
      <c r="E1571" s="28">
        <v>3325</v>
      </c>
      <c r="F1571" s="18">
        <v>61.379999999999995</v>
      </c>
      <c r="G1571" s="18">
        <v>60.44</v>
      </c>
      <c r="H1571" s="98">
        <v>0</v>
      </c>
      <c r="I1571" s="18">
        <f t="shared" si="75"/>
        <v>60.44</v>
      </c>
      <c r="J1571" s="18">
        <f t="shared" si="76"/>
        <v>-0.93999999999999773</v>
      </c>
      <c r="K1571" s="96">
        <v>10382</v>
      </c>
      <c r="L1571" s="18">
        <f t="shared" si="77"/>
        <v>-9759.0799999999763</v>
      </c>
    </row>
    <row r="1572" spans="1:13" x14ac:dyDescent="0.2">
      <c r="A1572" s="12" t="s">
        <v>308</v>
      </c>
      <c r="B1572" s="12" t="s">
        <v>309</v>
      </c>
      <c r="C1572" s="26" t="s">
        <v>47</v>
      </c>
      <c r="D1572" s="27" t="s">
        <v>48</v>
      </c>
      <c r="E1572" s="28">
        <v>3327</v>
      </c>
      <c r="F1572" s="18">
        <v>67.72</v>
      </c>
      <c r="G1572" s="18">
        <v>66.78</v>
      </c>
      <c r="H1572" s="98">
        <v>0</v>
      </c>
      <c r="I1572" s="18">
        <f t="shared" si="75"/>
        <v>66.78</v>
      </c>
      <c r="J1572" s="18">
        <f t="shared" si="76"/>
        <v>-0.93999999999999773</v>
      </c>
      <c r="K1572" s="96">
        <v>606</v>
      </c>
      <c r="L1572" s="18">
        <f t="shared" si="77"/>
        <v>-569.63999999999862</v>
      </c>
    </row>
    <row r="1573" spans="1:13" x14ac:dyDescent="0.2">
      <c r="A1573" s="12" t="s">
        <v>308</v>
      </c>
      <c r="B1573" s="12" t="s">
        <v>309</v>
      </c>
      <c r="C1573" s="26" t="s">
        <v>49</v>
      </c>
      <c r="D1573" s="27" t="s">
        <v>50</v>
      </c>
      <c r="E1573" s="28">
        <v>3329</v>
      </c>
      <c r="F1573" s="18">
        <v>72.19</v>
      </c>
      <c r="G1573" s="18">
        <v>71.25</v>
      </c>
      <c r="H1573" s="98">
        <v>0</v>
      </c>
      <c r="I1573" s="18">
        <f t="shared" si="75"/>
        <v>71.25</v>
      </c>
      <c r="J1573" s="18">
        <f t="shared" si="76"/>
        <v>-0.93999999999999773</v>
      </c>
      <c r="K1573" s="96">
        <v>196</v>
      </c>
      <c r="L1573" s="18">
        <f t="shared" si="77"/>
        <v>-184.23999999999955</v>
      </c>
    </row>
    <row r="1574" spans="1:13" x14ac:dyDescent="0.2">
      <c r="A1574" s="12" t="s">
        <v>308</v>
      </c>
      <c r="B1574" s="12" t="s">
        <v>309</v>
      </c>
      <c r="C1574" s="29" t="s">
        <v>51</v>
      </c>
      <c r="D1574" s="30" t="s">
        <v>52</v>
      </c>
      <c r="E1574" s="28">
        <v>3331</v>
      </c>
      <c r="F1574" s="18">
        <v>79.75</v>
      </c>
      <c r="G1574" s="18">
        <v>78.81</v>
      </c>
      <c r="H1574" s="98">
        <v>0</v>
      </c>
      <c r="I1574" s="18">
        <f t="shared" si="75"/>
        <v>78.81</v>
      </c>
      <c r="J1574" s="18">
        <f t="shared" si="76"/>
        <v>-0.93999999999999773</v>
      </c>
      <c r="K1574" s="96">
        <v>273</v>
      </c>
      <c r="L1574" s="18">
        <f t="shared" si="77"/>
        <v>-256.61999999999938</v>
      </c>
    </row>
    <row r="1575" spans="1:13" x14ac:dyDescent="0.2">
      <c r="A1575" s="20" t="s">
        <v>257</v>
      </c>
      <c r="B1575" s="21" t="s">
        <v>258</v>
      </c>
      <c r="C1575" s="26" t="s">
        <v>21</v>
      </c>
      <c r="D1575" s="27" t="s">
        <v>22</v>
      </c>
      <c r="E1575" s="28">
        <v>3301</v>
      </c>
      <c r="F1575" s="18">
        <v>101.57000000000001</v>
      </c>
      <c r="G1575" s="18">
        <v>100.31</v>
      </c>
      <c r="H1575" s="98">
        <v>0</v>
      </c>
      <c r="I1575" s="18">
        <f t="shared" ref="I1575:I1638" si="78">+G1575+H1575</f>
        <v>100.31</v>
      </c>
      <c r="J1575" s="18">
        <f t="shared" ref="J1575:J1638" si="79">+I1575-F1575</f>
        <v>-1.2600000000000051</v>
      </c>
      <c r="K1575" s="96">
        <v>0</v>
      </c>
      <c r="L1575" s="18">
        <f t="shared" ref="L1575:L1638" si="80">+J1575*K1575</f>
        <v>0</v>
      </c>
      <c r="M1575" s="38">
        <v>-42518.700000000172</v>
      </c>
    </row>
    <row r="1576" spans="1:13" x14ac:dyDescent="0.2">
      <c r="A1576" s="20" t="s">
        <v>257</v>
      </c>
      <c r="B1576" s="21" t="s">
        <v>258</v>
      </c>
      <c r="C1576" s="26" t="s">
        <v>23</v>
      </c>
      <c r="D1576" s="27" t="s">
        <v>24</v>
      </c>
      <c r="E1576" s="28">
        <v>3303</v>
      </c>
      <c r="F1576" s="18">
        <v>110.18</v>
      </c>
      <c r="G1576" s="18">
        <v>108.92</v>
      </c>
      <c r="H1576" s="98">
        <v>0</v>
      </c>
      <c r="I1576" s="18">
        <f t="shared" si="78"/>
        <v>108.92</v>
      </c>
      <c r="J1576" s="18">
        <f t="shared" si="79"/>
        <v>-1.2600000000000051</v>
      </c>
      <c r="K1576" s="96">
        <v>0</v>
      </c>
      <c r="L1576" s="18">
        <f t="shared" si="80"/>
        <v>0</v>
      </c>
    </row>
    <row r="1577" spans="1:13" x14ac:dyDescent="0.2">
      <c r="A1577" s="20" t="s">
        <v>257</v>
      </c>
      <c r="B1577" s="21" t="s">
        <v>258</v>
      </c>
      <c r="C1577" s="26" t="s">
        <v>25</v>
      </c>
      <c r="D1577" s="27" t="s">
        <v>26</v>
      </c>
      <c r="E1577" s="28">
        <v>3305</v>
      </c>
      <c r="F1577" s="18">
        <v>99.190000000000012</v>
      </c>
      <c r="G1577" s="18">
        <v>97.93</v>
      </c>
      <c r="H1577" s="98">
        <v>0</v>
      </c>
      <c r="I1577" s="18">
        <f t="shared" si="78"/>
        <v>97.93</v>
      </c>
      <c r="J1577" s="18">
        <f t="shared" si="79"/>
        <v>-1.2600000000000051</v>
      </c>
      <c r="K1577" s="96">
        <v>0</v>
      </c>
      <c r="L1577" s="18">
        <f t="shared" si="80"/>
        <v>0</v>
      </c>
    </row>
    <row r="1578" spans="1:13" x14ac:dyDescent="0.2">
      <c r="A1578" s="20" t="s">
        <v>257</v>
      </c>
      <c r="B1578" s="21" t="s">
        <v>258</v>
      </c>
      <c r="C1578" s="26" t="s">
        <v>27</v>
      </c>
      <c r="D1578" s="27" t="s">
        <v>28</v>
      </c>
      <c r="E1578" s="28">
        <v>3307</v>
      </c>
      <c r="F1578" s="18">
        <v>108.81</v>
      </c>
      <c r="G1578" s="18">
        <v>107.55</v>
      </c>
      <c r="H1578" s="98">
        <v>0</v>
      </c>
      <c r="I1578" s="18">
        <f t="shared" si="78"/>
        <v>107.55</v>
      </c>
      <c r="J1578" s="18">
        <f t="shared" si="79"/>
        <v>-1.2600000000000051</v>
      </c>
      <c r="K1578" s="96">
        <v>0</v>
      </c>
      <c r="L1578" s="18">
        <f t="shared" si="80"/>
        <v>0</v>
      </c>
    </row>
    <row r="1579" spans="1:13" x14ac:dyDescent="0.2">
      <c r="A1579" s="20" t="s">
        <v>257</v>
      </c>
      <c r="B1579" s="21" t="s">
        <v>258</v>
      </c>
      <c r="C1579" s="26" t="s">
        <v>29</v>
      </c>
      <c r="D1579" s="27" t="s">
        <v>30</v>
      </c>
      <c r="E1579" s="28">
        <v>3309</v>
      </c>
      <c r="F1579" s="18">
        <v>67.09</v>
      </c>
      <c r="G1579" s="18">
        <v>65.83</v>
      </c>
      <c r="H1579" s="98">
        <v>0</v>
      </c>
      <c r="I1579" s="18">
        <f t="shared" si="78"/>
        <v>65.83</v>
      </c>
      <c r="J1579" s="18">
        <f t="shared" si="79"/>
        <v>-1.2600000000000051</v>
      </c>
      <c r="K1579" s="96">
        <v>3765</v>
      </c>
      <c r="L1579" s="18">
        <f t="shared" si="80"/>
        <v>-4743.9000000000196</v>
      </c>
    </row>
    <row r="1580" spans="1:13" x14ac:dyDescent="0.2">
      <c r="A1580" s="20" t="s">
        <v>257</v>
      </c>
      <c r="B1580" s="21" t="s">
        <v>258</v>
      </c>
      <c r="C1580" s="26" t="s">
        <v>31</v>
      </c>
      <c r="D1580" s="27" t="s">
        <v>32</v>
      </c>
      <c r="E1580" s="28">
        <v>3311</v>
      </c>
      <c r="F1580" s="18">
        <v>85.89</v>
      </c>
      <c r="G1580" s="18">
        <v>84.63</v>
      </c>
      <c r="H1580" s="98">
        <v>0</v>
      </c>
      <c r="I1580" s="18">
        <f t="shared" si="78"/>
        <v>84.63</v>
      </c>
      <c r="J1580" s="18">
        <f t="shared" si="79"/>
        <v>-1.2600000000000051</v>
      </c>
      <c r="K1580" s="96">
        <v>358</v>
      </c>
      <c r="L1580" s="18">
        <f t="shared" si="80"/>
        <v>-451.08000000000186</v>
      </c>
    </row>
    <row r="1581" spans="1:13" x14ac:dyDescent="0.2">
      <c r="A1581" s="20" t="s">
        <v>257</v>
      </c>
      <c r="B1581" s="21" t="s">
        <v>258</v>
      </c>
      <c r="C1581" s="26" t="s">
        <v>33</v>
      </c>
      <c r="D1581" s="27" t="s">
        <v>34</v>
      </c>
      <c r="E1581" s="28">
        <v>3313</v>
      </c>
      <c r="F1581" s="18">
        <v>91.42</v>
      </c>
      <c r="G1581" s="18">
        <v>90.16</v>
      </c>
      <c r="H1581" s="98">
        <v>0</v>
      </c>
      <c r="I1581" s="18">
        <f t="shared" si="78"/>
        <v>90.16</v>
      </c>
      <c r="J1581" s="18">
        <f t="shared" si="79"/>
        <v>-1.2600000000000051</v>
      </c>
      <c r="K1581" s="96">
        <v>0</v>
      </c>
      <c r="L1581" s="18">
        <f t="shared" si="80"/>
        <v>0</v>
      </c>
    </row>
    <row r="1582" spans="1:13" x14ac:dyDescent="0.2">
      <c r="A1582" s="20" t="s">
        <v>257</v>
      </c>
      <c r="B1582" s="21" t="s">
        <v>258</v>
      </c>
      <c r="C1582" s="26" t="s">
        <v>35</v>
      </c>
      <c r="D1582" s="27" t="s">
        <v>36</v>
      </c>
      <c r="E1582" s="28">
        <v>3315</v>
      </c>
      <c r="F1582" s="18">
        <v>104.24000000000001</v>
      </c>
      <c r="G1582" s="18">
        <v>102.98</v>
      </c>
      <c r="H1582" s="98">
        <v>0</v>
      </c>
      <c r="I1582" s="18">
        <f t="shared" si="78"/>
        <v>102.98</v>
      </c>
      <c r="J1582" s="18">
        <f t="shared" si="79"/>
        <v>-1.2600000000000051</v>
      </c>
      <c r="K1582" s="96">
        <v>0</v>
      </c>
      <c r="L1582" s="18">
        <f t="shared" si="80"/>
        <v>0</v>
      </c>
    </row>
    <row r="1583" spans="1:13" x14ac:dyDescent="0.2">
      <c r="A1583" s="20" t="s">
        <v>257</v>
      </c>
      <c r="B1583" s="21" t="s">
        <v>258</v>
      </c>
      <c r="C1583" s="26" t="s">
        <v>37</v>
      </c>
      <c r="D1583" s="27" t="s">
        <v>38</v>
      </c>
      <c r="E1583" s="28">
        <v>3317</v>
      </c>
      <c r="F1583" s="18">
        <v>66.600000000000009</v>
      </c>
      <c r="G1583" s="18">
        <v>65.34</v>
      </c>
      <c r="H1583" s="98">
        <v>0</v>
      </c>
      <c r="I1583" s="18">
        <f t="shared" si="78"/>
        <v>65.34</v>
      </c>
      <c r="J1583" s="18">
        <f t="shared" si="79"/>
        <v>-1.2600000000000051</v>
      </c>
      <c r="K1583" s="96">
        <v>0</v>
      </c>
      <c r="L1583" s="18">
        <f t="shared" si="80"/>
        <v>0</v>
      </c>
    </row>
    <row r="1584" spans="1:13" x14ac:dyDescent="0.2">
      <c r="A1584" s="20" t="s">
        <v>257</v>
      </c>
      <c r="B1584" s="21" t="s">
        <v>258</v>
      </c>
      <c r="C1584" s="26" t="s">
        <v>39</v>
      </c>
      <c r="D1584" s="27" t="s">
        <v>40</v>
      </c>
      <c r="E1584" s="28">
        <v>3319</v>
      </c>
      <c r="F1584" s="18">
        <v>79.850000000000009</v>
      </c>
      <c r="G1584" s="18">
        <v>78.59</v>
      </c>
      <c r="H1584" s="98">
        <v>0</v>
      </c>
      <c r="I1584" s="18">
        <f t="shared" si="78"/>
        <v>78.59</v>
      </c>
      <c r="J1584" s="18">
        <f t="shared" si="79"/>
        <v>-1.2600000000000051</v>
      </c>
      <c r="K1584" s="96">
        <v>2867</v>
      </c>
      <c r="L1584" s="18">
        <f t="shared" si="80"/>
        <v>-3612.4200000000146</v>
      </c>
    </row>
    <row r="1585" spans="1:13" x14ac:dyDescent="0.2">
      <c r="A1585" s="20" t="s">
        <v>257</v>
      </c>
      <c r="B1585" s="21" t="s">
        <v>258</v>
      </c>
      <c r="C1585" s="26" t="s">
        <v>41</v>
      </c>
      <c r="D1585" s="27" t="s">
        <v>42</v>
      </c>
      <c r="E1585" s="28">
        <v>3321</v>
      </c>
      <c r="F1585" s="18">
        <v>88.54</v>
      </c>
      <c r="G1585" s="18">
        <v>87.28</v>
      </c>
      <c r="H1585" s="98">
        <v>0</v>
      </c>
      <c r="I1585" s="18">
        <f t="shared" si="78"/>
        <v>87.28</v>
      </c>
      <c r="J1585" s="18">
        <f t="shared" si="79"/>
        <v>-1.2600000000000051</v>
      </c>
      <c r="K1585" s="96">
        <v>7</v>
      </c>
      <c r="L1585" s="18">
        <f t="shared" si="80"/>
        <v>-8.8200000000000358</v>
      </c>
    </row>
    <row r="1586" spans="1:13" x14ac:dyDescent="0.2">
      <c r="A1586" s="20" t="s">
        <v>257</v>
      </c>
      <c r="B1586" s="21" t="s">
        <v>258</v>
      </c>
      <c r="C1586" s="26" t="s">
        <v>43</v>
      </c>
      <c r="D1586" s="27" t="s">
        <v>44</v>
      </c>
      <c r="E1586" s="28">
        <v>3323</v>
      </c>
      <c r="F1586" s="18">
        <v>56.69</v>
      </c>
      <c r="G1586" s="18">
        <v>55.43</v>
      </c>
      <c r="H1586" s="98">
        <v>0</v>
      </c>
      <c r="I1586" s="18">
        <f t="shared" si="78"/>
        <v>55.43</v>
      </c>
      <c r="J1586" s="18">
        <f t="shared" si="79"/>
        <v>-1.259999999999998</v>
      </c>
      <c r="K1586" s="96">
        <v>196</v>
      </c>
      <c r="L1586" s="18">
        <f t="shared" si="80"/>
        <v>-246.95999999999961</v>
      </c>
    </row>
    <row r="1587" spans="1:13" x14ac:dyDescent="0.2">
      <c r="A1587" s="20" t="s">
        <v>257</v>
      </c>
      <c r="B1587" s="21" t="s">
        <v>258</v>
      </c>
      <c r="C1587" s="26" t="s">
        <v>45</v>
      </c>
      <c r="D1587" s="27" t="s">
        <v>46</v>
      </c>
      <c r="E1587" s="28">
        <v>3325</v>
      </c>
      <c r="F1587" s="18">
        <v>72.040000000000006</v>
      </c>
      <c r="G1587" s="18">
        <v>70.78</v>
      </c>
      <c r="H1587" s="98">
        <v>0</v>
      </c>
      <c r="I1587" s="18">
        <f t="shared" si="78"/>
        <v>70.78</v>
      </c>
      <c r="J1587" s="18">
        <f t="shared" si="79"/>
        <v>-1.2600000000000051</v>
      </c>
      <c r="K1587" s="96">
        <v>24741</v>
      </c>
      <c r="L1587" s="18">
        <f t="shared" si="80"/>
        <v>-31173.660000000127</v>
      </c>
    </row>
    <row r="1588" spans="1:13" x14ac:dyDescent="0.2">
      <c r="A1588" s="20" t="s">
        <v>257</v>
      </c>
      <c r="B1588" s="21" t="s">
        <v>258</v>
      </c>
      <c r="C1588" s="26" t="s">
        <v>47</v>
      </c>
      <c r="D1588" s="27" t="s">
        <v>48</v>
      </c>
      <c r="E1588" s="28">
        <v>3327</v>
      </c>
      <c r="F1588" s="18">
        <v>79.850000000000009</v>
      </c>
      <c r="G1588" s="18">
        <v>78.59</v>
      </c>
      <c r="H1588" s="98">
        <v>0</v>
      </c>
      <c r="I1588" s="18">
        <f t="shared" si="78"/>
        <v>78.59</v>
      </c>
      <c r="J1588" s="18">
        <f t="shared" si="79"/>
        <v>-1.2600000000000051</v>
      </c>
      <c r="K1588" s="96">
        <v>1811</v>
      </c>
      <c r="L1588" s="18">
        <f t="shared" si="80"/>
        <v>-2281.8600000000092</v>
      </c>
    </row>
    <row r="1589" spans="1:13" x14ac:dyDescent="0.2">
      <c r="A1589" s="20" t="s">
        <v>257</v>
      </c>
      <c r="B1589" s="21" t="s">
        <v>258</v>
      </c>
      <c r="C1589" s="26" t="s">
        <v>49</v>
      </c>
      <c r="D1589" s="27" t="s">
        <v>50</v>
      </c>
      <c r="E1589" s="28">
        <v>3329</v>
      </c>
      <c r="F1589" s="18">
        <v>85.39</v>
      </c>
      <c r="G1589" s="18">
        <v>84.13</v>
      </c>
      <c r="H1589" s="98">
        <v>0</v>
      </c>
      <c r="I1589" s="18">
        <f t="shared" si="78"/>
        <v>84.13</v>
      </c>
      <c r="J1589" s="18">
        <f t="shared" si="79"/>
        <v>-1.2600000000000051</v>
      </c>
      <c r="K1589" s="96">
        <v>0</v>
      </c>
      <c r="L1589" s="18">
        <f t="shared" si="80"/>
        <v>0</v>
      </c>
    </row>
    <row r="1590" spans="1:13" x14ac:dyDescent="0.2">
      <c r="A1590" s="20" t="s">
        <v>257</v>
      </c>
      <c r="B1590" s="21" t="s">
        <v>258</v>
      </c>
      <c r="C1590" s="29" t="s">
        <v>51</v>
      </c>
      <c r="D1590" s="30" t="s">
        <v>52</v>
      </c>
      <c r="E1590" s="28">
        <v>3331</v>
      </c>
      <c r="F1590" s="18">
        <v>94.76</v>
      </c>
      <c r="G1590" s="18">
        <v>93.5</v>
      </c>
      <c r="H1590" s="98">
        <v>0</v>
      </c>
      <c r="I1590" s="18">
        <f t="shared" si="78"/>
        <v>93.5</v>
      </c>
      <c r="J1590" s="18">
        <f t="shared" si="79"/>
        <v>-1.2600000000000051</v>
      </c>
      <c r="K1590" s="96">
        <v>0</v>
      </c>
      <c r="L1590" s="18">
        <f t="shared" si="80"/>
        <v>0</v>
      </c>
    </row>
    <row r="1591" spans="1:13" x14ac:dyDescent="0.2">
      <c r="A1591" s="20" t="s">
        <v>347</v>
      </c>
      <c r="B1591" s="21" t="s">
        <v>348</v>
      </c>
      <c r="C1591" s="26" t="s">
        <v>21</v>
      </c>
      <c r="D1591" s="27" t="s">
        <v>22</v>
      </c>
      <c r="E1591" s="28">
        <v>3301</v>
      </c>
      <c r="F1591" s="18">
        <v>101.57000000000001</v>
      </c>
      <c r="G1591" s="18">
        <v>100.31</v>
      </c>
      <c r="H1591" s="98">
        <v>0</v>
      </c>
      <c r="I1591" s="18">
        <f t="shared" si="78"/>
        <v>100.31</v>
      </c>
      <c r="J1591" s="18">
        <f t="shared" si="79"/>
        <v>-1.2600000000000051</v>
      </c>
      <c r="K1591" s="96">
        <v>0</v>
      </c>
      <c r="L1591" s="19">
        <f t="shared" si="80"/>
        <v>0</v>
      </c>
      <c r="M1591">
        <v>-1359.5400000000056</v>
      </c>
    </row>
    <row r="1592" spans="1:13" x14ac:dyDescent="0.2">
      <c r="A1592" s="20" t="s">
        <v>347</v>
      </c>
      <c r="B1592" s="21" t="s">
        <v>348</v>
      </c>
      <c r="C1592" s="26" t="s">
        <v>23</v>
      </c>
      <c r="D1592" s="27" t="s">
        <v>24</v>
      </c>
      <c r="E1592" s="28">
        <v>3303</v>
      </c>
      <c r="F1592" s="18">
        <v>110.18</v>
      </c>
      <c r="G1592" s="18">
        <v>108.92</v>
      </c>
      <c r="H1592" s="98">
        <v>0</v>
      </c>
      <c r="I1592" s="18">
        <f t="shared" si="78"/>
        <v>108.92</v>
      </c>
      <c r="J1592" s="18">
        <f t="shared" si="79"/>
        <v>-1.2600000000000051</v>
      </c>
      <c r="K1592" s="96">
        <v>0</v>
      </c>
      <c r="L1592" s="19">
        <f t="shared" si="80"/>
        <v>0</v>
      </c>
    </row>
    <row r="1593" spans="1:13" x14ac:dyDescent="0.2">
      <c r="A1593" s="20" t="s">
        <v>347</v>
      </c>
      <c r="B1593" s="21" t="s">
        <v>348</v>
      </c>
      <c r="C1593" s="26" t="s">
        <v>25</v>
      </c>
      <c r="D1593" s="27" t="s">
        <v>26</v>
      </c>
      <c r="E1593" s="28">
        <v>3305</v>
      </c>
      <c r="F1593" s="18">
        <v>99.190000000000012</v>
      </c>
      <c r="G1593" s="18">
        <v>97.93</v>
      </c>
      <c r="H1593" s="98">
        <v>0</v>
      </c>
      <c r="I1593" s="18">
        <f t="shared" si="78"/>
        <v>97.93</v>
      </c>
      <c r="J1593" s="18">
        <f t="shared" si="79"/>
        <v>-1.2600000000000051</v>
      </c>
      <c r="K1593" s="96">
        <v>0</v>
      </c>
      <c r="L1593" s="19">
        <f t="shared" si="80"/>
        <v>0</v>
      </c>
    </row>
    <row r="1594" spans="1:13" x14ac:dyDescent="0.2">
      <c r="A1594" s="20" t="s">
        <v>347</v>
      </c>
      <c r="B1594" s="21" t="s">
        <v>348</v>
      </c>
      <c r="C1594" s="26" t="s">
        <v>27</v>
      </c>
      <c r="D1594" s="27" t="s">
        <v>28</v>
      </c>
      <c r="E1594" s="28">
        <v>3307</v>
      </c>
      <c r="F1594" s="18">
        <v>108.81</v>
      </c>
      <c r="G1594" s="18">
        <v>107.55</v>
      </c>
      <c r="H1594" s="98">
        <v>0</v>
      </c>
      <c r="I1594" s="18">
        <f t="shared" si="78"/>
        <v>107.55</v>
      </c>
      <c r="J1594" s="18">
        <f t="shared" si="79"/>
        <v>-1.2600000000000051</v>
      </c>
      <c r="K1594" s="96">
        <v>0</v>
      </c>
      <c r="L1594" s="19">
        <f t="shared" si="80"/>
        <v>0</v>
      </c>
    </row>
    <row r="1595" spans="1:13" x14ac:dyDescent="0.2">
      <c r="A1595" s="20" t="s">
        <v>347</v>
      </c>
      <c r="B1595" s="21" t="s">
        <v>348</v>
      </c>
      <c r="C1595" s="26" t="s">
        <v>29</v>
      </c>
      <c r="D1595" s="27" t="s">
        <v>30</v>
      </c>
      <c r="E1595" s="28">
        <v>3309</v>
      </c>
      <c r="F1595" s="18">
        <v>67.09</v>
      </c>
      <c r="G1595" s="18">
        <v>65.83</v>
      </c>
      <c r="H1595" s="98">
        <v>0</v>
      </c>
      <c r="I1595" s="18">
        <f t="shared" si="78"/>
        <v>65.83</v>
      </c>
      <c r="J1595" s="18">
        <f t="shared" si="79"/>
        <v>-1.2600000000000051</v>
      </c>
      <c r="K1595" s="96">
        <v>0</v>
      </c>
      <c r="L1595" s="19">
        <f t="shared" si="80"/>
        <v>0</v>
      </c>
    </row>
    <row r="1596" spans="1:13" x14ac:dyDescent="0.2">
      <c r="A1596" s="20" t="s">
        <v>347</v>
      </c>
      <c r="B1596" s="21" t="s">
        <v>348</v>
      </c>
      <c r="C1596" s="26" t="s">
        <v>31</v>
      </c>
      <c r="D1596" s="27" t="s">
        <v>32</v>
      </c>
      <c r="E1596" s="28">
        <v>3311</v>
      </c>
      <c r="F1596" s="18">
        <v>85.89</v>
      </c>
      <c r="G1596" s="18">
        <v>84.63</v>
      </c>
      <c r="H1596" s="98">
        <v>0</v>
      </c>
      <c r="I1596" s="18">
        <f t="shared" si="78"/>
        <v>84.63</v>
      </c>
      <c r="J1596" s="18">
        <f t="shared" si="79"/>
        <v>-1.2600000000000051</v>
      </c>
      <c r="K1596" s="96">
        <v>0</v>
      </c>
      <c r="L1596" s="19">
        <f t="shared" si="80"/>
        <v>0</v>
      </c>
    </row>
    <row r="1597" spans="1:13" x14ac:dyDescent="0.2">
      <c r="A1597" s="20" t="s">
        <v>347</v>
      </c>
      <c r="B1597" s="21" t="s">
        <v>348</v>
      </c>
      <c r="C1597" s="26" t="s">
        <v>33</v>
      </c>
      <c r="D1597" s="27" t="s">
        <v>34</v>
      </c>
      <c r="E1597" s="28">
        <v>3313</v>
      </c>
      <c r="F1597" s="18">
        <v>91.42</v>
      </c>
      <c r="G1597" s="18">
        <v>90.16</v>
      </c>
      <c r="H1597" s="98">
        <v>0</v>
      </c>
      <c r="I1597" s="18">
        <f t="shared" si="78"/>
        <v>90.16</v>
      </c>
      <c r="J1597" s="18">
        <f t="shared" si="79"/>
        <v>-1.2600000000000051</v>
      </c>
      <c r="K1597" s="96">
        <v>0</v>
      </c>
      <c r="L1597" s="19">
        <f t="shared" si="80"/>
        <v>0</v>
      </c>
    </row>
    <row r="1598" spans="1:13" x14ac:dyDescent="0.2">
      <c r="A1598" s="20" t="s">
        <v>347</v>
      </c>
      <c r="B1598" s="21" t="s">
        <v>348</v>
      </c>
      <c r="C1598" s="26" t="s">
        <v>35</v>
      </c>
      <c r="D1598" s="27" t="s">
        <v>36</v>
      </c>
      <c r="E1598" s="28">
        <v>3315</v>
      </c>
      <c r="F1598" s="18">
        <v>104.24000000000001</v>
      </c>
      <c r="G1598" s="18">
        <v>102.98</v>
      </c>
      <c r="H1598" s="98">
        <v>0</v>
      </c>
      <c r="I1598" s="18">
        <f t="shared" si="78"/>
        <v>102.98</v>
      </c>
      <c r="J1598" s="18">
        <f t="shared" si="79"/>
        <v>-1.2600000000000051</v>
      </c>
      <c r="K1598" s="96">
        <v>19</v>
      </c>
      <c r="L1598" s="19">
        <f t="shared" si="80"/>
        <v>-23.940000000000097</v>
      </c>
    </row>
    <row r="1599" spans="1:13" x14ac:dyDescent="0.2">
      <c r="A1599" s="20" t="s">
        <v>347</v>
      </c>
      <c r="B1599" s="21" t="s">
        <v>348</v>
      </c>
      <c r="C1599" s="26" t="s">
        <v>37</v>
      </c>
      <c r="D1599" s="27" t="s">
        <v>38</v>
      </c>
      <c r="E1599" s="28">
        <v>3317</v>
      </c>
      <c r="F1599" s="18">
        <v>66.600000000000009</v>
      </c>
      <c r="G1599" s="18">
        <v>65.34</v>
      </c>
      <c r="H1599" s="98">
        <v>0</v>
      </c>
      <c r="I1599" s="18">
        <f t="shared" si="78"/>
        <v>65.34</v>
      </c>
      <c r="J1599" s="18">
        <f t="shared" si="79"/>
        <v>-1.2600000000000051</v>
      </c>
      <c r="K1599" s="96">
        <v>0</v>
      </c>
      <c r="L1599" s="19">
        <f t="shared" si="80"/>
        <v>0</v>
      </c>
    </row>
    <row r="1600" spans="1:13" x14ac:dyDescent="0.2">
      <c r="A1600" s="20" t="s">
        <v>347</v>
      </c>
      <c r="B1600" s="21" t="s">
        <v>348</v>
      </c>
      <c r="C1600" s="26" t="s">
        <v>39</v>
      </c>
      <c r="D1600" s="27" t="s">
        <v>40</v>
      </c>
      <c r="E1600" s="28">
        <v>3319</v>
      </c>
      <c r="F1600" s="18">
        <v>79.850000000000009</v>
      </c>
      <c r="G1600" s="18">
        <v>78.59</v>
      </c>
      <c r="H1600" s="98">
        <v>0</v>
      </c>
      <c r="I1600" s="18">
        <f t="shared" si="78"/>
        <v>78.59</v>
      </c>
      <c r="J1600" s="18">
        <f t="shared" si="79"/>
        <v>-1.2600000000000051</v>
      </c>
      <c r="K1600" s="96">
        <v>83</v>
      </c>
      <c r="L1600" s="19">
        <f t="shared" si="80"/>
        <v>-104.58000000000042</v>
      </c>
    </row>
    <row r="1601" spans="1:13" x14ac:dyDescent="0.2">
      <c r="A1601" s="20" t="s">
        <v>347</v>
      </c>
      <c r="B1601" s="21" t="s">
        <v>348</v>
      </c>
      <c r="C1601" s="26" t="s">
        <v>41</v>
      </c>
      <c r="D1601" s="27" t="s">
        <v>42</v>
      </c>
      <c r="E1601" s="28">
        <v>3321</v>
      </c>
      <c r="F1601" s="18">
        <v>88.54</v>
      </c>
      <c r="G1601" s="18">
        <v>87.28</v>
      </c>
      <c r="H1601" s="98">
        <v>0</v>
      </c>
      <c r="I1601" s="18">
        <f t="shared" si="78"/>
        <v>87.28</v>
      </c>
      <c r="J1601" s="18">
        <f t="shared" si="79"/>
        <v>-1.2600000000000051</v>
      </c>
      <c r="K1601" s="96">
        <v>0</v>
      </c>
      <c r="L1601" s="19">
        <f t="shared" si="80"/>
        <v>0</v>
      </c>
    </row>
    <row r="1602" spans="1:13" x14ac:dyDescent="0.2">
      <c r="A1602" s="20" t="s">
        <v>347</v>
      </c>
      <c r="B1602" s="21" t="s">
        <v>348</v>
      </c>
      <c r="C1602" s="26" t="s">
        <v>43</v>
      </c>
      <c r="D1602" s="27" t="s">
        <v>44</v>
      </c>
      <c r="E1602" s="28">
        <v>3323</v>
      </c>
      <c r="F1602" s="18">
        <v>56.69</v>
      </c>
      <c r="G1602" s="18">
        <v>55.43</v>
      </c>
      <c r="H1602" s="98">
        <v>0</v>
      </c>
      <c r="I1602" s="18">
        <f t="shared" si="78"/>
        <v>55.43</v>
      </c>
      <c r="J1602" s="18">
        <f t="shared" si="79"/>
        <v>-1.259999999999998</v>
      </c>
      <c r="K1602" s="96">
        <v>0</v>
      </c>
      <c r="L1602" s="19">
        <f t="shared" si="80"/>
        <v>0</v>
      </c>
    </row>
    <row r="1603" spans="1:13" x14ac:dyDescent="0.2">
      <c r="A1603" s="20" t="s">
        <v>347</v>
      </c>
      <c r="B1603" s="21" t="s">
        <v>348</v>
      </c>
      <c r="C1603" s="26" t="s">
        <v>45</v>
      </c>
      <c r="D1603" s="27" t="s">
        <v>46</v>
      </c>
      <c r="E1603" s="28">
        <v>3325</v>
      </c>
      <c r="F1603" s="18">
        <v>72.040000000000006</v>
      </c>
      <c r="G1603" s="18">
        <v>70.78</v>
      </c>
      <c r="H1603" s="98">
        <v>0</v>
      </c>
      <c r="I1603" s="18">
        <f t="shared" si="78"/>
        <v>70.78</v>
      </c>
      <c r="J1603" s="18">
        <f t="shared" si="79"/>
        <v>-1.2600000000000051</v>
      </c>
      <c r="K1603" s="96">
        <v>791</v>
      </c>
      <c r="L1603" s="19">
        <f t="shared" si="80"/>
        <v>-996.66000000000406</v>
      </c>
    </row>
    <row r="1604" spans="1:13" x14ac:dyDescent="0.2">
      <c r="A1604" s="20" t="s">
        <v>347</v>
      </c>
      <c r="B1604" s="21" t="s">
        <v>348</v>
      </c>
      <c r="C1604" s="26" t="s">
        <v>47</v>
      </c>
      <c r="D1604" s="27" t="s">
        <v>48</v>
      </c>
      <c r="E1604" s="28">
        <v>3327</v>
      </c>
      <c r="F1604" s="18">
        <v>79.850000000000009</v>
      </c>
      <c r="G1604" s="18">
        <v>78.59</v>
      </c>
      <c r="H1604" s="98">
        <v>0</v>
      </c>
      <c r="I1604" s="18">
        <f t="shared" si="78"/>
        <v>78.59</v>
      </c>
      <c r="J1604" s="18">
        <f t="shared" si="79"/>
        <v>-1.2600000000000051</v>
      </c>
      <c r="K1604" s="96">
        <v>73</v>
      </c>
      <c r="L1604" s="19">
        <f t="shared" si="80"/>
        <v>-91.980000000000373</v>
      </c>
    </row>
    <row r="1605" spans="1:13" x14ac:dyDescent="0.2">
      <c r="A1605" s="20" t="s">
        <v>347</v>
      </c>
      <c r="B1605" s="21" t="s">
        <v>348</v>
      </c>
      <c r="C1605" s="26" t="s">
        <v>49</v>
      </c>
      <c r="D1605" s="27" t="s">
        <v>50</v>
      </c>
      <c r="E1605" s="28">
        <v>3329</v>
      </c>
      <c r="F1605" s="18">
        <v>85.39</v>
      </c>
      <c r="G1605" s="18">
        <v>84.13</v>
      </c>
      <c r="H1605" s="98">
        <v>0</v>
      </c>
      <c r="I1605" s="18">
        <f t="shared" si="78"/>
        <v>84.13</v>
      </c>
      <c r="J1605" s="18">
        <f t="shared" si="79"/>
        <v>-1.2600000000000051</v>
      </c>
      <c r="K1605" s="96">
        <v>0</v>
      </c>
      <c r="L1605" s="19">
        <f t="shared" si="80"/>
        <v>0</v>
      </c>
    </row>
    <row r="1606" spans="1:13" x14ac:dyDescent="0.2">
      <c r="A1606" s="20" t="s">
        <v>347</v>
      </c>
      <c r="B1606" s="21" t="s">
        <v>348</v>
      </c>
      <c r="C1606" s="29" t="s">
        <v>51</v>
      </c>
      <c r="D1606" s="30" t="s">
        <v>52</v>
      </c>
      <c r="E1606" s="28">
        <v>3331</v>
      </c>
      <c r="F1606" s="18">
        <v>94.76</v>
      </c>
      <c r="G1606" s="18">
        <v>93.5</v>
      </c>
      <c r="H1606" s="98">
        <v>0</v>
      </c>
      <c r="I1606" s="18">
        <f t="shared" si="78"/>
        <v>93.5</v>
      </c>
      <c r="J1606" s="18">
        <f t="shared" si="79"/>
        <v>-1.2600000000000051</v>
      </c>
      <c r="K1606" s="96">
        <v>113</v>
      </c>
      <c r="L1606" s="19">
        <f t="shared" si="80"/>
        <v>-142.38000000000056</v>
      </c>
    </row>
    <row r="1607" spans="1:13" x14ac:dyDescent="0.2">
      <c r="A1607" s="20" t="s">
        <v>70</v>
      </c>
      <c r="B1607" s="21" t="s">
        <v>71</v>
      </c>
      <c r="C1607" s="26" t="s">
        <v>21</v>
      </c>
      <c r="D1607" s="27" t="s">
        <v>22</v>
      </c>
      <c r="E1607" s="28">
        <v>3301</v>
      </c>
      <c r="F1607" s="18">
        <v>139.29</v>
      </c>
      <c r="G1607" s="18">
        <v>136.50116822181593</v>
      </c>
      <c r="H1607" s="98">
        <v>1.472427001897419</v>
      </c>
      <c r="I1607" s="18">
        <f t="shared" si="78"/>
        <v>137.97359522371335</v>
      </c>
      <c r="J1607" s="18">
        <f t="shared" si="79"/>
        <v>-1.316404776286646</v>
      </c>
      <c r="K1607" s="96">
        <v>0</v>
      </c>
      <c r="L1607" s="18">
        <f t="shared" si="80"/>
        <v>0</v>
      </c>
      <c r="M1607" s="40">
        <v>-82201.579850444206</v>
      </c>
    </row>
    <row r="1608" spans="1:13" x14ac:dyDescent="0.2">
      <c r="A1608" s="20" t="s">
        <v>70</v>
      </c>
      <c r="B1608" s="21" t="s">
        <v>71</v>
      </c>
      <c r="C1608" s="26" t="s">
        <v>23</v>
      </c>
      <c r="D1608" s="27" t="s">
        <v>24</v>
      </c>
      <c r="E1608" s="28">
        <v>3303</v>
      </c>
      <c r="F1608" s="18">
        <v>151.87</v>
      </c>
      <c r="G1608" s="18">
        <v>149.08116822181594</v>
      </c>
      <c r="H1608" s="98">
        <v>1.472427001897419</v>
      </c>
      <c r="I1608" s="18">
        <f t="shared" si="78"/>
        <v>150.55359522371336</v>
      </c>
      <c r="J1608" s="18">
        <f t="shared" si="79"/>
        <v>-1.316404776286646</v>
      </c>
      <c r="K1608" s="96">
        <v>0</v>
      </c>
      <c r="L1608" s="18">
        <f t="shared" si="80"/>
        <v>0</v>
      </c>
    </row>
    <row r="1609" spans="1:13" x14ac:dyDescent="0.2">
      <c r="A1609" s="20" t="s">
        <v>70</v>
      </c>
      <c r="B1609" s="21" t="s">
        <v>71</v>
      </c>
      <c r="C1609" s="26" t="s">
        <v>25</v>
      </c>
      <c r="D1609" s="27" t="s">
        <v>26</v>
      </c>
      <c r="E1609" s="28">
        <v>3305</v>
      </c>
      <c r="F1609" s="18">
        <v>136.03</v>
      </c>
      <c r="G1609" s="18">
        <v>133.24116822181594</v>
      </c>
      <c r="H1609" s="98">
        <v>1.472427001897419</v>
      </c>
      <c r="I1609" s="18">
        <f t="shared" si="78"/>
        <v>134.71359522371336</v>
      </c>
      <c r="J1609" s="18">
        <f t="shared" si="79"/>
        <v>-1.316404776286646</v>
      </c>
      <c r="K1609" s="96">
        <v>0</v>
      </c>
      <c r="L1609" s="18">
        <f t="shared" si="80"/>
        <v>0</v>
      </c>
    </row>
    <row r="1610" spans="1:13" x14ac:dyDescent="0.2">
      <c r="A1610" s="20" t="s">
        <v>70</v>
      </c>
      <c r="B1610" s="21" t="s">
        <v>71</v>
      </c>
      <c r="C1610" s="26" t="s">
        <v>27</v>
      </c>
      <c r="D1610" s="27" t="s">
        <v>28</v>
      </c>
      <c r="E1610" s="28">
        <v>3307</v>
      </c>
      <c r="F1610" s="18">
        <v>148.6</v>
      </c>
      <c r="G1610" s="18">
        <v>145.81116822181593</v>
      </c>
      <c r="H1610" s="98">
        <v>1.472427001897419</v>
      </c>
      <c r="I1610" s="18">
        <f t="shared" si="78"/>
        <v>147.28359522371335</v>
      </c>
      <c r="J1610" s="18">
        <f t="shared" si="79"/>
        <v>-1.316404776286646</v>
      </c>
      <c r="K1610" s="96">
        <v>0</v>
      </c>
      <c r="L1610" s="18">
        <f t="shared" si="80"/>
        <v>0</v>
      </c>
    </row>
    <row r="1611" spans="1:13" x14ac:dyDescent="0.2">
      <c r="A1611" s="20" t="s">
        <v>70</v>
      </c>
      <c r="B1611" s="21" t="s">
        <v>71</v>
      </c>
      <c r="C1611" s="26" t="s">
        <v>29</v>
      </c>
      <c r="D1611" s="27" t="s">
        <v>30</v>
      </c>
      <c r="E1611" s="28">
        <v>3309</v>
      </c>
      <c r="F1611" s="18">
        <v>90.26</v>
      </c>
      <c r="G1611" s="18">
        <v>87.47116822181593</v>
      </c>
      <c r="H1611" s="98">
        <v>1.472427001897419</v>
      </c>
      <c r="I1611" s="18">
        <f t="shared" si="78"/>
        <v>88.943595223713345</v>
      </c>
      <c r="J1611" s="18">
        <f t="shared" si="79"/>
        <v>-1.3164047762866602</v>
      </c>
      <c r="K1611" s="96">
        <v>4273</v>
      </c>
      <c r="L1611" s="18">
        <f t="shared" si="80"/>
        <v>-5624.9976090728987</v>
      </c>
    </row>
    <row r="1612" spans="1:13" x14ac:dyDescent="0.2">
      <c r="A1612" s="20" t="s">
        <v>70</v>
      </c>
      <c r="B1612" s="21" t="s">
        <v>71</v>
      </c>
      <c r="C1612" s="26" t="s">
        <v>31</v>
      </c>
      <c r="D1612" s="27" t="s">
        <v>32</v>
      </c>
      <c r="E1612" s="28">
        <v>3311</v>
      </c>
      <c r="F1612" s="18">
        <v>117.54</v>
      </c>
      <c r="G1612" s="18">
        <v>114.75116822181593</v>
      </c>
      <c r="H1612" s="98">
        <v>1.472427001897419</v>
      </c>
      <c r="I1612" s="18">
        <f t="shared" si="78"/>
        <v>116.22359522371335</v>
      </c>
      <c r="J1612" s="18">
        <f t="shared" si="79"/>
        <v>-1.3164047762866602</v>
      </c>
      <c r="K1612" s="96">
        <v>640</v>
      </c>
      <c r="L1612" s="18">
        <f t="shared" si="80"/>
        <v>-842.49905682346252</v>
      </c>
    </row>
    <row r="1613" spans="1:13" x14ac:dyDescent="0.2">
      <c r="A1613" s="20" t="s">
        <v>70</v>
      </c>
      <c r="B1613" s="21" t="s">
        <v>71</v>
      </c>
      <c r="C1613" s="26" t="s">
        <v>33</v>
      </c>
      <c r="D1613" s="27" t="s">
        <v>34</v>
      </c>
      <c r="E1613" s="28">
        <v>3313</v>
      </c>
      <c r="F1613" s="18">
        <v>125.39</v>
      </c>
      <c r="G1613" s="18">
        <v>122.60116822181593</v>
      </c>
      <c r="H1613" s="98">
        <v>1.472427001897419</v>
      </c>
      <c r="I1613" s="18">
        <f t="shared" si="78"/>
        <v>124.07359522371334</v>
      </c>
      <c r="J1613" s="18">
        <f t="shared" si="79"/>
        <v>-1.3164047762866602</v>
      </c>
      <c r="K1613" s="96">
        <v>0</v>
      </c>
      <c r="L1613" s="18">
        <f t="shared" si="80"/>
        <v>0</v>
      </c>
    </row>
    <row r="1614" spans="1:13" x14ac:dyDescent="0.2">
      <c r="A1614" s="20" t="s">
        <v>70</v>
      </c>
      <c r="B1614" s="21" t="s">
        <v>71</v>
      </c>
      <c r="C1614" s="26" t="s">
        <v>35</v>
      </c>
      <c r="D1614" s="27" t="s">
        <v>36</v>
      </c>
      <c r="E1614" s="28">
        <v>3315</v>
      </c>
      <c r="F1614" s="18">
        <v>143.41</v>
      </c>
      <c r="G1614" s="18">
        <v>140.62116822181594</v>
      </c>
      <c r="H1614" s="98">
        <v>1.472427001897419</v>
      </c>
      <c r="I1614" s="18">
        <f t="shared" si="78"/>
        <v>142.09359522371335</v>
      </c>
      <c r="J1614" s="18">
        <f t="shared" si="79"/>
        <v>-1.316404776286646</v>
      </c>
      <c r="K1614" s="96">
        <v>0</v>
      </c>
      <c r="L1614" s="18">
        <f t="shared" si="80"/>
        <v>0</v>
      </c>
    </row>
    <row r="1615" spans="1:13" x14ac:dyDescent="0.2">
      <c r="A1615" s="20" t="s">
        <v>70</v>
      </c>
      <c r="B1615" s="21" t="s">
        <v>71</v>
      </c>
      <c r="C1615" s="26" t="s">
        <v>37</v>
      </c>
      <c r="D1615" s="27" t="s">
        <v>38</v>
      </c>
      <c r="E1615" s="28">
        <v>3317</v>
      </c>
      <c r="F1615" s="18">
        <v>89.72</v>
      </c>
      <c r="G1615" s="18">
        <v>86.931168221815923</v>
      </c>
      <c r="H1615" s="98">
        <v>1.472427001897419</v>
      </c>
      <c r="I1615" s="18">
        <f t="shared" si="78"/>
        <v>88.403595223713339</v>
      </c>
      <c r="J1615" s="18">
        <f t="shared" si="79"/>
        <v>-1.3164047762866602</v>
      </c>
      <c r="K1615" s="96">
        <v>0</v>
      </c>
      <c r="L1615" s="18">
        <f t="shared" si="80"/>
        <v>0</v>
      </c>
    </row>
    <row r="1616" spans="1:13" x14ac:dyDescent="0.2">
      <c r="A1616" s="20" t="s">
        <v>70</v>
      </c>
      <c r="B1616" s="21" t="s">
        <v>71</v>
      </c>
      <c r="C1616" s="26" t="s">
        <v>39</v>
      </c>
      <c r="D1616" s="27" t="s">
        <v>40</v>
      </c>
      <c r="E1616" s="28">
        <v>3319</v>
      </c>
      <c r="F1616" s="18">
        <v>109.08</v>
      </c>
      <c r="G1616" s="18">
        <v>106.29116822181592</v>
      </c>
      <c r="H1616" s="98">
        <v>1.472427001897419</v>
      </c>
      <c r="I1616" s="18">
        <f t="shared" si="78"/>
        <v>107.76359522371334</v>
      </c>
      <c r="J1616" s="18">
        <f t="shared" si="79"/>
        <v>-1.3164047762866602</v>
      </c>
      <c r="K1616" s="96">
        <v>777</v>
      </c>
      <c r="L1616" s="18">
        <f t="shared" si="80"/>
        <v>-1022.8465111747349</v>
      </c>
    </row>
    <row r="1617" spans="1:13" x14ac:dyDescent="0.2">
      <c r="A1617" s="20" t="s">
        <v>70</v>
      </c>
      <c r="B1617" s="21" t="s">
        <v>71</v>
      </c>
      <c r="C1617" s="26" t="s">
        <v>41</v>
      </c>
      <c r="D1617" s="27" t="s">
        <v>42</v>
      </c>
      <c r="E1617" s="28">
        <v>3321</v>
      </c>
      <c r="F1617" s="18">
        <v>121.6</v>
      </c>
      <c r="G1617" s="18">
        <v>118.81116822181592</v>
      </c>
      <c r="H1617" s="98">
        <v>1.472427001897419</v>
      </c>
      <c r="I1617" s="18">
        <f t="shared" si="78"/>
        <v>120.28359522371333</v>
      </c>
      <c r="J1617" s="18">
        <f t="shared" si="79"/>
        <v>-1.3164047762866602</v>
      </c>
      <c r="K1617" s="96">
        <v>0</v>
      </c>
      <c r="L1617" s="18">
        <f t="shared" si="80"/>
        <v>0</v>
      </c>
    </row>
    <row r="1618" spans="1:13" x14ac:dyDescent="0.2">
      <c r="A1618" s="20" t="s">
        <v>70</v>
      </c>
      <c r="B1618" s="21" t="s">
        <v>71</v>
      </c>
      <c r="C1618" s="26" t="s">
        <v>43</v>
      </c>
      <c r="D1618" s="27" t="s">
        <v>44</v>
      </c>
      <c r="E1618" s="28">
        <v>3323</v>
      </c>
      <c r="F1618" s="18">
        <v>75.849999999999994</v>
      </c>
      <c r="G1618" s="18">
        <v>73.061168221815919</v>
      </c>
      <c r="H1618" s="98">
        <v>1.472427001897419</v>
      </c>
      <c r="I1618" s="18">
        <f t="shared" si="78"/>
        <v>74.533595223713334</v>
      </c>
      <c r="J1618" s="18">
        <f t="shared" si="79"/>
        <v>-1.3164047762866602</v>
      </c>
      <c r="K1618" s="96">
        <v>76</v>
      </c>
      <c r="L1618" s="18">
        <f t="shared" si="80"/>
        <v>-100.04676299778617</v>
      </c>
    </row>
    <row r="1619" spans="1:13" x14ac:dyDescent="0.2">
      <c r="A1619" s="20" t="s">
        <v>70</v>
      </c>
      <c r="B1619" s="21" t="s">
        <v>71</v>
      </c>
      <c r="C1619" s="26" t="s">
        <v>45</v>
      </c>
      <c r="D1619" s="27" t="s">
        <v>46</v>
      </c>
      <c r="E1619" s="28">
        <v>3325</v>
      </c>
      <c r="F1619" s="18">
        <v>97.74</v>
      </c>
      <c r="G1619" s="18">
        <v>94.951168221815919</v>
      </c>
      <c r="H1619" s="98">
        <v>1.472427001897419</v>
      </c>
      <c r="I1619" s="18">
        <f t="shared" si="78"/>
        <v>96.423595223713335</v>
      </c>
      <c r="J1619" s="18">
        <f t="shared" si="79"/>
        <v>-1.3164047762866602</v>
      </c>
      <c r="K1619" s="96">
        <v>51977</v>
      </c>
      <c r="L1619" s="18">
        <f t="shared" si="80"/>
        <v>-68422.771057051737</v>
      </c>
    </row>
    <row r="1620" spans="1:13" x14ac:dyDescent="0.2">
      <c r="A1620" s="20" t="s">
        <v>70</v>
      </c>
      <c r="B1620" s="21" t="s">
        <v>71</v>
      </c>
      <c r="C1620" s="26" t="s">
        <v>47</v>
      </c>
      <c r="D1620" s="27" t="s">
        <v>48</v>
      </c>
      <c r="E1620" s="28">
        <v>3327</v>
      </c>
      <c r="F1620" s="18">
        <v>109.08</v>
      </c>
      <c r="G1620" s="18">
        <v>106.29116822181592</v>
      </c>
      <c r="H1620" s="98">
        <v>1.472427001897419</v>
      </c>
      <c r="I1620" s="18">
        <f t="shared" si="78"/>
        <v>107.76359522371334</v>
      </c>
      <c r="J1620" s="18">
        <f t="shared" si="79"/>
        <v>-1.3164047762866602</v>
      </c>
      <c r="K1620" s="96">
        <v>4352</v>
      </c>
      <c r="L1620" s="18">
        <f t="shared" si="80"/>
        <v>-5728.9935863995452</v>
      </c>
    </row>
    <row r="1621" spans="1:13" x14ac:dyDescent="0.2">
      <c r="A1621" s="20" t="s">
        <v>70</v>
      </c>
      <c r="B1621" s="21" t="s">
        <v>71</v>
      </c>
      <c r="C1621" s="26" t="s">
        <v>49</v>
      </c>
      <c r="D1621" s="27" t="s">
        <v>50</v>
      </c>
      <c r="E1621" s="28">
        <v>3329</v>
      </c>
      <c r="F1621" s="18">
        <v>117.02</v>
      </c>
      <c r="G1621" s="18">
        <v>114.23116822181592</v>
      </c>
      <c r="H1621" s="98">
        <v>1.472427001897419</v>
      </c>
      <c r="I1621" s="18">
        <f t="shared" si="78"/>
        <v>115.70359522371334</v>
      </c>
      <c r="J1621" s="18">
        <f t="shared" si="79"/>
        <v>-1.3164047762866602</v>
      </c>
      <c r="K1621" s="96">
        <v>349</v>
      </c>
      <c r="L1621" s="18">
        <f t="shared" si="80"/>
        <v>-459.42526692404442</v>
      </c>
    </row>
    <row r="1622" spans="1:13" x14ac:dyDescent="0.2">
      <c r="A1622" s="20" t="s">
        <v>70</v>
      </c>
      <c r="B1622" s="21" t="s">
        <v>71</v>
      </c>
      <c r="C1622" s="29" t="s">
        <v>51</v>
      </c>
      <c r="D1622" s="30" t="s">
        <v>52</v>
      </c>
      <c r="E1622" s="28">
        <v>3331</v>
      </c>
      <c r="F1622" s="18">
        <v>130.79</v>
      </c>
      <c r="G1622" s="18">
        <v>128.00116822181593</v>
      </c>
      <c r="H1622" s="98">
        <v>1.472427001897419</v>
      </c>
      <c r="I1622" s="18">
        <f t="shared" si="78"/>
        <v>129.47359522371335</v>
      </c>
      <c r="J1622" s="18">
        <f t="shared" si="79"/>
        <v>-1.316404776286646</v>
      </c>
      <c r="K1622" s="96">
        <v>0</v>
      </c>
      <c r="L1622" s="18">
        <f t="shared" si="80"/>
        <v>0</v>
      </c>
    </row>
    <row r="1623" spans="1:13" x14ac:dyDescent="0.2">
      <c r="A1623" s="20" t="s">
        <v>267</v>
      </c>
      <c r="B1623" s="21" t="s">
        <v>268</v>
      </c>
      <c r="C1623" s="26" t="s">
        <v>21</v>
      </c>
      <c r="D1623" s="27" t="s">
        <v>22</v>
      </c>
      <c r="E1623" s="28">
        <v>3301</v>
      </c>
      <c r="F1623" s="18">
        <v>101.57000000000001</v>
      </c>
      <c r="G1623" s="18">
        <v>100.31</v>
      </c>
      <c r="H1623" s="98">
        <v>0</v>
      </c>
      <c r="I1623" s="18">
        <f t="shared" si="78"/>
        <v>100.31</v>
      </c>
      <c r="J1623" s="18">
        <f t="shared" si="79"/>
        <v>-1.2600000000000051</v>
      </c>
      <c r="K1623" s="96">
        <v>573</v>
      </c>
      <c r="L1623" s="18">
        <f t="shared" si="80"/>
        <v>-721.98000000000297</v>
      </c>
      <c r="M1623" s="40">
        <v>-10028.340000000042</v>
      </c>
    </row>
    <row r="1624" spans="1:13" x14ac:dyDescent="0.2">
      <c r="A1624" s="20" t="s">
        <v>267</v>
      </c>
      <c r="B1624" s="21" t="s">
        <v>268</v>
      </c>
      <c r="C1624" s="26" t="s">
        <v>23</v>
      </c>
      <c r="D1624" s="27" t="s">
        <v>24</v>
      </c>
      <c r="E1624" s="28">
        <v>3303</v>
      </c>
      <c r="F1624" s="18">
        <v>110.18</v>
      </c>
      <c r="G1624" s="18">
        <v>108.92</v>
      </c>
      <c r="H1624" s="98">
        <v>0</v>
      </c>
      <c r="I1624" s="18">
        <f t="shared" si="78"/>
        <v>108.92</v>
      </c>
      <c r="J1624" s="18">
        <f t="shared" si="79"/>
        <v>-1.2600000000000051</v>
      </c>
      <c r="K1624" s="96">
        <v>0</v>
      </c>
      <c r="L1624" s="18">
        <f t="shared" si="80"/>
        <v>0</v>
      </c>
    </row>
    <row r="1625" spans="1:13" x14ac:dyDescent="0.2">
      <c r="A1625" s="20" t="s">
        <v>267</v>
      </c>
      <c r="B1625" s="21" t="s">
        <v>268</v>
      </c>
      <c r="C1625" s="26" t="s">
        <v>25</v>
      </c>
      <c r="D1625" s="27" t="s">
        <v>26</v>
      </c>
      <c r="E1625" s="28">
        <v>3305</v>
      </c>
      <c r="F1625" s="18">
        <v>99.190000000000012</v>
      </c>
      <c r="G1625" s="18">
        <v>97.93</v>
      </c>
      <c r="H1625" s="98">
        <v>0</v>
      </c>
      <c r="I1625" s="18">
        <f t="shared" si="78"/>
        <v>97.93</v>
      </c>
      <c r="J1625" s="18">
        <f t="shared" si="79"/>
        <v>-1.2600000000000051</v>
      </c>
      <c r="K1625" s="96">
        <v>0</v>
      </c>
      <c r="L1625" s="18">
        <f t="shared" si="80"/>
        <v>0</v>
      </c>
    </row>
    <row r="1626" spans="1:13" x14ac:dyDescent="0.2">
      <c r="A1626" s="20" t="s">
        <v>267</v>
      </c>
      <c r="B1626" s="21" t="s">
        <v>268</v>
      </c>
      <c r="C1626" s="26" t="s">
        <v>27</v>
      </c>
      <c r="D1626" s="27" t="s">
        <v>28</v>
      </c>
      <c r="E1626" s="28">
        <v>3307</v>
      </c>
      <c r="F1626" s="18">
        <v>108.81</v>
      </c>
      <c r="G1626" s="18">
        <v>107.55</v>
      </c>
      <c r="H1626" s="98">
        <v>0</v>
      </c>
      <c r="I1626" s="18">
        <f t="shared" si="78"/>
        <v>107.55</v>
      </c>
      <c r="J1626" s="18">
        <f t="shared" si="79"/>
        <v>-1.2600000000000051</v>
      </c>
      <c r="K1626" s="96">
        <v>0</v>
      </c>
      <c r="L1626" s="18">
        <f t="shared" si="80"/>
        <v>0</v>
      </c>
    </row>
    <row r="1627" spans="1:13" x14ac:dyDescent="0.2">
      <c r="A1627" s="20" t="s">
        <v>267</v>
      </c>
      <c r="B1627" s="21" t="s">
        <v>268</v>
      </c>
      <c r="C1627" s="26" t="s">
        <v>29</v>
      </c>
      <c r="D1627" s="27" t="s">
        <v>30</v>
      </c>
      <c r="E1627" s="28">
        <v>3309</v>
      </c>
      <c r="F1627" s="18">
        <v>67.09</v>
      </c>
      <c r="G1627" s="18">
        <v>65.83</v>
      </c>
      <c r="H1627" s="98">
        <v>0</v>
      </c>
      <c r="I1627" s="18">
        <f t="shared" si="78"/>
        <v>65.83</v>
      </c>
      <c r="J1627" s="18">
        <f t="shared" si="79"/>
        <v>-1.2600000000000051</v>
      </c>
      <c r="K1627" s="96">
        <v>2457</v>
      </c>
      <c r="L1627" s="18">
        <f t="shared" si="80"/>
        <v>-3095.8200000000124</v>
      </c>
    </row>
    <row r="1628" spans="1:13" x14ac:dyDescent="0.2">
      <c r="A1628" s="20" t="s">
        <v>267</v>
      </c>
      <c r="B1628" s="21" t="s">
        <v>268</v>
      </c>
      <c r="C1628" s="26" t="s">
        <v>31</v>
      </c>
      <c r="D1628" s="27" t="s">
        <v>32</v>
      </c>
      <c r="E1628" s="28">
        <v>3311</v>
      </c>
      <c r="F1628" s="18">
        <v>85.89</v>
      </c>
      <c r="G1628" s="18">
        <v>84.63</v>
      </c>
      <c r="H1628" s="98">
        <v>0</v>
      </c>
      <c r="I1628" s="18">
        <f t="shared" si="78"/>
        <v>84.63</v>
      </c>
      <c r="J1628" s="18">
        <f t="shared" si="79"/>
        <v>-1.2600000000000051</v>
      </c>
      <c r="K1628" s="96">
        <v>498</v>
      </c>
      <c r="L1628" s="18">
        <f t="shared" si="80"/>
        <v>-627.48000000000252</v>
      </c>
    </row>
    <row r="1629" spans="1:13" x14ac:dyDescent="0.2">
      <c r="A1629" s="20" t="s">
        <v>267</v>
      </c>
      <c r="B1629" s="21" t="s">
        <v>268</v>
      </c>
      <c r="C1629" s="26" t="s">
        <v>33</v>
      </c>
      <c r="D1629" s="27" t="s">
        <v>34</v>
      </c>
      <c r="E1629" s="28">
        <v>3313</v>
      </c>
      <c r="F1629" s="18">
        <v>91.42</v>
      </c>
      <c r="G1629" s="18">
        <v>90.16</v>
      </c>
      <c r="H1629" s="98">
        <v>0</v>
      </c>
      <c r="I1629" s="18">
        <f t="shared" si="78"/>
        <v>90.16</v>
      </c>
      <c r="J1629" s="18">
        <f t="shared" si="79"/>
        <v>-1.2600000000000051</v>
      </c>
      <c r="K1629" s="96">
        <v>0</v>
      </c>
      <c r="L1629" s="18">
        <f t="shared" si="80"/>
        <v>0</v>
      </c>
    </row>
    <row r="1630" spans="1:13" x14ac:dyDescent="0.2">
      <c r="A1630" s="20" t="s">
        <v>267</v>
      </c>
      <c r="B1630" s="21" t="s">
        <v>268</v>
      </c>
      <c r="C1630" s="26" t="s">
        <v>35</v>
      </c>
      <c r="D1630" s="27" t="s">
        <v>36</v>
      </c>
      <c r="E1630" s="28">
        <v>3315</v>
      </c>
      <c r="F1630" s="18">
        <v>104.24000000000001</v>
      </c>
      <c r="G1630" s="18">
        <v>102.98</v>
      </c>
      <c r="H1630" s="98">
        <v>0</v>
      </c>
      <c r="I1630" s="18">
        <f t="shared" si="78"/>
        <v>102.98</v>
      </c>
      <c r="J1630" s="18">
        <f t="shared" si="79"/>
        <v>-1.2600000000000051</v>
      </c>
      <c r="K1630" s="96">
        <v>0</v>
      </c>
      <c r="L1630" s="18">
        <f t="shared" si="80"/>
        <v>0</v>
      </c>
    </row>
    <row r="1631" spans="1:13" x14ac:dyDescent="0.2">
      <c r="A1631" s="20" t="s">
        <v>267</v>
      </c>
      <c r="B1631" s="21" t="s">
        <v>268</v>
      </c>
      <c r="C1631" s="26" t="s">
        <v>37</v>
      </c>
      <c r="D1631" s="27" t="s">
        <v>38</v>
      </c>
      <c r="E1631" s="28">
        <v>3317</v>
      </c>
      <c r="F1631" s="18">
        <v>66.600000000000009</v>
      </c>
      <c r="G1631" s="18">
        <v>65.34</v>
      </c>
      <c r="H1631" s="98">
        <v>0</v>
      </c>
      <c r="I1631" s="18">
        <f t="shared" si="78"/>
        <v>65.34</v>
      </c>
      <c r="J1631" s="18">
        <f t="shared" si="79"/>
        <v>-1.2600000000000051</v>
      </c>
      <c r="K1631" s="96">
        <v>0</v>
      </c>
      <c r="L1631" s="18">
        <f t="shared" si="80"/>
        <v>0</v>
      </c>
    </row>
    <row r="1632" spans="1:13" x14ac:dyDescent="0.2">
      <c r="A1632" s="20" t="s">
        <v>267</v>
      </c>
      <c r="B1632" s="21" t="s">
        <v>268</v>
      </c>
      <c r="C1632" s="26" t="s">
        <v>39</v>
      </c>
      <c r="D1632" s="27" t="s">
        <v>40</v>
      </c>
      <c r="E1632" s="28">
        <v>3319</v>
      </c>
      <c r="F1632" s="18">
        <v>79.850000000000009</v>
      </c>
      <c r="G1632" s="18">
        <v>78.59</v>
      </c>
      <c r="H1632" s="98">
        <v>0</v>
      </c>
      <c r="I1632" s="18">
        <f t="shared" si="78"/>
        <v>78.59</v>
      </c>
      <c r="J1632" s="18">
        <f t="shared" si="79"/>
        <v>-1.2600000000000051</v>
      </c>
      <c r="K1632" s="96">
        <v>362</v>
      </c>
      <c r="L1632" s="18">
        <f t="shared" si="80"/>
        <v>-456.12000000000182</v>
      </c>
    </row>
    <row r="1633" spans="1:13" x14ac:dyDescent="0.2">
      <c r="A1633" s="20" t="s">
        <v>267</v>
      </c>
      <c r="B1633" s="21" t="s">
        <v>268</v>
      </c>
      <c r="C1633" s="26" t="s">
        <v>41</v>
      </c>
      <c r="D1633" s="27" t="s">
        <v>42</v>
      </c>
      <c r="E1633" s="28">
        <v>3321</v>
      </c>
      <c r="F1633" s="18">
        <v>88.54</v>
      </c>
      <c r="G1633" s="18">
        <v>87.28</v>
      </c>
      <c r="H1633" s="98">
        <v>0</v>
      </c>
      <c r="I1633" s="18">
        <f t="shared" si="78"/>
        <v>87.28</v>
      </c>
      <c r="J1633" s="18">
        <f t="shared" si="79"/>
        <v>-1.2600000000000051</v>
      </c>
      <c r="K1633" s="96">
        <v>182</v>
      </c>
      <c r="L1633" s="18">
        <f t="shared" si="80"/>
        <v>-229.32000000000093</v>
      </c>
    </row>
    <row r="1634" spans="1:13" x14ac:dyDescent="0.2">
      <c r="A1634" s="20" t="s">
        <v>267</v>
      </c>
      <c r="B1634" s="21" t="s">
        <v>268</v>
      </c>
      <c r="C1634" s="26" t="s">
        <v>43</v>
      </c>
      <c r="D1634" s="27" t="s">
        <v>44</v>
      </c>
      <c r="E1634" s="28">
        <v>3323</v>
      </c>
      <c r="F1634" s="18">
        <v>56.69</v>
      </c>
      <c r="G1634" s="18">
        <v>55.43</v>
      </c>
      <c r="H1634" s="98">
        <v>0</v>
      </c>
      <c r="I1634" s="18">
        <f t="shared" si="78"/>
        <v>55.43</v>
      </c>
      <c r="J1634" s="18">
        <f t="shared" si="79"/>
        <v>-1.259999999999998</v>
      </c>
      <c r="K1634" s="96">
        <v>84</v>
      </c>
      <c r="L1634" s="18">
        <f t="shared" si="80"/>
        <v>-105.83999999999983</v>
      </c>
    </row>
    <row r="1635" spans="1:13" x14ac:dyDescent="0.2">
      <c r="A1635" s="20" t="s">
        <v>267</v>
      </c>
      <c r="B1635" s="21" t="s">
        <v>268</v>
      </c>
      <c r="C1635" s="26" t="s">
        <v>45</v>
      </c>
      <c r="D1635" s="27" t="s">
        <v>46</v>
      </c>
      <c r="E1635" s="28">
        <v>3325</v>
      </c>
      <c r="F1635" s="18">
        <v>72.040000000000006</v>
      </c>
      <c r="G1635" s="18">
        <v>70.78</v>
      </c>
      <c r="H1635" s="98">
        <v>0</v>
      </c>
      <c r="I1635" s="18">
        <f t="shared" si="78"/>
        <v>70.78</v>
      </c>
      <c r="J1635" s="18">
        <f t="shared" si="79"/>
        <v>-1.2600000000000051</v>
      </c>
      <c r="K1635" s="96">
        <v>3268</v>
      </c>
      <c r="L1635" s="18">
        <f t="shared" si="80"/>
        <v>-4117.6800000000167</v>
      </c>
    </row>
    <row r="1636" spans="1:13" x14ac:dyDescent="0.2">
      <c r="A1636" s="20" t="s">
        <v>267</v>
      </c>
      <c r="B1636" s="21" t="s">
        <v>268</v>
      </c>
      <c r="C1636" s="26" t="s">
        <v>47</v>
      </c>
      <c r="D1636" s="27" t="s">
        <v>48</v>
      </c>
      <c r="E1636" s="28">
        <v>3327</v>
      </c>
      <c r="F1636" s="18">
        <v>79.850000000000009</v>
      </c>
      <c r="G1636" s="18">
        <v>78.59</v>
      </c>
      <c r="H1636" s="98">
        <v>0</v>
      </c>
      <c r="I1636" s="18">
        <f t="shared" si="78"/>
        <v>78.59</v>
      </c>
      <c r="J1636" s="18">
        <f t="shared" si="79"/>
        <v>-1.2600000000000051</v>
      </c>
      <c r="K1636" s="96">
        <v>456</v>
      </c>
      <c r="L1636" s="18">
        <f t="shared" si="80"/>
        <v>-574.56000000000233</v>
      </c>
    </row>
    <row r="1637" spans="1:13" x14ac:dyDescent="0.2">
      <c r="A1637" s="20" t="s">
        <v>267</v>
      </c>
      <c r="B1637" s="21" t="s">
        <v>268</v>
      </c>
      <c r="C1637" s="26" t="s">
        <v>49</v>
      </c>
      <c r="D1637" s="27" t="s">
        <v>50</v>
      </c>
      <c r="E1637" s="28">
        <v>3329</v>
      </c>
      <c r="F1637" s="18">
        <v>85.39</v>
      </c>
      <c r="G1637" s="18">
        <v>84.13</v>
      </c>
      <c r="H1637" s="98">
        <v>0</v>
      </c>
      <c r="I1637" s="18">
        <f t="shared" si="78"/>
        <v>84.13</v>
      </c>
      <c r="J1637" s="18">
        <f t="shared" si="79"/>
        <v>-1.2600000000000051</v>
      </c>
      <c r="K1637" s="96">
        <v>79</v>
      </c>
      <c r="L1637" s="18">
        <f t="shared" si="80"/>
        <v>-99.540000000000404</v>
      </c>
    </row>
    <row r="1638" spans="1:13" x14ac:dyDescent="0.2">
      <c r="A1638" s="20" t="s">
        <v>267</v>
      </c>
      <c r="B1638" s="21" t="s">
        <v>268</v>
      </c>
      <c r="C1638" s="29" t="s">
        <v>51</v>
      </c>
      <c r="D1638" s="30" t="s">
        <v>52</v>
      </c>
      <c r="E1638" s="28">
        <v>3331</v>
      </c>
      <c r="F1638" s="18">
        <v>94.76</v>
      </c>
      <c r="G1638" s="18">
        <v>93.5</v>
      </c>
      <c r="H1638" s="98">
        <v>0</v>
      </c>
      <c r="I1638" s="18">
        <f t="shared" si="78"/>
        <v>93.5</v>
      </c>
      <c r="J1638" s="18">
        <f t="shared" si="79"/>
        <v>-1.2600000000000051</v>
      </c>
      <c r="K1638" s="96">
        <v>0</v>
      </c>
      <c r="L1638" s="18">
        <f t="shared" si="80"/>
        <v>0</v>
      </c>
    </row>
    <row r="1639" spans="1:13" x14ac:dyDescent="0.2">
      <c r="A1639" s="12" t="s">
        <v>269</v>
      </c>
      <c r="B1639" s="21" t="s">
        <v>270</v>
      </c>
      <c r="C1639" s="26" t="s">
        <v>21</v>
      </c>
      <c r="D1639" s="27" t="s">
        <v>22</v>
      </c>
      <c r="E1639" s="28">
        <v>3301</v>
      </c>
      <c r="F1639" s="18">
        <v>101.57000000000001</v>
      </c>
      <c r="G1639" s="18">
        <v>100.31</v>
      </c>
      <c r="H1639" s="98">
        <v>0</v>
      </c>
      <c r="I1639" s="18">
        <f t="shared" ref="I1639:I1702" si="81">+G1639+H1639</f>
        <v>100.31</v>
      </c>
      <c r="J1639" s="18">
        <f t="shared" ref="J1639:J1702" si="82">+I1639-F1639</f>
        <v>-1.2600000000000051</v>
      </c>
      <c r="K1639" s="96">
        <v>0</v>
      </c>
      <c r="L1639" s="18">
        <f t="shared" ref="L1639:L1702" si="83">+J1639*K1639</f>
        <v>0</v>
      </c>
      <c r="M1639" s="40">
        <v>-12319.02000000005</v>
      </c>
    </row>
    <row r="1640" spans="1:13" x14ac:dyDescent="0.2">
      <c r="A1640" s="12" t="s">
        <v>269</v>
      </c>
      <c r="B1640" s="21" t="s">
        <v>270</v>
      </c>
      <c r="C1640" s="26" t="s">
        <v>23</v>
      </c>
      <c r="D1640" s="27" t="s">
        <v>24</v>
      </c>
      <c r="E1640" s="28">
        <v>3303</v>
      </c>
      <c r="F1640" s="18">
        <v>110.18</v>
      </c>
      <c r="G1640" s="18">
        <v>108.92</v>
      </c>
      <c r="H1640" s="98">
        <v>0</v>
      </c>
      <c r="I1640" s="18">
        <f t="shared" si="81"/>
        <v>108.92</v>
      </c>
      <c r="J1640" s="18">
        <f t="shared" si="82"/>
        <v>-1.2600000000000051</v>
      </c>
      <c r="K1640" s="96">
        <v>0</v>
      </c>
      <c r="L1640" s="18">
        <f t="shared" si="83"/>
        <v>0</v>
      </c>
    </row>
    <row r="1641" spans="1:13" x14ac:dyDescent="0.2">
      <c r="A1641" s="12" t="s">
        <v>269</v>
      </c>
      <c r="B1641" s="21" t="s">
        <v>270</v>
      </c>
      <c r="C1641" s="26" t="s">
        <v>25</v>
      </c>
      <c r="D1641" s="27" t="s">
        <v>26</v>
      </c>
      <c r="E1641" s="28">
        <v>3305</v>
      </c>
      <c r="F1641" s="18">
        <v>99.190000000000012</v>
      </c>
      <c r="G1641" s="18">
        <v>97.93</v>
      </c>
      <c r="H1641" s="98">
        <v>0</v>
      </c>
      <c r="I1641" s="18">
        <f t="shared" si="81"/>
        <v>97.93</v>
      </c>
      <c r="J1641" s="18">
        <f t="shared" si="82"/>
        <v>-1.2600000000000051</v>
      </c>
      <c r="K1641" s="96">
        <v>0</v>
      </c>
      <c r="L1641" s="18">
        <f t="shared" si="83"/>
        <v>0</v>
      </c>
    </row>
    <row r="1642" spans="1:13" x14ac:dyDescent="0.2">
      <c r="A1642" s="12" t="s">
        <v>269</v>
      </c>
      <c r="B1642" s="21" t="s">
        <v>270</v>
      </c>
      <c r="C1642" s="26" t="s">
        <v>27</v>
      </c>
      <c r="D1642" s="27" t="s">
        <v>28</v>
      </c>
      <c r="E1642" s="28">
        <v>3307</v>
      </c>
      <c r="F1642" s="18">
        <v>108.81</v>
      </c>
      <c r="G1642" s="18">
        <v>107.55</v>
      </c>
      <c r="H1642" s="98">
        <v>0</v>
      </c>
      <c r="I1642" s="18">
        <f t="shared" si="81"/>
        <v>107.55</v>
      </c>
      <c r="J1642" s="18">
        <f t="shared" si="82"/>
        <v>-1.2600000000000051</v>
      </c>
      <c r="K1642" s="96">
        <v>0</v>
      </c>
      <c r="L1642" s="18">
        <f t="shared" si="83"/>
        <v>0</v>
      </c>
    </row>
    <row r="1643" spans="1:13" x14ac:dyDescent="0.2">
      <c r="A1643" s="12" t="s">
        <v>269</v>
      </c>
      <c r="B1643" s="21" t="s">
        <v>270</v>
      </c>
      <c r="C1643" s="26" t="s">
        <v>29</v>
      </c>
      <c r="D1643" s="27" t="s">
        <v>30</v>
      </c>
      <c r="E1643" s="28">
        <v>3309</v>
      </c>
      <c r="F1643" s="18">
        <v>67.09</v>
      </c>
      <c r="G1643" s="18">
        <v>65.83</v>
      </c>
      <c r="H1643" s="98">
        <v>0</v>
      </c>
      <c r="I1643" s="18">
        <f t="shared" si="81"/>
        <v>65.83</v>
      </c>
      <c r="J1643" s="18">
        <f t="shared" si="82"/>
        <v>-1.2600000000000051</v>
      </c>
      <c r="K1643" s="96">
        <v>2596</v>
      </c>
      <c r="L1643" s="18">
        <f t="shared" si="83"/>
        <v>-3270.9600000000132</v>
      </c>
    </row>
    <row r="1644" spans="1:13" x14ac:dyDescent="0.2">
      <c r="A1644" s="12" t="s">
        <v>269</v>
      </c>
      <c r="B1644" s="21" t="s">
        <v>270</v>
      </c>
      <c r="C1644" s="26" t="s">
        <v>31</v>
      </c>
      <c r="D1644" s="27" t="s">
        <v>32</v>
      </c>
      <c r="E1644" s="28">
        <v>3311</v>
      </c>
      <c r="F1644" s="18">
        <v>85.89</v>
      </c>
      <c r="G1644" s="18">
        <v>84.63</v>
      </c>
      <c r="H1644" s="98">
        <v>0</v>
      </c>
      <c r="I1644" s="18">
        <f t="shared" si="81"/>
        <v>84.63</v>
      </c>
      <c r="J1644" s="18">
        <f t="shared" si="82"/>
        <v>-1.2600000000000051</v>
      </c>
      <c r="K1644" s="96">
        <v>658</v>
      </c>
      <c r="L1644" s="18">
        <f t="shared" si="83"/>
        <v>-829.08000000000334</v>
      </c>
    </row>
    <row r="1645" spans="1:13" x14ac:dyDescent="0.2">
      <c r="A1645" s="12" t="s">
        <v>269</v>
      </c>
      <c r="B1645" s="21" t="s">
        <v>270</v>
      </c>
      <c r="C1645" s="26" t="s">
        <v>33</v>
      </c>
      <c r="D1645" s="27" t="s">
        <v>34</v>
      </c>
      <c r="E1645" s="28">
        <v>3313</v>
      </c>
      <c r="F1645" s="18">
        <v>91.42</v>
      </c>
      <c r="G1645" s="18">
        <v>90.16</v>
      </c>
      <c r="H1645" s="98">
        <v>0</v>
      </c>
      <c r="I1645" s="18">
        <f t="shared" si="81"/>
        <v>90.16</v>
      </c>
      <c r="J1645" s="18">
        <f t="shared" si="82"/>
        <v>-1.2600000000000051</v>
      </c>
      <c r="K1645" s="96">
        <v>0</v>
      </c>
      <c r="L1645" s="18">
        <f t="shared" si="83"/>
        <v>0</v>
      </c>
    </row>
    <row r="1646" spans="1:13" x14ac:dyDescent="0.2">
      <c r="A1646" s="12" t="s">
        <v>269</v>
      </c>
      <c r="B1646" s="21" t="s">
        <v>270</v>
      </c>
      <c r="C1646" s="26" t="s">
        <v>35</v>
      </c>
      <c r="D1646" s="27" t="s">
        <v>36</v>
      </c>
      <c r="E1646" s="28">
        <v>3315</v>
      </c>
      <c r="F1646" s="18">
        <v>104.24000000000001</v>
      </c>
      <c r="G1646" s="18">
        <v>102.98</v>
      </c>
      <c r="H1646" s="98">
        <v>0</v>
      </c>
      <c r="I1646" s="18">
        <f t="shared" si="81"/>
        <v>102.98</v>
      </c>
      <c r="J1646" s="18">
        <f t="shared" si="82"/>
        <v>-1.2600000000000051</v>
      </c>
      <c r="K1646" s="96">
        <v>55</v>
      </c>
      <c r="L1646" s="18">
        <f t="shared" si="83"/>
        <v>-69.300000000000281</v>
      </c>
    </row>
    <row r="1647" spans="1:13" x14ac:dyDescent="0.2">
      <c r="A1647" s="12" t="s">
        <v>269</v>
      </c>
      <c r="B1647" s="21" t="s">
        <v>270</v>
      </c>
      <c r="C1647" s="26" t="s">
        <v>37</v>
      </c>
      <c r="D1647" s="27" t="s">
        <v>38</v>
      </c>
      <c r="E1647" s="28">
        <v>3317</v>
      </c>
      <c r="F1647" s="18">
        <v>66.600000000000009</v>
      </c>
      <c r="G1647" s="18">
        <v>65.34</v>
      </c>
      <c r="H1647" s="98">
        <v>0</v>
      </c>
      <c r="I1647" s="18">
        <f t="shared" si="81"/>
        <v>65.34</v>
      </c>
      <c r="J1647" s="18">
        <f t="shared" si="82"/>
        <v>-1.2600000000000051</v>
      </c>
      <c r="K1647" s="96">
        <v>0</v>
      </c>
      <c r="L1647" s="18">
        <f t="shared" si="83"/>
        <v>0</v>
      </c>
    </row>
    <row r="1648" spans="1:13" x14ac:dyDescent="0.2">
      <c r="A1648" s="12" t="s">
        <v>269</v>
      </c>
      <c r="B1648" s="21" t="s">
        <v>270</v>
      </c>
      <c r="C1648" s="26" t="s">
        <v>39</v>
      </c>
      <c r="D1648" s="27" t="s">
        <v>40</v>
      </c>
      <c r="E1648" s="28">
        <v>3319</v>
      </c>
      <c r="F1648" s="18">
        <v>79.850000000000009</v>
      </c>
      <c r="G1648" s="18">
        <v>78.59</v>
      </c>
      <c r="H1648" s="98">
        <v>0</v>
      </c>
      <c r="I1648" s="18">
        <f t="shared" si="81"/>
        <v>78.59</v>
      </c>
      <c r="J1648" s="18">
        <f t="shared" si="82"/>
        <v>-1.2600000000000051</v>
      </c>
      <c r="K1648" s="96">
        <v>264</v>
      </c>
      <c r="L1648" s="18">
        <f t="shared" si="83"/>
        <v>-332.64000000000135</v>
      </c>
    </row>
    <row r="1649" spans="1:13" x14ac:dyDescent="0.2">
      <c r="A1649" s="12" t="s">
        <v>269</v>
      </c>
      <c r="B1649" s="21" t="s">
        <v>270</v>
      </c>
      <c r="C1649" s="26" t="s">
        <v>41</v>
      </c>
      <c r="D1649" s="27" t="s">
        <v>42</v>
      </c>
      <c r="E1649" s="28">
        <v>3321</v>
      </c>
      <c r="F1649" s="18">
        <v>88.54</v>
      </c>
      <c r="G1649" s="18">
        <v>87.28</v>
      </c>
      <c r="H1649" s="98">
        <v>0</v>
      </c>
      <c r="I1649" s="18">
        <f t="shared" si="81"/>
        <v>87.28</v>
      </c>
      <c r="J1649" s="18">
        <f t="shared" si="82"/>
        <v>-1.2600000000000051</v>
      </c>
      <c r="K1649" s="96">
        <v>1090</v>
      </c>
      <c r="L1649" s="18">
        <f t="shared" si="83"/>
        <v>-1373.4000000000055</v>
      </c>
    </row>
    <row r="1650" spans="1:13" x14ac:dyDescent="0.2">
      <c r="A1650" s="12" t="s">
        <v>269</v>
      </c>
      <c r="B1650" s="21" t="s">
        <v>270</v>
      </c>
      <c r="C1650" s="26" t="s">
        <v>43</v>
      </c>
      <c r="D1650" s="27" t="s">
        <v>44</v>
      </c>
      <c r="E1650" s="28">
        <v>3323</v>
      </c>
      <c r="F1650" s="18">
        <v>56.69</v>
      </c>
      <c r="G1650" s="18">
        <v>55.43</v>
      </c>
      <c r="H1650" s="98">
        <v>0</v>
      </c>
      <c r="I1650" s="18">
        <f t="shared" si="81"/>
        <v>55.43</v>
      </c>
      <c r="J1650" s="18">
        <f t="shared" si="82"/>
        <v>-1.259999999999998</v>
      </c>
      <c r="K1650" s="96">
        <v>0</v>
      </c>
      <c r="L1650" s="18">
        <f t="shared" si="83"/>
        <v>0</v>
      </c>
    </row>
    <row r="1651" spans="1:13" x14ac:dyDescent="0.2">
      <c r="A1651" s="12" t="s">
        <v>269</v>
      </c>
      <c r="B1651" s="21" t="s">
        <v>270</v>
      </c>
      <c r="C1651" s="26" t="s">
        <v>45</v>
      </c>
      <c r="D1651" s="27" t="s">
        <v>46</v>
      </c>
      <c r="E1651" s="28">
        <v>3325</v>
      </c>
      <c r="F1651" s="18">
        <v>72.040000000000006</v>
      </c>
      <c r="G1651" s="18">
        <v>70.78</v>
      </c>
      <c r="H1651" s="98">
        <v>0</v>
      </c>
      <c r="I1651" s="18">
        <f t="shared" si="81"/>
        <v>70.78</v>
      </c>
      <c r="J1651" s="18">
        <f t="shared" si="82"/>
        <v>-1.2600000000000051</v>
      </c>
      <c r="K1651" s="96">
        <v>3720</v>
      </c>
      <c r="L1651" s="18">
        <f t="shared" si="83"/>
        <v>-4687.2000000000189</v>
      </c>
    </row>
    <row r="1652" spans="1:13" x14ac:dyDescent="0.2">
      <c r="A1652" s="12" t="s">
        <v>269</v>
      </c>
      <c r="B1652" s="21" t="s">
        <v>270</v>
      </c>
      <c r="C1652" s="26" t="s">
        <v>47</v>
      </c>
      <c r="D1652" s="27" t="s">
        <v>48</v>
      </c>
      <c r="E1652" s="28">
        <v>3327</v>
      </c>
      <c r="F1652" s="18">
        <v>79.850000000000009</v>
      </c>
      <c r="G1652" s="18">
        <v>78.59</v>
      </c>
      <c r="H1652" s="98">
        <v>0</v>
      </c>
      <c r="I1652" s="18">
        <f t="shared" si="81"/>
        <v>78.59</v>
      </c>
      <c r="J1652" s="18">
        <f t="shared" si="82"/>
        <v>-1.2600000000000051</v>
      </c>
      <c r="K1652" s="96">
        <v>1071</v>
      </c>
      <c r="L1652" s="18">
        <f t="shared" si="83"/>
        <v>-1349.4600000000055</v>
      </c>
    </row>
    <row r="1653" spans="1:13" x14ac:dyDescent="0.2">
      <c r="A1653" s="12" t="s">
        <v>269</v>
      </c>
      <c r="B1653" s="21" t="s">
        <v>270</v>
      </c>
      <c r="C1653" s="26" t="s">
        <v>49</v>
      </c>
      <c r="D1653" s="27" t="s">
        <v>50</v>
      </c>
      <c r="E1653" s="28">
        <v>3329</v>
      </c>
      <c r="F1653" s="18">
        <v>85.39</v>
      </c>
      <c r="G1653" s="18">
        <v>84.13</v>
      </c>
      <c r="H1653" s="98">
        <v>0</v>
      </c>
      <c r="I1653" s="18">
        <f t="shared" si="81"/>
        <v>84.13</v>
      </c>
      <c r="J1653" s="18">
        <f t="shared" si="82"/>
        <v>-1.2600000000000051</v>
      </c>
      <c r="K1653" s="96">
        <v>0</v>
      </c>
      <c r="L1653" s="18">
        <f t="shared" si="83"/>
        <v>0</v>
      </c>
    </row>
    <row r="1654" spans="1:13" x14ac:dyDescent="0.2">
      <c r="A1654" s="12" t="s">
        <v>269</v>
      </c>
      <c r="B1654" s="21" t="s">
        <v>270</v>
      </c>
      <c r="C1654" s="29" t="s">
        <v>51</v>
      </c>
      <c r="D1654" s="30" t="s">
        <v>52</v>
      </c>
      <c r="E1654" s="28">
        <v>3331</v>
      </c>
      <c r="F1654" s="18">
        <v>94.76</v>
      </c>
      <c r="G1654" s="18">
        <v>93.5</v>
      </c>
      <c r="H1654" s="98">
        <v>0</v>
      </c>
      <c r="I1654" s="18">
        <f t="shared" si="81"/>
        <v>93.5</v>
      </c>
      <c r="J1654" s="18">
        <f t="shared" si="82"/>
        <v>-1.2600000000000051</v>
      </c>
      <c r="K1654" s="96">
        <v>323</v>
      </c>
      <c r="L1654" s="18">
        <f t="shared" si="83"/>
        <v>-406.98000000000167</v>
      </c>
    </row>
    <row r="1655" spans="1:13" x14ac:dyDescent="0.2">
      <c r="A1655" s="12" t="s">
        <v>172</v>
      </c>
      <c r="B1655" s="21" t="s">
        <v>173</v>
      </c>
      <c r="C1655" s="26" t="s">
        <v>21</v>
      </c>
      <c r="D1655" s="27" t="s">
        <v>22</v>
      </c>
      <c r="E1655" s="28">
        <v>3301</v>
      </c>
      <c r="F1655" s="18">
        <v>85.07</v>
      </c>
      <c r="G1655" s="18">
        <v>84.69</v>
      </c>
      <c r="H1655" s="98">
        <v>1.1078501965652813E-3</v>
      </c>
      <c r="I1655" s="18">
        <f t="shared" si="81"/>
        <v>84.691107850196559</v>
      </c>
      <c r="J1655" s="18">
        <f t="shared" si="82"/>
        <v>-0.37889214980343411</v>
      </c>
      <c r="K1655" s="96">
        <v>28</v>
      </c>
      <c r="L1655" s="18">
        <f t="shared" si="83"/>
        <v>-10.608980194496155</v>
      </c>
      <c r="M1655" s="40">
        <v>-3656.688137752943</v>
      </c>
    </row>
    <row r="1656" spans="1:13" x14ac:dyDescent="0.2">
      <c r="A1656" s="12" t="s">
        <v>172</v>
      </c>
      <c r="B1656" s="21" t="s">
        <v>173</v>
      </c>
      <c r="C1656" s="26" t="s">
        <v>23</v>
      </c>
      <c r="D1656" s="27" t="s">
        <v>24</v>
      </c>
      <c r="E1656" s="28">
        <v>3303</v>
      </c>
      <c r="F1656" s="18">
        <v>92.149999999999991</v>
      </c>
      <c r="G1656" s="18">
        <v>91.77</v>
      </c>
      <c r="H1656" s="98">
        <v>1.1078501965652813E-3</v>
      </c>
      <c r="I1656" s="18">
        <f t="shared" si="81"/>
        <v>91.771107850196557</v>
      </c>
      <c r="J1656" s="18">
        <f t="shared" si="82"/>
        <v>-0.37889214980343411</v>
      </c>
      <c r="K1656" s="96">
        <v>0</v>
      </c>
      <c r="L1656" s="18">
        <f t="shared" si="83"/>
        <v>0</v>
      </c>
    </row>
    <row r="1657" spans="1:13" x14ac:dyDescent="0.2">
      <c r="A1657" s="12" t="s">
        <v>172</v>
      </c>
      <c r="B1657" s="21" t="s">
        <v>173</v>
      </c>
      <c r="C1657" s="26" t="s">
        <v>25</v>
      </c>
      <c r="D1657" s="27" t="s">
        <v>26</v>
      </c>
      <c r="E1657" s="28">
        <v>3305</v>
      </c>
      <c r="F1657" s="18">
        <v>83.14</v>
      </c>
      <c r="G1657" s="18">
        <v>82.76</v>
      </c>
      <c r="H1657" s="98">
        <v>1.1078501965652813E-3</v>
      </c>
      <c r="I1657" s="18">
        <f t="shared" si="81"/>
        <v>82.761107850196566</v>
      </c>
      <c r="J1657" s="18">
        <f t="shared" si="82"/>
        <v>-0.37889214980343411</v>
      </c>
      <c r="K1657" s="96">
        <v>0</v>
      </c>
      <c r="L1657" s="18">
        <f t="shared" si="83"/>
        <v>0</v>
      </c>
    </row>
    <row r="1658" spans="1:13" x14ac:dyDescent="0.2">
      <c r="A1658" s="12" t="s">
        <v>172</v>
      </c>
      <c r="B1658" s="21" t="s">
        <v>173</v>
      </c>
      <c r="C1658" s="26" t="s">
        <v>27</v>
      </c>
      <c r="D1658" s="27" t="s">
        <v>28</v>
      </c>
      <c r="E1658" s="28">
        <v>3307</v>
      </c>
      <c r="F1658" s="18">
        <v>91.08</v>
      </c>
      <c r="G1658" s="18">
        <v>90.7</v>
      </c>
      <c r="H1658" s="98">
        <v>1.1078501965652813E-3</v>
      </c>
      <c r="I1658" s="18">
        <f t="shared" si="81"/>
        <v>90.701107850196564</v>
      </c>
      <c r="J1658" s="18">
        <f t="shared" si="82"/>
        <v>-0.37889214980343411</v>
      </c>
      <c r="K1658" s="96">
        <v>0</v>
      </c>
      <c r="L1658" s="18">
        <f t="shared" si="83"/>
        <v>0</v>
      </c>
    </row>
    <row r="1659" spans="1:13" x14ac:dyDescent="0.2">
      <c r="A1659" s="12" t="s">
        <v>172</v>
      </c>
      <c r="B1659" s="21" t="s">
        <v>173</v>
      </c>
      <c r="C1659" s="26" t="s">
        <v>29</v>
      </c>
      <c r="D1659" s="27" t="s">
        <v>30</v>
      </c>
      <c r="E1659" s="28">
        <v>3309</v>
      </c>
      <c r="F1659" s="18">
        <v>56.82</v>
      </c>
      <c r="G1659" s="18">
        <v>56.44</v>
      </c>
      <c r="H1659" s="98">
        <v>1.1078501965652813E-3</v>
      </c>
      <c r="I1659" s="18">
        <f t="shared" si="81"/>
        <v>56.441107850196566</v>
      </c>
      <c r="J1659" s="18">
        <f t="shared" si="82"/>
        <v>-0.37889214980343411</v>
      </c>
      <c r="K1659" s="96">
        <v>365</v>
      </c>
      <c r="L1659" s="18">
        <f t="shared" si="83"/>
        <v>-138.29563467825346</v>
      </c>
    </row>
    <row r="1660" spans="1:13" x14ac:dyDescent="0.2">
      <c r="A1660" s="12" t="s">
        <v>172</v>
      </c>
      <c r="B1660" s="21" t="s">
        <v>173</v>
      </c>
      <c r="C1660" s="26" t="s">
        <v>31</v>
      </c>
      <c r="D1660" s="27" t="s">
        <v>32</v>
      </c>
      <c r="E1660" s="28">
        <v>3311</v>
      </c>
      <c r="F1660" s="18">
        <v>72.209999999999994</v>
      </c>
      <c r="G1660" s="18">
        <v>71.83</v>
      </c>
      <c r="H1660" s="98">
        <v>1.1078501965652813E-3</v>
      </c>
      <c r="I1660" s="18">
        <f t="shared" si="81"/>
        <v>71.83110785019656</v>
      </c>
      <c r="J1660" s="18">
        <f t="shared" si="82"/>
        <v>-0.37889214980343411</v>
      </c>
      <c r="K1660" s="96">
        <v>1025</v>
      </c>
      <c r="L1660" s="18">
        <f t="shared" si="83"/>
        <v>-388.36445354851998</v>
      </c>
    </row>
    <row r="1661" spans="1:13" x14ac:dyDescent="0.2">
      <c r="A1661" s="12" t="s">
        <v>172</v>
      </c>
      <c r="B1661" s="21" t="s">
        <v>173</v>
      </c>
      <c r="C1661" s="26" t="s">
        <v>33</v>
      </c>
      <c r="D1661" s="27" t="s">
        <v>34</v>
      </c>
      <c r="E1661" s="28">
        <v>3313</v>
      </c>
      <c r="F1661" s="18">
        <v>76.759999999999991</v>
      </c>
      <c r="G1661" s="18">
        <v>76.38</v>
      </c>
      <c r="H1661" s="98">
        <v>1.1078501965652813E-3</v>
      </c>
      <c r="I1661" s="18">
        <f t="shared" si="81"/>
        <v>76.381107850196557</v>
      </c>
      <c r="J1661" s="18">
        <f t="shared" si="82"/>
        <v>-0.37889214980343411</v>
      </c>
      <c r="K1661" s="96">
        <v>0</v>
      </c>
      <c r="L1661" s="18">
        <f t="shared" si="83"/>
        <v>0</v>
      </c>
    </row>
    <row r="1662" spans="1:13" x14ac:dyDescent="0.2">
      <c r="A1662" s="12" t="s">
        <v>172</v>
      </c>
      <c r="B1662" s="21" t="s">
        <v>173</v>
      </c>
      <c r="C1662" s="26" t="s">
        <v>35</v>
      </c>
      <c r="D1662" s="27" t="s">
        <v>36</v>
      </c>
      <c r="E1662" s="28">
        <v>3315</v>
      </c>
      <c r="F1662" s="18">
        <v>87.259999999999991</v>
      </c>
      <c r="G1662" s="18">
        <v>86.88</v>
      </c>
      <c r="H1662" s="98">
        <v>1.1078501965652813E-3</v>
      </c>
      <c r="I1662" s="18">
        <f t="shared" si="81"/>
        <v>86.881107850196557</v>
      </c>
      <c r="J1662" s="18">
        <f t="shared" si="82"/>
        <v>-0.37889214980343411</v>
      </c>
      <c r="K1662" s="96">
        <v>0</v>
      </c>
      <c r="L1662" s="18">
        <f t="shared" si="83"/>
        <v>0</v>
      </c>
    </row>
    <row r="1663" spans="1:13" x14ac:dyDescent="0.2">
      <c r="A1663" s="12" t="s">
        <v>172</v>
      </c>
      <c r="B1663" s="21" t="s">
        <v>173</v>
      </c>
      <c r="C1663" s="26" t="s">
        <v>37</v>
      </c>
      <c r="D1663" s="27" t="s">
        <v>38</v>
      </c>
      <c r="E1663" s="28">
        <v>3317</v>
      </c>
      <c r="F1663" s="18">
        <v>56.39</v>
      </c>
      <c r="G1663" s="18">
        <v>56.01</v>
      </c>
      <c r="H1663" s="98">
        <v>1.1078501965652813E-3</v>
      </c>
      <c r="I1663" s="18">
        <f t="shared" si="81"/>
        <v>56.011107850196566</v>
      </c>
      <c r="J1663" s="18">
        <f t="shared" si="82"/>
        <v>-0.37889214980343411</v>
      </c>
      <c r="K1663" s="96">
        <v>0</v>
      </c>
      <c r="L1663" s="18">
        <f t="shared" si="83"/>
        <v>0</v>
      </c>
    </row>
    <row r="1664" spans="1:13" x14ac:dyDescent="0.2">
      <c r="A1664" s="12" t="s">
        <v>172</v>
      </c>
      <c r="B1664" s="21" t="s">
        <v>173</v>
      </c>
      <c r="C1664" s="26" t="s">
        <v>39</v>
      </c>
      <c r="D1664" s="27" t="s">
        <v>40</v>
      </c>
      <c r="E1664" s="28">
        <v>3319</v>
      </c>
      <c r="F1664" s="18">
        <v>67.25</v>
      </c>
      <c r="G1664" s="18">
        <v>66.87</v>
      </c>
      <c r="H1664" s="98">
        <v>1.1078501965652813E-3</v>
      </c>
      <c r="I1664" s="18">
        <f t="shared" si="81"/>
        <v>66.871107850196566</v>
      </c>
      <c r="J1664" s="18">
        <f t="shared" si="82"/>
        <v>-0.37889214980343411</v>
      </c>
      <c r="K1664" s="96">
        <v>596</v>
      </c>
      <c r="L1664" s="18">
        <f t="shared" si="83"/>
        <v>-225.81972128284673</v>
      </c>
    </row>
    <row r="1665" spans="1:13" x14ac:dyDescent="0.2">
      <c r="A1665" s="12" t="s">
        <v>172</v>
      </c>
      <c r="B1665" s="21" t="s">
        <v>173</v>
      </c>
      <c r="C1665" s="26" t="s">
        <v>41</v>
      </c>
      <c r="D1665" s="27" t="s">
        <v>42</v>
      </c>
      <c r="E1665" s="28">
        <v>3321</v>
      </c>
      <c r="F1665" s="18">
        <v>74.36999999999999</v>
      </c>
      <c r="G1665" s="18">
        <v>73.989999999999995</v>
      </c>
      <c r="H1665" s="98">
        <v>1.1078501965652813E-3</v>
      </c>
      <c r="I1665" s="18">
        <f t="shared" si="81"/>
        <v>73.991107850196556</v>
      </c>
      <c r="J1665" s="18">
        <f t="shared" si="82"/>
        <v>-0.37889214980343411</v>
      </c>
      <c r="K1665" s="96">
        <v>0</v>
      </c>
      <c r="L1665" s="18">
        <f t="shared" si="83"/>
        <v>0</v>
      </c>
    </row>
    <row r="1666" spans="1:13" x14ac:dyDescent="0.2">
      <c r="A1666" s="12" t="s">
        <v>172</v>
      </c>
      <c r="B1666" s="21" t="s">
        <v>173</v>
      </c>
      <c r="C1666" s="26" t="s">
        <v>43</v>
      </c>
      <c r="D1666" s="27" t="s">
        <v>44</v>
      </c>
      <c r="E1666" s="28">
        <v>3323</v>
      </c>
      <c r="F1666" s="18">
        <v>48.27</v>
      </c>
      <c r="G1666" s="18">
        <v>47.89</v>
      </c>
      <c r="H1666" s="98">
        <v>1.1078501965652813E-3</v>
      </c>
      <c r="I1666" s="18">
        <f t="shared" si="81"/>
        <v>47.891107850196569</v>
      </c>
      <c r="J1666" s="18">
        <f t="shared" si="82"/>
        <v>-0.37889214980343411</v>
      </c>
      <c r="K1666" s="96">
        <v>365</v>
      </c>
      <c r="L1666" s="18">
        <f t="shared" si="83"/>
        <v>-138.29563467825346</v>
      </c>
    </row>
    <row r="1667" spans="1:13" x14ac:dyDescent="0.2">
      <c r="A1667" s="12" t="s">
        <v>172</v>
      </c>
      <c r="B1667" s="21" t="s">
        <v>173</v>
      </c>
      <c r="C1667" s="26" t="s">
        <v>45</v>
      </c>
      <c r="D1667" s="27" t="s">
        <v>46</v>
      </c>
      <c r="E1667" s="28">
        <v>3325</v>
      </c>
      <c r="F1667" s="18">
        <v>60.85</v>
      </c>
      <c r="G1667" s="18">
        <v>60.47</v>
      </c>
      <c r="H1667" s="98">
        <v>1.1078501965652813E-3</v>
      </c>
      <c r="I1667" s="18">
        <f t="shared" si="81"/>
        <v>60.471107850196567</v>
      </c>
      <c r="J1667" s="18">
        <f t="shared" si="82"/>
        <v>-0.37889214980343411</v>
      </c>
      <c r="K1667" s="96">
        <v>6485</v>
      </c>
      <c r="L1667" s="18">
        <f t="shared" si="83"/>
        <v>-2457.1155914752703</v>
      </c>
    </row>
    <row r="1668" spans="1:13" x14ac:dyDescent="0.2">
      <c r="A1668" s="12" t="s">
        <v>172</v>
      </c>
      <c r="B1668" s="21" t="s">
        <v>173</v>
      </c>
      <c r="C1668" s="26" t="s">
        <v>47</v>
      </c>
      <c r="D1668" s="27" t="s">
        <v>48</v>
      </c>
      <c r="E1668" s="28">
        <v>3327</v>
      </c>
      <c r="F1668" s="18">
        <v>67.25</v>
      </c>
      <c r="G1668" s="18">
        <v>66.87</v>
      </c>
      <c r="H1668" s="98">
        <v>1.1078501965652813E-3</v>
      </c>
      <c r="I1668" s="18">
        <f t="shared" si="81"/>
        <v>66.871107850196566</v>
      </c>
      <c r="J1668" s="18">
        <f t="shared" si="82"/>
        <v>-0.37889214980343411</v>
      </c>
      <c r="K1668" s="96">
        <v>787</v>
      </c>
      <c r="L1668" s="18">
        <f t="shared" si="83"/>
        <v>-298.18812189530263</v>
      </c>
    </row>
    <row r="1669" spans="1:13" x14ac:dyDescent="0.2">
      <c r="A1669" s="12" t="s">
        <v>172</v>
      </c>
      <c r="B1669" s="21" t="s">
        <v>173</v>
      </c>
      <c r="C1669" s="26" t="s">
        <v>49</v>
      </c>
      <c r="D1669" s="27" t="s">
        <v>50</v>
      </c>
      <c r="E1669" s="28">
        <v>3329</v>
      </c>
      <c r="F1669" s="18">
        <v>71.789999999999992</v>
      </c>
      <c r="G1669" s="18">
        <v>71.41</v>
      </c>
      <c r="H1669" s="98">
        <v>1.1078501965652813E-3</v>
      </c>
      <c r="I1669" s="18">
        <f t="shared" si="81"/>
        <v>71.411107850196558</v>
      </c>
      <c r="J1669" s="18">
        <f t="shared" si="82"/>
        <v>-0.37889214980343411</v>
      </c>
      <c r="K1669" s="96">
        <v>0</v>
      </c>
      <c r="L1669" s="18">
        <f t="shared" si="83"/>
        <v>0</v>
      </c>
    </row>
    <row r="1670" spans="1:13" x14ac:dyDescent="0.2">
      <c r="A1670" s="12" t="s">
        <v>172</v>
      </c>
      <c r="B1670" s="21" t="s">
        <v>173</v>
      </c>
      <c r="C1670" s="29" t="s">
        <v>51</v>
      </c>
      <c r="D1670" s="30" t="s">
        <v>52</v>
      </c>
      <c r="E1670" s="28">
        <v>3331</v>
      </c>
      <c r="F1670" s="18">
        <v>79.47</v>
      </c>
      <c r="G1670" s="18">
        <v>79.09</v>
      </c>
      <c r="H1670" s="98">
        <v>1.1078501965652813E-3</v>
      </c>
      <c r="I1670" s="18">
        <f t="shared" si="81"/>
        <v>79.091107850196565</v>
      </c>
      <c r="J1670" s="18">
        <f t="shared" si="82"/>
        <v>-0.37889214980343411</v>
      </c>
      <c r="K1670" s="96">
        <v>0</v>
      </c>
      <c r="L1670" s="18">
        <f t="shared" si="83"/>
        <v>0</v>
      </c>
    </row>
    <row r="1671" spans="1:13" x14ac:dyDescent="0.2">
      <c r="A1671" s="12" t="s">
        <v>207</v>
      </c>
      <c r="B1671" s="23" t="s">
        <v>208</v>
      </c>
      <c r="C1671" s="26" t="s">
        <v>21</v>
      </c>
      <c r="D1671" s="27" t="s">
        <v>22</v>
      </c>
      <c r="E1671" s="28">
        <v>3301</v>
      </c>
      <c r="F1671" s="18">
        <v>127.29</v>
      </c>
      <c r="G1671" s="18">
        <v>126.2</v>
      </c>
      <c r="H1671" s="98">
        <v>0</v>
      </c>
      <c r="I1671" s="18">
        <f t="shared" si="81"/>
        <v>126.2</v>
      </c>
      <c r="J1671" s="18">
        <f t="shared" si="82"/>
        <v>-1.0900000000000034</v>
      </c>
      <c r="K1671" s="96">
        <v>123</v>
      </c>
      <c r="L1671" s="18">
        <f t="shared" si="83"/>
        <v>-134.07000000000042</v>
      </c>
      <c r="M1671" s="40">
        <v>-5073.9500000000153</v>
      </c>
    </row>
    <row r="1672" spans="1:13" x14ac:dyDescent="0.2">
      <c r="A1672" s="12" t="s">
        <v>207</v>
      </c>
      <c r="B1672" s="23" t="s">
        <v>208</v>
      </c>
      <c r="C1672" s="26" t="s">
        <v>23</v>
      </c>
      <c r="D1672" s="27" t="s">
        <v>24</v>
      </c>
      <c r="E1672" s="28">
        <v>3303</v>
      </c>
      <c r="F1672" s="18">
        <v>139.08000000000001</v>
      </c>
      <c r="G1672" s="18">
        <v>137.99</v>
      </c>
      <c r="H1672" s="98">
        <v>0</v>
      </c>
      <c r="I1672" s="18">
        <f t="shared" si="81"/>
        <v>137.99</v>
      </c>
      <c r="J1672" s="18">
        <f t="shared" si="82"/>
        <v>-1.0900000000000034</v>
      </c>
      <c r="K1672" s="96">
        <v>0</v>
      </c>
      <c r="L1672" s="18">
        <f t="shared" si="83"/>
        <v>0</v>
      </c>
    </row>
    <row r="1673" spans="1:13" x14ac:dyDescent="0.2">
      <c r="A1673" s="12" t="s">
        <v>207</v>
      </c>
      <c r="B1673" s="23" t="s">
        <v>208</v>
      </c>
      <c r="C1673" s="26" t="s">
        <v>25</v>
      </c>
      <c r="D1673" s="27" t="s">
        <v>26</v>
      </c>
      <c r="E1673" s="28">
        <v>3305</v>
      </c>
      <c r="F1673" s="18">
        <v>124.22</v>
      </c>
      <c r="G1673" s="18">
        <v>123.13</v>
      </c>
      <c r="H1673" s="98">
        <v>0</v>
      </c>
      <c r="I1673" s="18">
        <f t="shared" si="81"/>
        <v>123.13</v>
      </c>
      <c r="J1673" s="18">
        <f t="shared" si="82"/>
        <v>-1.0900000000000034</v>
      </c>
      <c r="K1673" s="96">
        <v>0</v>
      </c>
      <c r="L1673" s="18">
        <f t="shared" si="83"/>
        <v>0</v>
      </c>
    </row>
    <row r="1674" spans="1:13" x14ac:dyDescent="0.2">
      <c r="A1674" s="12" t="s">
        <v>207</v>
      </c>
      <c r="B1674" s="23" t="s">
        <v>208</v>
      </c>
      <c r="C1674" s="26" t="s">
        <v>27</v>
      </c>
      <c r="D1674" s="27" t="s">
        <v>28</v>
      </c>
      <c r="E1674" s="28">
        <v>3307</v>
      </c>
      <c r="F1674" s="18">
        <v>136.01</v>
      </c>
      <c r="G1674" s="18">
        <v>134.91999999999999</v>
      </c>
      <c r="H1674" s="98">
        <v>0</v>
      </c>
      <c r="I1674" s="18">
        <f t="shared" si="81"/>
        <v>134.91999999999999</v>
      </c>
      <c r="J1674" s="18">
        <f t="shared" si="82"/>
        <v>-1.0900000000000034</v>
      </c>
      <c r="K1674" s="96">
        <v>0</v>
      </c>
      <c r="L1674" s="18">
        <f t="shared" si="83"/>
        <v>0</v>
      </c>
    </row>
    <row r="1675" spans="1:13" x14ac:dyDescent="0.2">
      <c r="A1675" s="12" t="s">
        <v>207</v>
      </c>
      <c r="B1675" s="23" t="s">
        <v>208</v>
      </c>
      <c r="C1675" s="26" t="s">
        <v>29</v>
      </c>
      <c r="D1675" s="27" t="s">
        <v>30</v>
      </c>
      <c r="E1675" s="28">
        <v>3309</v>
      </c>
      <c r="F1675" s="18">
        <v>81.33</v>
      </c>
      <c r="G1675" s="18">
        <v>80.239999999999995</v>
      </c>
      <c r="H1675" s="98">
        <v>0</v>
      </c>
      <c r="I1675" s="18">
        <f t="shared" si="81"/>
        <v>80.239999999999995</v>
      </c>
      <c r="J1675" s="18">
        <f t="shared" si="82"/>
        <v>-1.0900000000000034</v>
      </c>
      <c r="K1675" s="96">
        <v>915</v>
      </c>
      <c r="L1675" s="18">
        <f t="shared" si="83"/>
        <v>-997.35000000000309</v>
      </c>
    </row>
    <row r="1676" spans="1:13" x14ac:dyDescent="0.2">
      <c r="A1676" s="12" t="s">
        <v>207</v>
      </c>
      <c r="B1676" s="23" t="s">
        <v>208</v>
      </c>
      <c r="C1676" s="26" t="s">
        <v>31</v>
      </c>
      <c r="D1676" s="27" t="s">
        <v>32</v>
      </c>
      <c r="E1676" s="28">
        <v>3311</v>
      </c>
      <c r="F1676" s="18">
        <v>106.9</v>
      </c>
      <c r="G1676" s="18">
        <v>105.81</v>
      </c>
      <c r="H1676" s="98">
        <v>0</v>
      </c>
      <c r="I1676" s="18">
        <f t="shared" si="81"/>
        <v>105.81</v>
      </c>
      <c r="J1676" s="18">
        <f t="shared" si="82"/>
        <v>-1.0900000000000034</v>
      </c>
      <c r="K1676" s="96">
        <v>207</v>
      </c>
      <c r="L1676" s="18">
        <f t="shared" si="83"/>
        <v>-225.63000000000071</v>
      </c>
    </row>
    <row r="1677" spans="1:13" x14ac:dyDescent="0.2">
      <c r="A1677" s="12" t="s">
        <v>207</v>
      </c>
      <c r="B1677" s="23" t="s">
        <v>208</v>
      </c>
      <c r="C1677" s="26" t="s">
        <v>33</v>
      </c>
      <c r="D1677" s="27" t="s">
        <v>34</v>
      </c>
      <c r="E1677" s="28">
        <v>3313</v>
      </c>
      <c r="F1677" s="18">
        <v>114.27000000000001</v>
      </c>
      <c r="G1677" s="18">
        <v>113.18</v>
      </c>
      <c r="H1677" s="98">
        <v>0</v>
      </c>
      <c r="I1677" s="18">
        <f t="shared" si="81"/>
        <v>113.18</v>
      </c>
      <c r="J1677" s="18">
        <f t="shared" si="82"/>
        <v>-1.0900000000000034</v>
      </c>
      <c r="K1677" s="96">
        <v>0</v>
      </c>
      <c r="L1677" s="18">
        <f t="shared" si="83"/>
        <v>0</v>
      </c>
    </row>
    <row r="1678" spans="1:13" x14ac:dyDescent="0.2">
      <c r="A1678" s="12" t="s">
        <v>207</v>
      </c>
      <c r="B1678" s="23" t="s">
        <v>208</v>
      </c>
      <c r="C1678" s="26" t="s">
        <v>35</v>
      </c>
      <c r="D1678" s="27" t="s">
        <v>36</v>
      </c>
      <c r="E1678" s="28">
        <v>3315</v>
      </c>
      <c r="F1678" s="18">
        <v>131.16</v>
      </c>
      <c r="G1678" s="18">
        <v>130.07</v>
      </c>
      <c r="H1678" s="98">
        <v>0</v>
      </c>
      <c r="I1678" s="18">
        <f t="shared" si="81"/>
        <v>130.07</v>
      </c>
      <c r="J1678" s="18">
        <f t="shared" si="82"/>
        <v>-1.0900000000000034</v>
      </c>
      <c r="K1678" s="96">
        <v>108</v>
      </c>
      <c r="L1678" s="18">
        <f t="shared" si="83"/>
        <v>-117.72000000000037</v>
      </c>
    </row>
    <row r="1679" spans="1:13" x14ac:dyDescent="0.2">
      <c r="A1679" s="12" t="s">
        <v>207</v>
      </c>
      <c r="B1679" s="23" t="s">
        <v>208</v>
      </c>
      <c r="C1679" s="26" t="s">
        <v>37</v>
      </c>
      <c r="D1679" s="27" t="s">
        <v>38</v>
      </c>
      <c r="E1679" s="28">
        <v>3317</v>
      </c>
      <c r="F1679" s="18">
        <v>80.820000000000007</v>
      </c>
      <c r="G1679" s="18">
        <v>79.73</v>
      </c>
      <c r="H1679" s="98">
        <v>0</v>
      </c>
      <c r="I1679" s="18">
        <f t="shared" si="81"/>
        <v>79.73</v>
      </c>
      <c r="J1679" s="18">
        <f t="shared" si="82"/>
        <v>-1.0900000000000034</v>
      </c>
      <c r="K1679" s="96">
        <v>0</v>
      </c>
      <c r="L1679" s="18">
        <f t="shared" si="83"/>
        <v>0</v>
      </c>
    </row>
    <row r="1680" spans="1:13" x14ac:dyDescent="0.2">
      <c r="A1680" s="12" t="s">
        <v>207</v>
      </c>
      <c r="B1680" s="23" t="s">
        <v>208</v>
      </c>
      <c r="C1680" s="26" t="s">
        <v>39</v>
      </c>
      <c r="D1680" s="27" t="s">
        <v>40</v>
      </c>
      <c r="E1680" s="28">
        <v>3319</v>
      </c>
      <c r="F1680" s="18">
        <v>98.98</v>
      </c>
      <c r="G1680" s="18">
        <v>97.89</v>
      </c>
      <c r="H1680" s="98">
        <v>0</v>
      </c>
      <c r="I1680" s="18">
        <f t="shared" si="81"/>
        <v>97.89</v>
      </c>
      <c r="J1680" s="18">
        <f t="shared" si="82"/>
        <v>-1.0900000000000034</v>
      </c>
      <c r="K1680" s="96">
        <v>2102</v>
      </c>
      <c r="L1680" s="18">
        <f t="shared" si="83"/>
        <v>-2291.1800000000071</v>
      </c>
    </row>
    <row r="1681" spans="1:13" x14ac:dyDescent="0.2">
      <c r="A1681" s="12" t="s">
        <v>207</v>
      </c>
      <c r="B1681" s="23" t="s">
        <v>208</v>
      </c>
      <c r="C1681" s="26" t="s">
        <v>41</v>
      </c>
      <c r="D1681" s="27" t="s">
        <v>42</v>
      </c>
      <c r="E1681" s="28">
        <v>3321</v>
      </c>
      <c r="F1681" s="18">
        <v>110.72</v>
      </c>
      <c r="G1681" s="18">
        <v>109.63</v>
      </c>
      <c r="H1681" s="98">
        <v>0</v>
      </c>
      <c r="I1681" s="18">
        <f t="shared" si="81"/>
        <v>109.63</v>
      </c>
      <c r="J1681" s="18">
        <f t="shared" si="82"/>
        <v>-1.0900000000000034</v>
      </c>
      <c r="K1681" s="96">
        <v>790</v>
      </c>
      <c r="L1681" s="18">
        <f t="shared" si="83"/>
        <v>-861.10000000000264</v>
      </c>
    </row>
    <row r="1682" spans="1:13" x14ac:dyDescent="0.2">
      <c r="A1682" s="12" t="s">
        <v>207</v>
      </c>
      <c r="B1682" s="23" t="s">
        <v>208</v>
      </c>
      <c r="C1682" s="26" t="s">
        <v>43</v>
      </c>
      <c r="D1682" s="27" t="s">
        <v>44</v>
      </c>
      <c r="E1682" s="28">
        <v>3323</v>
      </c>
      <c r="F1682" s="18">
        <v>67.820000000000007</v>
      </c>
      <c r="G1682" s="18">
        <v>66.73</v>
      </c>
      <c r="H1682" s="98">
        <v>0</v>
      </c>
      <c r="I1682" s="18">
        <f t="shared" si="81"/>
        <v>66.73</v>
      </c>
      <c r="J1682" s="18">
        <f t="shared" si="82"/>
        <v>-1.0900000000000034</v>
      </c>
      <c r="K1682" s="96">
        <v>0</v>
      </c>
      <c r="L1682" s="18">
        <f t="shared" si="83"/>
        <v>0</v>
      </c>
    </row>
    <row r="1683" spans="1:13" x14ac:dyDescent="0.2">
      <c r="A1683" s="12" t="s">
        <v>207</v>
      </c>
      <c r="B1683" s="23" t="s">
        <v>208</v>
      </c>
      <c r="C1683" s="26" t="s">
        <v>45</v>
      </c>
      <c r="D1683" s="27" t="s">
        <v>46</v>
      </c>
      <c r="E1683" s="28">
        <v>3325</v>
      </c>
      <c r="F1683" s="18">
        <v>88.34</v>
      </c>
      <c r="G1683" s="18">
        <v>87.25</v>
      </c>
      <c r="H1683" s="98">
        <v>0</v>
      </c>
      <c r="I1683" s="18">
        <f t="shared" si="81"/>
        <v>87.25</v>
      </c>
      <c r="J1683" s="18">
        <f t="shared" si="82"/>
        <v>-1.0900000000000034</v>
      </c>
      <c r="K1683" s="96">
        <v>365</v>
      </c>
      <c r="L1683" s="18">
        <f t="shared" si="83"/>
        <v>-397.85000000000127</v>
      </c>
    </row>
    <row r="1684" spans="1:13" x14ac:dyDescent="0.2">
      <c r="A1684" s="12" t="s">
        <v>207</v>
      </c>
      <c r="B1684" s="23" t="s">
        <v>208</v>
      </c>
      <c r="C1684" s="26" t="s">
        <v>47</v>
      </c>
      <c r="D1684" s="27" t="s">
        <v>48</v>
      </c>
      <c r="E1684" s="28">
        <v>3327</v>
      </c>
      <c r="F1684" s="18">
        <v>98.98</v>
      </c>
      <c r="G1684" s="18">
        <v>97.89</v>
      </c>
      <c r="H1684" s="98">
        <v>0</v>
      </c>
      <c r="I1684" s="18">
        <f t="shared" si="81"/>
        <v>97.89</v>
      </c>
      <c r="J1684" s="18">
        <f t="shared" si="82"/>
        <v>-1.0900000000000034</v>
      </c>
      <c r="K1684" s="96">
        <v>0</v>
      </c>
      <c r="L1684" s="18">
        <f t="shared" si="83"/>
        <v>0</v>
      </c>
    </row>
    <row r="1685" spans="1:13" x14ac:dyDescent="0.2">
      <c r="A1685" s="12" t="s">
        <v>207</v>
      </c>
      <c r="B1685" s="23" t="s">
        <v>208</v>
      </c>
      <c r="C1685" s="26" t="s">
        <v>49</v>
      </c>
      <c r="D1685" s="27" t="s">
        <v>50</v>
      </c>
      <c r="E1685" s="28">
        <v>3329</v>
      </c>
      <c r="F1685" s="18">
        <v>106.42</v>
      </c>
      <c r="G1685" s="18">
        <v>105.33</v>
      </c>
      <c r="H1685" s="98">
        <v>0</v>
      </c>
      <c r="I1685" s="18">
        <f t="shared" si="81"/>
        <v>105.33</v>
      </c>
      <c r="J1685" s="18">
        <f t="shared" si="82"/>
        <v>-1.0900000000000034</v>
      </c>
      <c r="K1685" s="96">
        <v>0</v>
      </c>
      <c r="L1685" s="18">
        <f t="shared" si="83"/>
        <v>0</v>
      </c>
    </row>
    <row r="1686" spans="1:13" x14ac:dyDescent="0.2">
      <c r="A1686" s="12" t="s">
        <v>207</v>
      </c>
      <c r="B1686" s="23" t="s">
        <v>208</v>
      </c>
      <c r="C1686" s="29" t="s">
        <v>51</v>
      </c>
      <c r="D1686" s="30" t="s">
        <v>52</v>
      </c>
      <c r="E1686" s="28">
        <v>3331</v>
      </c>
      <c r="F1686" s="18">
        <v>119.33</v>
      </c>
      <c r="G1686" s="18">
        <v>118.24</v>
      </c>
      <c r="H1686" s="98">
        <v>0</v>
      </c>
      <c r="I1686" s="18">
        <f t="shared" si="81"/>
        <v>118.24</v>
      </c>
      <c r="J1686" s="18">
        <f t="shared" si="82"/>
        <v>-1.0900000000000034</v>
      </c>
      <c r="K1686" s="96">
        <v>45</v>
      </c>
      <c r="L1686" s="18">
        <f t="shared" si="83"/>
        <v>-49.050000000000153</v>
      </c>
    </row>
    <row r="1687" spans="1:13" x14ac:dyDescent="0.2">
      <c r="A1687" s="20" t="s">
        <v>310</v>
      </c>
      <c r="B1687" s="21" t="s">
        <v>311</v>
      </c>
      <c r="C1687" s="26" t="s">
        <v>21</v>
      </c>
      <c r="D1687" s="27" t="s">
        <v>22</v>
      </c>
      <c r="E1687" s="28">
        <v>3301</v>
      </c>
      <c r="F1687" s="18">
        <v>85.19</v>
      </c>
      <c r="G1687" s="18">
        <v>84.271719471778923</v>
      </c>
      <c r="H1687" s="98">
        <v>2.8953950272178969E-2</v>
      </c>
      <c r="I1687" s="18">
        <f t="shared" si="81"/>
        <v>84.300673422051105</v>
      </c>
      <c r="J1687" s="18">
        <f t="shared" si="82"/>
        <v>-0.8893265779488928</v>
      </c>
      <c r="K1687" s="96">
        <v>816</v>
      </c>
      <c r="L1687" s="18">
        <f t="shared" si="83"/>
        <v>-725.69048760629653</v>
      </c>
      <c r="M1687" s="40">
        <v>-23913.102354467777</v>
      </c>
    </row>
    <row r="1688" spans="1:13" x14ac:dyDescent="0.2">
      <c r="A1688" s="20" t="s">
        <v>310</v>
      </c>
      <c r="B1688" s="21" t="s">
        <v>311</v>
      </c>
      <c r="C1688" s="26" t="s">
        <v>23</v>
      </c>
      <c r="D1688" s="27" t="s">
        <v>24</v>
      </c>
      <c r="E1688" s="28">
        <v>3303</v>
      </c>
      <c r="F1688" s="18">
        <v>92.149999999999991</v>
      </c>
      <c r="G1688" s="18">
        <v>91.231719471778916</v>
      </c>
      <c r="H1688" s="98">
        <v>2.8953950272178969E-2</v>
      </c>
      <c r="I1688" s="18">
        <f t="shared" si="81"/>
        <v>91.260673422051099</v>
      </c>
      <c r="J1688" s="18">
        <f t="shared" si="82"/>
        <v>-0.8893265779488928</v>
      </c>
      <c r="K1688" s="96">
        <v>122</v>
      </c>
      <c r="L1688" s="18">
        <f t="shared" si="83"/>
        <v>-108.49784250976492</v>
      </c>
    </row>
    <row r="1689" spans="1:13" x14ac:dyDescent="0.2">
      <c r="A1689" s="20" t="s">
        <v>310</v>
      </c>
      <c r="B1689" s="21" t="s">
        <v>311</v>
      </c>
      <c r="C1689" s="26" t="s">
        <v>25</v>
      </c>
      <c r="D1689" s="27" t="s">
        <v>26</v>
      </c>
      <c r="E1689" s="28">
        <v>3305</v>
      </c>
      <c r="F1689" s="18">
        <v>83.24</v>
      </c>
      <c r="G1689" s="18">
        <v>82.32171947177892</v>
      </c>
      <c r="H1689" s="98">
        <v>2.8953950272178969E-2</v>
      </c>
      <c r="I1689" s="18">
        <f t="shared" si="81"/>
        <v>82.350673422051102</v>
      </c>
      <c r="J1689" s="18">
        <f t="shared" si="82"/>
        <v>-0.8893265779488928</v>
      </c>
      <c r="K1689" s="96">
        <v>0</v>
      </c>
      <c r="L1689" s="18">
        <f t="shared" si="83"/>
        <v>0</v>
      </c>
    </row>
    <row r="1690" spans="1:13" x14ac:dyDescent="0.2">
      <c r="A1690" s="20" t="s">
        <v>310</v>
      </c>
      <c r="B1690" s="21" t="s">
        <v>311</v>
      </c>
      <c r="C1690" s="26" t="s">
        <v>27</v>
      </c>
      <c r="D1690" s="27" t="s">
        <v>28</v>
      </c>
      <c r="E1690" s="28">
        <v>3307</v>
      </c>
      <c r="F1690" s="18">
        <v>90.91</v>
      </c>
      <c r="G1690" s="18">
        <v>89.991719471778922</v>
      </c>
      <c r="H1690" s="98">
        <v>2.8953950272178969E-2</v>
      </c>
      <c r="I1690" s="18">
        <f t="shared" si="81"/>
        <v>90.020673422051104</v>
      </c>
      <c r="J1690" s="18">
        <f t="shared" si="82"/>
        <v>-0.8893265779488928</v>
      </c>
      <c r="K1690" s="96">
        <v>0</v>
      </c>
      <c r="L1690" s="18">
        <f t="shared" si="83"/>
        <v>0</v>
      </c>
    </row>
    <row r="1691" spans="1:13" x14ac:dyDescent="0.2">
      <c r="A1691" s="20" t="s">
        <v>310</v>
      </c>
      <c r="B1691" s="21" t="s">
        <v>311</v>
      </c>
      <c r="C1691" s="26" t="s">
        <v>29</v>
      </c>
      <c r="D1691" s="27" t="s">
        <v>30</v>
      </c>
      <c r="E1691" s="28">
        <v>3309</v>
      </c>
      <c r="F1691" s="18">
        <v>57.349999999999994</v>
      </c>
      <c r="G1691" s="18">
        <v>56.431719471778919</v>
      </c>
      <c r="H1691" s="98">
        <v>2.8953950272178969E-2</v>
      </c>
      <c r="I1691" s="18">
        <f t="shared" si="81"/>
        <v>56.460673422051102</v>
      </c>
      <c r="J1691" s="18">
        <f t="shared" si="82"/>
        <v>-0.8893265779488928</v>
      </c>
      <c r="K1691" s="96">
        <v>14080</v>
      </c>
      <c r="L1691" s="18">
        <f t="shared" si="83"/>
        <v>-12521.718217520411</v>
      </c>
    </row>
    <row r="1692" spans="1:13" x14ac:dyDescent="0.2">
      <c r="A1692" s="20" t="s">
        <v>310</v>
      </c>
      <c r="B1692" s="21" t="s">
        <v>311</v>
      </c>
      <c r="C1692" s="26" t="s">
        <v>31</v>
      </c>
      <c r="D1692" s="27" t="s">
        <v>32</v>
      </c>
      <c r="E1692" s="28">
        <v>3311</v>
      </c>
      <c r="F1692" s="18">
        <v>72.56</v>
      </c>
      <c r="G1692" s="18">
        <v>71.641719471778927</v>
      </c>
      <c r="H1692" s="98">
        <v>2.8953950272178969E-2</v>
      </c>
      <c r="I1692" s="18">
        <f t="shared" si="81"/>
        <v>71.670673422051109</v>
      </c>
      <c r="J1692" s="18">
        <f t="shared" si="82"/>
        <v>-0.8893265779488928</v>
      </c>
      <c r="K1692" s="96">
        <v>2019</v>
      </c>
      <c r="L1692" s="18">
        <f t="shared" si="83"/>
        <v>-1795.5503608788147</v>
      </c>
    </row>
    <row r="1693" spans="1:13" x14ac:dyDescent="0.2">
      <c r="A1693" s="20" t="s">
        <v>310</v>
      </c>
      <c r="B1693" s="21" t="s">
        <v>311</v>
      </c>
      <c r="C1693" s="26" t="s">
        <v>33</v>
      </c>
      <c r="D1693" s="27" t="s">
        <v>34</v>
      </c>
      <c r="E1693" s="28">
        <v>3313</v>
      </c>
      <c r="F1693" s="18">
        <v>77.05</v>
      </c>
      <c r="G1693" s="18">
        <v>76.131719471778922</v>
      </c>
      <c r="H1693" s="98">
        <v>2.8953950272178969E-2</v>
      </c>
      <c r="I1693" s="18">
        <f t="shared" si="81"/>
        <v>76.160673422051104</v>
      </c>
      <c r="J1693" s="18">
        <f t="shared" si="82"/>
        <v>-0.8893265779488928</v>
      </c>
      <c r="K1693" s="96">
        <v>0</v>
      </c>
      <c r="L1693" s="18">
        <f t="shared" si="83"/>
        <v>0</v>
      </c>
    </row>
    <row r="1694" spans="1:13" x14ac:dyDescent="0.2">
      <c r="A1694" s="20" t="s">
        <v>310</v>
      </c>
      <c r="B1694" s="21" t="s">
        <v>311</v>
      </c>
      <c r="C1694" s="26" t="s">
        <v>35</v>
      </c>
      <c r="D1694" s="27" t="s">
        <v>36</v>
      </c>
      <c r="E1694" s="28">
        <v>3315</v>
      </c>
      <c r="F1694" s="18">
        <v>87.35</v>
      </c>
      <c r="G1694" s="18">
        <v>86.431719471778919</v>
      </c>
      <c r="H1694" s="98">
        <v>2.8953950272178969E-2</v>
      </c>
      <c r="I1694" s="18">
        <f t="shared" si="81"/>
        <v>86.460673422051102</v>
      </c>
      <c r="J1694" s="18">
        <f t="shared" si="82"/>
        <v>-0.8893265779488928</v>
      </c>
      <c r="K1694" s="96">
        <v>0</v>
      </c>
      <c r="L1694" s="18">
        <f t="shared" si="83"/>
        <v>0</v>
      </c>
    </row>
    <row r="1695" spans="1:13" x14ac:dyDescent="0.2">
      <c r="A1695" s="20" t="s">
        <v>310</v>
      </c>
      <c r="B1695" s="21" t="s">
        <v>311</v>
      </c>
      <c r="C1695" s="26" t="s">
        <v>37</v>
      </c>
      <c r="D1695" s="27" t="s">
        <v>38</v>
      </c>
      <c r="E1695" s="28">
        <v>3317</v>
      </c>
      <c r="F1695" s="18">
        <v>56.98</v>
      </c>
      <c r="G1695" s="18">
        <v>56.061719471778922</v>
      </c>
      <c r="H1695" s="98">
        <v>2.8953950272178969E-2</v>
      </c>
      <c r="I1695" s="18">
        <f t="shared" si="81"/>
        <v>56.090673422051104</v>
      </c>
      <c r="J1695" s="18">
        <f t="shared" si="82"/>
        <v>-0.8893265779488928</v>
      </c>
      <c r="K1695" s="96">
        <v>147</v>
      </c>
      <c r="L1695" s="18">
        <f t="shared" si="83"/>
        <v>-130.73100695848723</v>
      </c>
    </row>
    <row r="1696" spans="1:13" x14ac:dyDescent="0.2">
      <c r="A1696" s="20" t="s">
        <v>310</v>
      </c>
      <c r="B1696" s="21" t="s">
        <v>311</v>
      </c>
      <c r="C1696" s="26" t="s">
        <v>39</v>
      </c>
      <c r="D1696" s="27" t="s">
        <v>40</v>
      </c>
      <c r="E1696" s="28">
        <v>3319</v>
      </c>
      <c r="F1696" s="18">
        <v>67.72</v>
      </c>
      <c r="G1696" s="18">
        <v>66.801719471778924</v>
      </c>
      <c r="H1696" s="98">
        <v>2.8953950272178969E-2</v>
      </c>
      <c r="I1696" s="18">
        <f t="shared" si="81"/>
        <v>66.830673422051106</v>
      </c>
      <c r="J1696" s="18">
        <f t="shared" si="82"/>
        <v>-0.8893265779488928</v>
      </c>
      <c r="K1696" s="96">
        <v>973</v>
      </c>
      <c r="L1696" s="18">
        <f t="shared" si="83"/>
        <v>-865.31476034427271</v>
      </c>
    </row>
    <row r="1697" spans="1:13" x14ac:dyDescent="0.2">
      <c r="A1697" s="20" t="s">
        <v>310</v>
      </c>
      <c r="B1697" s="21" t="s">
        <v>311</v>
      </c>
      <c r="C1697" s="26" t="s">
        <v>41</v>
      </c>
      <c r="D1697" s="27" t="s">
        <v>42</v>
      </c>
      <c r="E1697" s="28">
        <v>3321</v>
      </c>
      <c r="F1697" s="18">
        <v>74.72</v>
      </c>
      <c r="G1697" s="18">
        <v>73.801719471778924</v>
      </c>
      <c r="H1697" s="98">
        <v>2.8953950272178969E-2</v>
      </c>
      <c r="I1697" s="18">
        <f t="shared" si="81"/>
        <v>73.830673422051106</v>
      </c>
      <c r="J1697" s="18">
        <f t="shared" si="82"/>
        <v>-0.8893265779488928</v>
      </c>
      <c r="K1697" s="96">
        <v>60</v>
      </c>
      <c r="L1697" s="18">
        <f t="shared" si="83"/>
        <v>-53.359594676933568</v>
      </c>
    </row>
    <row r="1698" spans="1:13" x14ac:dyDescent="0.2">
      <c r="A1698" s="20" t="s">
        <v>310</v>
      </c>
      <c r="B1698" s="21" t="s">
        <v>311</v>
      </c>
      <c r="C1698" s="26" t="s">
        <v>43</v>
      </c>
      <c r="D1698" s="27" t="s">
        <v>44</v>
      </c>
      <c r="E1698" s="28">
        <v>3323</v>
      </c>
      <c r="F1698" s="18">
        <v>48.97</v>
      </c>
      <c r="G1698" s="18">
        <v>48.051719471778924</v>
      </c>
      <c r="H1698" s="98">
        <v>2.8953950272178969E-2</v>
      </c>
      <c r="I1698" s="18">
        <f t="shared" si="81"/>
        <v>48.080673422051106</v>
      </c>
      <c r="J1698" s="18">
        <f t="shared" si="82"/>
        <v>-0.8893265779488928</v>
      </c>
      <c r="K1698" s="96">
        <v>378</v>
      </c>
      <c r="L1698" s="18">
        <f t="shared" si="83"/>
        <v>-336.16544646468151</v>
      </c>
    </row>
    <row r="1699" spans="1:13" x14ac:dyDescent="0.2">
      <c r="A1699" s="20" t="s">
        <v>310</v>
      </c>
      <c r="B1699" s="21" t="s">
        <v>311</v>
      </c>
      <c r="C1699" s="26" t="s">
        <v>45</v>
      </c>
      <c r="D1699" s="27" t="s">
        <v>46</v>
      </c>
      <c r="E1699" s="28">
        <v>3325</v>
      </c>
      <c r="F1699" s="18">
        <v>61.379999999999995</v>
      </c>
      <c r="G1699" s="18">
        <v>60.46171947177892</v>
      </c>
      <c r="H1699" s="98">
        <v>2.8953950272178969E-2</v>
      </c>
      <c r="I1699" s="18">
        <f t="shared" si="81"/>
        <v>60.490673422051103</v>
      </c>
      <c r="J1699" s="18">
        <f t="shared" si="82"/>
        <v>-0.8893265779488928</v>
      </c>
      <c r="K1699" s="96">
        <v>7920</v>
      </c>
      <c r="L1699" s="18">
        <f t="shared" si="83"/>
        <v>-7043.4664973552308</v>
      </c>
    </row>
    <row r="1700" spans="1:13" x14ac:dyDescent="0.2">
      <c r="A1700" s="20" t="s">
        <v>310</v>
      </c>
      <c r="B1700" s="21" t="s">
        <v>311</v>
      </c>
      <c r="C1700" s="26" t="s">
        <v>47</v>
      </c>
      <c r="D1700" s="27" t="s">
        <v>48</v>
      </c>
      <c r="E1700" s="28">
        <v>3327</v>
      </c>
      <c r="F1700" s="18">
        <v>67.72</v>
      </c>
      <c r="G1700" s="18">
        <v>66.801719471778924</v>
      </c>
      <c r="H1700" s="98">
        <v>2.8953950272178969E-2</v>
      </c>
      <c r="I1700" s="18">
        <f t="shared" si="81"/>
        <v>66.830673422051106</v>
      </c>
      <c r="J1700" s="18">
        <f t="shared" si="82"/>
        <v>-0.8893265779488928</v>
      </c>
      <c r="K1700" s="96">
        <v>374</v>
      </c>
      <c r="L1700" s="18">
        <f t="shared" si="83"/>
        <v>-332.60814015288588</v>
      </c>
    </row>
    <row r="1701" spans="1:13" x14ac:dyDescent="0.2">
      <c r="A1701" s="20" t="s">
        <v>310</v>
      </c>
      <c r="B1701" s="21" t="s">
        <v>311</v>
      </c>
      <c r="C1701" s="26" t="s">
        <v>49</v>
      </c>
      <c r="D1701" s="27" t="s">
        <v>50</v>
      </c>
      <c r="E1701" s="28">
        <v>3329</v>
      </c>
      <c r="F1701" s="18">
        <v>72.19</v>
      </c>
      <c r="G1701" s="18">
        <v>71.271719471778923</v>
      </c>
      <c r="H1701" s="98">
        <v>2.8953950272178969E-2</v>
      </c>
      <c r="I1701" s="18">
        <f t="shared" si="81"/>
        <v>71.300673422051105</v>
      </c>
      <c r="J1701" s="18">
        <f t="shared" si="82"/>
        <v>-0.8893265779488928</v>
      </c>
      <c r="K1701" s="96">
        <v>0</v>
      </c>
      <c r="L1701" s="18">
        <f t="shared" si="83"/>
        <v>0</v>
      </c>
    </row>
    <row r="1702" spans="1:13" x14ac:dyDescent="0.2">
      <c r="A1702" s="20" t="s">
        <v>310</v>
      </c>
      <c r="B1702" s="21" t="s">
        <v>311</v>
      </c>
      <c r="C1702" s="29" t="s">
        <v>51</v>
      </c>
      <c r="D1702" s="30" t="s">
        <v>52</v>
      </c>
      <c r="E1702" s="28">
        <v>3331</v>
      </c>
      <c r="F1702" s="18">
        <v>79.75</v>
      </c>
      <c r="G1702" s="18">
        <v>78.831719471778925</v>
      </c>
      <c r="H1702" s="98">
        <v>2.8953950272178969E-2</v>
      </c>
      <c r="I1702" s="18">
        <f t="shared" si="81"/>
        <v>78.860673422051107</v>
      </c>
      <c r="J1702" s="18">
        <f t="shared" si="82"/>
        <v>-0.8893265779488928</v>
      </c>
      <c r="K1702" s="96">
        <v>0</v>
      </c>
      <c r="L1702" s="18">
        <f t="shared" si="83"/>
        <v>0</v>
      </c>
    </row>
    <row r="1703" spans="1:13" x14ac:dyDescent="0.2">
      <c r="A1703" s="12" t="s">
        <v>131</v>
      </c>
      <c r="B1703" s="21" t="s">
        <v>132</v>
      </c>
      <c r="C1703" s="26" t="s">
        <v>21</v>
      </c>
      <c r="D1703" s="27" t="s">
        <v>22</v>
      </c>
      <c r="E1703" s="28">
        <v>3301</v>
      </c>
      <c r="F1703" s="18">
        <v>91.98</v>
      </c>
      <c r="G1703" s="18">
        <v>91.45</v>
      </c>
      <c r="H1703" s="98">
        <v>0</v>
      </c>
      <c r="I1703" s="18">
        <f t="shared" ref="I1703:I1766" si="84">+G1703+H1703</f>
        <v>91.45</v>
      </c>
      <c r="J1703" s="18">
        <f t="shared" ref="J1703:J1766" si="85">+I1703-F1703</f>
        <v>-0.53000000000000114</v>
      </c>
      <c r="K1703" s="96">
        <v>0</v>
      </c>
      <c r="L1703" s="18">
        <f t="shared" ref="L1703:L1766" si="86">+J1703*K1703</f>
        <v>0</v>
      </c>
      <c r="M1703" s="40">
        <v>-2156.040000000005</v>
      </c>
    </row>
    <row r="1704" spans="1:13" x14ac:dyDescent="0.2">
      <c r="A1704" s="12" t="s">
        <v>131</v>
      </c>
      <c r="B1704" s="21" t="s">
        <v>132</v>
      </c>
      <c r="C1704" s="26" t="s">
        <v>23</v>
      </c>
      <c r="D1704" s="27" t="s">
        <v>24</v>
      </c>
      <c r="E1704" s="28">
        <v>3303</v>
      </c>
      <c r="F1704" s="18">
        <v>99.79</v>
      </c>
      <c r="G1704" s="18">
        <v>99.26</v>
      </c>
      <c r="H1704" s="98">
        <v>0</v>
      </c>
      <c r="I1704" s="18">
        <f t="shared" si="84"/>
        <v>99.26</v>
      </c>
      <c r="J1704" s="18">
        <f t="shared" si="85"/>
        <v>-0.53000000000000114</v>
      </c>
      <c r="K1704" s="96">
        <v>0</v>
      </c>
      <c r="L1704" s="18">
        <f t="shared" si="86"/>
        <v>0</v>
      </c>
    </row>
    <row r="1705" spans="1:13" x14ac:dyDescent="0.2">
      <c r="A1705" s="12" t="s">
        <v>131</v>
      </c>
      <c r="B1705" s="21" t="s">
        <v>132</v>
      </c>
      <c r="C1705" s="26" t="s">
        <v>25</v>
      </c>
      <c r="D1705" s="27" t="s">
        <v>26</v>
      </c>
      <c r="E1705" s="28">
        <v>3305</v>
      </c>
      <c r="F1705" s="18">
        <v>89.88</v>
      </c>
      <c r="G1705" s="18">
        <v>89.35</v>
      </c>
      <c r="H1705" s="98">
        <v>0</v>
      </c>
      <c r="I1705" s="18">
        <f t="shared" si="84"/>
        <v>89.35</v>
      </c>
      <c r="J1705" s="18">
        <f t="shared" si="85"/>
        <v>-0.53000000000000114</v>
      </c>
      <c r="K1705" s="96">
        <v>0</v>
      </c>
      <c r="L1705" s="18">
        <f t="shared" si="86"/>
        <v>0</v>
      </c>
    </row>
    <row r="1706" spans="1:13" x14ac:dyDescent="0.2">
      <c r="A1706" s="12" t="s">
        <v>131</v>
      </c>
      <c r="B1706" s="21" t="s">
        <v>132</v>
      </c>
      <c r="C1706" s="26" t="s">
        <v>27</v>
      </c>
      <c r="D1706" s="27" t="s">
        <v>28</v>
      </c>
      <c r="E1706" s="28">
        <v>3307</v>
      </c>
      <c r="F1706" s="18">
        <v>98.48</v>
      </c>
      <c r="G1706" s="18">
        <v>97.95</v>
      </c>
      <c r="H1706" s="98">
        <v>0</v>
      </c>
      <c r="I1706" s="18">
        <f t="shared" si="84"/>
        <v>97.95</v>
      </c>
      <c r="J1706" s="18">
        <f t="shared" si="85"/>
        <v>-0.53000000000000114</v>
      </c>
      <c r="K1706" s="96">
        <v>0</v>
      </c>
      <c r="L1706" s="18">
        <f t="shared" si="86"/>
        <v>0</v>
      </c>
    </row>
    <row r="1707" spans="1:13" x14ac:dyDescent="0.2">
      <c r="A1707" s="12" t="s">
        <v>131</v>
      </c>
      <c r="B1707" s="21" t="s">
        <v>132</v>
      </c>
      <c r="C1707" s="26" t="s">
        <v>29</v>
      </c>
      <c r="D1707" s="27" t="s">
        <v>30</v>
      </c>
      <c r="E1707" s="28">
        <v>3309</v>
      </c>
      <c r="F1707" s="18">
        <v>60.96</v>
      </c>
      <c r="G1707" s="18">
        <v>60.43</v>
      </c>
      <c r="H1707" s="98">
        <v>0</v>
      </c>
      <c r="I1707" s="18">
        <f t="shared" si="84"/>
        <v>60.43</v>
      </c>
      <c r="J1707" s="18">
        <f t="shared" si="85"/>
        <v>-0.53000000000000114</v>
      </c>
      <c r="K1707" s="96">
        <v>395</v>
      </c>
      <c r="L1707" s="18">
        <f t="shared" si="86"/>
        <v>-209.35000000000045</v>
      </c>
    </row>
    <row r="1708" spans="1:13" x14ac:dyDescent="0.2">
      <c r="A1708" s="12" t="s">
        <v>131</v>
      </c>
      <c r="B1708" s="21" t="s">
        <v>132</v>
      </c>
      <c r="C1708" s="26" t="s">
        <v>31</v>
      </c>
      <c r="D1708" s="27" t="s">
        <v>32</v>
      </c>
      <c r="E1708" s="28">
        <v>3311</v>
      </c>
      <c r="F1708" s="18">
        <v>77.930000000000007</v>
      </c>
      <c r="G1708" s="18">
        <v>77.400000000000006</v>
      </c>
      <c r="H1708" s="98">
        <v>0</v>
      </c>
      <c r="I1708" s="18">
        <f t="shared" si="84"/>
        <v>77.400000000000006</v>
      </c>
      <c r="J1708" s="18">
        <f t="shared" si="85"/>
        <v>-0.53000000000000114</v>
      </c>
      <c r="K1708" s="96">
        <v>0</v>
      </c>
      <c r="L1708" s="18">
        <f t="shared" si="86"/>
        <v>0</v>
      </c>
    </row>
    <row r="1709" spans="1:13" x14ac:dyDescent="0.2">
      <c r="A1709" s="12" t="s">
        <v>131</v>
      </c>
      <c r="B1709" s="21" t="s">
        <v>132</v>
      </c>
      <c r="C1709" s="26" t="s">
        <v>33</v>
      </c>
      <c r="D1709" s="27" t="s">
        <v>34</v>
      </c>
      <c r="E1709" s="28">
        <v>3313</v>
      </c>
      <c r="F1709" s="18">
        <v>82.89</v>
      </c>
      <c r="G1709" s="18">
        <v>82.36</v>
      </c>
      <c r="H1709" s="98">
        <v>0</v>
      </c>
      <c r="I1709" s="18">
        <f t="shared" si="84"/>
        <v>82.36</v>
      </c>
      <c r="J1709" s="18">
        <f t="shared" si="85"/>
        <v>-0.53000000000000114</v>
      </c>
      <c r="K1709" s="96">
        <v>0</v>
      </c>
      <c r="L1709" s="18">
        <f t="shared" si="86"/>
        <v>0</v>
      </c>
    </row>
    <row r="1710" spans="1:13" x14ac:dyDescent="0.2">
      <c r="A1710" s="12" t="s">
        <v>131</v>
      </c>
      <c r="B1710" s="21" t="s">
        <v>132</v>
      </c>
      <c r="C1710" s="26" t="s">
        <v>35</v>
      </c>
      <c r="D1710" s="27" t="s">
        <v>36</v>
      </c>
      <c r="E1710" s="28">
        <v>3315</v>
      </c>
      <c r="F1710" s="18">
        <v>94.43</v>
      </c>
      <c r="G1710" s="18">
        <v>93.9</v>
      </c>
      <c r="H1710" s="98">
        <v>0</v>
      </c>
      <c r="I1710" s="18">
        <f t="shared" si="84"/>
        <v>93.9</v>
      </c>
      <c r="J1710" s="18">
        <f t="shared" si="85"/>
        <v>-0.53000000000000114</v>
      </c>
      <c r="K1710" s="96">
        <v>0</v>
      </c>
      <c r="L1710" s="18">
        <f t="shared" si="86"/>
        <v>0</v>
      </c>
    </row>
    <row r="1711" spans="1:13" x14ac:dyDescent="0.2">
      <c r="A1711" s="12" t="s">
        <v>131</v>
      </c>
      <c r="B1711" s="21" t="s">
        <v>132</v>
      </c>
      <c r="C1711" s="26" t="s">
        <v>37</v>
      </c>
      <c r="D1711" s="27" t="s">
        <v>38</v>
      </c>
      <c r="E1711" s="28">
        <v>3317</v>
      </c>
      <c r="F1711" s="18">
        <v>60.51</v>
      </c>
      <c r="G1711" s="18">
        <v>59.98</v>
      </c>
      <c r="H1711" s="98">
        <v>0</v>
      </c>
      <c r="I1711" s="18">
        <f t="shared" si="84"/>
        <v>59.98</v>
      </c>
      <c r="J1711" s="18">
        <f t="shared" si="85"/>
        <v>-0.53000000000000114</v>
      </c>
      <c r="K1711" s="96">
        <v>0</v>
      </c>
      <c r="L1711" s="18">
        <f t="shared" si="86"/>
        <v>0</v>
      </c>
    </row>
    <row r="1712" spans="1:13" x14ac:dyDescent="0.2">
      <c r="A1712" s="12" t="s">
        <v>131</v>
      </c>
      <c r="B1712" s="21" t="s">
        <v>132</v>
      </c>
      <c r="C1712" s="26" t="s">
        <v>39</v>
      </c>
      <c r="D1712" s="27" t="s">
        <v>40</v>
      </c>
      <c r="E1712" s="28">
        <v>3319</v>
      </c>
      <c r="F1712" s="18">
        <v>72.489999999999995</v>
      </c>
      <c r="G1712" s="18">
        <v>71.959999999999994</v>
      </c>
      <c r="H1712" s="98">
        <v>0</v>
      </c>
      <c r="I1712" s="18">
        <f t="shared" si="84"/>
        <v>71.959999999999994</v>
      </c>
      <c r="J1712" s="18">
        <f t="shared" si="85"/>
        <v>-0.53000000000000114</v>
      </c>
      <c r="K1712" s="96">
        <v>1128</v>
      </c>
      <c r="L1712" s="18">
        <f t="shared" si="86"/>
        <v>-597.84000000000128</v>
      </c>
    </row>
    <row r="1713" spans="1:13" x14ac:dyDescent="0.2">
      <c r="A1713" s="12" t="s">
        <v>131</v>
      </c>
      <c r="B1713" s="21" t="s">
        <v>132</v>
      </c>
      <c r="C1713" s="26" t="s">
        <v>41</v>
      </c>
      <c r="D1713" s="27" t="s">
        <v>42</v>
      </c>
      <c r="E1713" s="28">
        <v>3321</v>
      </c>
      <c r="F1713" s="18">
        <v>80.34</v>
      </c>
      <c r="G1713" s="18">
        <v>79.81</v>
      </c>
      <c r="H1713" s="98">
        <v>0</v>
      </c>
      <c r="I1713" s="18">
        <f t="shared" si="84"/>
        <v>79.81</v>
      </c>
      <c r="J1713" s="18">
        <f t="shared" si="85"/>
        <v>-0.53000000000000114</v>
      </c>
      <c r="K1713" s="96">
        <v>0</v>
      </c>
      <c r="L1713" s="18">
        <f t="shared" si="86"/>
        <v>0</v>
      </c>
    </row>
    <row r="1714" spans="1:13" x14ac:dyDescent="0.2">
      <c r="A1714" s="12" t="s">
        <v>131</v>
      </c>
      <c r="B1714" s="21" t="s">
        <v>132</v>
      </c>
      <c r="C1714" s="26" t="s">
        <v>43</v>
      </c>
      <c r="D1714" s="27" t="s">
        <v>44</v>
      </c>
      <c r="E1714" s="28">
        <v>3323</v>
      </c>
      <c r="F1714" s="18">
        <v>51.65</v>
      </c>
      <c r="G1714" s="18">
        <v>51.12</v>
      </c>
      <c r="H1714" s="98">
        <v>0</v>
      </c>
      <c r="I1714" s="18">
        <f t="shared" si="84"/>
        <v>51.12</v>
      </c>
      <c r="J1714" s="18">
        <f t="shared" si="85"/>
        <v>-0.53000000000000114</v>
      </c>
      <c r="K1714" s="96">
        <v>115</v>
      </c>
      <c r="L1714" s="18">
        <f t="shared" si="86"/>
        <v>-60.950000000000131</v>
      </c>
    </row>
    <row r="1715" spans="1:13" x14ac:dyDescent="0.2">
      <c r="A1715" s="12" t="s">
        <v>131</v>
      </c>
      <c r="B1715" s="21" t="s">
        <v>132</v>
      </c>
      <c r="C1715" s="26" t="s">
        <v>45</v>
      </c>
      <c r="D1715" s="27" t="s">
        <v>46</v>
      </c>
      <c r="E1715" s="28">
        <v>3325</v>
      </c>
      <c r="F1715" s="18">
        <v>65.44</v>
      </c>
      <c r="G1715" s="18">
        <v>64.91</v>
      </c>
      <c r="H1715" s="98">
        <v>0</v>
      </c>
      <c r="I1715" s="18">
        <f t="shared" si="84"/>
        <v>64.91</v>
      </c>
      <c r="J1715" s="18">
        <f t="shared" si="85"/>
        <v>-0.53000000000000114</v>
      </c>
      <c r="K1715" s="96">
        <v>2108</v>
      </c>
      <c r="L1715" s="18">
        <f t="shared" si="86"/>
        <v>-1117.2400000000025</v>
      </c>
    </row>
    <row r="1716" spans="1:13" x14ac:dyDescent="0.2">
      <c r="A1716" s="12" t="s">
        <v>131</v>
      </c>
      <c r="B1716" s="21" t="s">
        <v>132</v>
      </c>
      <c r="C1716" s="26" t="s">
        <v>47</v>
      </c>
      <c r="D1716" s="27" t="s">
        <v>48</v>
      </c>
      <c r="E1716" s="28">
        <v>3327</v>
      </c>
      <c r="F1716" s="18">
        <v>72.489999999999995</v>
      </c>
      <c r="G1716" s="18">
        <v>71.959999999999994</v>
      </c>
      <c r="H1716" s="98">
        <v>0</v>
      </c>
      <c r="I1716" s="18">
        <f t="shared" si="84"/>
        <v>71.959999999999994</v>
      </c>
      <c r="J1716" s="18">
        <f t="shared" si="85"/>
        <v>-0.53000000000000114</v>
      </c>
      <c r="K1716" s="96">
        <v>322</v>
      </c>
      <c r="L1716" s="18">
        <f t="shared" si="86"/>
        <v>-170.66000000000037</v>
      </c>
    </row>
    <row r="1717" spans="1:13" x14ac:dyDescent="0.2">
      <c r="A1717" s="12" t="s">
        <v>131</v>
      </c>
      <c r="B1717" s="21" t="s">
        <v>132</v>
      </c>
      <c r="C1717" s="26" t="s">
        <v>49</v>
      </c>
      <c r="D1717" s="27" t="s">
        <v>50</v>
      </c>
      <c r="E1717" s="28">
        <v>3329</v>
      </c>
      <c r="F1717" s="18">
        <v>77.48</v>
      </c>
      <c r="G1717" s="18">
        <v>76.95</v>
      </c>
      <c r="H1717" s="98">
        <v>0</v>
      </c>
      <c r="I1717" s="18">
        <f t="shared" si="84"/>
        <v>76.95</v>
      </c>
      <c r="J1717" s="18">
        <f t="shared" si="85"/>
        <v>-0.53000000000000114</v>
      </c>
      <c r="K1717" s="96">
        <v>0</v>
      </c>
      <c r="L1717" s="18">
        <f t="shared" si="86"/>
        <v>0</v>
      </c>
    </row>
    <row r="1718" spans="1:13" x14ac:dyDescent="0.2">
      <c r="A1718" s="12" t="s">
        <v>131</v>
      </c>
      <c r="B1718" s="21" t="s">
        <v>132</v>
      </c>
      <c r="C1718" s="29" t="s">
        <v>51</v>
      </c>
      <c r="D1718" s="30" t="s">
        <v>52</v>
      </c>
      <c r="E1718" s="28">
        <v>3331</v>
      </c>
      <c r="F1718" s="18">
        <v>85.99</v>
      </c>
      <c r="G1718" s="18">
        <v>85.46</v>
      </c>
      <c r="H1718" s="98">
        <v>0</v>
      </c>
      <c r="I1718" s="18">
        <f t="shared" si="84"/>
        <v>85.46</v>
      </c>
      <c r="J1718" s="18">
        <f t="shared" si="85"/>
        <v>-0.53000000000000114</v>
      </c>
      <c r="K1718" s="96">
        <v>0</v>
      </c>
      <c r="L1718" s="18">
        <f t="shared" si="86"/>
        <v>0</v>
      </c>
    </row>
    <row r="1719" spans="1:13" x14ac:dyDescent="0.2">
      <c r="A1719" s="20" t="s">
        <v>53</v>
      </c>
      <c r="B1719" s="21" t="s">
        <v>358</v>
      </c>
      <c r="C1719" s="26" t="s">
        <v>21</v>
      </c>
      <c r="D1719" s="27" t="s">
        <v>22</v>
      </c>
      <c r="E1719" s="28">
        <v>3301</v>
      </c>
      <c r="F1719" s="18">
        <v>139.29</v>
      </c>
      <c r="G1719" s="18">
        <v>136.66999999999999</v>
      </c>
      <c r="H1719" s="98">
        <v>1.6164248180662486</v>
      </c>
      <c r="I1719" s="18">
        <f t="shared" si="84"/>
        <v>138.28642481806622</v>
      </c>
      <c r="J1719" s="18">
        <f t="shared" si="85"/>
        <v>-1.003575181933769</v>
      </c>
      <c r="K1719" s="96">
        <v>0</v>
      </c>
      <c r="L1719" s="18">
        <f t="shared" si="86"/>
        <v>0</v>
      </c>
      <c r="M1719" s="40">
        <v>-33482.278794855862</v>
      </c>
    </row>
    <row r="1720" spans="1:13" x14ac:dyDescent="0.2">
      <c r="A1720" s="20" t="s">
        <v>53</v>
      </c>
      <c r="B1720" s="21" t="s">
        <v>358</v>
      </c>
      <c r="C1720" s="26" t="s">
        <v>23</v>
      </c>
      <c r="D1720" s="27" t="s">
        <v>24</v>
      </c>
      <c r="E1720" s="28">
        <v>3303</v>
      </c>
      <c r="F1720" s="18">
        <v>151.87</v>
      </c>
      <c r="G1720" s="18">
        <v>149.25</v>
      </c>
      <c r="H1720" s="98">
        <v>1.6164248180662486</v>
      </c>
      <c r="I1720" s="18">
        <f t="shared" si="84"/>
        <v>150.86642481806624</v>
      </c>
      <c r="J1720" s="18">
        <f t="shared" si="85"/>
        <v>-1.003575181933769</v>
      </c>
      <c r="K1720" s="96">
        <v>0</v>
      </c>
      <c r="L1720" s="18">
        <f t="shared" si="86"/>
        <v>0</v>
      </c>
    </row>
    <row r="1721" spans="1:13" x14ac:dyDescent="0.2">
      <c r="A1721" s="20" t="s">
        <v>53</v>
      </c>
      <c r="B1721" s="21" t="s">
        <v>358</v>
      </c>
      <c r="C1721" s="26" t="s">
        <v>25</v>
      </c>
      <c r="D1721" s="27" t="s">
        <v>26</v>
      </c>
      <c r="E1721" s="28">
        <v>3305</v>
      </c>
      <c r="F1721" s="18">
        <v>136.03</v>
      </c>
      <c r="G1721" s="18">
        <v>133.41</v>
      </c>
      <c r="H1721" s="98">
        <v>1.6164248180662486</v>
      </c>
      <c r="I1721" s="18">
        <f t="shared" si="84"/>
        <v>135.02642481806623</v>
      </c>
      <c r="J1721" s="18">
        <f t="shared" si="85"/>
        <v>-1.003575181933769</v>
      </c>
      <c r="K1721" s="96">
        <v>0</v>
      </c>
      <c r="L1721" s="18">
        <f t="shared" si="86"/>
        <v>0</v>
      </c>
    </row>
    <row r="1722" spans="1:13" x14ac:dyDescent="0.2">
      <c r="A1722" s="20" t="s">
        <v>53</v>
      </c>
      <c r="B1722" s="21" t="s">
        <v>358</v>
      </c>
      <c r="C1722" s="26" t="s">
        <v>27</v>
      </c>
      <c r="D1722" s="27" t="s">
        <v>28</v>
      </c>
      <c r="E1722" s="28">
        <v>3307</v>
      </c>
      <c r="F1722" s="18">
        <v>148.6</v>
      </c>
      <c r="G1722" s="18">
        <v>145.97999999999999</v>
      </c>
      <c r="H1722" s="98">
        <v>1.6164248180662486</v>
      </c>
      <c r="I1722" s="18">
        <f t="shared" si="84"/>
        <v>147.59642481806623</v>
      </c>
      <c r="J1722" s="18">
        <f t="shared" si="85"/>
        <v>-1.003575181933769</v>
      </c>
      <c r="K1722" s="96">
        <v>0</v>
      </c>
      <c r="L1722" s="18">
        <f t="shared" si="86"/>
        <v>0</v>
      </c>
    </row>
    <row r="1723" spans="1:13" x14ac:dyDescent="0.2">
      <c r="A1723" s="20" t="s">
        <v>53</v>
      </c>
      <c r="B1723" s="21" t="s">
        <v>358</v>
      </c>
      <c r="C1723" s="26" t="s">
        <v>29</v>
      </c>
      <c r="D1723" s="27" t="s">
        <v>30</v>
      </c>
      <c r="E1723" s="28">
        <v>3309</v>
      </c>
      <c r="F1723" s="18">
        <v>90.26</v>
      </c>
      <c r="G1723" s="18">
        <v>87.64</v>
      </c>
      <c r="H1723" s="98">
        <v>1.6164248180662486</v>
      </c>
      <c r="I1723" s="18">
        <f t="shared" si="84"/>
        <v>89.25642481806625</v>
      </c>
      <c r="J1723" s="18">
        <f t="shared" si="85"/>
        <v>-1.0035751819337548</v>
      </c>
      <c r="K1723" s="96">
        <v>596</v>
      </c>
      <c r="L1723" s="18">
        <f t="shared" si="86"/>
        <v>-598.13080843251782</v>
      </c>
    </row>
    <row r="1724" spans="1:13" x14ac:dyDescent="0.2">
      <c r="A1724" s="20" t="s">
        <v>53</v>
      </c>
      <c r="B1724" s="21" t="s">
        <v>358</v>
      </c>
      <c r="C1724" s="26" t="s">
        <v>31</v>
      </c>
      <c r="D1724" s="27" t="s">
        <v>32</v>
      </c>
      <c r="E1724" s="28">
        <v>3311</v>
      </c>
      <c r="F1724" s="18">
        <v>117.54</v>
      </c>
      <c r="G1724" s="18">
        <v>114.92</v>
      </c>
      <c r="H1724" s="98">
        <v>1.6164248180662486</v>
      </c>
      <c r="I1724" s="18">
        <f t="shared" si="84"/>
        <v>116.53642481806625</v>
      </c>
      <c r="J1724" s="18">
        <f t="shared" si="85"/>
        <v>-1.0035751819337548</v>
      </c>
      <c r="K1724" s="96">
        <v>0</v>
      </c>
      <c r="L1724" s="18">
        <f t="shared" si="86"/>
        <v>0</v>
      </c>
    </row>
    <row r="1725" spans="1:13" x14ac:dyDescent="0.2">
      <c r="A1725" s="20" t="s">
        <v>53</v>
      </c>
      <c r="B1725" s="21" t="s">
        <v>358</v>
      </c>
      <c r="C1725" s="26" t="s">
        <v>33</v>
      </c>
      <c r="D1725" s="27" t="s">
        <v>34</v>
      </c>
      <c r="E1725" s="28">
        <v>3313</v>
      </c>
      <c r="F1725" s="18">
        <v>125.39</v>
      </c>
      <c r="G1725" s="18">
        <v>122.77</v>
      </c>
      <c r="H1725" s="98">
        <v>1.6164248180662486</v>
      </c>
      <c r="I1725" s="18">
        <f t="shared" si="84"/>
        <v>124.38642481806625</v>
      </c>
      <c r="J1725" s="18">
        <f t="shared" si="85"/>
        <v>-1.0035751819337548</v>
      </c>
      <c r="K1725" s="96">
        <v>0</v>
      </c>
      <c r="L1725" s="18">
        <f t="shared" si="86"/>
        <v>0</v>
      </c>
    </row>
    <row r="1726" spans="1:13" x14ac:dyDescent="0.2">
      <c r="A1726" s="20" t="s">
        <v>53</v>
      </c>
      <c r="B1726" s="21" t="s">
        <v>358</v>
      </c>
      <c r="C1726" s="26" t="s">
        <v>35</v>
      </c>
      <c r="D1726" s="27" t="s">
        <v>36</v>
      </c>
      <c r="E1726" s="28">
        <v>3315</v>
      </c>
      <c r="F1726" s="18">
        <v>143.41</v>
      </c>
      <c r="G1726" s="18">
        <v>140.79</v>
      </c>
      <c r="H1726" s="98">
        <v>1.6164248180662486</v>
      </c>
      <c r="I1726" s="18">
        <f t="shared" si="84"/>
        <v>142.40642481806623</v>
      </c>
      <c r="J1726" s="18">
        <f t="shared" si="85"/>
        <v>-1.003575181933769</v>
      </c>
      <c r="K1726" s="96">
        <v>0</v>
      </c>
      <c r="L1726" s="18">
        <f t="shared" si="86"/>
        <v>0</v>
      </c>
    </row>
    <row r="1727" spans="1:13" x14ac:dyDescent="0.2">
      <c r="A1727" s="20" t="s">
        <v>53</v>
      </c>
      <c r="B1727" s="21" t="s">
        <v>358</v>
      </c>
      <c r="C1727" s="26" t="s">
        <v>37</v>
      </c>
      <c r="D1727" s="27" t="s">
        <v>38</v>
      </c>
      <c r="E1727" s="28">
        <v>3317</v>
      </c>
      <c r="F1727" s="18">
        <v>89.72</v>
      </c>
      <c r="G1727" s="18">
        <v>87.1</v>
      </c>
      <c r="H1727" s="98">
        <v>1.6164248180662486</v>
      </c>
      <c r="I1727" s="18">
        <f t="shared" si="84"/>
        <v>88.716424818066244</v>
      </c>
      <c r="J1727" s="18">
        <f t="shared" si="85"/>
        <v>-1.0035751819337548</v>
      </c>
      <c r="K1727" s="96">
        <v>0</v>
      </c>
      <c r="L1727" s="18">
        <f t="shared" si="86"/>
        <v>0</v>
      </c>
    </row>
    <row r="1728" spans="1:13" x14ac:dyDescent="0.2">
      <c r="A1728" s="20" t="s">
        <v>53</v>
      </c>
      <c r="B1728" s="21" t="s">
        <v>358</v>
      </c>
      <c r="C1728" s="26" t="s">
        <v>39</v>
      </c>
      <c r="D1728" s="27" t="s">
        <v>40</v>
      </c>
      <c r="E1728" s="28">
        <v>3319</v>
      </c>
      <c r="F1728" s="18">
        <v>109.08</v>
      </c>
      <c r="G1728" s="18">
        <v>106.46</v>
      </c>
      <c r="H1728" s="98">
        <v>1.6164248180662486</v>
      </c>
      <c r="I1728" s="18">
        <f t="shared" si="84"/>
        <v>108.07642481806624</v>
      </c>
      <c r="J1728" s="18">
        <f t="shared" si="85"/>
        <v>-1.0035751819337548</v>
      </c>
      <c r="K1728" s="96">
        <v>11761</v>
      </c>
      <c r="L1728" s="18">
        <f t="shared" si="86"/>
        <v>-11803.04771472289</v>
      </c>
    </row>
    <row r="1729" spans="1:13" x14ac:dyDescent="0.2">
      <c r="A1729" s="20" t="s">
        <v>53</v>
      </c>
      <c r="B1729" s="21" t="s">
        <v>358</v>
      </c>
      <c r="C1729" s="26" t="s">
        <v>41</v>
      </c>
      <c r="D1729" s="27" t="s">
        <v>42</v>
      </c>
      <c r="E1729" s="28">
        <v>3321</v>
      </c>
      <c r="F1729" s="18">
        <v>121.6</v>
      </c>
      <c r="G1729" s="18">
        <v>118.97999999999999</v>
      </c>
      <c r="H1729" s="98">
        <v>1.6164248180662486</v>
      </c>
      <c r="I1729" s="18">
        <f t="shared" si="84"/>
        <v>120.59642481806624</v>
      </c>
      <c r="J1729" s="18">
        <f t="shared" si="85"/>
        <v>-1.0035751819337548</v>
      </c>
      <c r="K1729" s="96">
        <v>0</v>
      </c>
      <c r="L1729" s="18">
        <f t="shared" si="86"/>
        <v>0</v>
      </c>
    </row>
    <row r="1730" spans="1:13" x14ac:dyDescent="0.2">
      <c r="A1730" s="20" t="s">
        <v>53</v>
      </c>
      <c r="B1730" s="21" t="s">
        <v>358</v>
      </c>
      <c r="C1730" s="26" t="s">
        <v>43</v>
      </c>
      <c r="D1730" s="27" t="s">
        <v>44</v>
      </c>
      <c r="E1730" s="28">
        <v>3323</v>
      </c>
      <c r="F1730" s="18">
        <v>75.849999999999994</v>
      </c>
      <c r="G1730" s="18">
        <v>73.22999999999999</v>
      </c>
      <c r="H1730" s="98">
        <v>1.6164248180662486</v>
      </c>
      <c r="I1730" s="18">
        <f t="shared" si="84"/>
        <v>74.846424818066239</v>
      </c>
      <c r="J1730" s="18">
        <f t="shared" si="85"/>
        <v>-1.0035751819337548</v>
      </c>
      <c r="K1730" s="96">
        <v>180</v>
      </c>
      <c r="L1730" s="18">
        <f t="shared" si="86"/>
        <v>-180.64353274807587</v>
      </c>
    </row>
    <row r="1731" spans="1:13" x14ac:dyDescent="0.2">
      <c r="A1731" s="20" t="s">
        <v>53</v>
      </c>
      <c r="B1731" s="21" t="s">
        <v>358</v>
      </c>
      <c r="C1731" s="26" t="s">
        <v>45</v>
      </c>
      <c r="D1731" s="27" t="s">
        <v>46</v>
      </c>
      <c r="E1731" s="28">
        <v>3325</v>
      </c>
      <c r="F1731" s="18">
        <v>97.74</v>
      </c>
      <c r="G1731" s="18">
        <v>95.11999999999999</v>
      </c>
      <c r="H1731" s="98">
        <v>1.6164248180662486</v>
      </c>
      <c r="I1731" s="18">
        <f t="shared" si="84"/>
        <v>96.73642481806624</v>
      </c>
      <c r="J1731" s="18">
        <f t="shared" si="85"/>
        <v>-1.0035751819337548</v>
      </c>
      <c r="K1731" s="96">
        <v>20826</v>
      </c>
      <c r="L1731" s="18">
        <f t="shared" si="86"/>
        <v>-20900.45673895238</v>
      </c>
    </row>
    <row r="1732" spans="1:13" x14ac:dyDescent="0.2">
      <c r="A1732" s="20" t="s">
        <v>53</v>
      </c>
      <c r="B1732" s="21" t="s">
        <v>358</v>
      </c>
      <c r="C1732" s="26" t="s">
        <v>47</v>
      </c>
      <c r="D1732" s="27" t="s">
        <v>48</v>
      </c>
      <c r="E1732" s="28">
        <v>3327</v>
      </c>
      <c r="F1732" s="18">
        <v>109.08</v>
      </c>
      <c r="G1732" s="18">
        <v>106.46</v>
      </c>
      <c r="H1732" s="98">
        <v>1.6164248180662486</v>
      </c>
      <c r="I1732" s="18">
        <f t="shared" si="84"/>
        <v>108.07642481806624</v>
      </c>
      <c r="J1732" s="18">
        <f t="shared" si="85"/>
        <v>-1.0035751819337548</v>
      </c>
      <c r="K1732" s="96">
        <v>0</v>
      </c>
      <c r="L1732" s="18">
        <f t="shared" si="86"/>
        <v>0</v>
      </c>
    </row>
    <row r="1733" spans="1:13" x14ac:dyDescent="0.2">
      <c r="A1733" s="20" t="s">
        <v>53</v>
      </c>
      <c r="B1733" s="21" t="s">
        <v>358</v>
      </c>
      <c r="C1733" s="26" t="s">
        <v>49</v>
      </c>
      <c r="D1733" s="27" t="s">
        <v>50</v>
      </c>
      <c r="E1733" s="28">
        <v>3329</v>
      </c>
      <c r="F1733" s="18">
        <v>117.02</v>
      </c>
      <c r="G1733" s="18">
        <v>114.39999999999999</v>
      </c>
      <c r="H1733" s="98">
        <v>1.6164248180662486</v>
      </c>
      <c r="I1733" s="18">
        <f t="shared" si="84"/>
        <v>116.01642481806624</v>
      </c>
      <c r="J1733" s="18">
        <f t="shared" si="85"/>
        <v>-1.0035751819337548</v>
      </c>
      <c r="K1733" s="96">
        <v>0</v>
      </c>
      <c r="L1733" s="18">
        <f t="shared" si="86"/>
        <v>0</v>
      </c>
    </row>
    <row r="1734" spans="1:13" x14ac:dyDescent="0.2">
      <c r="A1734" s="20" t="s">
        <v>53</v>
      </c>
      <c r="B1734" s="21" t="s">
        <v>358</v>
      </c>
      <c r="C1734" s="29" t="s">
        <v>51</v>
      </c>
      <c r="D1734" s="30" t="s">
        <v>52</v>
      </c>
      <c r="E1734" s="28">
        <v>3331</v>
      </c>
      <c r="F1734" s="18">
        <v>130.79</v>
      </c>
      <c r="G1734" s="18">
        <v>128.17000000000002</v>
      </c>
      <c r="H1734" s="98">
        <v>1.6164248180662486</v>
      </c>
      <c r="I1734" s="18">
        <f t="shared" si="84"/>
        <v>129.78642481806625</v>
      </c>
      <c r="J1734" s="18">
        <f t="shared" si="85"/>
        <v>-1.0035751819337406</v>
      </c>
      <c r="K1734" s="96">
        <v>0</v>
      </c>
      <c r="L1734" s="18">
        <f t="shared" si="86"/>
        <v>0</v>
      </c>
    </row>
    <row r="1735" spans="1:13" x14ac:dyDescent="0.2">
      <c r="A1735" s="12" t="s">
        <v>92</v>
      </c>
      <c r="B1735" s="12" t="s">
        <v>93</v>
      </c>
      <c r="C1735" s="26" t="s">
        <v>21</v>
      </c>
      <c r="D1735" s="27" t="s">
        <v>22</v>
      </c>
      <c r="E1735" s="28">
        <v>3301</v>
      </c>
      <c r="F1735" s="18">
        <v>97.77</v>
      </c>
      <c r="G1735" s="18">
        <v>97.300212385889495</v>
      </c>
      <c r="H1735" s="98">
        <v>2.6688389899191513E-2</v>
      </c>
      <c r="I1735" s="18">
        <f t="shared" si="84"/>
        <v>97.326900775788687</v>
      </c>
      <c r="J1735" s="18">
        <f t="shared" si="85"/>
        <v>-0.44309922421130921</v>
      </c>
      <c r="K1735" s="96">
        <v>0</v>
      </c>
      <c r="L1735" s="18">
        <f t="shared" si="86"/>
        <v>0</v>
      </c>
      <c r="M1735" s="40">
        <v>-18043.000409884509</v>
      </c>
    </row>
    <row r="1736" spans="1:13" x14ac:dyDescent="0.2">
      <c r="A1736" s="12" t="s">
        <v>92</v>
      </c>
      <c r="B1736" s="12" t="s">
        <v>93</v>
      </c>
      <c r="C1736" s="26" t="s">
        <v>23</v>
      </c>
      <c r="D1736" s="27" t="s">
        <v>24</v>
      </c>
      <c r="E1736" s="28">
        <v>3303</v>
      </c>
      <c r="F1736" s="18">
        <v>106.06</v>
      </c>
      <c r="G1736" s="18">
        <v>105.5902123858895</v>
      </c>
      <c r="H1736" s="98">
        <v>2.6688389899191513E-2</v>
      </c>
      <c r="I1736" s="18">
        <f t="shared" si="84"/>
        <v>105.61690077578869</v>
      </c>
      <c r="J1736" s="18">
        <f t="shared" si="85"/>
        <v>-0.44309922421130921</v>
      </c>
      <c r="K1736" s="96">
        <v>0</v>
      </c>
      <c r="L1736" s="18">
        <f t="shared" si="86"/>
        <v>0</v>
      </c>
    </row>
    <row r="1737" spans="1:13" x14ac:dyDescent="0.2">
      <c r="A1737" s="12" t="s">
        <v>92</v>
      </c>
      <c r="B1737" s="12" t="s">
        <v>93</v>
      </c>
      <c r="C1737" s="26" t="s">
        <v>25</v>
      </c>
      <c r="D1737" s="27" t="s">
        <v>26</v>
      </c>
      <c r="E1737" s="28">
        <v>3305</v>
      </c>
      <c r="F1737" s="18">
        <v>95.63</v>
      </c>
      <c r="G1737" s="18">
        <v>95.160212385889494</v>
      </c>
      <c r="H1737" s="98">
        <v>2.6688389899191513E-2</v>
      </c>
      <c r="I1737" s="18">
        <f t="shared" si="84"/>
        <v>95.186900775788686</v>
      </c>
      <c r="J1737" s="18">
        <f t="shared" si="85"/>
        <v>-0.44309922421130921</v>
      </c>
      <c r="K1737" s="96">
        <v>0</v>
      </c>
      <c r="L1737" s="18">
        <f t="shared" si="86"/>
        <v>0</v>
      </c>
    </row>
    <row r="1738" spans="1:13" x14ac:dyDescent="0.2">
      <c r="A1738" s="12" t="s">
        <v>92</v>
      </c>
      <c r="B1738" s="12" t="s">
        <v>93</v>
      </c>
      <c r="C1738" s="26" t="s">
        <v>27</v>
      </c>
      <c r="D1738" s="27" t="s">
        <v>28</v>
      </c>
      <c r="E1738" s="28">
        <v>3307</v>
      </c>
      <c r="F1738" s="18">
        <v>104.4</v>
      </c>
      <c r="G1738" s="18">
        <v>103.9302123858895</v>
      </c>
      <c r="H1738" s="98">
        <v>2.6688389899191513E-2</v>
      </c>
      <c r="I1738" s="18">
        <f t="shared" si="84"/>
        <v>103.9569007757887</v>
      </c>
      <c r="J1738" s="18">
        <f t="shared" si="85"/>
        <v>-0.44309922421130921</v>
      </c>
      <c r="K1738" s="96">
        <v>0</v>
      </c>
      <c r="L1738" s="18">
        <f t="shared" si="86"/>
        <v>0</v>
      </c>
    </row>
    <row r="1739" spans="1:13" x14ac:dyDescent="0.2">
      <c r="A1739" s="12" t="s">
        <v>92</v>
      </c>
      <c r="B1739" s="12" t="s">
        <v>93</v>
      </c>
      <c r="C1739" s="26" t="s">
        <v>29</v>
      </c>
      <c r="D1739" s="27" t="s">
        <v>30</v>
      </c>
      <c r="E1739" s="28">
        <v>3309</v>
      </c>
      <c r="F1739" s="18">
        <v>65.28</v>
      </c>
      <c r="G1739" s="18">
        <v>64.8102123858895</v>
      </c>
      <c r="H1739" s="98">
        <v>2.6688389899191513E-2</v>
      </c>
      <c r="I1739" s="18">
        <f t="shared" si="84"/>
        <v>64.836900775788692</v>
      </c>
      <c r="J1739" s="18">
        <f t="shared" si="85"/>
        <v>-0.44309922421130921</v>
      </c>
      <c r="K1739" s="96">
        <v>3281</v>
      </c>
      <c r="L1739" s="18">
        <f t="shared" si="86"/>
        <v>-1453.8085546373054</v>
      </c>
    </row>
    <row r="1740" spans="1:13" x14ac:dyDescent="0.2">
      <c r="A1740" s="12" t="s">
        <v>92</v>
      </c>
      <c r="B1740" s="12" t="s">
        <v>93</v>
      </c>
      <c r="C1740" s="26" t="s">
        <v>31</v>
      </c>
      <c r="D1740" s="27" t="s">
        <v>32</v>
      </c>
      <c r="E1740" s="28">
        <v>3311</v>
      </c>
      <c r="F1740" s="18">
        <v>83.210000000000008</v>
      </c>
      <c r="G1740" s="18">
        <v>82.740212385889507</v>
      </c>
      <c r="H1740" s="98">
        <v>2.6688389899191513E-2</v>
      </c>
      <c r="I1740" s="18">
        <f t="shared" si="84"/>
        <v>82.766900775788699</v>
      </c>
      <c r="J1740" s="18">
        <f t="shared" si="85"/>
        <v>-0.44309922421130921</v>
      </c>
      <c r="K1740" s="96">
        <v>2162</v>
      </c>
      <c r="L1740" s="18">
        <f t="shared" si="86"/>
        <v>-957.98052274485053</v>
      </c>
    </row>
    <row r="1741" spans="1:13" x14ac:dyDescent="0.2">
      <c r="A1741" s="12" t="s">
        <v>92</v>
      </c>
      <c r="B1741" s="12" t="s">
        <v>93</v>
      </c>
      <c r="C1741" s="26" t="s">
        <v>33</v>
      </c>
      <c r="D1741" s="27" t="s">
        <v>34</v>
      </c>
      <c r="E1741" s="28">
        <v>3313</v>
      </c>
      <c r="F1741" s="18">
        <v>88.39</v>
      </c>
      <c r="G1741" s="18">
        <v>87.920212385889499</v>
      </c>
      <c r="H1741" s="98">
        <v>2.6688389899191513E-2</v>
      </c>
      <c r="I1741" s="18">
        <f t="shared" si="84"/>
        <v>87.946900775788691</v>
      </c>
      <c r="J1741" s="18">
        <f t="shared" si="85"/>
        <v>-0.44309922421130921</v>
      </c>
      <c r="K1741" s="96">
        <v>0</v>
      </c>
      <c r="L1741" s="18">
        <f t="shared" si="86"/>
        <v>0</v>
      </c>
    </row>
    <row r="1742" spans="1:13" x14ac:dyDescent="0.2">
      <c r="A1742" s="12" t="s">
        <v>92</v>
      </c>
      <c r="B1742" s="12" t="s">
        <v>93</v>
      </c>
      <c r="C1742" s="26" t="s">
        <v>35</v>
      </c>
      <c r="D1742" s="27" t="s">
        <v>36</v>
      </c>
      <c r="E1742" s="28">
        <v>3315</v>
      </c>
      <c r="F1742" s="18">
        <v>100.46000000000001</v>
      </c>
      <c r="G1742" s="18">
        <v>99.990212385889507</v>
      </c>
      <c r="H1742" s="98">
        <v>2.6688389899191513E-2</v>
      </c>
      <c r="I1742" s="18">
        <f t="shared" si="84"/>
        <v>100.0169007757887</v>
      </c>
      <c r="J1742" s="18">
        <f t="shared" si="85"/>
        <v>-0.44309922421130921</v>
      </c>
      <c r="K1742" s="96">
        <v>8</v>
      </c>
      <c r="L1742" s="18">
        <f t="shared" si="86"/>
        <v>-3.5447937936904736</v>
      </c>
    </row>
    <row r="1743" spans="1:13" x14ac:dyDescent="0.2">
      <c r="A1743" s="12" t="s">
        <v>92</v>
      </c>
      <c r="B1743" s="12" t="s">
        <v>93</v>
      </c>
      <c r="C1743" s="26" t="s">
        <v>37</v>
      </c>
      <c r="D1743" s="27" t="s">
        <v>38</v>
      </c>
      <c r="E1743" s="28">
        <v>3317</v>
      </c>
      <c r="F1743" s="18">
        <v>64.83</v>
      </c>
      <c r="G1743" s="18">
        <v>64.360212385889497</v>
      </c>
      <c r="H1743" s="98">
        <v>2.6688389899191513E-2</v>
      </c>
      <c r="I1743" s="18">
        <f t="shared" si="84"/>
        <v>64.386900775788689</v>
      </c>
      <c r="J1743" s="18">
        <f t="shared" si="85"/>
        <v>-0.44309922421130921</v>
      </c>
      <c r="K1743" s="96">
        <v>0</v>
      </c>
      <c r="L1743" s="18">
        <f t="shared" si="86"/>
        <v>0</v>
      </c>
    </row>
    <row r="1744" spans="1:13" x14ac:dyDescent="0.2">
      <c r="A1744" s="12" t="s">
        <v>92</v>
      </c>
      <c r="B1744" s="12" t="s">
        <v>93</v>
      </c>
      <c r="C1744" s="26" t="s">
        <v>39</v>
      </c>
      <c r="D1744" s="27" t="s">
        <v>40</v>
      </c>
      <c r="E1744" s="28">
        <v>3319</v>
      </c>
      <c r="F1744" s="18">
        <v>77.5</v>
      </c>
      <c r="G1744" s="18">
        <v>77.030212385889499</v>
      </c>
      <c r="H1744" s="98">
        <v>2.6688389899191513E-2</v>
      </c>
      <c r="I1744" s="18">
        <f t="shared" si="84"/>
        <v>77.056900775788691</v>
      </c>
      <c r="J1744" s="18">
        <f t="shared" si="85"/>
        <v>-0.44309922421130921</v>
      </c>
      <c r="K1744" s="96">
        <v>3966</v>
      </c>
      <c r="L1744" s="18">
        <f t="shared" si="86"/>
        <v>-1757.3315232220523</v>
      </c>
    </row>
    <row r="1745" spans="1:13" x14ac:dyDescent="0.2">
      <c r="A1745" s="12" t="s">
        <v>92</v>
      </c>
      <c r="B1745" s="12" t="s">
        <v>93</v>
      </c>
      <c r="C1745" s="26" t="s">
        <v>41</v>
      </c>
      <c r="D1745" s="27" t="s">
        <v>42</v>
      </c>
      <c r="E1745" s="28">
        <v>3321</v>
      </c>
      <c r="F1745" s="18">
        <v>85.79</v>
      </c>
      <c r="G1745" s="18">
        <v>85.320212385889505</v>
      </c>
      <c r="H1745" s="98">
        <v>2.6688389899191513E-2</v>
      </c>
      <c r="I1745" s="18">
        <f t="shared" si="84"/>
        <v>85.346900775788697</v>
      </c>
      <c r="J1745" s="18">
        <f t="shared" si="85"/>
        <v>-0.44309922421130921</v>
      </c>
      <c r="K1745" s="96">
        <v>1831</v>
      </c>
      <c r="L1745" s="18">
        <f t="shared" si="86"/>
        <v>-811.31467953090714</v>
      </c>
    </row>
    <row r="1746" spans="1:13" x14ac:dyDescent="0.2">
      <c r="A1746" s="12" t="s">
        <v>92</v>
      </c>
      <c r="B1746" s="12" t="s">
        <v>93</v>
      </c>
      <c r="C1746" s="26" t="s">
        <v>43</v>
      </c>
      <c r="D1746" s="27" t="s">
        <v>44</v>
      </c>
      <c r="E1746" s="28">
        <v>3323</v>
      </c>
      <c r="F1746" s="18">
        <v>55.63</v>
      </c>
      <c r="G1746" s="18">
        <v>55.160212385889494</v>
      </c>
      <c r="H1746" s="98">
        <v>2.6688389899191513E-2</v>
      </c>
      <c r="I1746" s="18">
        <f t="shared" si="84"/>
        <v>55.186900775788686</v>
      </c>
      <c r="J1746" s="18">
        <f t="shared" si="85"/>
        <v>-0.44309922421131631</v>
      </c>
      <c r="K1746" s="96">
        <v>0</v>
      </c>
      <c r="L1746" s="18">
        <f t="shared" si="86"/>
        <v>0</v>
      </c>
    </row>
    <row r="1747" spans="1:13" x14ac:dyDescent="0.2">
      <c r="A1747" s="12" t="s">
        <v>92</v>
      </c>
      <c r="B1747" s="12" t="s">
        <v>93</v>
      </c>
      <c r="C1747" s="26" t="s">
        <v>45</v>
      </c>
      <c r="D1747" s="27" t="s">
        <v>46</v>
      </c>
      <c r="E1747" s="28">
        <v>3325</v>
      </c>
      <c r="F1747" s="18">
        <v>70.06</v>
      </c>
      <c r="G1747" s="18">
        <v>69.590212385889501</v>
      </c>
      <c r="H1747" s="98">
        <v>2.6688389899191513E-2</v>
      </c>
      <c r="I1747" s="18">
        <f t="shared" si="84"/>
        <v>69.616900775788693</v>
      </c>
      <c r="J1747" s="18">
        <f t="shared" si="85"/>
        <v>-0.44309922421130921</v>
      </c>
      <c r="K1747" s="96">
        <v>22129</v>
      </c>
      <c r="L1747" s="18">
        <f t="shared" si="86"/>
        <v>-9805.3427325720622</v>
      </c>
    </row>
    <row r="1748" spans="1:13" x14ac:dyDescent="0.2">
      <c r="A1748" s="12" t="s">
        <v>92</v>
      </c>
      <c r="B1748" s="12" t="s">
        <v>93</v>
      </c>
      <c r="C1748" s="26" t="s">
        <v>47</v>
      </c>
      <c r="D1748" s="27" t="s">
        <v>48</v>
      </c>
      <c r="E1748" s="28">
        <v>3327</v>
      </c>
      <c r="F1748" s="18">
        <v>77.5</v>
      </c>
      <c r="G1748" s="18">
        <v>77.030212385889499</v>
      </c>
      <c r="H1748" s="98">
        <v>2.6688389899191513E-2</v>
      </c>
      <c r="I1748" s="18">
        <f t="shared" si="84"/>
        <v>77.056900775788691</v>
      </c>
      <c r="J1748" s="18">
        <f t="shared" si="85"/>
        <v>-0.44309922421130921</v>
      </c>
      <c r="K1748" s="96">
        <v>6134</v>
      </c>
      <c r="L1748" s="18">
        <f t="shared" si="86"/>
        <v>-2717.9706413121708</v>
      </c>
    </row>
    <row r="1749" spans="1:13" x14ac:dyDescent="0.2">
      <c r="A1749" s="12" t="s">
        <v>92</v>
      </c>
      <c r="B1749" s="12" t="s">
        <v>93</v>
      </c>
      <c r="C1749" s="26" t="s">
        <v>49</v>
      </c>
      <c r="D1749" s="27" t="s">
        <v>50</v>
      </c>
      <c r="E1749" s="28">
        <v>3329</v>
      </c>
      <c r="F1749" s="18">
        <v>82.77</v>
      </c>
      <c r="G1749" s="18">
        <v>82.300212385889495</v>
      </c>
      <c r="H1749" s="98">
        <v>2.6688389899191513E-2</v>
      </c>
      <c r="I1749" s="18">
        <f t="shared" si="84"/>
        <v>82.326900775788687</v>
      </c>
      <c r="J1749" s="18">
        <f t="shared" si="85"/>
        <v>-0.44309922421130921</v>
      </c>
      <c r="K1749" s="96">
        <v>1209</v>
      </c>
      <c r="L1749" s="18">
        <f t="shared" si="86"/>
        <v>-535.70696207147284</v>
      </c>
    </row>
    <row r="1750" spans="1:13" x14ac:dyDescent="0.2">
      <c r="A1750" s="12" t="s">
        <v>92</v>
      </c>
      <c r="B1750" s="12" t="s">
        <v>93</v>
      </c>
      <c r="C1750" s="29" t="s">
        <v>51</v>
      </c>
      <c r="D1750" s="30" t="s">
        <v>52</v>
      </c>
      <c r="E1750" s="28">
        <v>3331</v>
      </c>
      <c r="F1750" s="18">
        <v>91.81</v>
      </c>
      <c r="G1750" s="18">
        <v>91.340212385889501</v>
      </c>
      <c r="H1750" s="98">
        <v>2.6688389899191513E-2</v>
      </c>
      <c r="I1750" s="18">
        <f t="shared" si="84"/>
        <v>91.366900775788693</v>
      </c>
      <c r="J1750" s="18">
        <f t="shared" si="85"/>
        <v>-0.44309922421130921</v>
      </c>
      <c r="K1750" s="96">
        <v>0</v>
      </c>
      <c r="L1750" s="18">
        <f t="shared" si="86"/>
        <v>0</v>
      </c>
    </row>
    <row r="1751" spans="1:13" x14ac:dyDescent="0.2">
      <c r="A1751" s="20" t="s">
        <v>326</v>
      </c>
      <c r="B1751" s="21" t="s">
        <v>359</v>
      </c>
      <c r="C1751" s="26" t="s">
        <v>21</v>
      </c>
      <c r="D1751" s="27" t="s">
        <v>22</v>
      </c>
      <c r="E1751" s="28">
        <v>3301</v>
      </c>
      <c r="F1751" s="18">
        <v>92.05</v>
      </c>
      <c r="G1751" s="18">
        <v>91.48</v>
      </c>
      <c r="H1751" s="98">
        <v>0</v>
      </c>
      <c r="I1751" s="18">
        <f t="shared" si="84"/>
        <v>91.48</v>
      </c>
      <c r="J1751" s="18">
        <f t="shared" si="85"/>
        <v>-0.56999999999999318</v>
      </c>
      <c r="K1751" s="96">
        <v>0</v>
      </c>
      <c r="L1751" s="18">
        <f t="shared" si="86"/>
        <v>0</v>
      </c>
      <c r="M1751" s="40">
        <v>0</v>
      </c>
    </row>
    <row r="1752" spans="1:13" x14ac:dyDescent="0.2">
      <c r="A1752" s="20" t="s">
        <v>326</v>
      </c>
      <c r="B1752" s="21" t="s">
        <v>359</v>
      </c>
      <c r="C1752" s="26" t="s">
        <v>23</v>
      </c>
      <c r="D1752" s="27" t="s">
        <v>24</v>
      </c>
      <c r="E1752" s="28">
        <v>3303</v>
      </c>
      <c r="F1752" s="18">
        <v>99.72</v>
      </c>
      <c r="G1752" s="18">
        <v>99.15</v>
      </c>
      <c r="H1752" s="98">
        <v>0</v>
      </c>
      <c r="I1752" s="18">
        <f t="shared" si="84"/>
        <v>99.15</v>
      </c>
      <c r="J1752" s="18">
        <f t="shared" si="85"/>
        <v>-0.56999999999999318</v>
      </c>
      <c r="K1752" s="96">
        <v>0</v>
      </c>
      <c r="L1752" s="18">
        <f t="shared" si="86"/>
        <v>0</v>
      </c>
    </row>
    <row r="1753" spans="1:13" x14ac:dyDescent="0.2">
      <c r="A1753" s="20" t="s">
        <v>326</v>
      </c>
      <c r="B1753" s="21" t="s">
        <v>359</v>
      </c>
      <c r="C1753" s="26" t="s">
        <v>25</v>
      </c>
      <c r="D1753" s="27" t="s">
        <v>26</v>
      </c>
      <c r="E1753" s="28">
        <v>3305</v>
      </c>
      <c r="F1753" s="18">
        <v>90.059999999999988</v>
      </c>
      <c r="G1753" s="18">
        <v>89.49</v>
      </c>
      <c r="H1753" s="98">
        <v>0</v>
      </c>
      <c r="I1753" s="18">
        <f t="shared" si="84"/>
        <v>89.49</v>
      </c>
      <c r="J1753" s="18">
        <f t="shared" si="85"/>
        <v>-0.56999999999999318</v>
      </c>
      <c r="K1753" s="96">
        <v>0</v>
      </c>
      <c r="L1753" s="18">
        <f t="shared" si="86"/>
        <v>0</v>
      </c>
    </row>
    <row r="1754" spans="1:13" x14ac:dyDescent="0.2">
      <c r="A1754" s="20" t="s">
        <v>326</v>
      </c>
      <c r="B1754" s="21" t="s">
        <v>359</v>
      </c>
      <c r="C1754" s="26" t="s">
        <v>27</v>
      </c>
      <c r="D1754" s="27" t="s">
        <v>28</v>
      </c>
      <c r="E1754" s="28">
        <v>3307</v>
      </c>
      <c r="F1754" s="18">
        <v>98.809999999999988</v>
      </c>
      <c r="G1754" s="18">
        <v>98.24</v>
      </c>
      <c r="H1754" s="98">
        <v>0</v>
      </c>
      <c r="I1754" s="18">
        <f t="shared" si="84"/>
        <v>98.24</v>
      </c>
      <c r="J1754" s="18">
        <f t="shared" si="85"/>
        <v>-0.56999999999999318</v>
      </c>
      <c r="K1754" s="96">
        <v>0</v>
      </c>
      <c r="L1754" s="18">
        <f t="shared" si="86"/>
        <v>0</v>
      </c>
    </row>
    <row r="1755" spans="1:13" x14ac:dyDescent="0.2">
      <c r="A1755" s="20" t="s">
        <v>326</v>
      </c>
      <c r="B1755" s="21" t="s">
        <v>359</v>
      </c>
      <c r="C1755" s="26" t="s">
        <v>29</v>
      </c>
      <c r="D1755" s="27" t="s">
        <v>30</v>
      </c>
      <c r="E1755" s="28">
        <v>3309</v>
      </c>
      <c r="F1755" s="18">
        <v>61.660000000000004</v>
      </c>
      <c r="G1755" s="18">
        <v>61.09</v>
      </c>
      <c r="H1755" s="98">
        <v>0</v>
      </c>
      <c r="I1755" s="18">
        <f t="shared" si="84"/>
        <v>61.09</v>
      </c>
      <c r="J1755" s="18">
        <f t="shared" si="85"/>
        <v>-0.57000000000000028</v>
      </c>
      <c r="K1755" s="96">
        <v>0</v>
      </c>
      <c r="L1755" s="18">
        <f t="shared" si="86"/>
        <v>0</v>
      </c>
    </row>
    <row r="1756" spans="1:13" x14ac:dyDescent="0.2">
      <c r="A1756" s="20" t="s">
        <v>326</v>
      </c>
      <c r="B1756" s="21" t="s">
        <v>359</v>
      </c>
      <c r="C1756" s="26" t="s">
        <v>31</v>
      </c>
      <c r="D1756" s="27" t="s">
        <v>32</v>
      </c>
      <c r="E1756" s="28">
        <v>3311</v>
      </c>
      <c r="F1756" s="18">
        <v>78.19</v>
      </c>
      <c r="G1756" s="18">
        <v>77.62</v>
      </c>
      <c r="H1756" s="98">
        <v>0</v>
      </c>
      <c r="I1756" s="18">
        <f t="shared" si="84"/>
        <v>77.62</v>
      </c>
      <c r="J1756" s="18">
        <f t="shared" si="85"/>
        <v>-0.56999999999999318</v>
      </c>
      <c r="K1756" s="96">
        <v>0</v>
      </c>
      <c r="L1756" s="18">
        <f t="shared" si="86"/>
        <v>0</v>
      </c>
    </row>
    <row r="1757" spans="1:13" x14ac:dyDescent="0.2">
      <c r="A1757" s="20" t="s">
        <v>326</v>
      </c>
      <c r="B1757" s="21" t="s">
        <v>359</v>
      </c>
      <c r="C1757" s="26" t="s">
        <v>33</v>
      </c>
      <c r="D1757" s="27" t="s">
        <v>34</v>
      </c>
      <c r="E1757" s="28">
        <v>3313</v>
      </c>
      <c r="F1757" s="18">
        <v>83.02</v>
      </c>
      <c r="G1757" s="18">
        <v>82.45</v>
      </c>
      <c r="H1757" s="98">
        <v>0</v>
      </c>
      <c r="I1757" s="18">
        <f t="shared" si="84"/>
        <v>82.45</v>
      </c>
      <c r="J1757" s="18">
        <f t="shared" si="85"/>
        <v>-0.56999999999999318</v>
      </c>
      <c r="K1757" s="96">
        <v>0</v>
      </c>
      <c r="L1757" s="18">
        <f t="shared" si="86"/>
        <v>0</v>
      </c>
    </row>
    <row r="1758" spans="1:13" x14ac:dyDescent="0.2">
      <c r="A1758" s="20" t="s">
        <v>326</v>
      </c>
      <c r="B1758" s="21" t="s">
        <v>359</v>
      </c>
      <c r="C1758" s="26" t="s">
        <v>35</v>
      </c>
      <c r="D1758" s="27" t="s">
        <v>36</v>
      </c>
      <c r="E1758" s="28">
        <v>3315</v>
      </c>
      <c r="F1758" s="18">
        <v>94.449999999999989</v>
      </c>
      <c r="G1758" s="18">
        <v>93.88</v>
      </c>
      <c r="H1758" s="98">
        <v>0</v>
      </c>
      <c r="I1758" s="18">
        <f t="shared" si="84"/>
        <v>93.88</v>
      </c>
      <c r="J1758" s="18">
        <f t="shared" si="85"/>
        <v>-0.56999999999999318</v>
      </c>
      <c r="K1758" s="96">
        <v>0</v>
      </c>
      <c r="L1758" s="18">
        <f t="shared" si="86"/>
        <v>0</v>
      </c>
    </row>
    <row r="1759" spans="1:13" x14ac:dyDescent="0.2">
      <c r="A1759" s="20" t="s">
        <v>326</v>
      </c>
      <c r="B1759" s="21" t="s">
        <v>359</v>
      </c>
      <c r="C1759" s="26" t="s">
        <v>37</v>
      </c>
      <c r="D1759" s="27" t="s">
        <v>38</v>
      </c>
      <c r="E1759" s="28">
        <v>3317</v>
      </c>
      <c r="F1759" s="18">
        <v>61.11</v>
      </c>
      <c r="G1759" s="18">
        <v>60.54</v>
      </c>
      <c r="H1759" s="98">
        <v>0</v>
      </c>
      <c r="I1759" s="18">
        <f t="shared" si="84"/>
        <v>60.54</v>
      </c>
      <c r="J1759" s="18">
        <f t="shared" si="85"/>
        <v>-0.57000000000000028</v>
      </c>
      <c r="K1759" s="96">
        <v>0</v>
      </c>
      <c r="L1759" s="18">
        <f t="shared" si="86"/>
        <v>0</v>
      </c>
    </row>
    <row r="1760" spans="1:13" x14ac:dyDescent="0.2">
      <c r="A1760" s="20" t="s">
        <v>326</v>
      </c>
      <c r="B1760" s="21" t="s">
        <v>359</v>
      </c>
      <c r="C1760" s="26" t="s">
        <v>39</v>
      </c>
      <c r="D1760" s="27" t="s">
        <v>40</v>
      </c>
      <c r="E1760" s="28">
        <v>3319</v>
      </c>
      <c r="F1760" s="18">
        <v>72.739999999999995</v>
      </c>
      <c r="G1760" s="18">
        <v>72.17</v>
      </c>
      <c r="H1760" s="98">
        <v>0</v>
      </c>
      <c r="I1760" s="18">
        <f t="shared" si="84"/>
        <v>72.17</v>
      </c>
      <c r="J1760" s="18">
        <f t="shared" si="85"/>
        <v>-0.56999999999999318</v>
      </c>
      <c r="K1760" s="96">
        <v>0</v>
      </c>
      <c r="L1760" s="18">
        <f t="shared" si="86"/>
        <v>0</v>
      </c>
    </row>
    <row r="1761" spans="1:13" x14ac:dyDescent="0.2">
      <c r="A1761" s="20" t="s">
        <v>326</v>
      </c>
      <c r="B1761" s="21" t="s">
        <v>359</v>
      </c>
      <c r="C1761" s="26" t="s">
        <v>41</v>
      </c>
      <c r="D1761" s="27" t="s">
        <v>42</v>
      </c>
      <c r="E1761" s="28">
        <v>3321</v>
      </c>
      <c r="F1761" s="18">
        <v>80.47999999999999</v>
      </c>
      <c r="G1761" s="18">
        <v>79.91</v>
      </c>
      <c r="H1761" s="98">
        <v>0</v>
      </c>
      <c r="I1761" s="18">
        <f t="shared" si="84"/>
        <v>79.91</v>
      </c>
      <c r="J1761" s="18">
        <f t="shared" si="85"/>
        <v>-0.56999999999999318</v>
      </c>
      <c r="K1761" s="96">
        <v>0</v>
      </c>
      <c r="L1761" s="18">
        <f t="shared" si="86"/>
        <v>0</v>
      </c>
    </row>
    <row r="1762" spans="1:13" x14ac:dyDescent="0.2">
      <c r="A1762" s="20" t="s">
        <v>326</v>
      </c>
      <c r="B1762" s="21" t="s">
        <v>359</v>
      </c>
      <c r="C1762" s="26" t="s">
        <v>43</v>
      </c>
      <c r="D1762" s="27" t="s">
        <v>44</v>
      </c>
      <c r="E1762" s="28">
        <v>3323</v>
      </c>
      <c r="F1762" s="18">
        <v>52.46</v>
      </c>
      <c r="G1762" s="18">
        <v>51.89</v>
      </c>
      <c r="H1762" s="98">
        <v>0</v>
      </c>
      <c r="I1762" s="18">
        <f t="shared" si="84"/>
        <v>51.89</v>
      </c>
      <c r="J1762" s="18">
        <f t="shared" si="85"/>
        <v>-0.57000000000000028</v>
      </c>
      <c r="K1762" s="96">
        <v>0</v>
      </c>
      <c r="L1762" s="18">
        <f t="shared" si="86"/>
        <v>0</v>
      </c>
    </row>
    <row r="1763" spans="1:13" x14ac:dyDescent="0.2">
      <c r="A1763" s="20" t="s">
        <v>326</v>
      </c>
      <c r="B1763" s="21" t="s">
        <v>359</v>
      </c>
      <c r="C1763" s="26" t="s">
        <v>45</v>
      </c>
      <c r="D1763" s="27" t="s">
        <v>46</v>
      </c>
      <c r="E1763" s="28">
        <v>3325</v>
      </c>
      <c r="F1763" s="18">
        <v>65.899999999999991</v>
      </c>
      <c r="G1763" s="18">
        <v>65.33</v>
      </c>
      <c r="H1763" s="98">
        <v>0</v>
      </c>
      <c r="I1763" s="18">
        <f t="shared" si="84"/>
        <v>65.33</v>
      </c>
      <c r="J1763" s="18">
        <f t="shared" si="85"/>
        <v>-0.56999999999999318</v>
      </c>
      <c r="K1763" s="96">
        <v>0</v>
      </c>
      <c r="L1763" s="18">
        <f t="shared" si="86"/>
        <v>0</v>
      </c>
    </row>
    <row r="1764" spans="1:13" x14ac:dyDescent="0.2">
      <c r="A1764" s="20" t="s">
        <v>326</v>
      </c>
      <c r="B1764" s="21" t="s">
        <v>359</v>
      </c>
      <c r="C1764" s="26" t="s">
        <v>47</v>
      </c>
      <c r="D1764" s="27" t="s">
        <v>48</v>
      </c>
      <c r="E1764" s="28">
        <v>3327</v>
      </c>
      <c r="F1764" s="18">
        <v>72.739999999999995</v>
      </c>
      <c r="G1764" s="18">
        <v>72.17</v>
      </c>
      <c r="H1764" s="98">
        <v>0</v>
      </c>
      <c r="I1764" s="18">
        <f t="shared" si="84"/>
        <v>72.17</v>
      </c>
      <c r="J1764" s="18">
        <f t="shared" si="85"/>
        <v>-0.56999999999999318</v>
      </c>
      <c r="K1764" s="96">
        <v>0</v>
      </c>
      <c r="L1764" s="18">
        <f t="shared" si="86"/>
        <v>0</v>
      </c>
    </row>
    <row r="1765" spans="1:13" x14ac:dyDescent="0.2">
      <c r="A1765" s="20" t="s">
        <v>326</v>
      </c>
      <c r="B1765" s="21" t="s">
        <v>359</v>
      </c>
      <c r="C1765" s="26" t="s">
        <v>49</v>
      </c>
      <c r="D1765" s="27" t="s">
        <v>50</v>
      </c>
      <c r="E1765" s="28">
        <v>3329</v>
      </c>
      <c r="F1765" s="18">
        <v>77.66</v>
      </c>
      <c r="G1765" s="18">
        <v>77.09</v>
      </c>
      <c r="H1765" s="98">
        <v>0</v>
      </c>
      <c r="I1765" s="18">
        <f t="shared" si="84"/>
        <v>77.09</v>
      </c>
      <c r="J1765" s="18">
        <f t="shared" si="85"/>
        <v>-0.56999999999999318</v>
      </c>
      <c r="K1765" s="96">
        <v>0</v>
      </c>
      <c r="L1765" s="18">
        <f t="shared" si="86"/>
        <v>0</v>
      </c>
    </row>
    <row r="1766" spans="1:13" x14ac:dyDescent="0.2">
      <c r="A1766" s="20" t="s">
        <v>326</v>
      </c>
      <c r="B1766" s="21" t="s">
        <v>359</v>
      </c>
      <c r="C1766" s="29" t="s">
        <v>51</v>
      </c>
      <c r="D1766" s="30" t="s">
        <v>52</v>
      </c>
      <c r="E1766" s="28">
        <v>3331</v>
      </c>
      <c r="F1766" s="18">
        <v>85.99</v>
      </c>
      <c r="G1766" s="18">
        <v>85.42</v>
      </c>
      <c r="H1766" s="98">
        <v>0</v>
      </c>
      <c r="I1766" s="18">
        <f t="shared" si="84"/>
        <v>85.42</v>
      </c>
      <c r="J1766" s="18">
        <f t="shared" si="85"/>
        <v>-0.56999999999999318</v>
      </c>
      <c r="K1766" s="96">
        <v>0</v>
      </c>
      <c r="L1766" s="18">
        <f t="shared" si="86"/>
        <v>0</v>
      </c>
    </row>
    <row r="1767" spans="1:13" x14ac:dyDescent="0.2">
      <c r="A1767" s="12" t="s">
        <v>288</v>
      </c>
      <c r="B1767" s="21" t="s">
        <v>289</v>
      </c>
      <c r="C1767" s="26" t="s">
        <v>21</v>
      </c>
      <c r="D1767" s="27" t="s">
        <v>22</v>
      </c>
      <c r="E1767" s="28">
        <v>3301</v>
      </c>
      <c r="F1767" s="18">
        <v>92.05</v>
      </c>
      <c r="G1767" s="18">
        <v>91.48</v>
      </c>
      <c r="H1767" s="98">
        <v>0</v>
      </c>
      <c r="I1767" s="18">
        <f t="shared" ref="I1767:I1830" si="87">+G1767+H1767</f>
        <v>91.48</v>
      </c>
      <c r="J1767" s="18">
        <f t="shared" ref="J1767:J1830" si="88">+I1767-F1767</f>
        <v>-0.56999999999999318</v>
      </c>
      <c r="K1767" s="96">
        <v>0</v>
      </c>
      <c r="L1767" s="18">
        <f t="shared" ref="L1767:L1830" si="89">+J1767*K1767</f>
        <v>0</v>
      </c>
      <c r="M1767" s="40">
        <v>-8080.8799999999164</v>
      </c>
    </row>
    <row r="1768" spans="1:13" x14ac:dyDescent="0.2">
      <c r="A1768" s="12" t="s">
        <v>288</v>
      </c>
      <c r="B1768" s="21" t="s">
        <v>289</v>
      </c>
      <c r="C1768" s="26" t="s">
        <v>23</v>
      </c>
      <c r="D1768" s="27" t="s">
        <v>24</v>
      </c>
      <c r="E1768" s="28">
        <v>3303</v>
      </c>
      <c r="F1768" s="18">
        <v>99.72</v>
      </c>
      <c r="G1768" s="18">
        <v>99.15</v>
      </c>
      <c r="H1768" s="98">
        <v>0</v>
      </c>
      <c r="I1768" s="18">
        <f t="shared" si="87"/>
        <v>99.15</v>
      </c>
      <c r="J1768" s="18">
        <f t="shared" si="88"/>
        <v>-0.56999999999999318</v>
      </c>
      <c r="K1768" s="96">
        <v>0</v>
      </c>
      <c r="L1768" s="18">
        <f t="shared" si="89"/>
        <v>0</v>
      </c>
    </row>
    <row r="1769" spans="1:13" x14ac:dyDescent="0.2">
      <c r="A1769" s="12" t="s">
        <v>288</v>
      </c>
      <c r="B1769" s="21" t="s">
        <v>289</v>
      </c>
      <c r="C1769" s="26" t="s">
        <v>25</v>
      </c>
      <c r="D1769" s="27" t="s">
        <v>26</v>
      </c>
      <c r="E1769" s="28">
        <v>3305</v>
      </c>
      <c r="F1769" s="18">
        <v>90.059999999999988</v>
      </c>
      <c r="G1769" s="18">
        <v>89.49</v>
      </c>
      <c r="H1769" s="98">
        <v>0</v>
      </c>
      <c r="I1769" s="18">
        <f t="shared" si="87"/>
        <v>89.49</v>
      </c>
      <c r="J1769" s="18">
        <f t="shared" si="88"/>
        <v>-0.56999999999999318</v>
      </c>
      <c r="K1769" s="96">
        <v>0</v>
      </c>
      <c r="L1769" s="18">
        <f t="shared" si="89"/>
        <v>0</v>
      </c>
    </row>
    <row r="1770" spans="1:13" x14ac:dyDescent="0.2">
      <c r="A1770" s="12" t="s">
        <v>288</v>
      </c>
      <c r="B1770" s="21" t="s">
        <v>289</v>
      </c>
      <c r="C1770" s="26" t="s">
        <v>27</v>
      </c>
      <c r="D1770" s="27" t="s">
        <v>28</v>
      </c>
      <c r="E1770" s="28">
        <v>3307</v>
      </c>
      <c r="F1770" s="18">
        <v>98.809999999999988</v>
      </c>
      <c r="G1770" s="18">
        <v>98.24</v>
      </c>
      <c r="H1770" s="98">
        <v>0</v>
      </c>
      <c r="I1770" s="18">
        <f t="shared" si="87"/>
        <v>98.24</v>
      </c>
      <c r="J1770" s="18">
        <f t="shared" si="88"/>
        <v>-0.56999999999999318</v>
      </c>
      <c r="K1770" s="96">
        <v>0</v>
      </c>
      <c r="L1770" s="18">
        <f t="shared" si="89"/>
        <v>0</v>
      </c>
    </row>
    <row r="1771" spans="1:13" x14ac:dyDescent="0.2">
      <c r="A1771" s="12" t="s">
        <v>288</v>
      </c>
      <c r="B1771" s="21" t="s">
        <v>289</v>
      </c>
      <c r="C1771" s="26" t="s">
        <v>29</v>
      </c>
      <c r="D1771" s="27" t="s">
        <v>30</v>
      </c>
      <c r="E1771" s="28">
        <v>3309</v>
      </c>
      <c r="F1771" s="18">
        <v>61.660000000000004</v>
      </c>
      <c r="G1771" s="18">
        <v>61.09</v>
      </c>
      <c r="H1771" s="98">
        <v>0</v>
      </c>
      <c r="I1771" s="18">
        <f t="shared" si="87"/>
        <v>61.09</v>
      </c>
      <c r="J1771" s="18">
        <f t="shared" si="88"/>
        <v>-0.57000000000000028</v>
      </c>
      <c r="K1771" s="96">
        <v>1126</v>
      </c>
      <c r="L1771" s="18">
        <f t="shared" si="89"/>
        <v>-641.82000000000028</v>
      </c>
    </row>
    <row r="1772" spans="1:13" x14ac:dyDescent="0.2">
      <c r="A1772" s="12" t="s">
        <v>288</v>
      </c>
      <c r="B1772" s="21" t="s">
        <v>289</v>
      </c>
      <c r="C1772" s="26" t="s">
        <v>31</v>
      </c>
      <c r="D1772" s="27" t="s">
        <v>32</v>
      </c>
      <c r="E1772" s="28">
        <v>3311</v>
      </c>
      <c r="F1772" s="18">
        <v>78.19</v>
      </c>
      <c r="G1772" s="18">
        <v>77.62</v>
      </c>
      <c r="H1772" s="98">
        <v>0</v>
      </c>
      <c r="I1772" s="18">
        <f t="shared" si="87"/>
        <v>77.62</v>
      </c>
      <c r="J1772" s="18">
        <f t="shared" si="88"/>
        <v>-0.56999999999999318</v>
      </c>
      <c r="K1772" s="96">
        <v>362</v>
      </c>
      <c r="L1772" s="18">
        <f t="shared" si="89"/>
        <v>-206.33999999999753</v>
      </c>
    </row>
    <row r="1773" spans="1:13" x14ac:dyDescent="0.2">
      <c r="A1773" s="12" t="s">
        <v>288</v>
      </c>
      <c r="B1773" s="21" t="s">
        <v>289</v>
      </c>
      <c r="C1773" s="26" t="s">
        <v>33</v>
      </c>
      <c r="D1773" s="27" t="s">
        <v>34</v>
      </c>
      <c r="E1773" s="28">
        <v>3313</v>
      </c>
      <c r="F1773" s="18">
        <v>83.02</v>
      </c>
      <c r="G1773" s="18">
        <v>82.45</v>
      </c>
      <c r="H1773" s="98">
        <v>0</v>
      </c>
      <c r="I1773" s="18">
        <f t="shared" si="87"/>
        <v>82.45</v>
      </c>
      <c r="J1773" s="18">
        <f t="shared" si="88"/>
        <v>-0.56999999999999318</v>
      </c>
      <c r="K1773" s="96">
        <v>0</v>
      </c>
      <c r="L1773" s="18">
        <f t="shared" si="89"/>
        <v>0</v>
      </c>
    </row>
    <row r="1774" spans="1:13" x14ac:dyDescent="0.2">
      <c r="A1774" s="12" t="s">
        <v>288</v>
      </c>
      <c r="B1774" s="21" t="s">
        <v>289</v>
      </c>
      <c r="C1774" s="26" t="s">
        <v>35</v>
      </c>
      <c r="D1774" s="27" t="s">
        <v>36</v>
      </c>
      <c r="E1774" s="28">
        <v>3315</v>
      </c>
      <c r="F1774" s="18">
        <v>94.449999999999989</v>
      </c>
      <c r="G1774" s="18">
        <v>93.88</v>
      </c>
      <c r="H1774" s="98">
        <v>0</v>
      </c>
      <c r="I1774" s="18">
        <f t="shared" si="87"/>
        <v>93.88</v>
      </c>
      <c r="J1774" s="18">
        <f t="shared" si="88"/>
        <v>-0.56999999999999318</v>
      </c>
      <c r="K1774" s="96">
        <v>0</v>
      </c>
      <c r="L1774" s="18">
        <f t="shared" si="89"/>
        <v>0</v>
      </c>
    </row>
    <row r="1775" spans="1:13" x14ac:dyDescent="0.2">
      <c r="A1775" s="12" t="s">
        <v>288</v>
      </c>
      <c r="B1775" s="21" t="s">
        <v>289</v>
      </c>
      <c r="C1775" s="26" t="s">
        <v>37</v>
      </c>
      <c r="D1775" s="27" t="s">
        <v>38</v>
      </c>
      <c r="E1775" s="28">
        <v>3317</v>
      </c>
      <c r="F1775" s="18">
        <v>61.11</v>
      </c>
      <c r="G1775" s="18">
        <v>60.54</v>
      </c>
      <c r="H1775" s="98">
        <v>0</v>
      </c>
      <c r="I1775" s="18">
        <f t="shared" si="87"/>
        <v>60.54</v>
      </c>
      <c r="J1775" s="18">
        <f t="shared" si="88"/>
        <v>-0.57000000000000028</v>
      </c>
      <c r="K1775" s="96">
        <v>0</v>
      </c>
      <c r="L1775" s="18">
        <f t="shared" si="89"/>
        <v>0</v>
      </c>
    </row>
    <row r="1776" spans="1:13" x14ac:dyDescent="0.2">
      <c r="A1776" s="12" t="s">
        <v>288</v>
      </c>
      <c r="B1776" s="21" t="s">
        <v>289</v>
      </c>
      <c r="C1776" s="26" t="s">
        <v>39</v>
      </c>
      <c r="D1776" s="27" t="s">
        <v>40</v>
      </c>
      <c r="E1776" s="28">
        <v>3319</v>
      </c>
      <c r="F1776" s="18">
        <v>72.739999999999995</v>
      </c>
      <c r="G1776" s="18">
        <v>72.17</v>
      </c>
      <c r="H1776" s="98">
        <v>0</v>
      </c>
      <c r="I1776" s="18">
        <f t="shared" si="87"/>
        <v>72.17</v>
      </c>
      <c r="J1776" s="18">
        <f t="shared" si="88"/>
        <v>-0.56999999999999318</v>
      </c>
      <c r="K1776" s="96">
        <v>3010</v>
      </c>
      <c r="L1776" s="18">
        <f t="shared" si="89"/>
        <v>-1715.6999999999794</v>
      </c>
    </row>
    <row r="1777" spans="1:13" x14ac:dyDescent="0.2">
      <c r="A1777" s="12" t="s">
        <v>288</v>
      </c>
      <c r="B1777" s="21" t="s">
        <v>289</v>
      </c>
      <c r="C1777" s="26" t="s">
        <v>41</v>
      </c>
      <c r="D1777" s="27" t="s">
        <v>42</v>
      </c>
      <c r="E1777" s="28">
        <v>3321</v>
      </c>
      <c r="F1777" s="18">
        <v>80.47999999999999</v>
      </c>
      <c r="G1777" s="18">
        <v>79.91</v>
      </c>
      <c r="H1777" s="98">
        <v>0</v>
      </c>
      <c r="I1777" s="18">
        <f t="shared" si="87"/>
        <v>79.91</v>
      </c>
      <c r="J1777" s="18">
        <f t="shared" si="88"/>
        <v>-0.56999999999999318</v>
      </c>
      <c r="K1777" s="96">
        <v>1187</v>
      </c>
      <c r="L1777" s="18">
        <f t="shared" si="89"/>
        <v>-676.58999999999196</v>
      </c>
    </row>
    <row r="1778" spans="1:13" x14ac:dyDescent="0.2">
      <c r="A1778" s="12" t="s">
        <v>288</v>
      </c>
      <c r="B1778" s="21" t="s">
        <v>289</v>
      </c>
      <c r="C1778" s="26" t="s">
        <v>43</v>
      </c>
      <c r="D1778" s="27" t="s">
        <v>44</v>
      </c>
      <c r="E1778" s="28">
        <v>3323</v>
      </c>
      <c r="F1778" s="18">
        <v>52.46</v>
      </c>
      <c r="G1778" s="18">
        <v>51.89</v>
      </c>
      <c r="H1778" s="98">
        <v>0</v>
      </c>
      <c r="I1778" s="18">
        <f t="shared" si="87"/>
        <v>51.89</v>
      </c>
      <c r="J1778" s="18">
        <f t="shared" si="88"/>
        <v>-0.57000000000000028</v>
      </c>
      <c r="K1778" s="96">
        <v>57</v>
      </c>
      <c r="L1778" s="18">
        <f t="shared" si="89"/>
        <v>-32.490000000000016</v>
      </c>
    </row>
    <row r="1779" spans="1:13" x14ac:dyDescent="0.2">
      <c r="A1779" s="12" t="s">
        <v>288</v>
      </c>
      <c r="B1779" s="21" t="s">
        <v>289</v>
      </c>
      <c r="C1779" s="26" t="s">
        <v>45</v>
      </c>
      <c r="D1779" s="27" t="s">
        <v>46</v>
      </c>
      <c r="E1779" s="28">
        <v>3325</v>
      </c>
      <c r="F1779" s="18">
        <v>65.899999999999991</v>
      </c>
      <c r="G1779" s="18">
        <v>65.33</v>
      </c>
      <c r="H1779" s="98">
        <v>0</v>
      </c>
      <c r="I1779" s="18">
        <f t="shared" si="87"/>
        <v>65.33</v>
      </c>
      <c r="J1779" s="18">
        <f t="shared" si="88"/>
        <v>-0.56999999999999318</v>
      </c>
      <c r="K1779" s="96">
        <v>3845</v>
      </c>
      <c r="L1779" s="18">
        <f t="shared" si="89"/>
        <v>-2191.6499999999737</v>
      </c>
    </row>
    <row r="1780" spans="1:13" x14ac:dyDescent="0.2">
      <c r="A1780" s="12" t="s">
        <v>288</v>
      </c>
      <c r="B1780" s="21" t="s">
        <v>289</v>
      </c>
      <c r="C1780" s="26" t="s">
        <v>47</v>
      </c>
      <c r="D1780" s="27" t="s">
        <v>48</v>
      </c>
      <c r="E1780" s="28">
        <v>3327</v>
      </c>
      <c r="F1780" s="18">
        <v>72.739999999999995</v>
      </c>
      <c r="G1780" s="18">
        <v>72.17</v>
      </c>
      <c r="H1780" s="98">
        <v>0</v>
      </c>
      <c r="I1780" s="18">
        <f t="shared" si="87"/>
        <v>72.17</v>
      </c>
      <c r="J1780" s="18">
        <f t="shared" si="88"/>
        <v>-0.56999999999999318</v>
      </c>
      <c r="K1780" s="96">
        <v>2913</v>
      </c>
      <c r="L1780" s="18">
        <f t="shared" si="89"/>
        <v>-1660.4099999999801</v>
      </c>
    </row>
    <row r="1781" spans="1:13" x14ac:dyDescent="0.2">
      <c r="A1781" s="12" t="s">
        <v>288</v>
      </c>
      <c r="B1781" s="21" t="s">
        <v>289</v>
      </c>
      <c r="C1781" s="26" t="s">
        <v>49</v>
      </c>
      <c r="D1781" s="27" t="s">
        <v>50</v>
      </c>
      <c r="E1781" s="28">
        <v>3329</v>
      </c>
      <c r="F1781" s="18">
        <v>77.66</v>
      </c>
      <c r="G1781" s="18">
        <v>77.09</v>
      </c>
      <c r="H1781" s="98">
        <v>0</v>
      </c>
      <c r="I1781" s="18">
        <f t="shared" si="87"/>
        <v>77.09</v>
      </c>
      <c r="J1781" s="18">
        <f t="shared" si="88"/>
        <v>-0.56999999999999318</v>
      </c>
      <c r="K1781" s="96">
        <v>1088</v>
      </c>
      <c r="L1781" s="18">
        <f t="shared" si="89"/>
        <v>-620.15999999999258</v>
      </c>
    </row>
    <row r="1782" spans="1:13" x14ac:dyDescent="0.2">
      <c r="A1782" s="12" t="s">
        <v>288</v>
      </c>
      <c r="B1782" s="21" t="s">
        <v>289</v>
      </c>
      <c r="C1782" s="29" t="s">
        <v>51</v>
      </c>
      <c r="D1782" s="30" t="s">
        <v>52</v>
      </c>
      <c r="E1782" s="28">
        <v>3331</v>
      </c>
      <c r="F1782" s="18">
        <v>85.99</v>
      </c>
      <c r="G1782" s="18">
        <v>85.42</v>
      </c>
      <c r="H1782" s="98">
        <v>0</v>
      </c>
      <c r="I1782" s="18">
        <f t="shared" si="87"/>
        <v>85.42</v>
      </c>
      <c r="J1782" s="18">
        <f t="shared" si="88"/>
        <v>-0.56999999999999318</v>
      </c>
      <c r="K1782" s="96">
        <v>0</v>
      </c>
      <c r="L1782" s="18">
        <f t="shared" si="89"/>
        <v>0</v>
      </c>
    </row>
    <row r="1783" spans="1:13" x14ac:dyDescent="0.2">
      <c r="A1783" s="12" t="s">
        <v>209</v>
      </c>
      <c r="B1783" s="23" t="s">
        <v>210</v>
      </c>
      <c r="C1783" s="26" t="s">
        <v>21</v>
      </c>
      <c r="D1783" s="27" t="s">
        <v>22</v>
      </c>
      <c r="E1783" s="28">
        <v>3301</v>
      </c>
      <c r="F1783" s="18">
        <v>127.29</v>
      </c>
      <c r="G1783" s="18">
        <v>126.2</v>
      </c>
      <c r="H1783" s="98">
        <v>0</v>
      </c>
      <c r="I1783" s="18">
        <f t="shared" si="87"/>
        <v>126.2</v>
      </c>
      <c r="J1783" s="18">
        <f t="shared" si="88"/>
        <v>-1.0900000000000034</v>
      </c>
      <c r="K1783" s="96">
        <v>308</v>
      </c>
      <c r="L1783" s="18">
        <f t="shared" si="89"/>
        <v>-335.72000000000105</v>
      </c>
    </row>
    <row r="1784" spans="1:13" x14ac:dyDescent="0.2">
      <c r="A1784" s="12" t="s">
        <v>209</v>
      </c>
      <c r="B1784" s="23" t="s">
        <v>210</v>
      </c>
      <c r="C1784" s="26" t="s">
        <v>23</v>
      </c>
      <c r="D1784" s="27" t="s">
        <v>24</v>
      </c>
      <c r="E1784" s="28">
        <v>3303</v>
      </c>
      <c r="F1784" s="18">
        <v>139.08000000000001</v>
      </c>
      <c r="G1784" s="18">
        <v>137.99</v>
      </c>
      <c r="H1784" s="98">
        <v>0</v>
      </c>
      <c r="I1784" s="18">
        <f t="shared" si="87"/>
        <v>137.99</v>
      </c>
      <c r="J1784" s="18">
        <f t="shared" si="88"/>
        <v>-1.0900000000000034</v>
      </c>
      <c r="K1784" s="96">
        <v>0</v>
      </c>
      <c r="L1784" s="18">
        <f t="shared" si="89"/>
        <v>0</v>
      </c>
      <c r="M1784" s="40">
        <v>-8250.2100000000264</v>
      </c>
    </row>
    <row r="1785" spans="1:13" x14ac:dyDescent="0.2">
      <c r="A1785" s="12" t="s">
        <v>209</v>
      </c>
      <c r="B1785" s="23" t="s">
        <v>210</v>
      </c>
      <c r="C1785" s="26" t="s">
        <v>25</v>
      </c>
      <c r="D1785" s="27" t="s">
        <v>26</v>
      </c>
      <c r="E1785" s="28">
        <v>3305</v>
      </c>
      <c r="F1785" s="18">
        <v>124.22</v>
      </c>
      <c r="G1785" s="18">
        <v>123.13</v>
      </c>
      <c r="H1785" s="98">
        <v>0</v>
      </c>
      <c r="I1785" s="18">
        <f t="shared" si="87"/>
        <v>123.13</v>
      </c>
      <c r="J1785" s="18">
        <f t="shared" si="88"/>
        <v>-1.0900000000000034</v>
      </c>
      <c r="K1785" s="96">
        <v>0</v>
      </c>
      <c r="L1785" s="18">
        <f t="shared" si="89"/>
        <v>0</v>
      </c>
    </row>
    <row r="1786" spans="1:13" x14ac:dyDescent="0.2">
      <c r="A1786" s="12" t="s">
        <v>209</v>
      </c>
      <c r="B1786" s="23" t="s">
        <v>210</v>
      </c>
      <c r="C1786" s="26" t="s">
        <v>27</v>
      </c>
      <c r="D1786" s="27" t="s">
        <v>28</v>
      </c>
      <c r="E1786" s="28">
        <v>3307</v>
      </c>
      <c r="F1786" s="18">
        <v>136.01</v>
      </c>
      <c r="G1786" s="18">
        <v>134.91999999999999</v>
      </c>
      <c r="H1786" s="98">
        <v>0</v>
      </c>
      <c r="I1786" s="18">
        <f t="shared" si="87"/>
        <v>134.91999999999999</v>
      </c>
      <c r="J1786" s="18">
        <f t="shared" si="88"/>
        <v>-1.0900000000000034</v>
      </c>
      <c r="K1786" s="96">
        <v>0</v>
      </c>
      <c r="L1786" s="18">
        <f t="shared" si="89"/>
        <v>0</v>
      </c>
    </row>
    <row r="1787" spans="1:13" x14ac:dyDescent="0.2">
      <c r="A1787" s="12" t="s">
        <v>209</v>
      </c>
      <c r="B1787" s="23" t="s">
        <v>210</v>
      </c>
      <c r="C1787" s="26" t="s">
        <v>29</v>
      </c>
      <c r="D1787" s="27" t="s">
        <v>30</v>
      </c>
      <c r="E1787" s="28">
        <v>3309</v>
      </c>
      <c r="F1787" s="18">
        <v>81.33</v>
      </c>
      <c r="G1787" s="18">
        <v>80.239999999999995</v>
      </c>
      <c r="H1787" s="98">
        <v>0</v>
      </c>
      <c r="I1787" s="18">
        <f t="shared" si="87"/>
        <v>80.239999999999995</v>
      </c>
      <c r="J1787" s="18">
        <f t="shared" si="88"/>
        <v>-1.0900000000000034</v>
      </c>
      <c r="K1787" s="96">
        <v>2950</v>
      </c>
      <c r="L1787" s="18">
        <f t="shared" si="89"/>
        <v>-3215.50000000001</v>
      </c>
    </row>
    <row r="1788" spans="1:13" x14ac:dyDescent="0.2">
      <c r="A1788" s="12" t="s">
        <v>209</v>
      </c>
      <c r="B1788" s="23" t="s">
        <v>210</v>
      </c>
      <c r="C1788" s="26" t="s">
        <v>31</v>
      </c>
      <c r="D1788" s="27" t="s">
        <v>32</v>
      </c>
      <c r="E1788" s="28">
        <v>3311</v>
      </c>
      <c r="F1788" s="18">
        <v>106.9</v>
      </c>
      <c r="G1788" s="18">
        <v>105.81</v>
      </c>
      <c r="H1788" s="98">
        <v>0</v>
      </c>
      <c r="I1788" s="18">
        <f t="shared" si="87"/>
        <v>105.81</v>
      </c>
      <c r="J1788" s="18">
        <f t="shared" si="88"/>
        <v>-1.0900000000000034</v>
      </c>
      <c r="K1788" s="96">
        <v>0</v>
      </c>
      <c r="L1788" s="18">
        <f t="shared" si="89"/>
        <v>0</v>
      </c>
    </row>
    <row r="1789" spans="1:13" x14ac:dyDescent="0.2">
      <c r="A1789" s="12" t="s">
        <v>209</v>
      </c>
      <c r="B1789" s="23" t="s">
        <v>210</v>
      </c>
      <c r="C1789" s="26" t="s">
        <v>33</v>
      </c>
      <c r="D1789" s="27" t="s">
        <v>34</v>
      </c>
      <c r="E1789" s="28">
        <v>3313</v>
      </c>
      <c r="F1789" s="18">
        <v>114.27000000000001</v>
      </c>
      <c r="G1789" s="18">
        <v>113.18</v>
      </c>
      <c r="H1789" s="98">
        <v>0</v>
      </c>
      <c r="I1789" s="18">
        <f t="shared" si="87"/>
        <v>113.18</v>
      </c>
      <c r="J1789" s="18">
        <f t="shared" si="88"/>
        <v>-1.0900000000000034</v>
      </c>
      <c r="K1789" s="96">
        <v>0</v>
      </c>
      <c r="L1789" s="18">
        <f t="shared" si="89"/>
        <v>0</v>
      </c>
    </row>
    <row r="1790" spans="1:13" x14ac:dyDescent="0.2">
      <c r="A1790" s="12" t="s">
        <v>209</v>
      </c>
      <c r="B1790" s="23" t="s">
        <v>210</v>
      </c>
      <c r="C1790" s="26" t="s">
        <v>35</v>
      </c>
      <c r="D1790" s="27" t="s">
        <v>36</v>
      </c>
      <c r="E1790" s="28">
        <v>3315</v>
      </c>
      <c r="F1790" s="18">
        <v>131.16</v>
      </c>
      <c r="G1790" s="18">
        <v>130.07</v>
      </c>
      <c r="H1790" s="98">
        <v>0</v>
      </c>
      <c r="I1790" s="18">
        <f t="shared" si="87"/>
        <v>130.07</v>
      </c>
      <c r="J1790" s="18">
        <f t="shared" si="88"/>
        <v>-1.0900000000000034</v>
      </c>
      <c r="K1790" s="96">
        <v>0</v>
      </c>
      <c r="L1790" s="18">
        <f t="shared" si="89"/>
        <v>0</v>
      </c>
    </row>
    <row r="1791" spans="1:13" x14ac:dyDescent="0.2">
      <c r="A1791" s="12" t="s">
        <v>209</v>
      </c>
      <c r="B1791" s="23" t="s">
        <v>210</v>
      </c>
      <c r="C1791" s="26" t="s">
        <v>37</v>
      </c>
      <c r="D1791" s="27" t="s">
        <v>38</v>
      </c>
      <c r="E1791" s="28">
        <v>3317</v>
      </c>
      <c r="F1791" s="18">
        <v>80.820000000000007</v>
      </c>
      <c r="G1791" s="18">
        <v>79.73</v>
      </c>
      <c r="H1791" s="98">
        <v>0</v>
      </c>
      <c r="I1791" s="18">
        <f t="shared" si="87"/>
        <v>79.73</v>
      </c>
      <c r="J1791" s="18">
        <f t="shared" si="88"/>
        <v>-1.0900000000000034</v>
      </c>
      <c r="K1791" s="96">
        <v>0</v>
      </c>
      <c r="L1791" s="18">
        <f t="shared" si="89"/>
        <v>0</v>
      </c>
    </row>
    <row r="1792" spans="1:13" x14ac:dyDescent="0.2">
      <c r="A1792" s="12" t="s">
        <v>209</v>
      </c>
      <c r="B1792" s="23" t="s">
        <v>210</v>
      </c>
      <c r="C1792" s="26" t="s">
        <v>39</v>
      </c>
      <c r="D1792" s="27" t="s">
        <v>40</v>
      </c>
      <c r="E1792" s="28">
        <v>3319</v>
      </c>
      <c r="F1792" s="18">
        <v>98.98</v>
      </c>
      <c r="G1792" s="18">
        <v>97.89</v>
      </c>
      <c r="H1792" s="98">
        <v>0</v>
      </c>
      <c r="I1792" s="18">
        <f t="shared" si="87"/>
        <v>97.89</v>
      </c>
      <c r="J1792" s="18">
        <f t="shared" si="88"/>
        <v>-1.0900000000000034</v>
      </c>
      <c r="K1792" s="96">
        <v>2092</v>
      </c>
      <c r="L1792" s="18">
        <f t="shared" si="89"/>
        <v>-2280.280000000007</v>
      </c>
    </row>
    <row r="1793" spans="1:13" x14ac:dyDescent="0.2">
      <c r="A1793" s="12" t="s">
        <v>209</v>
      </c>
      <c r="B1793" s="23" t="s">
        <v>210</v>
      </c>
      <c r="C1793" s="26" t="s">
        <v>41</v>
      </c>
      <c r="D1793" s="27" t="s">
        <v>42</v>
      </c>
      <c r="E1793" s="28">
        <v>3321</v>
      </c>
      <c r="F1793" s="18">
        <v>110.72</v>
      </c>
      <c r="G1793" s="18">
        <v>109.63</v>
      </c>
      <c r="H1793" s="98">
        <v>0</v>
      </c>
      <c r="I1793" s="18">
        <f t="shared" si="87"/>
        <v>109.63</v>
      </c>
      <c r="J1793" s="18">
        <f t="shared" si="88"/>
        <v>-1.0900000000000034</v>
      </c>
      <c r="K1793" s="96">
        <v>182</v>
      </c>
      <c r="L1793" s="18">
        <f t="shared" si="89"/>
        <v>-198.38000000000062</v>
      </c>
    </row>
    <row r="1794" spans="1:13" x14ac:dyDescent="0.2">
      <c r="A1794" s="12" t="s">
        <v>209</v>
      </c>
      <c r="B1794" s="23" t="s">
        <v>210</v>
      </c>
      <c r="C1794" s="26" t="s">
        <v>43</v>
      </c>
      <c r="D1794" s="27" t="s">
        <v>44</v>
      </c>
      <c r="E1794" s="28">
        <v>3323</v>
      </c>
      <c r="F1794" s="18">
        <v>67.820000000000007</v>
      </c>
      <c r="G1794" s="18">
        <v>66.73</v>
      </c>
      <c r="H1794" s="98">
        <v>0</v>
      </c>
      <c r="I1794" s="18">
        <f t="shared" si="87"/>
        <v>66.73</v>
      </c>
      <c r="J1794" s="18">
        <f t="shared" si="88"/>
        <v>-1.0900000000000034</v>
      </c>
      <c r="K1794" s="96">
        <v>0</v>
      </c>
      <c r="L1794" s="18">
        <f t="shared" si="89"/>
        <v>0</v>
      </c>
    </row>
    <row r="1795" spans="1:13" x14ac:dyDescent="0.2">
      <c r="A1795" s="12" t="s">
        <v>209</v>
      </c>
      <c r="B1795" s="23" t="s">
        <v>210</v>
      </c>
      <c r="C1795" s="26" t="s">
        <v>45</v>
      </c>
      <c r="D1795" s="27" t="s">
        <v>46</v>
      </c>
      <c r="E1795" s="28">
        <v>3325</v>
      </c>
      <c r="F1795" s="18">
        <v>88.34</v>
      </c>
      <c r="G1795" s="18">
        <v>87.25</v>
      </c>
      <c r="H1795" s="98">
        <v>0</v>
      </c>
      <c r="I1795" s="18">
        <f t="shared" si="87"/>
        <v>87.25</v>
      </c>
      <c r="J1795" s="18">
        <f t="shared" si="88"/>
        <v>-1.0900000000000034</v>
      </c>
      <c r="K1795" s="96">
        <v>1806</v>
      </c>
      <c r="L1795" s="18">
        <f t="shared" si="89"/>
        <v>-1968.5400000000061</v>
      </c>
    </row>
    <row r="1796" spans="1:13" x14ac:dyDescent="0.2">
      <c r="A1796" s="12" t="s">
        <v>209</v>
      </c>
      <c r="B1796" s="23" t="s">
        <v>210</v>
      </c>
      <c r="C1796" s="26" t="s">
        <v>47</v>
      </c>
      <c r="D1796" s="27" t="s">
        <v>48</v>
      </c>
      <c r="E1796" s="28">
        <v>3327</v>
      </c>
      <c r="F1796" s="18">
        <v>98.98</v>
      </c>
      <c r="G1796" s="18">
        <v>97.89</v>
      </c>
      <c r="H1796" s="98">
        <v>0</v>
      </c>
      <c r="I1796" s="18">
        <f t="shared" si="87"/>
        <v>97.89</v>
      </c>
      <c r="J1796" s="18">
        <f t="shared" si="88"/>
        <v>-1.0900000000000034</v>
      </c>
      <c r="K1796" s="96">
        <v>174</v>
      </c>
      <c r="L1796" s="18">
        <f t="shared" si="89"/>
        <v>-189.66000000000059</v>
      </c>
    </row>
    <row r="1797" spans="1:13" x14ac:dyDescent="0.2">
      <c r="A1797" s="12" t="s">
        <v>209</v>
      </c>
      <c r="B1797" s="23" t="s">
        <v>210</v>
      </c>
      <c r="C1797" s="26" t="s">
        <v>49</v>
      </c>
      <c r="D1797" s="27" t="s">
        <v>50</v>
      </c>
      <c r="E1797" s="28">
        <v>3329</v>
      </c>
      <c r="F1797" s="18">
        <v>106.42</v>
      </c>
      <c r="G1797" s="18">
        <v>105.33</v>
      </c>
      <c r="H1797" s="98">
        <v>0</v>
      </c>
      <c r="I1797" s="18">
        <f t="shared" si="87"/>
        <v>105.33</v>
      </c>
      <c r="J1797" s="18">
        <f t="shared" si="88"/>
        <v>-1.0900000000000034</v>
      </c>
      <c r="K1797" s="96">
        <v>0</v>
      </c>
      <c r="L1797" s="18">
        <f t="shared" si="89"/>
        <v>0</v>
      </c>
    </row>
    <row r="1798" spans="1:13" x14ac:dyDescent="0.2">
      <c r="A1798" s="12" t="s">
        <v>209</v>
      </c>
      <c r="B1798" s="23" t="s">
        <v>210</v>
      </c>
      <c r="C1798" s="29" t="s">
        <v>51</v>
      </c>
      <c r="D1798" s="30" t="s">
        <v>52</v>
      </c>
      <c r="E1798" s="28">
        <v>3331</v>
      </c>
      <c r="F1798" s="18">
        <v>119.33</v>
      </c>
      <c r="G1798" s="18">
        <v>118.24</v>
      </c>
      <c r="H1798" s="98">
        <v>0</v>
      </c>
      <c r="I1798" s="18">
        <f t="shared" si="87"/>
        <v>118.24</v>
      </c>
      <c r="J1798" s="18">
        <f t="shared" si="88"/>
        <v>-1.0900000000000034</v>
      </c>
      <c r="K1798" s="96">
        <v>365</v>
      </c>
      <c r="L1798" s="18">
        <f t="shared" si="89"/>
        <v>-397.85000000000127</v>
      </c>
    </row>
    <row r="1799" spans="1:13" x14ac:dyDescent="0.2">
      <c r="A1799" s="20" t="s">
        <v>312</v>
      </c>
      <c r="B1799" s="21" t="s">
        <v>313</v>
      </c>
      <c r="C1799" s="26" t="s">
        <v>21</v>
      </c>
      <c r="D1799" s="27" t="s">
        <v>22</v>
      </c>
      <c r="E1799" s="28">
        <v>3301</v>
      </c>
      <c r="F1799" s="18">
        <v>85.19</v>
      </c>
      <c r="G1799" s="18">
        <v>84.25</v>
      </c>
      <c r="H1799" s="98">
        <v>0</v>
      </c>
      <c r="I1799" s="18">
        <f t="shared" si="87"/>
        <v>84.25</v>
      </c>
      <c r="J1799" s="18">
        <f t="shared" si="88"/>
        <v>-0.93999999999999773</v>
      </c>
      <c r="K1799" s="96">
        <v>0</v>
      </c>
      <c r="L1799" s="18">
        <f t="shared" si="89"/>
        <v>0</v>
      </c>
      <c r="M1799" s="38">
        <v>-15332.339999999962</v>
      </c>
    </row>
    <row r="1800" spans="1:13" x14ac:dyDescent="0.2">
      <c r="A1800" s="20" t="s">
        <v>312</v>
      </c>
      <c r="B1800" s="21" t="s">
        <v>313</v>
      </c>
      <c r="C1800" s="26" t="s">
        <v>23</v>
      </c>
      <c r="D1800" s="27" t="s">
        <v>24</v>
      </c>
      <c r="E1800" s="28">
        <v>3303</v>
      </c>
      <c r="F1800" s="18">
        <v>92.149999999999991</v>
      </c>
      <c r="G1800" s="18">
        <v>91.21</v>
      </c>
      <c r="H1800" s="98">
        <v>0</v>
      </c>
      <c r="I1800" s="18">
        <f t="shared" si="87"/>
        <v>91.21</v>
      </c>
      <c r="J1800" s="18">
        <f t="shared" si="88"/>
        <v>-0.93999999999999773</v>
      </c>
      <c r="K1800" s="96">
        <v>0</v>
      </c>
      <c r="L1800" s="18">
        <f t="shared" si="89"/>
        <v>0</v>
      </c>
    </row>
    <row r="1801" spans="1:13" x14ac:dyDescent="0.2">
      <c r="A1801" s="20" t="s">
        <v>312</v>
      </c>
      <c r="B1801" s="21" t="s">
        <v>313</v>
      </c>
      <c r="C1801" s="26" t="s">
        <v>25</v>
      </c>
      <c r="D1801" s="27" t="s">
        <v>26</v>
      </c>
      <c r="E1801" s="28">
        <v>3305</v>
      </c>
      <c r="F1801" s="18">
        <v>83.24</v>
      </c>
      <c r="G1801" s="18">
        <v>82.3</v>
      </c>
      <c r="H1801" s="98">
        <v>0</v>
      </c>
      <c r="I1801" s="18">
        <f t="shared" si="87"/>
        <v>82.3</v>
      </c>
      <c r="J1801" s="18">
        <f t="shared" si="88"/>
        <v>-0.93999999999999773</v>
      </c>
      <c r="K1801" s="96">
        <v>0</v>
      </c>
      <c r="L1801" s="18">
        <f t="shared" si="89"/>
        <v>0</v>
      </c>
    </row>
    <row r="1802" spans="1:13" x14ac:dyDescent="0.2">
      <c r="A1802" s="20" t="s">
        <v>312</v>
      </c>
      <c r="B1802" s="21" t="s">
        <v>313</v>
      </c>
      <c r="C1802" s="26" t="s">
        <v>27</v>
      </c>
      <c r="D1802" s="27" t="s">
        <v>28</v>
      </c>
      <c r="E1802" s="28">
        <v>3307</v>
      </c>
      <c r="F1802" s="18">
        <v>90.91</v>
      </c>
      <c r="G1802" s="18">
        <v>89.97</v>
      </c>
      <c r="H1802" s="98">
        <v>0</v>
      </c>
      <c r="I1802" s="18">
        <f t="shared" si="87"/>
        <v>89.97</v>
      </c>
      <c r="J1802" s="18">
        <f t="shared" si="88"/>
        <v>-0.93999999999999773</v>
      </c>
      <c r="K1802" s="96">
        <v>0</v>
      </c>
      <c r="L1802" s="18">
        <f t="shared" si="89"/>
        <v>0</v>
      </c>
    </row>
    <row r="1803" spans="1:13" x14ac:dyDescent="0.2">
      <c r="A1803" s="20" t="s">
        <v>312</v>
      </c>
      <c r="B1803" s="21" t="s">
        <v>313</v>
      </c>
      <c r="C1803" s="26" t="s">
        <v>29</v>
      </c>
      <c r="D1803" s="27" t="s">
        <v>30</v>
      </c>
      <c r="E1803" s="28">
        <v>3309</v>
      </c>
      <c r="F1803" s="18">
        <v>57.349999999999994</v>
      </c>
      <c r="G1803" s="18">
        <v>56.41</v>
      </c>
      <c r="H1803" s="98">
        <v>0</v>
      </c>
      <c r="I1803" s="18">
        <f t="shared" si="87"/>
        <v>56.41</v>
      </c>
      <c r="J1803" s="18">
        <f t="shared" si="88"/>
        <v>-0.93999999999999773</v>
      </c>
      <c r="K1803" s="96">
        <v>2420</v>
      </c>
      <c r="L1803" s="18">
        <f t="shared" si="89"/>
        <v>-2274.7999999999947</v>
      </c>
    </row>
    <row r="1804" spans="1:13" x14ac:dyDescent="0.2">
      <c r="A1804" s="20" t="s">
        <v>312</v>
      </c>
      <c r="B1804" s="21" t="s">
        <v>313</v>
      </c>
      <c r="C1804" s="26" t="s">
        <v>31</v>
      </c>
      <c r="D1804" s="27" t="s">
        <v>32</v>
      </c>
      <c r="E1804" s="28">
        <v>3311</v>
      </c>
      <c r="F1804" s="18">
        <v>72.56</v>
      </c>
      <c r="G1804" s="18">
        <v>71.62</v>
      </c>
      <c r="H1804" s="98">
        <v>0</v>
      </c>
      <c r="I1804" s="18">
        <f t="shared" si="87"/>
        <v>71.62</v>
      </c>
      <c r="J1804" s="18">
        <f t="shared" si="88"/>
        <v>-0.93999999999999773</v>
      </c>
      <c r="K1804" s="96">
        <v>0</v>
      </c>
      <c r="L1804" s="18">
        <f t="shared" si="89"/>
        <v>0</v>
      </c>
    </row>
    <row r="1805" spans="1:13" x14ac:dyDescent="0.2">
      <c r="A1805" s="20" t="s">
        <v>312</v>
      </c>
      <c r="B1805" s="21" t="s">
        <v>313</v>
      </c>
      <c r="C1805" s="26" t="s">
        <v>33</v>
      </c>
      <c r="D1805" s="27" t="s">
        <v>34</v>
      </c>
      <c r="E1805" s="28">
        <v>3313</v>
      </c>
      <c r="F1805" s="18">
        <v>77.05</v>
      </c>
      <c r="G1805" s="18">
        <v>76.11</v>
      </c>
      <c r="H1805" s="98">
        <v>0</v>
      </c>
      <c r="I1805" s="18">
        <f t="shared" si="87"/>
        <v>76.11</v>
      </c>
      <c r="J1805" s="18">
        <f t="shared" si="88"/>
        <v>-0.93999999999999773</v>
      </c>
      <c r="K1805" s="96">
        <v>0</v>
      </c>
      <c r="L1805" s="18">
        <f t="shared" si="89"/>
        <v>0</v>
      </c>
    </row>
    <row r="1806" spans="1:13" x14ac:dyDescent="0.2">
      <c r="A1806" s="20" t="s">
        <v>312</v>
      </c>
      <c r="B1806" s="21" t="s">
        <v>313</v>
      </c>
      <c r="C1806" s="26" t="s">
        <v>35</v>
      </c>
      <c r="D1806" s="27" t="s">
        <v>36</v>
      </c>
      <c r="E1806" s="28">
        <v>3315</v>
      </c>
      <c r="F1806" s="18">
        <v>87.35</v>
      </c>
      <c r="G1806" s="18">
        <v>86.41</v>
      </c>
      <c r="H1806" s="98">
        <v>0</v>
      </c>
      <c r="I1806" s="18">
        <f t="shared" si="87"/>
        <v>86.41</v>
      </c>
      <c r="J1806" s="18">
        <f t="shared" si="88"/>
        <v>-0.93999999999999773</v>
      </c>
      <c r="K1806" s="96">
        <v>0</v>
      </c>
      <c r="L1806" s="18">
        <f t="shared" si="89"/>
        <v>0</v>
      </c>
    </row>
    <row r="1807" spans="1:13" x14ac:dyDescent="0.2">
      <c r="A1807" s="20" t="s">
        <v>312</v>
      </c>
      <c r="B1807" s="21" t="s">
        <v>313</v>
      </c>
      <c r="C1807" s="26" t="s">
        <v>37</v>
      </c>
      <c r="D1807" s="27" t="s">
        <v>38</v>
      </c>
      <c r="E1807" s="28">
        <v>3317</v>
      </c>
      <c r="F1807" s="18">
        <v>56.98</v>
      </c>
      <c r="G1807" s="18">
        <v>56.04</v>
      </c>
      <c r="H1807" s="98">
        <v>0</v>
      </c>
      <c r="I1807" s="18">
        <f t="shared" si="87"/>
        <v>56.04</v>
      </c>
      <c r="J1807" s="18">
        <f t="shared" si="88"/>
        <v>-0.93999999999999773</v>
      </c>
      <c r="K1807" s="96">
        <v>0</v>
      </c>
      <c r="L1807" s="18">
        <f t="shared" si="89"/>
        <v>0</v>
      </c>
    </row>
    <row r="1808" spans="1:13" x14ac:dyDescent="0.2">
      <c r="A1808" s="20" t="s">
        <v>312</v>
      </c>
      <c r="B1808" s="21" t="s">
        <v>313</v>
      </c>
      <c r="C1808" s="26" t="s">
        <v>39</v>
      </c>
      <c r="D1808" s="27" t="s">
        <v>40</v>
      </c>
      <c r="E1808" s="28">
        <v>3319</v>
      </c>
      <c r="F1808" s="18">
        <v>67.72</v>
      </c>
      <c r="G1808" s="18">
        <v>66.78</v>
      </c>
      <c r="H1808" s="98">
        <v>0</v>
      </c>
      <c r="I1808" s="18">
        <f t="shared" si="87"/>
        <v>66.78</v>
      </c>
      <c r="J1808" s="18">
        <f t="shared" si="88"/>
        <v>-0.93999999999999773</v>
      </c>
      <c r="K1808" s="96">
        <v>2588</v>
      </c>
      <c r="L1808" s="18">
        <f t="shared" si="89"/>
        <v>-2432.7199999999939</v>
      </c>
    </row>
    <row r="1809" spans="1:13" x14ac:dyDescent="0.2">
      <c r="A1809" s="20" t="s">
        <v>312</v>
      </c>
      <c r="B1809" s="21" t="s">
        <v>313</v>
      </c>
      <c r="C1809" s="26" t="s">
        <v>41</v>
      </c>
      <c r="D1809" s="27" t="s">
        <v>42</v>
      </c>
      <c r="E1809" s="28">
        <v>3321</v>
      </c>
      <c r="F1809" s="18">
        <v>74.72</v>
      </c>
      <c r="G1809" s="18">
        <v>73.78</v>
      </c>
      <c r="H1809" s="98">
        <v>0</v>
      </c>
      <c r="I1809" s="18">
        <f t="shared" si="87"/>
        <v>73.78</v>
      </c>
      <c r="J1809" s="18">
        <f t="shared" si="88"/>
        <v>-0.93999999999999773</v>
      </c>
      <c r="K1809" s="96">
        <v>0</v>
      </c>
      <c r="L1809" s="18">
        <f t="shared" si="89"/>
        <v>0</v>
      </c>
    </row>
    <row r="1810" spans="1:13" x14ac:dyDescent="0.2">
      <c r="A1810" s="20" t="s">
        <v>312</v>
      </c>
      <c r="B1810" s="21" t="s">
        <v>313</v>
      </c>
      <c r="C1810" s="26" t="s">
        <v>43</v>
      </c>
      <c r="D1810" s="27" t="s">
        <v>44</v>
      </c>
      <c r="E1810" s="28">
        <v>3323</v>
      </c>
      <c r="F1810" s="18">
        <v>48.97</v>
      </c>
      <c r="G1810" s="18">
        <v>48.03</v>
      </c>
      <c r="H1810" s="98">
        <v>0</v>
      </c>
      <c r="I1810" s="18">
        <f t="shared" si="87"/>
        <v>48.03</v>
      </c>
      <c r="J1810" s="18">
        <f t="shared" si="88"/>
        <v>-0.93999999999999773</v>
      </c>
      <c r="K1810" s="96">
        <v>1009</v>
      </c>
      <c r="L1810" s="18">
        <f t="shared" si="89"/>
        <v>-948.45999999999776</v>
      </c>
    </row>
    <row r="1811" spans="1:13" x14ac:dyDescent="0.2">
      <c r="A1811" s="20" t="s">
        <v>312</v>
      </c>
      <c r="B1811" s="21" t="s">
        <v>313</v>
      </c>
      <c r="C1811" s="26" t="s">
        <v>45</v>
      </c>
      <c r="D1811" s="27" t="s">
        <v>46</v>
      </c>
      <c r="E1811" s="28">
        <v>3325</v>
      </c>
      <c r="F1811" s="18">
        <v>61.379999999999995</v>
      </c>
      <c r="G1811" s="18">
        <v>60.44</v>
      </c>
      <c r="H1811" s="98">
        <v>0</v>
      </c>
      <c r="I1811" s="18">
        <f t="shared" si="87"/>
        <v>60.44</v>
      </c>
      <c r="J1811" s="18">
        <f t="shared" si="88"/>
        <v>-0.93999999999999773</v>
      </c>
      <c r="K1811" s="96">
        <v>10164</v>
      </c>
      <c r="L1811" s="18">
        <f t="shared" si="89"/>
        <v>-9554.1599999999762</v>
      </c>
    </row>
    <row r="1812" spans="1:13" x14ac:dyDescent="0.2">
      <c r="A1812" s="20" t="s">
        <v>312</v>
      </c>
      <c r="B1812" s="21" t="s">
        <v>313</v>
      </c>
      <c r="C1812" s="26" t="s">
        <v>47</v>
      </c>
      <c r="D1812" s="27" t="s">
        <v>48</v>
      </c>
      <c r="E1812" s="28">
        <v>3327</v>
      </c>
      <c r="F1812" s="18">
        <v>67.72</v>
      </c>
      <c r="G1812" s="18">
        <v>66.78</v>
      </c>
      <c r="H1812" s="98">
        <v>0</v>
      </c>
      <c r="I1812" s="18">
        <f t="shared" si="87"/>
        <v>66.78</v>
      </c>
      <c r="J1812" s="18">
        <f t="shared" si="88"/>
        <v>-0.93999999999999773</v>
      </c>
      <c r="K1812" s="96">
        <v>130</v>
      </c>
      <c r="L1812" s="18">
        <f t="shared" si="89"/>
        <v>-122.1999999999997</v>
      </c>
    </row>
    <row r="1813" spans="1:13" x14ac:dyDescent="0.2">
      <c r="A1813" s="20" t="s">
        <v>312</v>
      </c>
      <c r="B1813" s="21" t="s">
        <v>313</v>
      </c>
      <c r="C1813" s="26" t="s">
        <v>49</v>
      </c>
      <c r="D1813" s="27" t="s">
        <v>50</v>
      </c>
      <c r="E1813" s="28">
        <v>3329</v>
      </c>
      <c r="F1813" s="18">
        <v>72.19</v>
      </c>
      <c r="G1813" s="18">
        <v>71.25</v>
      </c>
      <c r="H1813" s="98">
        <v>0</v>
      </c>
      <c r="I1813" s="18">
        <f t="shared" si="87"/>
        <v>71.25</v>
      </c>
      <c r="J1813" s="18">
        <f t="shared" si="88"/>
        <v>-0.93999999999999773</v>
      </c>
      <c r="K1813" s="96">
        <v>0</v>
      </c>
      <c r="L1813" s="18">
        <f t="shared" si="89"/>
        <v>0</v>
      </c>
    </row>
    <row r="1814" spans="1:13" x14ac:dyDescent="0.2">
      <c r="A1814" s="20" t="s">
        <v>312</v>
      </c>
      <c r="B1814" s="21" t="s">
        <v>313</v>
      </c>
      <c r="C1814" s="29" t="s">
        <v>51</v>
      </c>
      <c r="D1814" s="30" t="s">
        <v>52</v>
      </c>
      <c r="E1814" s="28">
        <v>3331</v>
      </c>
      <c r="F1814" s="18">
        <v>79.75</v>
      </c>
      <c r="G1814" s="18">
        <v>78.81</v>
      </c>
      <c r="H1814" s="98">
        <v>0</v>
      </c>
      <c r="I1814" s="18">
        <f t="shared" si="87"/>
        <v>78.81</v>
      </c>
      <c r="J1814" s="18">
        <f t="shared" si="88"/>
        <v>-0.93999999999999773</v>
      </c>
      <c r="K1814" s="96">
        <v>0</v>
      </c>
      <c r="L1814" s="18">
        <f t="shared" si="89"/>
        <v>0</v>
      </c>
    </row>
    <row r="1815" spans="1:13" x14ac:dyDescent="0.2">
      <c r="A1815" s="12" t="s">
        <v>95</v>
      </c>
      <c r="B1815" s="12" t="s">
        <v>96</v>
      </c>
      <c r="C1815" s="26" t="s">
        <v>21</v>
      </c>
      <c r="D1815" s="27" t="s">
        <v>22</v>
      </c>
      <c r="E1815" s="28">
        <v>3301</v>
      </c>
      <c r="F1815" s="18">
        <v>86.56</v>
      </c>
      <c r="G1815" s="18">
        <v>85.910811357391466</v>
      </c>
      <c r="H1815" s="98">
        <v>0.14727792246052368</v>
      </c>
      <c r="I1815" s="18">
        <f t="shared" si="87"/>
        <v>86.058089279851984</v>
      </c>
      <c r="J1815" s="18">
        <f t="shared" si="88"/>
        <v>-0.50191072014801819</v>
      </c>
      <c r="K1815" s="96">
        <v>0</v>
      </c>
      <c r="L1815" s="18">
        <f t="shared" si="89"/>
        <v>0</v>
      </c>
      <c r="M1815" s="40">
        <v>-2506.5421364191766</v>
      </c>
    </row>
    <row r="1816" spans="1:13" x14ac:dyDescent="0.2">
      <c r="A1816" s="12" t="s">
        <v>95</v>
      </c>
      <c r="B1816" s="12" t="s">
        <v>96</v>
      </c>
      <c r="C1816" s="26" t="s">
        <v>23</v>
      </c>
      <c r="D1816" s="27" t="s">
        <v>24</v>
      </c>
      <c r="E1816" s="28">
        <v>3303</v>
      </c>
      <c r="F1816" s="18">
        <v>93.77</v>
      </c>
      <c r="G1816" s="18">
        <v>93.12081135739146</v>
      </c>
      <c r="H1816" s="98">
        <v>0.14727792246052368</v>
      </c>
      <c r="I1816" s="18">
        <f t="shared" si="87"/>
        <v>93.268089279851978</v>
      </c>
      <c r="J1816" s="18">
        <f t="shared" si="88"/>
        <v>-0.50191072014801819</v>
      </c>
      <c r="K1816" s="96">
        <v>0</v>
      </c>
      <c r="L1816" s="18">
        <f t="shared" si="89"/>
        <v>0</v>
      </c>
    </row>
    <row r="1817" spans="1:13" x14ac:dyDescent="0.2">
      <c r="A1817" s="12" t="s">
        <v>95</v>
      </c>
      <c r="B1817" s="12" t="s">
        <v>96</v>
      </c>
      <c r="C1817" s="26" t="s">
        <v>25</v>
      </c>
      <c r="D1817" s="27" t="s">
        <v>26</v>
      </c>
      <c r="E1817" s="28">
        <v>3305</v>
      </c>
      <c r="F1817" s="18">
        <v>84.679999999999993</v>
      </c>
      <c r="G1817" s="18">
        <v>84.030811357391457</v>
      </c>
      <c r="H1817" s="98">
        <v>0.14727792246052368</v>
      </c>
      <c r="I1817" s="18">
        <f t="shared" si="87"/>
        <v>84.178089279851974</v>
      </c>
      <c r="J1817" s="18">
        <f t="shared" si="88"/>
        <v>-0.50191072014801819</v>
      </c>
      <c r="K1817" s="96">
        <v>0</v>
      </c>
      <c r="L1817" s="18">
        <f t="shared" si="89"/>
        <v>0</v>
      </c>
    </row>
    <row r="1818" spans="1:13" x14ac:dyDescent="0.2">
      <c r="A1818" s="12" t="s">
        <v>95</v>
      </c>
      <c r="B1818" s="12" t="s">
        <v>96</v>
      </c>
      <c r="C1818" s="26" t="s">
        <v>27</v>
      </c>
      <c r="D1818" s="27" t="s">
        <v>28</v>
      </c>
      <c r="E1818" s="28">
        <v>3307</v>
      </c>
      <c r="F1818" s="18">
        <v>92.44</v>
      </c>
      <c r="G1818" s="18">
        <v>91.790811357391462</v>
      </c>
      <c r="H1818" s="98">
        <v>0.14727792246052368</v>
      </c>
      <c r="I1818" s="18">
        <f t="shared" si="87"/>
        <v>91.93808927985198</v>
      </c>
      <c r="J1818" s="18">
        <f t="shared" si="88"/>
        <v>-0.50191072014801819</v>
      </c>
      <c r="K1818" s="96">
        <v>0</v>
      </c>
      <c r="L1818" s="18">
        <f t="shared" si="89"/>
        <v>0</v>
      </c>
    </row>
    <row r="1819" spans="1:13" x14ac:dyDescent="0.2">
      <c r="A1819" s="12" t="s">
        <v>95</v>
      </c>
      <c r="B1819" s="12" t="s">
        <v>96</v>
      </c>
      <c r="C1819" s="26" t="s">
        <v>29</v>
      </c>
      <c r="D1819" s="27" t="s">
        <v>30</v>
      </c>
      <c r="E1819" s="28">
        <v>3309</v>
      </c>
      <c r="F1819" s="18">
        <v>58.19</v>
      </c>
      <c r="G1819" s="18">
        <v>57.540811357391462</v>
      </c>
      <c r="H1819" s="98">
        <v>0.14727792246052368</v>
      </c>
      <c r="I1819" s="18">
        <f t="shared" si="87"/>
        <v>57.688089279851987</v>
      </c>
      <c r="J1819" s="18">
        <f t="shared" si="88"/>
        <v>-0.50191072014801108</v>
      </c>
      <c r="K1819" s="96">
        <v>471</v>
      </c>
      <c r="L1819" s="18">
        <f t="shared" si="89"/>
        <v>-236.39994918971323</v>
      </c>
    </row>
    <row r="1820" spans="1:13" x14ac:dyDescent="0.2">
      <c r="A1820" s="12" t="s">
        <v>95</v>
      </c>
      <c r="B1820" s="12" t="s">
        <v>96</v>
      </c>
      <c r="C1820" s="26" t="s">
        <v>31</v>
      </c>
      <c r="D1820" s="27" t="s">
        <v>32</v>
      </c>
      <c r="E1820" s="28">
        <v>3311</v>
      </c>
      <c r="F1820" s="18">
        <v>73.78</v>
      </c>
      <c r="G1820" s="18">
        <v>73.130811357391465</v>
      </c>
      <c r="H1820" s="98">
        <v>0.14727792246052368</v>
      </c>
      <c r="I1820" s="18">
        <f t="shared" si="87"/>
        <v>73.278089279851983</v>
      </c>
      <c r="J1820" s="18">
        <f t="shared" si="88"/>
        <v>-0.50191072014801819</v>
      </c>
      <c r="K1820" s="96">
        <v>10</v>
      </c>
      <c r="L1820" s="18">
        <f t="shared" si="89"/>
        <v>-5.0191072014801819</v>
      </c>
    </row>
    <row r="1821" spans="1:13" x14ac:dyDescent="0.2">
      <c r="A1821" s="12" t="s">
        <v>95</v>
      </c>
      <c r="B1821" s="12" t="s">
        <v>96</v>
      </c>
      <c r="C1821" s="26" t="s">
        <v>33</v>
      </c>
      <c r="D1821" s="27" t="s">
        <v>34</v>
      </c>
      <c r="E1821" s="28">
        <v>3313</v>
      </c>
      <c r="F1821" s="18">
        <v>78.3</v>
      </c>
      <c r="G1821" s="18">
        <v>77.650811357391461</v>
      </c>
      <c r="H1821" s="98">
        <v>0.14727792246052368</v>
      </c>
      <c r="I1821" s="18">
        <f t="shared" si="87"/>
        <v>77.798089279851979</v>
      </c>
      <c r="J1821" s="18">
        <f t="shared" si="88"/>
        <v>-0.50191072014801819</v>
      </c>
      <c r="K1821" s="96">
        <v>0</v>
      </c>
      <c r="L1821" s="18">
        <f t="shared" si="89"/>
        <v>0</v>
      </c>
    </row>
    <row r="1822" spans="1:13" x14ac:dyDescent="0.2">
      <c r="A1822" s="12" t="s">
        <v>95</v>
      </c>
      <c r="B1822" s="12" t="s">
        <v>96</v>
      </c>
      <c r="C1822" s="26" t="s">
        <v>35</v>
      </c>
      <c r="D1822" s="27" t="s">
        <v>36</v>
      </c>
      <c r="E1822" s="28">
        <v>3315</v>
      </c>
      <c r="F1822" s="18">
        <v>88.87</v>
      </c>
      <c r="G1822" s="18">
        <v>88.220811357391469</v>
      </c>
      <c r="H1822" s="98">
        <v>0.14727792246052368</v>
      </c>
      <c r="I1822" s="18">
        <f t="shared" si="87"/>
        <v>88.368089279851986</v>
      </c>
      <c r="J1822" s="18">
        <f t="shared" si="88"/>
        <v>-0.50191072014801819</v>
      </c>
      <c r="K1822" s="96">
        <v>0</v>
      </c>
      <c r="L1822" s="18">
        <f t="shared" si="89"/>
        <v>0</v>
      </c>
    </row>
    <row r="1823" spans="1:13" x14ac:dyDescent="0.2">
      <c r="A1823" s="12" t="s">
        <v>95</v>
      </c>
      <c r="B1823" s="12" t="s">
        <v>96</v>
      </c>
      <c r="C1823" s="26" t="s">
        <v>37</v>
      </c>
      <c r="D1823" s="27" t="s">
        <v>38</v>
      </c>
      <c r="E1823" s="28">
        <v>3317</v>
      </c>
      <c r="F1823" s="18">
        <v>57.769999999999996</v>
      </c>
      <c r="G1823" s="18">
        <v>57.12081135739146</v>
      </c>
      <c r="H1823" s="98">
        <v>0.14727792246052368</v>
      </c>
      <c r="I1823" s="18">
        <f t="shared" si="87"/>
        <v>57.268089279851985</v>
      </c>
      <c r="J1823" s="18">
        <f t="shared" si="88"/>
        <v>-0.50191072014801108</v>
      </c>
      <c r="K1823" s="96">
        <v>0</v>
      </c>
      <c r="L1823" s="18">
        <f t="shared" si="89"/>
        <v>0</v>
      </c>
    </row>
    <row r="1824" spans="1:13" x14ac:dyDescent="0.2">
      <c r="A1824" s="12" t="s">
        <v>95</v>
      </c>
      <c r="B1824" s="12" t="s">
        <v>96</v>
      </c>
      <c r="C1824" s="26" t="s">
        <v>39</v>
      </c>
      <c r="D1824" s="27" t="s">
        <v>40</v>
      </c>
      <c r="E1824" s="28">
        <v>3319</v>
      </c>
      <c r="F1824" s="18">
        <v>68.789999999999992</v>
      </c>
      <c r="G1824" s="18">
        <v>68.140811357391456</v>
      </c>
      <c r="H1824" s="98">
        <v>0.14727792246052368</v>
      </c>
      <c r="I1824" s="18">
        <f t="shared" si="87"/>
        <v>68.288089279851974</v>
      </c>
      <c r="J1824" s="18">
        <f t="shared" si="88"/>
        <v>-0.50191072014801819</v>
      </c>
      <c r="K1824" s="96">
        <v>595</v>
      </c>
      <c r="L1824" s="18">
        <f t="shared" si="89"/>
        <v>-298.63687848807081</v>
      </c>
    </row>
    <row r="1825" spans="1:13" x14ac:dyDescent="0.2">
      <c r="A1825" s="12" t="s">
        <v>95</v>
      </c>
      <c r="B1825" s="12" t="s">
        <v>96</v>
      </c>
      <c r="C1825" s="26" t="s">
        <v>41</v>
      </c>
      <c r="D1825" s="27" t="s">
        <v>42</v>
      </c>
      <c r="E1825" s="28">
        <v>3321</v>
      </c>
      <c r="F1825" s="18">
        <v>76.02</v>
      </c>
      <c r="G1825" s="18">
        <v>75.37081135739146</v>
      </c>
      <c r="H1825" s="98">
        <v>0.14727792246052368</v>
      </c>
      <c r="I1825" s="18">
        <f t="shared" si="87"/>
        <v>75.518089279851978</v>
      </c>
      <c r="J1825" s="18">
        <f t="shared" si="88"/>
        <v>-0.50191072014801819</v>
      </c>
      <c r="K1825" s="96">
        <v>61</v>
      </c>
      <c r="L1825" s="18">
        <f t="shared" si="89"/>
        <v>-30.616553929029109</v>
      </c>
    </row>
    <row r="1826" spans="1:13" x14ac:dyDescent="0.2">
      <c r="A1826" s="12" t="s">
        <v>95</v>
      </c>
      <c r="B1826" s="12" t="s">
        <v>96</v>
      </c>
      <c r="C1826" s="26" t="s">
        <v>43</v>
      </c>
      <c r="D1826" s="27" t="s">
        <v>44</v>
      </c>
      <c r="E1826" s="28">
        <v>3323</v>
      </c>
      <c r="F1826" s="18">
        <v>49.74</v>
      </c>
      <c r="G1826" s="18">
        <v>49.090811357391466</v>
      </c>
      <c r="H1826" s="98">
        <v>0.14727792246052368</v>
      </c>
      <c r="I1826" s="18">
        <f t="shared" si="87"/>
        <v>49.238089279851991</v>
      </c>
      <c r="J1826" s="18">
        <f t="shared" si="88"/>
        <v>-0.50191072014801108</v>
      </c>
      <c r="K1826" s="96">
        <v>0</v>
      </c>
      <c r="L1826" s="18">
        <f t="shared" si="89"/>
        <v>0</v>
      </c>
    </row>
    <row r="1827" spans="1:13" x14ac:dyDescent="0.2">
      <c r="A1827" s="12" t="s">
        <v>95</v>
      </c>
      <c r="B1827" s="12" t="s">
        <v>96</v>
      </c>
      <c r="C1827" s="26" t="s">
        <v>45</v>
      </c>
      <c r="D1827" s="27" t="s">
        <v>46</v>
      </c>
      <c r="E1827" s="28">
        <v>3325</v>
      </c>
      <c r="F1827" s="18">
        <v>62.33</v>
      </c>
      <c r="G1827" s="18">
        <v>61.680811357391462</v>
      </c>
      <c r="H1827" s="98">
        <v>0.14727792246052368</v>
      </c>
      <c r="I1827" s="18">
        <f t="shared" si="87"/>
        <v>61.828089279851987</v>
      </c>
      <c r="J1827" s="18">
        <f t="shared" si="88"/>
        <v>-0.50191072014801108</v>
      </c>
      <c r="K1827" s="96">
        <v>3250</v>
      </c>
      <c r="L1827" s="18">
        <f t="shared" si="89"/>
        <v>-1631.2098404810361</v>
      </c>
    </row>
    <row r="1828" spans="1:13" x14ac:dyDescent="0.2">
      <c r="A1828" s="12" t="s">
        <v>95</v>
      </c>
      <c r="B1828" s="12" t="s">
        <v>96</v>
      </c>
      <c r="C1828" s="26" t="s">
        <v>47</v>
      </c>
      <c r="D1828" s="27" t="s">
        <v>48</v>
      </c>
      <c r="E1828" s="28">
        <v>3327</v>
      </c>
      <c r="F1828" s="18">
        <v>68.789999999999992</v>
      </c>
      <c r="G1828" s="18">
        <v>68.140811357391456</v>
      </c>
      <c r="H1828" s="98">
        <v>0.14727792246052368</v>
      </c>
      <c r="I1828" s="18">
        <f t="shared" si="87"/>
        <v>68.288089279851974</v>
      </c>
      <c r="J1828" s="18">
        <f t="shared" si="88"/>
        <v>-0.50191072014801819</v>
      </c>
      <c r="K1828" s="96">
        <v>162</v>
      </c>
      <c r="L1828" s="18">
        <f t="shared" si="89"/>
        <v>-81.309536663978946</v>
      </c>
    </row>
    <row r="1829" spans="1:13" x14ac:dyDescent="0.2">
      <c r="A1829" s="12" t="s">
        <v>95</v>
      </c>
      <c r="B1829" s="12" t="s">
        <v>96</v>
      </c>
      <c r="C1829" s="26" t="s">
        <v>49</v>
      </c>
      <c r="D1829" s="27" t="s">
        <v>50</v>
      </c>
      <c r="E1829" s="28">
        <v>3329</v>
      </c>
      <c r="F1829" s="18">
        <v>73.38</v>
      </c>
      <c r="G1829" s="18">
        <v>72.73081135739146</v>
      </c>
      <c r="H1829" s="98">
        <v>0.14727792246052368</v>
      </c>
      <c r="I1829" s="18">
        <f t="shared" si="87"/>
        <v>72.878089279851977</v>
      </c>
      <c r="J1829" s="18">
        <f t="shared" si="88"/>
        <v>-0.50191072014801819</v>
      </c>
      <c r="K1829" s="96">
        <v>445</v>
      </c>
      <c r="L1829" s="18">
        <f t="shared" si="89"/>
        <v>-223.35027046586811</v>
      </c>
    </row>
    <row r="1830" spans="1:13" x14ac:dyDescent="0.2">
      <c r="A1830" s="12" t="s">
        <v>95</v>
      </c>
      <c r="B1830" s="12" t="s">
        <v>96</v>
      </c>
      <c r="C1830" s="29" t="s">
        <v>51</v>
      </c>
      <c r="D1830" s="30" t="s">
        <v>52</v>
      </c>
      <c r="E1830" s="28">
        <v>3331</v>
      </c>
      <c r="F1830" s="18">
        <v>81.239999999999995</v>
      </c>
      <c r="G1830" s="18">
        <v>80.590811357391459</v>
      </c>
      <c r="H1830" s="98">
        <v>0.14727792246052368</v>
      </c>
      <c r="I1830" s="18">
        <f t="shared" si="87"/>
        <v>80.738089279851977</v>
      </c>
      <c r="J1830" s="18">
        <f t="shared" si="88"/>
        <v>-0.50191072014801819</v>
      </c>
      <c r="K1830" s="96">
        <v>0</v>
      </c>
      <c r="L1830" s="18">
        <f t="shared" si="89"/>
        <v>0</v>
      </c>
    </row>
    <row r="1831" spans="1:13" x14ac:dyDescent="0.2">
      <c r="A1831" s="20" t="s">
        <v>255</v>
      </c>
      <c r="B1831" s="21" t="s">
        <v>256</v>
      </c>
      <c r="C1831" s="26" t="s">
        <v>21</v>
      </c>
      <c r="D1831" s="27" t="s">
        <v>22</v>
      </c>
      <c r="E1831" s="28">
        <v>3301</v>
      </c>
      <c r="F1831" s="18">
        <v>139.29</v>
      </c>
      <c r="G1831" s="18">
        <v>135.51</v>
      </c>
      <c r="H1831" s="98">
        <v>0</v>
      </c>
      <c r="I1831" s="18">
        <f t="shared" ref="I1831:I1894" si="90">+G1831+H1831</f>
        <v>135.51</v>
      </c>
      <c r="J1831" s="18">
        <f t="shared" ref="J1831:J1894" si="91">+I1831-F1831</f>
        <v>-3.7800000000000011</v>
      </c>
      <c r="K1831" s="96">
        <v>37</v>
      </c>
      <c r="L1831" s="18">
        <f t="shared" ref="L1831:L1894" si="92">+J1831*K1831</f>
        <v>-139.86000000000004</v>
      </c>
      <c r="M1831" s="40">
        <v>-72859.500000000029</v>
      </c>
    </row>
    <row r="1832" spans="1:13" x14ac:dyDescent="0.2">
      <c r="A1832" s="20" t="s">
        <v>255</v>
      </c>
      <c r="B1832" s="21" t="s">
        <v>256</v>
      </c>
      <c r="C1832" s="26" t="s">
        <v>23</v>
      </c>
      <c r="D1832" s="27" t="s">
        <v>24</v>
      </c>
      <c r="E1832" s="28">
        <v>3303</v>
      </c>
      <c r="F1832" s="18">
        <v>151.87</v>
      </c>
      <c r="G1832" s="18">
        <v>148.09</v>
      </c>
      <c r="H1832" s="98">
        <v>0</v>
      </c>
      <c r="I1832" s="18">
        <f t="shared" si="90"/>
        <v>148.09</v>
      </c>
      <c r="J1832" s="18">
        <f t="shared" si="91"/>
        <v>-3.7800000000000011</v>
      </c>
      <c r="K1832" s="96">
        <v>0</v>
      </c>
      <c r="L1832" s="18">
        <f t="shared" si="92"/>
        <v>0</v>
      </c>
    </row>
    <row r="1833" spans="1:13" x14ac:dyDescent="0.2">
      <c r="A1833" s="20" t="s">
        <v>255</v>
      </c>
      <c r="B1833" s="21" t="s">
        <v>256</v>
      </c>
      <c r="C1833" s="26" t="s">
        <v>25</v>
      </c>
      <c r="D1833" s="27" t="s">
        <v>26</v>
      </c>
      <c r="E1833" s="28">
        <v>3305</v>
      </c>
      <c r="F1833" s="18">
        <v>136.03</v>
      </c>
      <c r="G1833" s="18">
        <v>132.25</v>
      </c>
      <c r="H1833" s="98">
        <v>0</v>
      </c>
      <c r="I1833" s="18">
        <f t="shared" si="90"/>
        <v>132.25</v>
      </c>
      <c r="J1833" s="18">
        <f t="shared" si="91"/>
        <v>-3.7800000000000011</v>
      </c>
      <c r="K1833" s="96">
        <v>0</v>
      </c>
      <c r="L1833" s="18">
        <f t="shared" si="92"/>
        <v>0</v>
      </c>
    </row>
    <row r="1834" spans="1:13" x14ac:dyDescent="0.2">
      <c r="A1834" s="20" t="s">
        <v>255</v>
      </c>
      <c r="B1834" s="21" t="s">
        <v>256</v>
      </c>
      <c r="C1834" s="26" t="s">
        <v>27</v>
      </c>
      <c r="D1834" s="27" t="s">
        <v>28</v>
      </c>
      <c r="E1834" s="28">
        <v>3307</v>
      </c>
      <c r="F1834" s="18">
        <v>148.6</v>
      </c>
      <c r="G1834" s="18">
        <v>144.82</v>
      </c>
      <c r="H1834" s="98">
        <v>0</v>
      </c>
      <c r="I1834" s="18">
        <f t="shared" si="90"/>
        <v>144.82</v>
      </c>
      <c r="J1834" s="18">
        <f t="shared" si="91"/>
        <v>-3.7800000000000011</v>
      </c>
      <c r="K1834" s="96">
        <v>0</v>
      </c>
      <c r="L1834" s="18">
        <f t="shared" si="92"/>
        <v>0</v>
      </c>
    </row>
    <row r="1835" spans="1:13" x14ac:dyDescent="0.2">
      <c r="A1835" s="20" t="s">
        <v>255</v>
      </c>
      <c r="B1835" s="21" t="s">
        <v>256</v>
      </c>
      <c r="C1835" s="26" t="s">
        <v>29</v>
      </c>
      <c r="D1835" s="27" t="s">
        <v>30</v>
      </c>
      <c r="E1835" s="28">
        <v>3309</v>
      </c>
      <c r="F1835" s="18">
        <v>90.26</v>
      </c>
      <c r="G1835" s="18">
        <v>86.48</v>
      </c>
      <c r="H1835" s="98">
        <v>0</v>
      </c>
      <c r="I1835" s="18">
        <f t="shared" si="90"/>
        <v>86.48</v>
      </c>
      <c r="J1835" s="18">
        <f t="shared" si="91"/>
        <v>-3.7800000000000011</v>
      </c>
      <c r="K1835" s="96">
        <v>1842</v>
      </c>
      <c r="L1835" s="18">
        <f t="shared" si="92"/>
        <v>-6962.760000000002</v>
      </c>
    </row>
    <row r="1836" spans="1:13" x14ac:dyDescent="0.2">
      <c r="A1836" s="20" t="s">
        <v>255</v>
      </c>
      <c r="B1836" s="21" t="s">
        <v>256</v>
      </c>
      <c r="C1836" s="26" t="s">
        <v>31</v>
      </c>
      <c r="D1836" s="27" t="s">
        <v>32</v>
      </c>
      <c r="E1836" s="28">
        <v>3311</v>
      </c>
      <c r="F1836" s="18">
        <v>117.54</v>
      </c>
      <c r="G1836" s="18">
        <v>113.76</v>
      </c>
      <c r="H1836" s="98">
        <v>0</v>
      </c>
      <c r="I1836" s="18">
        <f t="shared" si="90"/>
        <v>113.76</v>
      </c>
      <c r="J1836" s="18">
        <f t="shared" si="91"/>
        <v>-3.7800000000000011</v>
      </c>
      <c r="K1836" s="96">
        <v>69</v>
      </c>
      <c r="L1836" s="18">
        <f t="shared" si="92"/>
        <v>-260.82000000000005</v>
      </c>
    </row>
    <row r="1837" spans="1:13" x14ac:dyDescent="0.2">
      <c r="A1837" s="20" t="s">
        <v>255</v>
      </c>
      <c r="B1837" s="21" t="s">
        <v>256</v>
      </c>
      <c r="C1837" s="26" t="s">
        <v>33</v>
      </c>
      <c r="D1837" s="27" t="s">
        <v>34</v>
      </c>
      <c r="E1837" s="28">
        <v>3313</v>
      </c>
      <c r="F1837" s="18">
        <v>125.39</v>
      </c>
      <c r="G1837" s="18">
        <v>121.61</v>
      </c>
      <c r="H1837" s="98">
        <v>0</v>
      </c>
      <c r="I1837" s="18">
        <f t="shared" si="90"/>
        <v>121.61</v>
      </c>
      <c r="J1837" s="18">
        <f t="shared" si="91"/>
        <v>-3.7800000000000011</v>
      </c>
      <c r="K1837" s="96">
        <v>78</v>
      </c>
      <c r="L1837" s="18">
        <f t="shared" si="92"/>
        <v>-294.84000000000009</v>
      </c>
    </row>
    <row r="1838" spans="1:13" x14ac:dyDescent="0.2">
      <c r="A1838" s="20" t="s">
        <v>255</v>
      </c>
      <c r="B1838" s="21" t="s">
        <v>256</v>
      </c>
      <c r="C1838" s="26" t="s">
        <v>35</v>
      </c>
      <c r="D1838" s="27" t="s">
        <v>36</v>
      </c>
      <c r="E1838" s="28">
        <v>3315</v>
      </c>
      <c r="F1838" s="18">
        <v>143.41</v>
      </c>
      <c r="G1838" s="18">
        <v>139.63</v>
      </c>
      <c r="H1838" s="98">
        <v>0</v>
      </c>
      <c r="I1838" s="18">
        <f t="shared" si="90"/>
        <v>139.63</v>
      </c>
      <c r="J1838" s="18">
        <f t="shared" si="91"/>
        <v>-3.7800000000000011</v>
      </c>
      <c r="K1838" s="96">
        <v>0</v>
      </c>
      <c r="L1838" s="18">
        <f t="shared" si="92"/>
        <v>0</v>
      </c>
    </row>
    <row r="1839" spans="1:13" x14ac:dyDescent="0.2">
      <c r="A1839" s="20" t="s">
        <v>255</v>
      </c>
      <c r="B1839" s="21" t="s">
        <v>256</v>
      </c>
      <c r="C1839" s="26" t="s">
        <v>37</v>
      </c>
      <c r="D1839" s="27" t="s">
        <v>38</v>
      </c>
      <c r="E1839" s="28">
        <v>3317</v>
      </c>
      <c r="F1839" s="18">
        <v>89.72</v>
      </c>
      <c r="G1839" s="18">
        <v>85.94</v>
      </c>
      <c r="H1839" s="98">
        <v>0</v>
      </c>
      <c r="I1839" s="18">
        <f t="shared" si="90"/>
        <v>85.94</v>
      </c>
      <c r="J1839" s="18">
        <f t="shared" si="91"/>
        <v>-3.7800000000000011</v>
      </c>
      <c r="K1839" s="96">
        <v>0</v>
      </c>
      <c r="L1839" s="18">
        <f t="shared" si="92"/>
        <v>0</v>
      </c>
    </row>
    <row r="1840" spans="1:13" x14ac:dyDescent="0.2">
      <c r="A1840" s="20" t="s">
        <v>255</v>
      </c>
      <c r="B1840" s="21" t="s">
        <v>256</v>
      </c>
      <c r="C1840" s="26" t="s">
        <v>39</v>
      </c>
      <c r="D1840" s="27" t="s">
        <v>40</v>
      </c>
      <c r="E1840" s="28">
        <v>3319</v>
      </c>
      <c r="F1840" s="18">
        <v>109.08</v>
      </c>
      <c r="G1840" s="18">
        <v>105.3</v>
      </c>
      <c r="H1840" s="98">
        <v>0</v>
      </c>
      <c r="I1840" s="18">
        <f t="shared" si="90"/>
        <v>105.3</v>
      </c>
      <c r="J1840" s="18">
        <f t="shared" si="91"/>
        <v>-3.7800000000000011</v>
      </c>
      <c r="K1840" s="96">
        <v>1768</v>
      </c>
      <c r="L1840" s="18">
        <f t="shared" si="92"/>
        <v>-6683.0400000000018</v>
      </c>
    </row>
    <row r="1841" spans="1:13" x14ac:dyDescent="0.2">
      <c r="A1841" s="20" t="s">
        <v>255</v>
      </c>
      <c r="B1841" s="21" t="s">
        <v>256</v>
      </c>
      <c r="C1841" s="26" t="s">
        <v>41</v>
      </c>
      <c r="D1841" s="27" t="s">
        <v>42</v>
      </c>
      <c r="E1841" s="28">
        <v>3321</v>
      </c>
      <c r="F1841" s="18">
        <v>121.6</v>
      </c>
      <c r="G1841" s="18">
        <v>117.82</v>
      </c>
      <c r="H1841" s="98">
        <v>0</v>
      </c>
      <c r="I1841" s="18">
        <f t="shared" si="90"/>
        <v>117.82</v>
      </c>
      <c r="J1841" s="18">
        <f t="shared" si="91"/>
        <v>-3.7800000000000011</v>
      </c>
      <c r="K1841" s="96">
        <v>219</v>
      </c>
      <c r="L1841" s="18">
        <f t="shared" si="92"/>
        <v>-827.82000000000028</v>
      </c>
    </row>
    <row r="1842" spans="1:13" x14ac:dyDescent="0.2">
      <c r="A1842" s="20" t="s">
        <v>255</v>
      </c>
      <c r="B1842" s="21" t="s">
        <v>256</v>
      </c>
      <c r="C1842" s="26" t="s">
        <v>43</v>
      </c>
      <c r="D1842" s="27" t="s">
        <v>44</v>
      </c>
      <c r="E1842" s="28">
        <v>3323</v>
      </c>
      <c r="F1842" s="18">
        <v>75.849999999999994</v>
      </c>
      <c r="G1842" s="18">
        <v>72.069999999999993</v>
      </c>
      <c r="H1842" s="98">
        <v>0</v>
      </c>
      <c r="I1842" s="18">
        <f t="shared" si="90"/>
        <v>72.069999999999993</v>
      </c>
      <c r="J1842" s="18">
        <f t="shared" si="91"/>
        <v>-3.7800000000000011</v>
      </c>
      <c r="K1842" s="96">
        <v>736</v>
      </c>
      <c r="L1842" s="18">
        <f t="shared" si="92"/>
        <v>-2782.0800000000008</v>
      </c>
    </row>
    <row r="1843" spans="1:13" x14ac:dyDescent="0.2">
      <c r="A1843" s="20" t="s">
        <v>255</v>
      </c>
      <c r="B1843" s="21" t="s">
        <v>256</v>
      </c>
      <c r="C1843" s="26" t="s">
        <v>45</v>
      </c>
      <c r="D1843" s="27" t="s">
        <v>46</v>
      </c>
      <c r="E1843" s="28">
        <v>3325</v>
      </c>
      <c r="F1843" s="18">
        <v>97.74</v>
      </c>
      <c r="G1843" s="18">
        <v>93.96</v>
      </c>
      <c r="H1843" s="98">
        <v>0</v>
      </c>
      <c r="I1843" s="18">
        <f t="shared" si="90"/>
        <v>93.96</v>
      </c>
      <c r="J1843" s="18">
        <f t="shared" si="91"/>
        <v>-3.7800000000000011</v>
      </c>
      <c r="K1843" s="96">
        <v>14169</v>
      </c>
      <c r="L1843" s="18">
        <f t="shared" si="92"/>
        <v>-53558.820000000014</v>
      </c>
    </row>
    <row r="1844" spans="1:13" x14ac:dyDescent="0.2">
      <c r="A1844" s="20" t="s">
        <v>255</v>
      </c>
      <c r="B1844" s="21" t="s">
        <v>256</v>
      </c>
      <c r="C1844" s="26" t="s">
        <v>47</v>
      </c>
      <c r="D1844" s="27" t="s">
        <v>48</v>
      </c>
      <c r="E1844" s="28">
        <v>3327</v>
      </c>
      <c r="F1844" s="18">
        <v>109.08</v>
      </c>
      <c r="G1844" s="18">
        <v>105.3</v>
      </c>
      <c r="H1844" s="98">
        <v>0</v>
      </c>
      <c r="I1844" s="18">
        <f t="shared" si="90"/>
        <v>105.3</v>
      </c>
      <c r="J1844" s="18">
        <f t="shared" si="91"/>
        <v>-3.7800000000000011</v>
      </c>
      <c r="K1844" s="96">
        <v>312</v>
      </c>
      <c r="L1844" s="18">
        <f t="shared" si="92"/>
        <v>-1179.3600000000004</v>
      </c>
    </row>
    <row r="1845" spans="1:13" x14ac:dyDescent="0.2">
      <c r="A1845" s="20" t="s">
        <v>255</v>
      </c>
      <c r="B1845" s="21" t="s">
        <v>256</v>
      </c>
      <c r="C1845" s="26" t="s">
        <v>49</v>
      </c>
      <c r="D1845" s="27" t="s">
        <v>50</v>
      </c>
      <c r="E1845" s="28">
        <v>3329</v>
      </c>
      <c r="F1845" s="18">
        <v>117.02</v>
      </c>
      <c r="G1845" s="18">
        <v>113.24</v>
      </c>
      <c r="H1845" s="98">
        <v>0</v>
      </c>
      <c r="I1845" s="18">
        <f t="shared" si="90"/>
        <v>113.24</v>
      </c>
      <c r="J1845" s="18">
        <f t="shared" si="91"/>
        <v>-3.7800000000000011</v>
      </c>
      <c r="K1845" s="96">
        <v>0</v>
      </c>
      <c r="L1845" s="18">
        <f t="shared" si="92"/>
        <v>0</v>
      </c>
    </row>
    <row r="1846" spans="1:13" x14ac:dyDescent="0.2">
      <c r="A1846" s="20" t="s">
        <v>255</v>
      </c>
      <c r="B1846" s="21" t="s">
        <v>256</v>
      </c>
      <c r="C1846" s="29" t="s">
        <v>51</v>
      </c>
      <c r="D1846" s="30" t="s">
        <v>52</v>
      </c>
      <c r="E1846" s="28">
        <v>3331</v>
      </c>
      <c r="F1846" s="18">
        <v>130.79</v>
      </c>
      <c r="G1846" s="18">
        <v>127.01</v>
      </c>
      <c r="H1846" s="98">
        <v>0</v>
      </c>
      <c r="I1846" s="18">
        <f t="shared" si="90"/>
        <v>127.01</v>
      </c>
      <c r="J1846" s="18">
        <f t="shared" si="91"/>
        <v>-3.7799999999999869</v>
      </c>
      <c r="K1846" s="96">
        <v>45</v>
      </c>
      <c r="L1846" s="18">
        <f t="shared" si="92"/>
        <v>-170.0999999999994</v>
      </c>
    </row>
    <row r="1847" spans="1:13" x14ac:dyDescent="0.2">
      <c r="A1847" s="20" t="s">
        <v>76</v>
      </c>
      <c r="B1847" s="21" t="s">
        <v>77</v>
      </c>
      <c r="C1847" s="26" t="s">
        <v>21</v>
      </c>
      <c r="D1847" s="27" t="s">
        <v>22</v>
      </c>
      <c r="E1847" s="28">
        <v>3301</v>
      </c>
      <c r="F1847" s="18">
        <v>139.29</v>
      </c>
      <c r="G1847" s="18">
        <v>136.4555908205121</v>
      </c>
      <c r="H1847" s="98">
        <v>1.5912068965517243</v>
      </c>
      <c r="I1847" s="18">
        <f t="shared" si="90"/>
        <v>138.04679771706381</v>
      </c>
      <c r="J1847" s="18">
        <f t="shared" si="91"/>
        <v>-1.2432022829361813</v>
      </c>
      <c r="K1847" s="96">
        <v>0</v>
      </c>
      <c r="L1847" s="18">
        <f t="shared" si="92"/>
        <v>0</v>
      </c>
      <c r="M1847" s="40">
        <v>-62615.12618236299</v>
      </c>
    </row>
    <row r="1848" spans="1:13" x14ac:dyDescent="0.2">
      <c r="A1848" s="20" t="s">
        <v>76</v>
      </c>
      <c r="B1848" s="21" t="s">
        <v>77</v>
      </c>
      <c r="C1848" s="26" t="s">
        <v>23</v>
      </c>
      <c r="D1848" s="27" t="s">
        <v>24</v>
      </c>
      <c r="E1848" s="28">
        <v>3303</v>
      </c>
      <c r="F1848" s="18">
        <v>151.87</v>
      </c>
      <c r="G1848" s="18">
        <v>149.03559082051211</v>
      </c>
      <c r="H1848" s="98">
        <v>1.5912068965517243</v>
      </c>
      <c r="I1848" s="18">
        <f t="shared" si="90"/>
        <v>150.62679771706382</v>
      </c>
      <c r="J1848" s="18">
        <f t="shared" si="91"/>
        <v>-1.2432022829361813</v>
      </c>
      <c r="K1848" s="96">
        <v>0</v>
      </c>
      <c r="L1848" s="18">
        <f t="shared" si="92"/>
        <v>0</v>
      </c>
    </row>
    <row r="1849" spans="1:13" x14ac:dyDescent="0.2">
      <c r="A1849" s="20" t="s">
        <v>76</v>
      </c>
      <c r="B1849" s="21" t="s">
        <v>77</v>
      </c>
      <c r="C1849" s="26" t="s">
        <v>25</v>
      </c>
      <c r="D1849" s="27" t="s">
        <v>26</v>
      </c>
      <c r="E1849" s="28">
        <v>3305</v>
      </c>
      <c r="F1849" s="18">
        <v>136.03</v>
      </c>
      <c r="G1849" s="18">
        <v>133.19559082051211</v>
      </c>
      <c r="H1849" s="98">
        <v>1.5912068965517243</v>
      </c>
      <c r="I1849" s="18">
        <f t="shared" si="90"/>
        <v>134.78679771706382</v>
      </c>
      <c r="J1849" s="18">
        <f t="shared" si="91"/>
        <v>-1.2432022829361813</v>
      </c>
      <c r="K1849" s="96">
        <v>0</v>
      </c>
      <c r="L1849" s="18">
        <f t="shared" si="92"/>
        <v>0</v>
      </c>
    </row>
    <row r="1850" spans="1:13" x14ac:dyDescent="0.2">
      <c r="A1850" s="20" t="s">
        <v>76</v>
      </c>
      <c r="B1850" s="21" t="s">
        <v>77</v>
      </c>
      <c r="C1850" s="26" t="s">
        <v>27</v>
      </c>
      <c r="D1850" s="27" t="s">
        <v>28</v>
      </c>
      <c r="E1850" s="28">
        <v>3307</v>
      </c>
      <c r="F1850" s="18">
        <v>148.6</v>
      </c>
      <c r="G1850" s="18">
        <v>145.7655908205121</v>
      </c>
      <c r="H1850" s="98">
        <v>1.5912068965517243</v>
      </c>
      <c r="I1850" s="18">
        <f t="shared" si="90"/>
        <v>147.35679771706381</v>
      </c>
      <c r="J1850" s="18">
        <f t="shared" si="91"/>
        <v>-1.2432022829361813</v>
      </c>
      <c r="K1850" s="96">
        <v>0</v>
      </c>
      <c r="L1850" s="18">
        <f t="shared" si="92"/>
        <v>0</v>
      </c>
    </row>
    <row r="1851" spans="1:13" x14ac:dyDescent="0.2">
      <c r="A1851" s="20" t="s">
        <v>76</v>
      </c>
      <c r="B1851" s="21" t="s">
        <v>77</v>
      </c>
      <c r="C1851" s="26" t="s">
        <v>29</v>
      </c>
      <c r="D1851" s="27" t="s">
        <v>30</v>
      </c>
      <c r="E1851" s="28">
        <v>3309</v>
      </c>
      <c r="F1851" s="18">
        <v>90.26</v>
      </c>
      <c r="G1851" s="18">
        <v>87.425590820512113</v>
      </c>
      <c r="H1851" s="98">
        <v>1.5912068965517243</v>
      </c>
      <c r="I1851" s="18">
        <f t="shared" si="90"/>
        <v>89.016797717063838</v>
      </c>
      <c r="J1851" s="18">
        <f t="shared" si="91"/>
        <v>-1.2432022829361671</v>
      </c>
      <c r="K1851" s="96">
        <v>2479</v>
      </c>
      <c r="L1851" s="18">
        <f t="shared" si="92"/>
        <v>-3081.8984593987584</v>
      </c>
    </row>
    <row r="1852" spans="1:13" x14ac:dyDescent="0.2">
      <c r="A1852" s="20" t="s">
        <v>76</v>
      </c>
      <c r="B1852" s="21" t="s">
        <v>77</v>
      </c>
      <c r="C1852" s="26" t="s">
        <v>31</v>
      </c>
      <c r="D1852" s="27" t="s">
        <v>32</v>
      </c>
      <c r="E1852" s="28">
        <v>3311</v>
      </c>
      <c r="F1852" s="18">
        <v>117.54</v>
      </c>
      <c r="G1852" s="18">
        <v>114.70559082051211</v>
      </c>
      <c r="H1852" s="98">
        <v>1.5912068965517243</v>
      </c>
      <c r="I1852" s="18">
        <f t="shared" si="90"/>
        <v>116.29679771706384</v>
      </c>
      <c r="J1852" s="18">
        <f t="shared" si="91"/>
        <v>-1.2432022829361671</v>
      </c>
      <c r="K1852" s="96">
        <v>0</v>
      </c>
      <c r="L1852" s="18">
        <f t="shared" si="92"/>
        <v>0</v>
      </c>
    </row>
    <row r="1853" spans="1:13" x14ac:dyDescent="0.2">
      <c r="A1853" s="20" t="s">
        <v>76</v>
      </c>
      <c r="B1853" s="21" t="s">
        <v>77</v>
      </c>
      <c r="C1853" s="26" t="s">
        <v>33</v>
      </c>
      <c r="D1853" s="27" t="s">
        <v>34</v>
      </c>
      <c r="E1853" s="28">
        <v>3313</v>
      </c>
      <c r="F1853" s="18">
        <v>125.39</v>
      </c>
      <c r="G1853" s="18">
        <v>122.55559082051211</v>
      </c>
      <c r="H1853" s="98">
        <v>1.5912068965517243</v>
      </c>
      <c r="I1853" s="18">
        <f t="shared" si="90"/>
        <v>124.14679771706383</v>
      </c>
      <c r="J1853" s="18">
        <f t="shared" si="91"/>
        <v>-1.2432022829361671</v>
      </c>
      <c r="K1853" s="96">
        <v>0</v>
      </c>
      <c r="L1853" s="18">
        <f t="shared" si="92"/>
        <v>0</v>
      </c>
    </row>
    <row r="1854" spans="1:13" x14ac:dyDescent="0.2">
      <c r="A1854" s="20" t="s">
        <v>76</v>
      </c>
      <c r="B1854" s="21" t="s">
        <v>77</v>
      </c>
      <c r="C1854" s="26" t="s">
        <v>35</v>
      </c>
      <c r="D1854" s="27" t="s">
        <v>36</v>
      </c>
      <c r="E1854" s="28">
        <v>3315</v>
      </c>
      <c r="F1854" s="18">
        <v>143.41</v>
      </c>
      <c r="G1854" s="18">
        <v>140.5755908205121</v>
      </c>
      <c r="H1854" s="98">
        <v>1.5912068965517243</v>
      </c>
      <c r="I1854" s="18">
        <f t="shared" si="90"/>
        <v>142.16679771706382</v>
      </c>
      <c r="J1854" s="18">
        <f t="shared" si="91"/>
        <v>-1.2432022829361813</v>
      </c>
      <c r="K1854" s="96">
        <v>0</v>
      </c>
      <c r="L1854" s="18">
        <f t="shared" si="92"/>
        <v>0</v>
      </c>
    </row>
    <row r="1855" spans="1:13" x14ac:dyDescent="0.2">
      <c r="A1855" s="20" t="s">
        <v>76</v>
      </c>
      <c r="B1855" s="21" t="s">
        <v>77</v>
      </c>
      <c r="C1855" s="26" t="s">
        <v>37</v>
      </c>
      <c r="D1855" s="27" t="s">
        <v>38</v>
      </c>
      <c r="E1855" s="28">
        <v>3317</v>
      </c>
      <c r="F1855" s="18">
        <v>89.72</v>
      </c>
      <c r="G1855" s="18">
        <v>86.885590820512107</v>
      </c>
      <c r="H1855" s="98">
        <v>1.5912068965517243</v>
      </c>
      <c r="I1855" s="18">
        <f t="shared" si="90"/>
        <v>88.476797717063832</v>
      </c>
      <c r="J1855" s="18">
        <f t="shared" si="91"/>
        <v>-1.2432022829361671</v>
      </c>
      <c r="K1855" s="96">
        <v>0</v>
      </c>
      <c r="L1855" s="18">
        <f t="shared" si="92"/>
        <v>0</v>
      </c>
    </row>
    <row r="1856" spans="1:13" x14ac:dyDescent="0.2">
      <c r="A1856" s="20" t="s">
        <v>76</v>
      </c>
      <c r="B1856" s="21" t="s">
        <v>77</v>
      </c>
      <c r="C1856" s="26" t="s">
        <v>39</v>
      </c>
      <c r="D1856" s="27" t="s">
        <v>40</v>
      </c>
      <c r="E1856" s="28">
        <v>3319</v>
      </c>
      <c r="F1856" s="18">
        <v>109.08</v>
      </c>
      <c r="G1856" s="18">
        <v>106.24559082051211</v>
      </c>
      <c r="H1856" s="98">
        <v>1.5912068965517243</v>
      </c>
      <c r="I1856" s="18">
        <f t="shared" si="90"/>
        <v>107.83679771706383</v>
      </c>
      <c r="J1856" s="18">
        <f t="shared" si="91"/>
        <v>-1.2432022829361671</v>
      </c>
      <c r="K1856" s="96">
        <v>3844</v>
      </c>
      <c r="L1856" s="18">
        <f t="shared" si="92"/>
        <v>-4778.8695756066263</v>
      </c>
    </row>
    <row r="1857" spans="1:13" x14ac:dyDescent="0.2">
      <c r="A1857" s="20" t="s">
        <v>76</v>
      </c>
      <c r="B1857" s="21" t="s">
        <v>77</v>
      </c>
      <c r="C1857" s="26" t="s">
        <v>41</v>
      </c>
      <c r="D1857" s="27" t="s">
        <v>42</v>
      </c>
      <c r="E1857" s="28">
        <v>3321</v>
      </c>
      <c r="F1857" s="18">
        <v>121.6</v>
      </c>
      <c r="G1857" s="18">
        <v>118.7655908205121</v>
      </c>
      <c r="H1857" s="98">
        <v>1.5912068965517243</v>
      </c>
      <c r="I1857" s="18">
        <f t="shared" si="90"/>
        <v>120.35679771706383</v>
      </c>
      <c r="J1857" s="18">
        <f t="shared" si="91"/>
        <v>-1.2432022829361671</v>
      </c>
      <c r="K1857" s="96">
        <v>1499</v>
      </c>
      <c r="L1857" s="18">
        <f t="shared" si="92"/>
        <v>-1863.5602221213144</v>
      </c>
    </row>
    <row r="1858" spans="1:13" x14ac:dyDescent="0.2">
      <c r="A1858" s="20" t="s">
        <v>76</v>
      </c>
      <c r="B1858" s="21" t="s">
        <v>77</v>
      </c>
      <c r="C1858" s="26" t="s">
        <v>43</v>
      </c>
      <c r="D1858" s="27" t="s">
        <v>44</v>
      </c>
      <c r="E1858" s="28">
        <v>3323</v>
      </c>
      <c r="F1858" s="18">
        <v>75.849999999999994</v>
      </c>
      <c r="G1858" s="18">
        <v>73.015590820512102</v>
      </c>
      <c r="H1858" s="98">
        <v>1.5912068965517243</v>
      </c>
      <c r="I1858" s="18">
        <f t="shared" si="90"/>
        <v>74.606797717063827</v>
      </c>
      <c r="J1858" s="18">
        <f t="shared" si="91"/>
        <v>-1.2432022829361671</v>
      </c>
      <c r="K1858" s="96">
        <v>0</v>
      </c>
      <c r="L1858" s="18">
        <f t="shared" si="92"/>
        <v>0</v>
      </c>
    </row>
    <row r="1859" spans="1:13" x14ac:dyDescent="0.2">
      <c r="A1859" s="20" t="s">
        <v>76</v>
      </c>
      <c r="B1859" s="21" t="s">
        <v>77</v>
      </c>
      <c r="C1859" s="26" t="s">
        <v>45</v>
      </c>
      <c r="D1859" s="27" t="s">
        <v>46</v>
      </c>
      <c r="E1859" s="28">
        <v>3325</v>
      </c>
      <c r="F1859" s="18">
        <v>97.74</v>
      </c>
      <c r="G1859" s="18">
        <v>94.905590820512103</v>
      </c>
      <c r="H1859" s="98">
        <v>1.5912068965517243</v>
      </c>
      <c r="I1859" s="18">
        <f t="shared" si="90"/>
        <v>96.496797717063828</v>
      </c>
      <c r="J1859" s="18">
        <f t="shared" si="91"/>
        <v>-1.2432022829361671</v>
      </c>
      <c r="K1859" s="96">
        <v>39224</v>
      </c>
      <c r="L1859" s="18">
        <f t="shared" si="92"/>
        <v>-48763.366345888215</v>
      </c>
    </row>
    <row r="1860" spans="1:13" x14ac:dyDescent="0.2">
      <c r="A1860" s="20" t="s">
        <v>76</v>
      </c>
      <c r="B1860" s="21" t="s">
        <v>77</v>
      </c>
      <c r="C1860" s="26" t="s">
        <v>47</v>
      </c>
      <c r="D1860" s="27" t="s">
        <v>48</v>
      </c>
      <c r="E1860" s="28">
        <v>3327</v>
      </c>
      <c r="F1860" s="18">
        <v>109.08</v>
      </c>
      <c r="G1860" s="18">
        <v>106.24559082051211</v>
      </c>
      <c r="H1860" s="98">
        <v>1.5912068965517243</v>
      </c>
      <c r="I1860" s="18">
        <f t="shared" si="90"/>
        <v>107.83679771706383</v>
      </c>
      <c r="J1860" s="18">
        <f t="shared" si="91"/>
        <v>-1.2432022829361671</v>
      </c>
      <c r="K1860" s="96">
        <v>3320</v>
      </c>
      <c r="L1860" s="18">
        <f t="shared" si="92"/>
        <v>-4127.4315793480746</v>
      </c>
    </row>
    <row r="1861" spans="1:13" x14ac:dyDescent="0.2">
      <c r="A1861" s="20" t="s">
        <v>76</v>
      </c>
      <c r="B1861" s="21" t="s">
        <v>77</v>
      </c>
      <c r="C1861" s="26" t="s">
        <v>49</v>
      </c>
      <c r="D1861" s="27" t="s">
        <v>50</v>
      </c>
      <c r="E1861" s="28">
        <v>3329</v>
      </c>
      <c r="F1861" s="18">
        <v>117.02</v>
      </c>
      <c r="G1861" s="18">
        <v>114.1855908205121</v>
      </c>
      <c r="H1861" s="98">
        <v>1.5912068965517243</v>
      </c>
      <c r="I1861" s="18">
        <f t="shared" si="90"/>
        <v>115.77679771706383</v>
      </c>
      <c r="J1861" s="18">
        <f t="shared" si="91"/>
        <v>-1.2432022829361671</v>
      </c>
      <c r="K1861" s="96">
        <v>0</v>
      </c>
      <c r="L1861" s="18">
        <f t="shared" si="92"/>
        <v>0</v>
      </c>
    </row>
    <row r="1862" spans="1:13" x14ac:dyDescent="0.2">
      <c r="A1862" s="20" t="s">
        <v>76</v>
      </c>
      <c r="B1862" s="21" t="s">
        <v>77</v>
      </c>
      <c r="C1862" s="29" t="s">
        <v>51</v>
      </c>
      <c r="D1862" s="30" t="s">
        <v>52</v>
      </c>
      <c r="E1862" s="28">
        <v>3331</v>
      </c>
      <c r="F1862" s="18">
        <v>130.79</v>
      </c>
      <c r="G1862" s="18">
        <v>127.95559082051211</v>
      </c>
      <c r="H1862" s="98">
        <v>1.5912068965517243</v>
      </c>
      <c r="I1862" s="18">
        <f t="shared" si="90"/>
        <v>129.54679771706384</v>
      </c>
      <c r="J1862" s="18">
        <f t="shared" si="91"/>
        <v>-1.2432022829361529</v>
      </c>
      <c r="K1862" s="96">
        <v>0</v>
      </c>
      <c r="L1862" s="18">
        <f t="shared" si="92"/>
        <v>0</v>
      </c>
    </row>
    <row r="1863" spans="1:13" x14ac:dyDescent="0.2">
      <c r="A1863" s="12" t="s">
        <v>190</v>
      </c>
      <c r="B1863" s="21" t="s">
        <v>191</v>
      </c>
      <c r="C1863" s="26" t="s">
        <v>21</v>
      </c>
      <c r="D1863" s="27" t="s">
        <v>22</v>
      </c>
      <c r="E1863" s="28">
        <v>3301</v>
      </c>
      <c r="F1863" s="18">
        <v>85.07</v>
      </c>
      <c r="G1863" s="18">
        <v>84.69</v>
      </c>
      <c r="H1863" s="98">
        <v>0</v>
      </c>
      <c r="I1863" s="18">
        <f t="shared" si="90"/>
        <v>84.69</v>
      </c>
      <c r="J1863" s="18">
        <f t="shared" si="91"/>
        <v>-0.37999999999999545</v>
      </c>
      <c r="K1863" s="96">
        <v>2024</v>
      </c>
      <c r="L1863" s="18">
        <f t="shared" si="92"/>
        <v>-769.1199999999908</v>
      </c>
      <c r="M1863" s="40">
        <v>-14810.879999999914</v>
      </c>
    </row>
    <row r="1864" spans="1:13" x14ac:dyDescent="0.2">
      <c r="A1864" s="12" t="s">
        <v>190</v>
      </c>
      <c r="B1864" s="21" t="s">
        <v>191</v>
      </c>
      <c r="C1864" s="26" t="s">
        <v>23</v>
      </c>
      <c r="D1864" s="27" t="s">
        <v>24</v>
      </c>
      <c r="E1864" s="28">
        <v>3303</v>
      </c>
      <c r="F1864" s="18">
        <v>92.149999999999991</v>
      </c>
      <c r="G1864" s="18">
        <v>91.77</v>
      </c>
      <c r="H1864" s="98">
        <v>0</v>
      </c>
      <c r="I1864" s="18">
        <f t="shared" si="90"/>
        <v>91.77</v>
      </c>
      <c r="J1864" s="18">
        <f t="shared" si="91"/>
        <v>-0.37999999999999545</v>
      </c>
      <c r="K1864" s="96">
        <v>0</v>
      </c>
      <c r="L1864" s="18">
        <f t="shared" si="92"/>
        <v>0</v>
      </c>
    </row>
    <row r="1865" spans="1:13" x14ac:dyDescent="0.2">
      <c r="A1865" s="12" t="s">
        <v>190</v>
      </c>
      <c r="B1865" s="21" t="s">
        <v>191</v>
      </c>
      <c r="C1865" s="26" t="s">
        <v>25</v>
      </c>
      <c r="D1865" s="27" t="s">
        <v>26</v>
      </c>
      <c r="E1865" s="28">
        <v>3305</v>
      </c>
      <c r="F1865" s="18">
        <v>83.14</v>
      </c>
      <c r="G1865" s="18">
        <v>82.76</v>
      </c>
      <c r="H1865" s="98">
        <v>0</v>
      </c>
      <c r="I1865" s="18">
        <f t="shared" si="90"/>
        <v>82.76</v>
      </c>
      <c r="J1865" s="18">
        <f t="shared" si="91"/>
        <v>-0.37999999999999545</v>
      </c>
      <c r="K1865" s="96">
        <v>0</v>
      </c>
      <c r="L1865" s="18">
        <f t="shared" si="92"/>
        <v>0</v>
      </c>
    </row>
    <row r="1866" spans="1:13" x14ac:dyDescent="0.2">
      <c r="A1866" s="12" t="s">
        <v>190</v>
      </c>
      <c r="B1866" s="21" t="s">
        <v>191</v>
      </c>
      <c r="C1866" s="26" t="s">
        <v>27</v>
      </c>
      <c r="D1866" s="27" t="s">
        <v>28</v>
      </c>
      <c r="E1866" s="28">
        <v>3307</v>
      </c>
      <c r="F1866" s="18">
        <v>91.08</v>
      </c>
      <c r="G1866" s="18">
        <v>90.7</v>
      </c>
      <c r="H1866" s="98">
        <v>0</v>
      </c>
      <c r="I1866" s="18">
        <f t="shared" si="90"/>
        <v>90.7</v>
      </c>
      <c r="J1866" s="18">
        <f t="shared" si="91"/>
        <v>-0.37999999999999545</v>
      </c>
      <c r="K1866" s="96">
        <v>0</v>
      </c>
      <c r="L1866" s="18">
        <f t="shared" si="92"/>
        <v>0</v>
      </c>
    </row>
    <row r="1867" spans="1:13" x14ac:dyDescent="0.2">
      <c r="A1867" s="12" t="s">
        <v>190</v>
      </c>
      <c r="B1867" s="21" t="s">
        <v>191</v>
      </c>
      <c r="C1867" s="26" t="s">
        <v>29</v>
      </c>
      <c r="D1867" s="27" t="s">
        <v>30</v>
      </c>
      <c r="E1867" s="28">
        <v>3309</v>
      </c>
      <c r="F1867" s="18">
        <v>56.82</v>
      </c>
      <c r="G1867" s="18">
        <v>56.44</v>
      </c>
      <c r="H1867" s="98">
        <v>0</v>
      </c>
      <c r="I1867" s="18">
        <f t="shared" si="90"/>
        <v>56.44</v>
      </c>
      <c r="J1867" s="18">
        <f t="shared" si="91"/>
        <v>-0.38000000000000256</v>
      </c>
      <c r="K1867" s="96">
        <v>3647</v>
      </c>
      <c r="L1867" s="18">
        <f t="shared" si="92"/>
        <v>-1385.8600000000092</v>
      </c>
    </row>
    <row r="1868" spans="1:13" x14ac:dyDescent="0.2">
      <c r="A1868" s="12" t="s">
        <v>190</v>
      </c>
      <c r="B1868" s="21" t="s">
        <v>191</v>
      </c>
      <c r="C1868" s="26" t="s">
        <v>31</v>
      </c>
      <c r="D1868" s="27" t="s">
        <v>32</v>
      </c>
      <c r="E1868" s="28">
        <v>3311</v>
      </c>
      <c r="F1868" s="18">
        <v>72.209999999999994</v>
      </c>
      <c r="G1868" s="18">
        <v>71.83</v>
      </c>
      <c r="H1868" s="98">
        <v>0</v>
      </c>
      <c r="I1868" s="18">
        <f t="shared" si="90"/>
        <v>71.83</v>
      </c>
      <c r="J1868" s="18">
        <f t="shared" si="91"/>
        <v>-0.37999999999999545</v>
      </c>
      <c r="K1868" s="96">
        <v>4351</v>
      </c>
      <c r="L1868" s="18">
        <f t="shared" si="92"/>
        <v>-1653.3799999999801</v>
      </c>
    </row>
    <row r="1869" spans="1:13" x14ac:dyDescent="0.2">
      <c r="A1869" s="12" t="s">
        <v>190</v>
      </c>
      <c r="B1869" s="21" t="s">
        <v>191</v>
      </c>
      <c r="C1869" s="26" t="s">
        <v>33</v>
      </c>
      <c r="D1869" s="27" t="s">
        <v>34</v>
      </c>
      <c r="E1869" s="28">
        <v>3313</v>
      </c>
      <c r="F1869" s="18">
        <v>76.759999999999991</v>
      </c>
      <c r="G1869" s="18">
        <v>76.38</v>
      </c>
      <c r="H1869" s="98">
        <v>0</v>
      </c>
      <c r="I1869" s="18">
        <f t="shared" si="90"/>
        <v>76.38</v>
      </c>
      <c r="J1869" s="18">
        <f t="shared" si="91"/>
        <v>-0.37999999999999545</v>
      </c>
      <c r="K1869" s="96">
        <v>1180</v>
      </c>
      <c r="L1869" s="18">
        <f t="shared" si="92"/>
        <v>-448.39999999999463</v>
      </c>
    </row>
    <row r="1870" spans="1:13" x14ac:dyDescent="0.2">
      <c r="A1870" s="12" t="s">
        <v>190</v>
      </c>
      <c r="B1870" s="21" t="s">
        <v>191</v>
      </c>
      <c r="C1870" s="26" t="s">
        <v>35</v>
      </c>
      <c r="D1870" s="27" t="s">
        <v>36</v>
      </c>
      <c r="E1870" s="28">
        <v>3315</v>
      </c>
      <c r="F1870" s="18">
        <v>87.259999999999991</v>
      </c>
      <c r="G1870" s="18">
        <v>86.88</v>
      </c>
      <c r="H1870" s="98">
        <v>0</v>
      </c>
      <c r="I1870" s="18">
        <f t="shared" si="90"/>
        <v>86.88</v>
      </c>
      <c r="J1870" s="18">
        <f t="shared" si="91"/>
        <v>-0.37999999999999545</v>
      </c>
      <c r="K1870" s="96">
        <v>0</v>
      </c>
      <c r="L1870" s="18">
        <f t="shared" si="92"/>
        <v>0</v>
      </c>
    </row>
    <row r="1871" spans="1:13" x14ac:dyDescent="0.2">
      <c r="A1871" s="12" t="s">
        <v>190</v>
      </c>
      <c r="B1871" s="21" t="s">
        <v>191</v>
      </c>
      <c r="C1871" s="26" t="s">
        <v>37</v>
      </c>
      <c r="D1871" s="27" t="s">
        <v>38</v>
      </c>
      <c r="E1871" s="28">
        <v>3317</v>
      </c>
      <c r="F1871" s="18">
        <v>56.39</v>
      </c>
      <c r="G1871" s="18">
        <v>56.01</v>
      </c>
      <c r="H1871" s="98">
        <v>0</v>
      </c>
      <c r="I1871" s="18">
        <f t="shared" si="90"/>
        <v>56.01</v>
      </c>
      <c r="J1871" s="18">
        <f t="shared" si="91"/>
        <v>-0.38000000000000256</v>
      </c>
      <c r="K1871" s="96">
        <v>0</v>
      </c>
      <c r="L1871" s="18">
        <f t="shared" si="92"/>
        <v>0</v>
      </c>
    </row>
    <row r="1872" spans="1:13" x14ac:dyDescent="0.2">
      <c r="A1872" s="12" t="s">
        <v>190</v>
      </c>
      <c r="B1872" s="21" t="s">
        <v>191</v>
      </c>
      <c r="C1872" s="26" t="s">
        <v>39</v>
      </c>
      <c r="D1872" s="27" t="s">
        <v>40</v>
      </c>
      <c r="E1872" s="28">
        <v>3319</v>
      </c>
      <c r="F1872" s="18">
        <v>67.25</v>
      </c>
      <c r="G1872" s="18">
        <v>66.87</v>
      </c>
      <c r="H1872" s="98">
        <v>0</v>
      </c>
      <c r="I1872" s="18">
        <f t="shared" si="90"/>
        <v>66.87</v>
      </c>
      <c r="J1872" s="18">
        <f t="shared" si="91"/>
        <v>-0.37999999999999545</v>
      </c>
      <c r="K1872" s="96">
        <v>2299</v>
      </c>
      <c r="L1872" s="18">
        <f t="shared" si="92"/>
        <v>-873.61999999998955</v>
      </c>
    </row>
    <row r="1873" spans="1:13" x14ac:dyDescent="0.2">
      <c r="A1873" s="12" t="s">
        <v>190</v>
      </c>
      <c r="B1873" s="21" t="s">
        <v>191</v>
      </c>
      <c r="C1873" s="26" t="s">
        <v>41</v>
      </c>
      <c r="D1873" s="27" t="s">
        <v>42</v>
      </c>
      <c r="E1873" s="28">
        <v>3321</v>
      </c>
      <c r="F1873" s="18">
        <v>74.36999999999999</v>
      </c>
      <c r="G1873" s="18">
        <v>73.989999999999995</v>
      </c>
      <c r="H1873" s="98">
        <v>0</v>
      </c>
      <c r="I1873" s="18">
        <f t="shared" si="90"/>
        <v>73.989999999999995</v>
      </c>
      <c r="J1873" s="18">
        <f t="shared" si="91"/>
        <v>-0.37999999999999545</v>
      </c>
      <c r="K1873" s="96">
        <v>7671</v>
      </c>
      <c r="L1873" s="18">
        <f t="shared" si="92"/>
        <v>-2914.979999999965</v>
      </c>
    </row>
    <row r="1874" spans="1:13" x14ac:dyDescent="0.2">
      <c r="A1874" s="12" t="s">
        <v>190</v>
      </c>
      <c r="B1874" s="21" t="s">
        <v>191</v>
      </c>
      <c r="C1874" s="26" t="s">
        <v>43</v>
      </c>
      <c r="D1874" s="27" t="s">
        <v>44</v>
      </c>
      <c r="E1874" s="28">
        <v>3323</v>
      </c>
      <c r="F1874" s="18">
        <v>48.27</v>
      </c>
      <c r="G1874" s="18">
        <v>47.89</v>
      </c>
      <c r="H1874" s="98">
        <v>0</v>
      </c>
      <c r="I1874" s="18">
        <f t="shared" si="90"/>
        <v>47.89</v>
      </c>
      <c r="J1874" s="18">
        <f t="shared" si="91"/>
        <v>-0.38000000000000256</v>
      </c>
      <c r="K1874" s="96">
        <v>0</v>
      </c>
      <c r="L1874" s="18">
        <f t="shared" si="92"/>
        <v>0</v>
      </c>
    </row>
    <row r="1875" spans="1:13" x14ac:dyDescent="0.2">
      <c r="A1875" s="12" t="s">
        <v>190</v>
      </c>
      <c r="B1875" s="21" t="s">
        <v>191</v>
      </c>
      <c r="C1875" s="26" t="s">
        <v>45</v>
      </c>
      <c r="D1875" s="27" t="s">
        <v>46</v>
      </c>
      <c r="E1875" s="28">
        <v>3325</v>
      </c>
      <c r="F1875" s="18">
        <v>60.85</v>
      </c>
      <c r="G1875" s="18">
        <v>60.47</v>
      </c>
      <c r="H1875" s="98">
        <v>0</v>
      </c>
      <c r="I1875" s="18">
        <f t="shared" si="90"/>
        <v>60.47</v>
      </c>
      <c r="J1875" s="18">
        <f t="shared" si="91"/>
        <v>-0.38000000000000256</v>
      </c>
      <c r="K1875" s="96">
        <v>9378</v>
      </c>
      <c r="L1875" s="18">
        <f t="shared" si="92"/>
        <v>-3563.640000000024</v>
      </c>
    </row>
    <row r="1876" spans="1:13" x14ac:dyDescent="0.2">
      <c r="A1876" s="12" t="s">
        <v>190</v>
      </c>
      <c r="B1876" s="21" t="s">
        <v>191</v>
      </c>
      <c r="C1876" s="26" t="s">
        <v>47</v>
      </c>
      <c r="D1876" s="27" t="s">
        <v>48</v>
      </c>
      <c r="E1876" s="28">
        <v>3327</v>
      </c>
      <c r="F1876" s="18">
        <v>67.25</v>
      </c>
      <c r="G1876" s="18">
        <v>66.87</v>
      </c>
      <c r="H1876" s="98">
        <v>0</v>
      </c>
      <c r="I1876" s="18">
        <f t="shared" si="90"/>
        <v>66.87</v>
      </c>
      <c r="J1876" s="18">
        <f t="shared" si="91"/>
        <v>-0.37999999999999545</v>
      </c>
      <c r="K1876" s="96">
        <v>1483</v>
      </c>
      <c r="L1876" s="18">
        <f t="shared" si="92"/>
        <v>-563.53999999999326</v>
      </c>
    </row>
    <row r="1877" spans="1:13" x14ac:dyDescent="0.2">
      <c r="A1877" s="12" t="s">
        <v>190</v>
      </c>
      <c r="B1877" s="21" t="s">
        <v>191</v>
      </c>
      <c r="C1877" s="26" t="s">
        <v>49</v>
      </c>
      <c r="D1877" s="27" t="s">
        <v>50</v>
      </c>
      <c r="E1877" s="28">
        <v>3329</v>
      </c>
      <c r="F1877" s="18">
        <v>71.789999999999992</v>
      </c>
      <c r="G1877" s="18">
        <v>71.41</v>
      </c>
      <c r="H1877" s="98">
        <v>0</v>
      </c>
      <c r="I1877" s="18">
        <f t="shared" si="90"/>
        <v>71.41</v>
      </c>
      <c r="J1877" s="18">
        <f t="shared" si="91"/>
        <v>-0.37999999999999545</v>
      </c>
      <c r="K1877" s="96">
        <v>6469</v>
      </c>
      <c r="L1877" s="18">
        <f t="shared" si="92"/>
        <v>-2458.2199999999707</v>
      </c>
    </row>
    <row r="1878" spans="1:13" x14ac:dyDescent="0.2">
      <c r="A1878" s="12" t="s">
        <v>190</v>
      </c>
      <c r="B1878" s="21" t="s">
        <v>191</v>
      </c>
      <c r="C1878" s="29" t="s">
        <v>51</v>
      </c>
      <c r="D1878" s="30" t="s">
        <v>52</v>
      </c>
      <c r="E1878" s="28">
        <v>3331</v>
      </c>
      <c r="F1878" s="18">
        <v>79.47</v>
      </c>
      <c r="G1878" s="18">
        <v>79.09</v>
      </c>
      <c r="H1878" s="98">
        <v>0</v>
      </c>
      <c r="I1878" s="18">
        <f t="shared" si="90"/>
        <v>79.09</v>
      </c>
      <c r="J1878" s="18">
        <f t="shared" si="91"/>
        <v>-0.37999999999999545</v>
      </c>
      <c r="K1878" s="96">
        <v>474</v>
      </c>
      <c r="L1878" s="18">
        <f t="shared" si="92"/>
        <v>-180.11999999999784</v>
      </c>
    </row>
    <row r="1879" spans="1:13" x14ac:dyDescent="0.2">
      <c r="A1879" s="12" t="s">
        <v>275</v>
      </c>
      <c r="B1879" s="12" t="s">
        <v>276</v>
      </c>
      <c r="C1879" s="26" t="s">
        <v>21</v>
      </c>
      <c r="D1879" s="27" t="s">
        <v>22</v>
      </c>
      <c r="E1879" s="28">
        <v>3301</v>
      </c>
      <c r="F1879" s="18">
        <v>93.300000000000011</v>
      </c>
      <c r="G1879" s="18">
        <v>92.944067693012954</v>
      </c>
      <c r="H1879" s="98">
        <v>0.14809426150214836</v>
      </c>
      <c r="I1879" s="18">
        <f t="shared" si="90"/>
        <v>93.092161954515106</v>
      </c>
      <c r="J1879" s="18">
        <f t="shared" si="91"/>
        <v>-0.20783804548490536</v>
      </c>
      <c r="K1879" s="96">
        <v>0</v>
      </c>
      <c r="L1879" s="18">
        <f t="shared" si="92"/>
        <v>0</v>
      </c>
      <c r="M1879" s="40">
        <v>-3891.3517256138775</v>
      </c>
    </row>
    <row r="1880" spans="1:13" x14ac:dyDescent="0.2">
      <c r="A1880" s="12" t="s">
        <v>275</v>
      </c>
      <c r="B1880" s="12" t="s">
        <v>276</v>
      </c>
      <c r="C1880" s="26" t="s">
        <v>23</v>
      </c>
      <c r="D1880" s="27" t="s">
        <v>24</v>
      </c>
      <c r="E1880" s="28">
        <v>3303</v>
      </c>
      <c r="F1880" s="18">
        <v>101.29</v>
      </c>
      <c r="G1880" s="18">
        <v>100.93406769301295</v>
      </c>
      <c r="H1880" s="98">
        <v>0.14809426150214836</v>
      </c>
      <c r="I1880" s="18">
        <f t="shared" si="90"/>
        <v>101.0821619545151</v>
      </c>
      <c r="J1880" s="18">
        <f t="shared" si="91"/>
        <v>-0.20783804548490536</v>
      </c>
      <c r="K1880" s="96">
        <v>0</v>
      </c>
      <c r="L1880" s="18">
        <f t="shared" si="92"/>
        <v>0</v>
      </c>
    </row>
    <row r="1881" spans="1:13" x14ac:dyDescent="0.2">
      <c r="A1881" s="12" t="s">
        <v>275</v>
      </c>
      <c r="B1881" s="12" t="s">
        <v>276</v>
      </c>
      <c r="C1881" s="26" t="s">
        <v>25</v>
      </c>
      <c r="D1881" s="27" t="s">
        <v>26</v>
      </c>
      <c r="E1881" s="28">
        <v>3305</v>
      </c>
      <c r="F1881" s="18">
        <v>91.29</v>
      </c>
      <c r="G1881" s="18">
        <v>90.934067693012949</v>
      </c>
      <c r="H1881" s="98">
        <v>0.14809426150214836</v>
      </c>
      <c r="I1881" s="18">
        <f t="shared" si="90"/>
        <v>91.082161954515101</v>
      </c>
      <c r="J1881" s="18">
        <f t="shared" si="91"/>
        <v>-0.20783804548490536</v>
      </c>
      <c r="K1881" s="96">
        <v>0</v>
      </c>
      <c r="L1881" s="18">
        <f t="shared" si="92"/>
        <v>0</v>
      </c>
    </row>
    <row r="1882" spans="1:13" x14ac:dyDescent="0.2">
      <c r="A1882" s="12" t="s">
        <v>275</v>
      </c>
      <c r="B1882" s="12" t="s">
        <v>276</v>
      </c>
      <c r="C1882" s="26" t="s">
        <v>27</v>
      </c>
      <c r="D1882" s="27" t="s">
        <v>28</v>
      </c>
      <c r="E1882" s="28">
        <v>3307</v>
      </c>
      <c r="F1882" s="18">
        <v>99.980000000000018</v>
      </c>
      <c r="G1882" s="18">
        <v>99.624067693012961</v>
      </c>
      <c r="H1882" s="98">
        <v>0.14809426150214836</v>
      </c>
      <c r="I1882" s="18">
        <f t="shared" si="90"/>
        <v>99.772161954515113</v>
      </c>
      <c r="J1882" s="18">
        <f t="shared" si="91"/>
        <v>-0.20783804548490536</v>
      </c>
      <c r="K1882" s="96">
        <v>0</v>
      </c>
      <c r="L1882" s="18">
        <f t="shared" si="92"/>
        <v>0</v>
      </c>
    </row>
    <row r="1883" spans="1:13" x14ac:dyDescent="0.2">
      <c r="A1883" s="12" t="s">
        <v>275</v>
      </c>
      <c r="B1883" s="12" t="s">
        <v>276</v>
      </c>
      <c r="C1883" s="26" t="s">
        <v>29</v>
      </c>
      <c r="D1883" s="27" t="s">
        <v>30</v>
      </c>
      <c r="E1883" s="28">
        <v>3309</v>
      </c>
      <c r="F1883" s="18">
        <v>61.97</v>
      </c>
      <c r="G1883" s="18">
        <v>61.614067693012949</v>
      </c>
      <c r="H1883" s="98">
        <v>0.14809426150214836</v>
      </c>
      <c r="I1883" s="18">
        <f t="shared" si="90"/>
        <v>61.762161954515101</v>
      </c>
      <c r="J1883" s="18">
        <f t="shared" si="91"/>
        <v>-0.20783804548489826</v>
      </c>
      <c r="K1883" s="96">
        <v>863</v>
      </c>
      <c r="L1883" s="18">
        <f t="shared" si="92"/>
        <v>-179.36423325346721</v>
      </c>
    </row>
    <row r="1884" spans="1:13" x14ac:dyDescent="0.2">
      <c r="A1884" s="12" t="s">
        <v>275</v>
      </c>
      <c r="B1884" s="12" t="s">
        <v>276</v>
      </c>
      <c r="C1884" s="26" t="s">
        <v>31</v>
      </c>
      <c r="D1884" s="27" t="s">
        <v>32</v>
      </c>
      <c r="E1884" s="28">
        <v>3311</v>
      </c>
      <c r="F1884" s="18">
        <v>79.170000000000016</v>
      </c>
      <c r="G1884" s="18">
        <v>78.814067693012959</v>
      </c>
      <c r="H1884" s="98">
        <v>0.14809426150214836</v>
      </c>
      <c r="I1884" s="18">
        <f t="shared" si="90"/>
        <v>78.962161954515111</v>
      </c>
      <c r="J1884" s="18">
        <f t="shared" si="91"/>
        <v>-0.20783804548490536</v>
      </c>
      <c r="K1884" s="96">
        <v>875</v>
      </c>
      <c r="L1884" s="18">
        <f t="shared" si="92"/>
        <v>-181.85828979929221</v>
      </c>
    </row>
    <row r="1885" spans="1:13" x14ac:dyDescent="0.2">
      <c r="A1885" s="12" t="s">
        <v>275</v>
      </c>
      <c r="B1885" s="12" t="s">
        <v>276</v>
      </c>
      <c r="C1885" s="26" t="s">
        <v>33</v>
      </c>
      <c r="D1885" s="27" t="s">
        <v>34</v>
      </c>
      <c r="E1885" s="28">
        <v>3313</v>
      </c>
      <c r="F1885" s="18">
        <v>84.15</v>
      </c>
      <c r="G1885" s="18">
        <v>83.794067693012948</v>
      </c>
      <c r="H1885" s="98">
        <v>0.14809426150214836</v>
      </c>
      <c r="I1885" s="18">
        <f t="shared" si="90"/>
        <v>83.9421619545151</v>
      </c>
      <c r="J1885" s="18">
        <f t="shared" si="91"/>
        <v>-0.20783804548490536</v>
      </c>
      <c r="K1885" s="96">
        <v>135</v>
      </c>
      <c r="L1885" s="18">
        <f t="shared" si="92"/>
        <v>-28.058136140462224</v>
      </c>
    </row>
    <row r="1886" spans="1:13" x14ac:dyDescent="0.2">
      <c r="A1886" s="12" t="s">
        <v>275</v>
      </c>
      <c r="B1886" s="12" t="s">
        <v>276</v>
      </c>
      <c r="C1886" s="26" t="s">
        <v>35</v>
      </c>
      <c r="D1886" s="27" t="s">
        <v>36</v>
      </c>
      <c r="E1886" s="28">
        <v>3315</v>
      </c>
      <c r="F1886" s="18">
        <v>95.88000000000001</v>
      </c>
      <c r="G1886" s="18">
        <v>95.524067693012952</v>
      </c>
      <c r="H1886" s="98">
        <v>0.14809426150214836</v>
      </c>
      <c r="I1886" s="18">
        <f t="shared" si="90"/>
        <v>95.672161954515104</v>
      </c>
      <c r="J1886" s="18">
        <f t="shared" si="91"/>
        <v>-0.20783804548490536</v>
      </c>
      <c r="K1886" s="96">
        <v>0</v>
      </c>
      <c r="L1886" s="18">
        <f t="shared" si="92"/>
        <v>0</v>
      </c>
    </row>
    <row r="1887" spans="1:13" x14ac:dyDescent="0.2">
      <c r="A1887" s="12" t="s">
        <v>275</v>
      </c>
      <c r="B1887" s="12" t="s">
        <v>276</v>
      </c>
      <c r="C1887" s="26" t="s">
        <v>37</v>
      </c>
      <c r="D1887" s="27" t="s">
        <v>38</v>
      </c>
      <c r="E1887" s="28">
        <v>3317</v>
      </c>
      <c r="F1887" s="18">
        <v>61.48</v>
      </c>
      <c r="G1887" s="18">
        <v>61.124067693012947</v>
      </c>
      <c r="H1887" s="98">
        <v>0.14809426150214836</v>
      </c>
      <c r="I1887" s="18">
        <f t="shared" si="90"/>
        <v>61.272161954515099</v>
      </c>
      <c r="J1887" s="18">
        <f t="shared" si="91"/>
        <v>-0.20783804548489826</v>
      </c>
      <c r="K1887" s="96">
        <v>0</v>
      </c>
      <c r="L1887" s="18">
        <f t="shared" si="92"/>
        <v>0</v>
      </c>
    </row>
    <row r="1888" spans="1:13" x14ac:dyDescent="0.2">
      <c r="A1888" s="12" t="s">
        <v>275</v>
      </c>
      <c r="B1888" s="12" t="s">
        <v>276</v>
      </c>
      <c r="C1888" s="26" t="s">
        <v>39</v>
      </c>
      <c r="D1888" s="27" t="s">
        <v>40</v>
      </c>
      <c r="E1888" s="28">
        <v>3319</v>
      </c>
      <c r="F1888" s="18">
        <v>73.610000000000014</v>
      </c>
      <c r="G1888" s="18">
        <v>73.254067693012956</v>
      </c>
      <c r="H1888" s="98">
        <v>0.14809426150214836</v>
      </c>
      <c r="I1888" s="18">
        <f t="shared" si="90"/>
        <v>73.402161954515108</v>
      </c>
      <c r="J1888" s="18">
        <f t="shared" si="91"/>
        <v>-0.20783804548490536</v>
      </c>
      <c r="K1888" s="96">
        <v>6673</v>
      </c>
      <c r="L1888" s="18">
        <f t="shared" si="92"/>
        <v>-1386.9032775207736</v>
      </c>
    </row>
    <row r="1889" spans="1:13" x14ac:dyDescent="0.2">
      <c r="A1889" s="12" t="s">
        <v>275</v>
      </c>
      <c r="B1889" s="12" t="s">
        <v>276</v>
      </c>
      <c r="C1889" s="26" t="s">
        <v>41</v>
      </c>
      <c r="D1889" s="27" t="s">
        <v>42</v>
      </c>
      <c r="E1889" s="28">
        <v>3321</v>
      </c>
      <c r="F1889" s="18">
        <v>81.620000000000019</v>
      </c>
      <c r="G1889" s="18">
        <v>81.264067693012962</v>
      </c>
      <c r="H1889" s="98">
        <v>0.14809426150214836</v>
      </c>
      <c r="I1889" s="18">
        <f t="shared" si="90"/>
        <v>81.412161954515113</v>
      </c>
      <c r="J1889" s="18">
        <f t="shared" si="91"/>
        <v>-0.20783804548490536</v>
      </c>
      <c r="K1889" s="96">
        <v>3107</v>
      </c>
      <c r="L1889" s="18">
        <f t="shared" si="92"/>
        <v>-645.75280732160093</v>
      </c>
    </row>
    <row r="1890" spans="1:13" x14ac:dyDescent="0.2">
      <c r="A1890" s="12" t="s">
        <v>275</v>
      </c>
      <c r="B1890" s="12" t="s">
        <v>276</v>
      </c>
      <c r="C1890" s="26" t="s">
        <v>43</v>
      </c>
      <c r="D1890" s="27" t="s">
        <v>44</v>
      </c>
      <c r="E1890" s="28">
        <v>3323</v>
      </c>
      <c r="F1890" s="18">
        <v>52.629999999999995</v>
      </c>
      <c r="G1890" s="18">
        <v>52.274067693012945</v>
      </c>
      <c r="H1890" s="98">
        <v>0.14809426150214836</v>
      </c>
      <c r="I1890" s="18">
        <f t="shared" si="90"/>
        <v>52.422161954515097</v>
      </c>
      <c r="J1890" s="18">
        <f t="shared" si="91"/>
        <v>-0.20783804548489826</v>
      </c>
      <c r="K1890" s="96">
        <v>0</v>
      </c>
      <c r="L1890" s="18">
        <f t="shared" si="92"/>
        <v>0</v>
      </c>
    </row>
    <row r="1891" spans="1:13" x14ac:dyDescent="0.2">
      <c r="A1891" s="12" t="s">
        <v>275</v>
      </c>
      <c r="B1891" s="12" t="s">
        <v>276</v>
      </c>
      <c r="C1891" s="26" t="s">
        <v>45</v>
      </c>
      <c r="D1891" s="27" t="s">
        <v>46</v>
      </c>
      <c r="E1891" s="28">
        <v>3325</v>
      </c>
      <c r="F1891" s="18">
        <v>66.500000000000014</v>
      </c>
      <c r="G1891" s="18">
        <v>66.144067693012957</v>
      </c>
      <c r="H1891" s="98">
        <v>0.14809426150214836</v>
      </c>
      <c r="I1891" s="18">
        <f t="shared" si="90"/>
        <v>66.292161954515109</v>
      </c>
      <c r="J1891" s="18">
        <f t="shared" si="91"/>
        <v>-0.20783804548490536</v>
      </c>
      <c r="K1891" s="96">
        <v>5168</v>
      </c>
      <c r="L1891" s="18">
        <f t="shared" si="92"/>
        <v>-1074.1070190659909</v>
      </c>
    </row>
    <row r="1892" spans="1:13" x14ac:dyDescent="0.2">
      <c r="A1892" s="12" t="s">
        <v>275</v>
      </c>
      <c r="B1892" s="12" t="s">
        <v>276</v>
      </c>
      <c r="C1892" s="26" t="s">
        <v>47</v>
      </c>
      <c r="D1892" s="27" t="s">
        <v>48</v>
      </c>
      <c r="E1892" s="28">
        <v>3327</v>
      </c>
      <c r="F1892" s="18">
        <v>73.610000000000014</v>
      </c>
      <c r="G1892" s="18">
        <v>73.254067693012956</v>
      </c>
      <c r="H1892" s="98">
        <v>0.14809426150214836</v>
      </c>
      <c r="I1892" s="18">
        <f t="shared" si="90"/>
        <v>73.402161954515108</v>
      </c>
      <c r="J1892" s="18">
        <f t="shared" si="91"/>
        <v>-0.20783804548490536</v>
      </c>
      <c r="K1892" s="96">
        <v>1297</v>
      </c>
      <c r="L1892" s="18">
        <f t="shared" si="92"/>
        <v>-269.56594499392224</v>
      </c>
    </row>
    <row r="1893" spans="1:13" x14ac:dyDescent="0.2">
      <c r="A1893" s="12" t="s">
        <v>275</v>
      </c>
      <c r="B1893" s="12" t="s">
        <v>276</v>
      </c>
      <c r="C1893" s="26" t="s">
        <v>49</v>
      </c>
      <c r="D1893" s="27" t="s">
        <v>50</v>
      </c>
      <c r="E1893" s="28">
        <v>3329</v>
      </c>
      <c r="F1893" s="18">
        <v>78.690000000000012</v>
      </c>
      <c r="G1893" s="18">
        <v>78.334067693012955</v>
      </c>
      <c r="H1893" s="98">
        <v>0.14809426150214836</v>
      </c>
      <c r="I1893" s="18">
        <f t="shared" si="90"/>
        <v>78.482161954515107</v>
      </c>
      <c r="J1893" s="18">
        <f t="shared" si="91"/>
        <v>-0.20783804548490536</v>
      </c>
      <c r="K1893" s="96">
        <v>395</v>
      </c>
      <c r="L1893" s="18">
        <f t="shared" si="92"/>
        <v>-82.096027966537619</v>
      </c>
    </row>
    <row r="1894" spans="1:13" x14ac:dyDescent="0.2">
      <c r="A1894" s="12" t="s">
        <v>275</v>
      </c>
      <c r="B1894" s="12" t="s">
        <v>276</v>
      </c>
      <c r="C1894" s="29" t="s">
        <v>51</v>
      </c>
      <c r="D1894" s="30" t="s">
        <v>52</v>
      </c>
      <c r="E1894" s="28">
        <v>3331</v>
      </c>
      <c r="F1894" s="18">
        <v>87.4</v>
      </c>
      <c r="G1894" s="18">
        <v>87.044067693012948</v>
      </c>
      <c r="H1894" s="98">
        <v>0.14809426150214836</v>
      </c>
      <c r="I1894" s="18">
        <f t="shared" si="90"/>
        <v>87.1921619545151</v>
      </c>
      <c r="J1894" s="18">
        <f t="shared" si="91"/>
        <v>-0.20783804548490536</v>
      </c>
      <c r="K1894" s="96">
        <v>210</v>
      </c>
      <c r="L1894" s="18">
        <f t="shared" si="92"/>
        <v>-43.645989551830127</v>
      </c>
    </row>
    <row r="1895" spans="1:13" x14ac:dyDescent="0.2">
      <c r="A1895" s="20" t="s">
        <v>119</v>
      </c>
      <c r="B1895" s="21" t="s">
        <v>120</v>
      </c>
      <c r="C1895" s="26" t="s">
        <v>21</v>
      </c>
      <c r="D1895" s="27" t="s">
        <v>22</v>
      </c>
      <c r="E1895" s="28">
        <v>3301</v>
      </c>
      <c r="F1895" s="18">
        <v>101.57000000000001</v>
      </c>
      <c r="G1895" s="18">
        <v>100.31569441973552</v>
      </c>
      <c r="H1895" s="98">
        <v>0.26527427111511898</v>
      </c>
      <c r="I1895" s="18">
        <f t="shared" ref="I1895:I1958" si="93">+G1895+H1895</f>
        <v>100.58096869085064</v>
      </c>
      <c r="J1895" s="18">
        <f t="shared" ref="J1895:J1958" si="94">+I1895-F1895</f>
        <v>-0.9890313091493681</v>
      </c>
      <c r="K1895" s="96">
        <v>0</v>
      </c>
      <c r="L1895" s="18">
        <f t="shared" ref="L1895:L1958" si="95">+J1895*K1895</f>
        <v>0</v>
      </c>
      <c r="M1895" s="40">
        <v>-20086.236857514519</v>
      </c>
    </row>
    <row r="1896" spans="1:13" x14ac:dyDescent="0.2">
      <c r="A1896" s="20" t="s">
        <v>119</v>
      </c>
      <c r="B1896" s="21" t="s">
        <v>120</v>
      </c>
      <c r="C1896" s="26" t="s">
        <v>23</v>
      </c>
      <c r="D1896" s="27" t="s">
        <v>24</v>
      </c>
      <c r="E1896" s="28">
        <v>3303</v>
      </c>
      <c r="F1896" s="18">
        <v>110.18</v>
      </c>
      <c r="G1896" s="18">
        <v>108.92569441973552</v>
      </c>
      <c r="H1896" s="98">
        <v>0.26527427111511898</v>
      </c>
      <c r="I1896" s="18">
        <f t="shared" si="93"/>
        <v>109.19096869085064</v>
      </c>
      <c r="J1896" s="18">
        <f t="shared" si="94"/>
        <v>-0.9890313091493681</v>
      </c>
      <c r="K1896" s="96">
        <v>0</v>
      </c>
      <c r="L1896" s="18">
        <f t="shared" si="95"/>
        <v>0</v>
      </c>
    </row>
    <row r="1897" spans="1:13" x14ac:dyDescent="0.2">
      <c r="A1897" s="20" t="s">
        <v>119</v>
      </c>
      <c r="B1897" s="21" t="s">
        <v>120</v>
      </c>
      <c r="C1897" s="26" t="s">
        <v>25</v>
      </c>
      <c r="D1897" s="27" t="s">
        <v>26</v>
      </c>
      <c r="E1897" s="28">
        <v>3305</v>
      </c>
      <c r="F1897" s="18">
        <v>99.190000000000012</v>
      </c>
      <c r="G1897" s="18">
        <v>97.935694419735526</v>
      </c>
      <c r="H1897" s="98">
        <v>0.26527427111511898</v>
      </c>
      <c r="I1897" s="18">
        <f t="shared" si="93"/>
        <v>98.200968690850644</v>
      </c>
      <c r="J1897" s="18">
        <f t="shared" si="94"/>
        <v>-0.9890313091493681</v>
      </c>
      <c r="K1897" s="96">
        <v>0</v>
      </c>
      <c r="L1897" s="18">
        <f t="shared" si="95"/>
        <v>0</v>
      </c>
    </row>
    <row r="1898" spans="1:13" x14ac:dyDescent="0.2">
      <c r="A1898" s="20" t="s">
        <v>119</v>
      </c>
      <c r="B1898" s="21" t="s">
        <v>120</v>
      </c>
      <c r="C1898" s="26" t="s">
        <v>27</v>
      </c>
      <c r="D1898" s="27" t="s">
        <v>28</v>
      </c>
      <c r="E1898" s="28">
        <v>3307</v>
      </c>
      <c r="F1898" s="18">
        <v>108.81</v>
      </c>
      <c r="G1898" s="18">
        <v>107.55569441973552</v>
      </c>
      <c r="H1898" s="98">
        <v>0.26527427111511898</v>
      </c>
      <c r="I1898" s="18">
        <f t="shared" si="93"/>
        <v>107.82096869085063</v>
      </c>
      <c r="J1898" s="18">
        <f t="shared" si="94"/>
        <v>-0.9890313091493681</v>
      </c>
      <c r="K1898" s="96">
        <v>0</v>
      </c>
      <c r="L1898" s="18">
        <f t="shared" si="95"/>
        <v>0</v>
      </c>
    </row>
    <row r="1899" spans="1:13" x14ac:dyDescent="0.2">
      <c r="A1899" s="20" t="s">
        <v>119</v>
      </c>
      <c r="B1899" s="21" t="s">
        <v>120</v>
      </c>
      <c r="C1899" s="26" t="s">
        <v>29</v>
      </c>
      <c r="D1899" s="27" t="s">
        <v>30</v>
      </c>
      <c r="E1899" s="28">
        <v>3309</v>
      </c>
      <c r="F1899" s="18">
        <v>67.09</v>
      </c>
      <c r="G1899" s="18">
        <v>65.835694419735518</v>
      </c>
      <c r="H1899" s="98">
        <v>0.26527427111511898</v>
      </c>
      <c r="I1899" s="18">
        <f t="shared" si="93"/>
        <v>66.100968690850635</v>
      </c>
      <c r="J1899" s="18">
        <f t="shared" si="94"/>
        <v>-0.9890313091493681</v>
      </c>
      <c r="K1899" s="96">
        <v>2258</v>
      </c>
      <c r="L1899" s="18">
        <f t="shared" si="95"/>
        <v>-2233.2326960592732</v>
      </c>
    </row>
    <row r="1900" spans="1:13" x14ac:dyDescent="0.2">
      <c r="A1900" s="20" t="s">
        <v>119</v>
      </c>
      <c r="B1900" s="21" t="s">
        <v>120</v>
      </c>
      <c r="C1900" s="26" t="s">
        <v>31</v>
      </c>
      <c r="D1900" s="27" t="s">
        <v>32</v>
      </c>
      <c r="E1900" s="28">
        <v>3311</v>
      </c>
      <c r="F1900" s="18">
        <v>85.89</v>
      </c>
      <c r="G1900" s="18">
        <v>84.635694419735515</v>
      </c>
      <c r="H1900" s="98">
        <v>0.26527427111511898</v>
      </c>
      <c r="I1900" s="18">
        <f t="shared" si="93"/>
        <v>84.900968690850632</v>
      </c>
      <c r="J1900" s="18">
        <f t="shared" si="94"/>
        <v>-0.9890313091493681</v>
      </c>
      <c r="K1900" s="96">
        <v>0</v>
      </c>
      <c r="L1900" s="18">
        <f t="shared" si="95"/>
        <v>0</v>
      </c>
    </row>
    <row r="1901" spans="1:13" x14ac:dyDescent="0.2">
      <c r="A1901" s="20" t="s">
        <v>119</v>
      </c>
      <c r="B1901" s="21" t="s">
        <v>120</v>
      </c>
      <c r="C1901" s="26" t="s">
        <v>33</v>
      </c>
      <c r="D1901" s="27" t="s">
        <v>34</v>
      </c>
      <c r="E1901" s="28">
        <v>3313</v>
      </c>
      <c r="F1901" s="18">
        <v>91.42</v>
      </c>
      <c r="G1901" s="18">
        <v>90.165694419735516</v>
      </c>
      <c r="H1901" s="98">
        <v>0.26527427111511898</v>
      </c>
      <c r="I1901" s="18">
        <f t="shared" si="93"/>
        <v>90.430968690850634</v>
      </c>
      <c r="J1901" s="18">
        <f t="shared" si="94"/>
        <v>-0.9890313091493681</v>
      </c>
      <c r="K1901" s="96">
        <v>0</v>
      </c>
      <c r="L1901" s="18">
        <f t="shared" si="95"/>
        <v>0</v>
      </c>
    </row>
    <row r="1902" spans="1:13" x14ac:dyDescent="0.2">
      <c r="A1902" s="20" t="s">
        <v>119</v>
      </c>
      <c r="B1902" s="21" t="s">
        <v>120</v>
      </c>
      <c r="C1902" s="26" t="s">
        <v>35</v>
      </c>
      <c r="D1902" s="27" t="s">
        <v>36</v>
      </c>
      <c r="E1902" s="28">
        <v>3315</v>
      </c>
      <c r="F1902" s="18">
        <v>104.24000000000001</v>
      </c>
      <c r="G1902" s="18">
        <v>102.98569441973552</v>
      </c>
      <c r="H1902" s="98">
        <v>0.26527427111511898</v>
      </c>
      <c r="I1902" s="18">
        <f t="shared" si="93"/>
        <v>103.25096869085064</v>
      </c>
      <c r="J1902" s="18">
        <f t="shared" si="94"/>
        <v>-0.9890313091493681</v>
      </c>
      <c r="K1902" s="96">
        <v>0</v>
      </c>
      <c r="L1902" s="18">
        <f t="shared" si="95"/>
        <v>0</v>
      </c>
    </row>
    <row r="1903" spans="1:13" x14ac:dyDescent="0.2">
      <c r="A1903" s="20" t="s">
        <v>119</v>
      </c>
      <c r="B1903" s="21" t="s">
        <v>120</v>
      </c>
      <c r="C1903" s="26" t="s">
        <v>37</v>
      </c>
      <c r="D1903" s="27" t="s">
        <v>38</v>
      </c>
      <c r="E1903" s="28">
        <v>3317</v>
      </c>
      <c r="F1903" s="18">
        <v>66.600000000000009</v>
      </c>
      <c r="G1903" s="18">
        <v>65.345694419735523</v>
      </c>
      <c r="H1903" s="98">
        <v>0.26527427111511898</v>
      </c>
      <c r="I1903" s="18">
        <f t="shared" si="93"/>
        <v>65.61096869085064</v>
      </c>
      <c r="J1903" s="18">
        <f t="shared" si="94"/>
        <v>-0.9890313091493681</v>
      </c>
      <c r="K1903" s="96">
        <v>206</v>
      </c>
      <c r="L1903" s="18">
        <f t="shared" si="95"/>
        <v>-203.74044968476983</v>
      </c>
    </row>
    <row r="1904" spans="1:13" x14ac:dyDescent="0.2">
      <c r="A1904" s="20" t="s">
        <v>119</v>
      </c>
      <c r="B1904" s="21" t="s">
        <v>120</v>
      </c>
      <c r="C1904" s="26" t="s">
        <v>39</v>
      </c>
      <c r="D1904" s="27" t="s">
        <v>40</v>
      </c>
      <c r="E1904" s="28">
        <v>3319</v>
      </c>
      <c r="F1904" s="18">
        <v>79.850000000000009</v>
      </c>
      <c r="G1904" s="18">
        <v>78.595694419735523</v>
      </c>
      <c r="H1904" s="98">
        <v>0.26527427111511898</v>
      </c>
      <c r="I1904" s="18">
        <f t="shared" si="93"/>
        <v>78.86096869085064</v>
      </c>
      <c r="J1904" s="18">
        <f t="shared" si="94"/>
        <v>-0.9890313091493681</v>
      </c>
      <c r="K1904" s="96">
        <v>1531</v>
      </c>
      <c r="L1904" s="18">
        <f t="shared" si="95"/>
        <v>-1514.2069343076826</v>
      </c>
    </row>
    <row r="1905" spans="1:13" x14ac:dyDescent="0.2">
      <c r="A1905" s="20" t="s">
        <v>119</v>
      </c>
      <c r="B1905" s="21" t="s">
        <v>120</v>
      </c>
      <c r="C1905" s="26" t="s">
        <v>41</v>
      </c>
      <c r="D1905" s="27" t="s">
        <v>42</v>
      </c>
      <c r="E1905" s="28">
        <v>3321</v>
      </c>
      <c r="F1905" s="18">
        <v>88.54</v>
      </c>
      <c r="G1905" s="18">
        <v>87.28569441973552</v>
      </c>
      <c r="H1905" s="98">
        <v>0.26527427111511898</v>
      </c>
      <c r="I1905" s="18">
        <f t="shared" si="93"/>
        <v>87.550968690850638</v>
      </c>
      <c r="J1905" s="18">
        <f t="shared" si="94"/>
        <v>-0.9890313091493681</v>
      </c>
      <c r="K1905" s="96">
        <v>163</v>
      </c>
      <c r="L1905" s="18">
        <f t="shared" si="95"/>
        <v>-161.212103391347</v>
      </c>
    </row>
    <row r="1906" spans="1:13" x14ac:dyDescent="0.2">
      <c r="A1906" s="20" t="s">
        <v>119</v>
      </c>
      <c r="B1906" s="21" t="s">
        <v>120</v>
      </c>
      <c r="C1906" s="26" t="s">
        <v>43</v>
      </c>
      <c r="D1906" s="27" t="s">
        <v>44</v>
      </c>
      <c r="E1906" s="28">
        <v>3323</v>
      </c>
      <c r="F1906" s="18">
        <v>56.69</v>
      </c>
      <c r="G1906" s="18">
        <v>55.435694419735512</v>
      </c>
      <c r="H1906" s="98">
        <v>0.26527427111511898</v>
      </c>
      <c r="I1906" s="18">
        <f t="shared" si="93"/>
        <v>55.70096869085063</v>
      </c>
      <c r="J1906" s="18">
        <f t="shared" si="94"/>
        <v>-0.9890313091493681</v>
      </c>
      <c r="K1906" s="96">
        <v>1671</v>
      </c>
      <c r="L1906" s="18">
        <f t="shared" si="95"/>
        <v>-1652.6713175885941</v>
      </c>
    </row>
    <row r="1907" spans="1:13" x14ac:dyDescent="0.2">
      <c r="A1907" s="20" t="s">
        <v>119</v>
      </c>
      <c r="B1907" s="21" t="s">
        <v>120</v>
      </c>
      <c r="C1907" s="26" t="s">
        <v>45</v>
      </c>
      <c r="D1907" s="27" t="s">
        <v>46</v>
      </c>
      <c r="E1907" s="28">
        <v>3325</v>
      </c>
      <c r="F1907" s="18">
        <v>72.040000000000006</v>
      </c>
      <c r="G1907" s="18">
        <v>70.78569441973552</v>
      </c>
      <c r="H1907" s="98">
        <v>0.26527427111511898</v>
      </c>
      <c r="I1907" s="18">
        <f t="shared" si="93"/>
        <v>71.050968690850638</v>
      </c>
      <c r="J1907" s="18">
        <f t="shared" si="94"/>
        <v>-0.9890313091493681</v>
      </c>
      <c r="K1907" s="96">
        <v>13655</v>
      </c>
      <c r="L1907" s="18">
        <f t="shared" si="95"/>
        <v>-13505.222526434622</v>
      </c>
    </row>
    <row r="1908" spans="1:13" x14ac:dyDescent="0.2">
      <c r="A1908" s="20" t="s">
        <v>119</v>
      </c>
      <c r="B1908" s="21" t="s">
        <v>120</v>
      </c>
      <c r="C1908" s="26" t="s">
        <v>47</v>
      </c>
      <c r="D1908" s="27" t="s">
        <v>48</v>
      </c>
      <c r="E1908" s="28">
        <v>3327</v>
      </c>
      <c r="F1908" s="18">
        <v>79.850000000000009</v>
      </c>
      <c r="G1908" s="18">
        <v>78.595694419735523</v>
      </c>
      <c r="H1908" s="98">
        <v>0.26527427111511898</v>
      </c>
      <c r="I1908" s="18">
        <f t="shared" si="93"/>
        <v>78.86096869085064</v>
      </c>
      <c r="J1908" s="18">
        <f t="shared" si="94"/>
        <v>-0.9890313091493681</v>
      </c>
      <c r="K1908" s="96">
        <v>825</v>
      </c>
      <c r="L1908" s="18">
        <f t="shared" si="95"/>
        <v>-815.95083004822868</v>
      </c>
    </row>
    <row r="1909" spans="1:13" x14ac:dyDescent="0.2">
      <c r="A1909" s="20" t="s">
        <v>119</v>
      </c>
      <c r="B1909" s="21" t="s">
        <v>120</v>
      </c>
      <c r="C1909" s="26" t="s">
        <v>49</v>
      </c>
      <c r="D1909" s="27" t="s">
        <v>50</v>
      </c>
      <c r="E1909" s="28">
        <v>3329</v>
      </c>
      <c r="F1909" s="18">
        <v>85.39</v>
      </c>
      <c r="G1909" s="18">
        <v>84.135694419735515</v>
      </c>
      <c r="H1909" s="98">
        <v>0.26527427111511898</v>
      </c>
      <c r="I1909" s="18">
        <f t="shared" si="93"/>
        <v>84.400968690850632</v>
      </c>
      <c r="J1909" s="18">
        <f t="shared" si="94"/>
        <v>-0.9890313091493681</v>
      </c>
      <c r="K1909" s="96">
        <v>0</v>
      </c>
      <c r="L1909" s="18">
        <f t="shared" si="95"/>
        <v>0</v>
      </c>
    </row>
    <row r="1910" spans="1:13" x14ac:dyDescent="0.2">
      <c r="A1910" s="20" t="s">
        <v>119</v>
      </c>
      <c r="B1910" s="21" t="s">
        <v>120</v>
      </c>
      <c r="C1910" s="29" t="s">
        <v>51</v>
      </c>
      <c r="D1910" s="30" t="s">
        <v>52</v>
      </c>
      <c r="E1910" s="28">
        <v>3331</v>
      </c>
      <c r="F1910" s="18">
        <v>94.76</v>
      </c>
      <c r="G1910" s="18">
        <v>93.505694419735519</v>
      </c>
      <c r="H1910" s="98">
        <v>0.26527427111511898</v>
      </c>
      <c r="I1910" s="18">
        <f t="shared" si="93"/>
        <v>93.770968690850637</v>
      </c>
      <c r="J1910" s="18">
        <f t="shared" si="94"/>
        <v>-0.9890313091493681</v>
      </c>
      <c r="K1910" s="96">
        <v>0</v>
      </c>
      <c r="L1910" s="18">
        <f t="shared" si="95"/>
        <v>0</v>
      </c>
    </row>
    <row r="1911" spans="1:13" x14ac:dyDescent="0.2">
      <c r="A1911" s="20" t="s">
        <v>133</v>
      </c>
      <c r="B1911" s="21" t="s">
        <v>134</v>
      </c>
      <c r="C1911" s="26" t="s">
        <v>21</v>
      </c>
      <c r="D1911" s="27" t="s">
        <v>22</v>
      </c>
      <c r="E1911" s="28">
        <v>3301</v>
      </c>
      <c r="F1911" s="18">
        <v>91.98</v>
      </c>
      <c r="G1911" s="18">
        <v>91.45</v>
      </c>
      <c r="H1911" s="98">
        <v>0</v>
      </c>
      <c r="I1911" s="18">
        <f t="shared" si="93"/>
        <v>91.45</v>
      </c>
      <c r="J1911" s="18">
        <f t="shared" si="94"/>
        <v>-0.53000000000000114</v>
      </c>
      <c r="K1911" s="96">
        <v>0</v>
      </c>
      <c r="L1911" s="18">
        <f t="shared" si="95"/>
        <v>0</v>
      </c>
      <c r="M1911" s="40">
        <v>-7146.520000000015</v>
      </c>
    </row>
    <row r="1912" spans="1:13" x14ac:dyDescent="0.2">
      <c r="A1912" s="20" t="s">
        <v>133</v>
      </c>
      <c r="B1912" s="21" t="s">
        <v>134</v>
      </c>
      <c r="C1912" s="26" t="s">
        <v>23</v>
      </c>
      <c r="D1912" s="27" t="s">
        <v>24</v>
      </c>
      <c r="E1912" s="28">
        <v>3303</v>
      </c>
      <c r="F1912" s="18">
        <v>99.79</v>
      </c>
      <c r="G1912" s="18">
        <v>99.26</v>
      </c>
      <c r="H1912" s="98">
        <v>0</v>
      </c>
      <c r="I1912" s="18">
        <f t="shared" si="93"/>
        <v>99.26</v>
      </c>
      <c r="J1912" s="18">
        <f t="shared" si="94"/>
        <v>-0.53000000000000114</v>
      </c>
      <c r="K1912" s="96">
        <v>0</v>
      </c>
      <c r="L1912" s="18">
        <f t="shared" si="95"/>
        <v>0</v>
      </c>
    </row>
    <row r="1913" spans="1:13" x14ac:dyDescent="0.2">
      <c r="A1913" s="20" t="s">
        <v>133</v>
      </c>
      <c r="B1913" s="21" t="s">
        <v>134</v>
      </c>
      <c r="C1913" s="26" t="s">
        <v>25</v>
      </c>
      <c r="D1913" s="27" t="s">
        <v>26</v>
      </c>
      <c r="E1913" s="28">
        <v>3305</v>
      </c>
      <c r="F1913" s="18">
        <v>89.88</v>
      </c>
      <c r="G1913" s="18">
        <v>89.35</v>
      </c>
      <c r="H1913" s="98">
        <v>0</v>
      </c>
      <c r="I1913" s="18">
        <f t="shared" si="93"/>
        <v>89.35</v>
      </c>
      <c r="J1913" s="18">
        <f t="shared" si="94"/>
        <v>-0.53000000000000114</v>
      </c>
      <c r="K1913" s="96">
        <v>0</v>
      </c>
      <c r="L1913" s="18">
        <f t="shared" si="95"/>
        <v>0</v>
      </c>
    </row>
    <row r="1914" spans="1:13" x14ac:dyDescent="0.2">
      <c r="A1914" s="20" t="s">
        <v>133</v>
      </c>
      <c r="B1914" s="21" t="s">
        <v>134</v>
      </c>
      <c r="C1914" s="26" t="s">
        <v>27</v>
      </c>
      <c r="D1914" s="27" t="s">
        <v>28</v>
      </c>
      <c r="E1914" s="28">
        <v>3307</v>
      </c>
      <c r="F1914" s="18">
        <v>98.48</v>
      </c>
      <c r="G1914" s="18">
        <v>97.95</v>
      </c>
      <c r="H1914" s="98">
        <v>0</v>
      </c>
      <c r="I1914" s="18">
        <f t="shared" si="93"/>
        <v>97.95</v>
      </c>
      <c r="J1914" s="18">
        <f t="shared" si="94"/>
        <v>-0.53000000000000114</v>
      </c>
      <c r="K1914" s="96">
        <v>0</v>
      </c>
      <c r="L1914" s="18">
        <f t="shared" si="95"/>
        <v>0</v>
      </c>
    </row>
    <row r="1915" spans="1:13" x14ac:dyDescent="0.2">
      <c r="A1915" s="20" t="s">
        <v>133</v>
      </c>
      <c r="B1915" s="21" t="s">
        <v>134</v>
      </c>
      <c r="C1915" s="26" t="s">
        <v>29</v>
      </c>
      <c r="D1915" s="27" t="s">
        <v>30</v>
      </c>
      <c r="E1915" s="28">
        <v>3309</v>
      </c>
      <c r="F1915" s="18">
        <v>60.96</v>
      </c>
      <c r="G1915" s="18">
        <v>60.43</v>
      </c>
      <c r="H1915" s="98">
        <v>0</v>
      </c>
      <c r="I1915" s="18">
        <f t="shared" si="93"/>
        <v>60.43</v>
      </c>
      <c r="J1915" s="18">
        <f t="shared" si="94"/>
        <v>-0.53000000000000114</v>
      </c>
      <c r="K1915" s="96">
        <v>1582</v>
      </c>
      <c r="L1915" s="18">
        <f t="shared" si="95"/>
        <v>-838.46000000000186</v>
      </c>
    </row>
    <row r="1916" spans="1:13" x14ac:dyDescent="0.2">
      <c r="A1916" s="20" t="s">
        <v>133</v>
      </c>
      <c r="B1916" s="21" t="s">
        <v>134</v>
      </c>
      <c r="C1916" s="26" t="s">
        <v>31</v>
      </c>
      <c r="D1916" s="27" t="s">
        <v>32</v>
      </c>
      <c r="E1916" s="28">
        <v>3311</v>
      </c>
      <c r="F1916" s="18">
        <v>77.930000000000007</v>
      </c>
      <c r="G1916" s="18">
        <v>77.400000000000006</v>
      </c>
      <c r="H1916" s="98">
        <v>0</v>
      </c>
      <c r="I1916" s="18">
        <f t="shared" si="93"/>
        <v>77.400000000000006</v>
      </c>
      <c r="J1916" s="18">
        <f t="shared" si="94"/>
        <v>-0.53000000000000114</v>
      </c>
      <c r="K1916" s="96">
        <v>0</v>
      </c>
      <c r="L1916" s="18">
        <f t="shared" si="95"/>
        <v>0</v>
      </c>
    </row>
    <row r="1917" spans="1:13" x14ac:dyDescent="0.2">
      <c r="A1917" s="20" t="s">
        <v>133</v>
      </c>
      <c r="B1917" s="21" t="s">
        <v>134</v>
      </c>
      <c r="C1917" s="26" t="s">
        <v>33</v>
      </c>
      <c r="D1917" s="27" t="s">
        <v>34</v>
      </c>
      <c r="E1917" s="28">
        <v>3313</v>
      </c>
      <c r="F1917" s="18">
        <v>82.89</v>
      </c>
      <c r="G1917" s="18">
        <v>82.36</v>
      </c>
      <c r="H1917" s="98">
        <v>0</v>
      </c>
      <c r="I1917" s="18">
        <f t="shared" si="93"/>
        <v>82.36</v>
      </c>
      <c r="J1917" s="18">
        <f t="shared" si="94"/>
        <v>-0.53000000000000114</v>
      </c>
      <c r="K1917" s="96">
        <v>0</v>
      </c>
      <c r="L1917" s="18">
        <f t="shared" si="95"/>
        <v>0</v>
      </c>
    </row>
    <row r="1918" spans="1:13" x14ac:dyDescent="0.2">
      <c r="A1918" s="20" t="s">
        <v>133</v>
      </c>
      <c r="B1918" s="21" t="s">
        <v>134</v>
      </c>
      <c r="C1918" s="26" t="s">
        <v>35</v>
      </c>
      <c r="D1918" s="27" t="s">
        <v>36</v>
      </c>
      <c r="E1918" s="28">
        <v>3315</v>
      </c>
      <c r="F1918" s="18">
        <v>94.43</v>
      </c>
      <c r="G1918" s="18">
        <v>93.9</v>
      </c>
      <c r="H1918" s="98">
        <v>0</v>
      </c>
      <c r="I1918" s="18">
        <f t="shared" si="93"/>
        <v>93.9</v>
      </c>
      <c r="J1918" s="18">
        <f t="shared" si="94"/>
        <v>-0.53000000000000114</v>
      </c>
      <c r="K1918" s="96">
        <v>0</v>
      </c>
      <c r="L1918" s="18">
        <f t="shared" si="95"/>
        <v>0</v>
      </c>
    </row>
    <row r="1919" spans="1:13" x14ac:dyDescent="0.2">
      <c r="A1919" s="20" t="s">
        <v>133</v>
      </c>
      <c r="B1919" s="21" t="s">
        <v>134</v>
      </c>
      <c r="C1919" s="26" t="s">
        <v>37</v>
      </c>
      <c r="D1919" s="27" t="s">
        <v>38</v>
      </c>
      <c r="E1919" s="28">
        <v>3317</v>
      </c>
      <c r="F1919" s="18">
        <v>60.51</v>
      </c>
      <c r="G1919" s="18">
        <v>59.98</v>
      </c>
      <c r="H1919" s="98">
        <v>0</v>
      </c>
      <c r="I1919" s="18">
        <f t="shared" si="93"/>
        <v>59.98</v>
      </c>
      <c r="J1919" s="18">
        <f t="shared" si="94"/>
        <v>-0.53000000000000114</v>
      </c>
      <c r="K1919" s="96">
        <v>0</v>
      </c>
      <c r="L1919" s="18">
        <f t="shared" si="95"/>
        <v>0</v>
      </c>
    </row>
    <row r="1920" spans="1:13" x14ac:dyDescent="0.2">
      <c r="A1920" s="20" t="s">
        <v>133</v>
      </c>
      <c r="B1920" s="21" t="s">
        <v>134</v>
      </c>
      <c r="C1920" s="26" t="s">
        <v>39</v>
      </c>
      <c r="D1920" s="27" t="s">
        <v>40</v>
      </c>
      <c r="E1920" s="28">
        <v>3319</v>
      </c>
      <c r="F1920" s="18">
        <v>72.489999999999995</v>
      </c>
      <c r="G1920" s="18">
        <v>71.959999999999994</v>
      </c>
      <c r="H1920" s="98">
        <v>0</v>
      </c>
      <c r="I1920" s="18">
        <f t="shared" si="93"/>
        <v>71.959999999999994</v>
      </c>
      <c r="J1920" s="18">
        <f t="shared" si="94"/>
        <v>-0.53000000000000114</v>
      </c>
      <c r="K1920" s="96">
        <v>982</v>
      </c>
      <c r="L1920" s="18">
        <f t="shared" si="95"/>
        <v>-520.46000000000117</v>
      </c>
    </row>
    <row r="1921" spans="1:13" x14ac:dyDescent="0.2">
      <c r="A1921" s="20" t="s">
        <v>133</v>
      </c>
      <c r="B1921" s="21" t="s">
        <v>134</v>
      </c>
      <c r="C1921" s="26" t="s">
        <v>41</v>
      </c>
      <c r="D1921" s="27" t="s">
        <v>42</v>
      </c>
      <c r="E1921" s="28">
        <v>3321</v>
      </c>
      <c r="F1921" s="18">
        <v>80.34</v>
      </c>
      <c r="G1921" s="18">
        <v>79.81</v>
      </c>
      <c r="H1921" s="98">
        <v>0</v>
      </c>
      <c r="I1921" s="18">
        <f t="shared" si="93"/>
        <v>79.81</v>
      </c>
      <c r="J1921" s="18">
        <f t="shared" si="94"/>
        <v>-0.53000000000000114</v>
      </c>
      <c r="K1921" s="96">
        <v>0</v>
      </c>
      <c r="L1921" s="18">
        <f t="shared" si="95"/>
        <v>0</v>
      </c>
    </row>
    <row r="1922" spans="1:13" x14ac:dyDescent="0.2">
      <c r="A1922" s="20" t="s">
        <v>133</v>
      </c>
      <c r="B1922" s="21" t="s">
        <v>134</v>
      </c>
      <c r="C1922" s="26" t="s">
        <v>43</v>
      </c>
      <c r="D1922" s="27" t="s">
        <v>44</v>
      </c>
      <c r="E1922" s="28">
        <v>3323</v>
      </c>
      <c r="F1922" s="18">
        <v>51.65</v>
      </c>
      <c r="G1922" s="18">
        <v>51.12</v>
      </c>
      <c r="H1922" s="98">
        <v>0</v>
      </c>
      <c r="I1922" s="18">
        <f t="shared" si="93"/>
        <v>51.12</v>
      </c>
      <c r="J1922" s="18">
        <f t="shared" si="94"/>
        <v>-0.53000000000000114</v>
      </c>
      <c r="K1922" s="96">
        <v>242</v>
      </c>
      <c r="L1922" s="18">
        <f t="shared" si="95"/>
        <v>-128.26000000000028</v>
      </c>
    </row>
    <row r="1923" spans="1:13" x14ac:dyDescent="0.2">
      <c r="A1923" s="20" t="s">
        <v>133</v>
      </c>
      <c r="B1923" s="21" t="s">
        <v>134</v>
      </c>
      <c r="C1923" s="26" t="s">
        <v>45</v>
      </c>
      <c r="D1923" s="27" t="s">
        <v>46</v>
      </c>
      <c r="E1923" s="28">
        <v>3325</v>
      </c>
      <c r="F1923" s="18">
        <v>65.44</v>
      </c>
      <c r="G1923" s="18">
        <v>64.91</v>
      </c>
      <c r="H1923" s="98">
        <v>0</v>
      </c>
      <c r="I1923" s="18">
        <f t="shared" si="93"/>
        <v>64.91</v>
      </c>
      <c r="J1923" s="18">
        <f t="shared" si="94"/>
        <v>-0.53000000000000114</v>
      </c>
      <c r="K1923" s="96">
        <v>10564</v>
      </c>
      <c r="L1923" s="18">
        <f t="shared" si="95"/>
        <v>-5598.9200000000119</v>
      </c>
    </row>
    <row r="1924" spans="1:13" x14ac:dyDescent="0.2">
      <c r="A1924" s="20" t="s">
        <v>133</v>
      </c>
      <c r="B1924" s="21" t="s">
        <v>134</v>
      </c>
      <c r="C1924" s="26" t="s">
        <v>47</v>
      </c>
      <c r="D1924" s="27" t="s">
        <v>48</v>
      </c>
      <c r="E1924" s="28">
        <v>3327</v>
      </c>
      <c r="F1924" s="18">
        <v>72.489999999999995</v>
      </c>
      <c r="G1924" s="18">
        <v>71.959999999999994</v>
      </c>
      <c r="H1924" s="98">
        <v>0</v>
      </c>
      <c r="I1924" s="18">
        <f t="shared" si="93"/>
        <v>71.959999999999994</v>
      </c>
      <c r="J1924" s="18">
        <f t="shared" si="94"/>
        <v>-0.53000000000000114</v>
      </c>
      <c r="K1924" s="96">
        <v>114</v>
      </c>
      <c r="L1924" s="18">
        <f t="shared" si="95"/>
        <v>-60.42000000000013</v>
      </c>
    </row>
    <row r="1925" spans="1:13" x14ac:dyDescent="0.2">
      <c r="A1925" s="20" t="s">
        <v>133</v>
      </c>
      <c r="B1925" s="21" t="s">
        <v>134</v>
      </c>
      <c r="C1925" s="26" t="s">
        <v>49</v>
      </c>
      <c r="D1925" s="27" t="s">
        <v>50</v>
      </c>
      <c r="E1925" s="28">
        <v>3329</v>
      </c>
      <c r="F1925" s="18">
        <v>77.48</v>
      </c>
      <c r="G1925" s="18">
        <v>76.95</v>
      </c>
      <c r="H1925" s="98">
        <v>0</v>
      </c>
      <c r="I1925" s="18">
        <f t="shared" si="93"/>
        <v>76.95</v>
      </c>
      <c r="J1925" s="18">
        <f t="shared" si="94"/>
        <v>-0.53000000000000114</v>
      </c>
      <c r="K1925" s="96">
        <v>0</v>
      </c>
      <c r="L1925" s="18">
        <f t="shared" si="95"/>
        <v>0</v>
      </c>
    </row>
    <row r="1926" spans="1:13" x14ac:dyDescent="0.2">
      <c r="A1926" s="20" t="s">
        <v>133</v>
      </c>
      <c r="B1926" s="21" t="s">
        <v>134</v>
      </c>
      <c r="C1926" s="29" t="s">
        <v>51</v>
      </c>
      <c r="D1926" s="30" t="s">
        <v>52</v>
      </c>
      <c r="E1926" s="28">
        <v>3331</v>
      </c>
      <c r="F1926" s="18">
        <v>85.99</v>
      </c>
      <c r="G1926" s="18">
        <v>85.46</v>
      </c>
      <c r="H1926" s="98">
        <v>0</v>
      </c>
      <c r="I1926" s="18">
        <f t="shared" si="93"/>
        <v>85.46</v>
      </c>
      <c r="J1926" s="18">
        <f t="shared" si="94"/>
        <v>-0.53000000000000114</v>
      </c>
      <c r="K1926" s="96">
        <v>0</v>
      </c>
      <c r="L1926" s="18">
        <f t="shared" si="95"/>
        <v>0</v>
      </c>
    </row>
    <row r="1927" spans="1:13" x14ac:dyDescent="0.2">
      <c r="A1927" s="12" t="s">
        <v>159</v>
      </c>
      <c r="B1927" s="12" t="s">
        <v>160</v>
      </c>
      <c r="C1927" s="26" t="s">
        <v>21</v>
      </c>
      <c r="D1927" s="27" t="s">
        <v>22</v>
      </c>
      <c r="E1927" s="28">
        <v>3301</v>
      </c>
      <c r="F1927" s="18">
        <v>91.97999999999999</v>
      </c>
      <c r="G1927" s="18">
        <v>91.03</v>
      </c>
      <c r="H1927" s="98">
        <v>6.3319702676929601E-2</v>
      </c>
      <c r="I1927" s="18">
        <f t="shared" si="93"/>
        <v>91.093319702676936</v>
      </c>
      <c r="J1927" s="18">
        <f t="shared" si="94"/>
        <v>-0.88668029732305342</v>
      </c>
      <c r="K1927" s="96">
        <v>0</v>
      </c>
      <c r="L1927" s="18">
        <f t="shared" si="95"/>
        <v>0</v>
      </c>
      <c r="M1927" s="40">
        <v>0</v>
      </c>
    </row>
    <row r="1928" spans="1:13" x14ac:dyDescent="0.2">
      <c r="A1928" s="12" t="s">
        <v>159</v>
      </c>
      <c r="B1928" s="12" t="s">
        <v>160</v>
      </c>
      <c r="C1928" s="26" t="s">
        <v>23</v>
      </c>
      <c r="D1928" s="27" t="s">
        <v>24</v>
      </c>
      <c r="E1928" s="28">
        <v>3303</v>
      </c>
      <c r="F1928" s="18">
        <v>99.55</v>
      </c>
      <c r="G1928" s="18">
        <v>98.600000000000009</v>
      </c>
      <c r="H1928" s="98">
        <v>6.3319702676929601E-2</v>
      </c>
      <c r="I1928" s="18">
        <f t="shared" si="93"/>
        <v>98.663319702676944</v>
      </c>
      <c r="J1928" s="18">
        <f t="shared" si="94"/>
        <v>-0.88668029732305342</v>
      </c>
      <c r="K1928" s="96">
        <v>0</v>
      </c>
      <c r="L1928" s="18">
        <f t="shared" si="95"/>
        <v>0</v>
      </c>
    </row>
    <row r="1929" spans="1:13" x14ac:dyDescent="0.2">
      <c r="A1929" s="12" t="s">
        <v>159</v>
      </c>
      <c r="B1929" s="12" t="s">
        <v>160</v>
      </c>
      <c r="C1929" s="26" t="s">
        <v>25</v>
      </c>
      <c r="D1929" s="27" t="s">
        <v>26</v>
      </c>
      <c r="E1929" s="28">
        <v>3305</v>
      </c>
      <c r="F1929" s="18">
        <v>89.759999999999991</v>
      </c>
      <c r="G1929" s="18">
        <v>88.81</v>
      </c>
      <c r="H1929" s="98">
        <v>6.3319702676929601E-2</v>
      </c>
      <c r="I1929" s="18">
        <f t="shared" si="93"/>
        <v>88.873319702676937</v>
      </c>
      <c r="J1929" s="18">
        <f t="shared" si="94"/>
        <v>-0.88668029732305342</v>
      </c>
      <c r="K1929" s="96">
        <v>0</v>
      </c>
      <c r="L1929" s="18">
        <f t="shared" si="95"/>
        <v>0</v>
      </c>
    </row>
    <row r="1930" spans="1:13" x14ac:dyDescent="0.2">
      <c r="A1930" s="12" t="s">
        <v>159</v>
      </c>
      <c r="B1930" s="12" t="s">
        <v>160</v>
      </c>
      <c r="C1930" s="26" t="s">
        <v>27</v>
      </c>
      <c r="D1930" s="27" t="s">
        <v>28</v>
      </c>
      <c r="E1930" s="28">
        <v>3307</v>
      </c>
      <c r="F1930" s="18">
        <v>98.039999999999992</v>
      </c>
      <c r="G1930" s="18">
        <v>97.09</v>
      </c>
      <c r="H1930" s="98">
        <v>6.3319702676929601E-2</v>
      </c>
      <c r="I1930" s="18">
        <f t="shared" si="93"/>
        <v>97.153319702676939</v>
      </c>
      <c r="J1930" s="18">
        <f t="shared" si="94"/>
        <v>-0.88668029732305342</v>
      </c>
      <c r="K1930" s="96">
        <v>0</v>
      </c>
      <c r="L1930" s="18">
        <f t="shared" si="95"/>
        <v>0</v>
      </c>
    </row>
    <row r="1931" spans="1:13" x14ac:dyDescent="0.2">
      <c r="A1931" s="12" t="s">
        <v>159</v>
      </c>
      <c r="B1931" s="12" t="s">
        <v>160</v>
      </c>
      <c r="C1931" s="26" t="s">
        <v>29</v>
      </c>
      <c r="D1931" s="27" t="s">
        <v>30</v>
      </c>
      <c r="E1931" s="28">
        <v>3309</v>
      </c>
      <c r="F1931" s="18">
        <v>61.4</v>
      </c>
      <c r="G1931" s="18">
        <v>60.449999999999996</v>
      </c>
      <c r="H1931" s="98">
        <v>6.3319702676929601E-2</v>
      </c>
      <c r="I1931" s="18">
        <f t="shared" si="93"/>
        <v>60.513319702676924</v>
      </c>
      <c r="J1931" s="18">
        <f t="shared" si="94"/>
        <v>-0.88668029732307474</v>
      </c>
      <c r="K1931" s="96">
        <v>0</v>
      </c>
      <c r="L1931" s="18">
        <f t="shared" si="95"/>
        <v>0</v>
      </c>
    </row>
    <row r="1932" spans="1:13" x14ac:dyDescent="0.2">
      <c r="A1932" s="12" t="s">
        <v>159</v>
      </c>
      <c r="B1932" s="12" t="s">
        <v>160</v>
      </c>
      <c r="C1932" s="26" t="s">
        <v>31</v>
      </c>
      <c r="D1932" s="27" t="s">
        <v>32</v>
      </c>
      <c r="E1932" s="28">
        <v>3311</v>
      </c>
      <c r="F1932" s="18">
        <v>78.11</v>
      </c>
      <c r="G1932" s="18">
        <v>77.160000000000011</v>
      </c>
      <c r="H1932" s="98">
        <v>6.3319702676929601E-2</v>
      </c>
      <c r="I1932" s="18">
        <f t="shared" si="93"/>
        <v>77.223319702676946</v>
      </c>
      <c r="J1932" s="18">
        <f t="shared" si="94"/>
        <v>-0.88668029732305342</v>
      </c>
      <c r="K1932" s="96">
        <v>0</v>
      </c>
      <c r="L1932" s="18">
        <f t="shared" si="95"/>
        <v>0</v>
      </c>
    </row>
    <row r="1933" spans="1:13" x14ac:dyDescent="0.2">
      <c r="A1933" s="12" t="s">
        <v>159</v>
      </c>
      <c r="B1933" s="12" t="s">
        <v>160</v>
      </c>
      <c r="C1933" s="26" t="s">
        <v>33</v>
      </c>
      <c r="D1933" s="27" t="s">
        <v>34</v>
      </c>
      <c r="E1933" s="28">
        <v>3313</v>
      </c>
      <c r="F1933" s="18">
        <v>83.08</v>
      </c>
      <c r="G1933" s="18">
        <v>82.13000000000001</v>
      </c>
      <c r="H1933" s="98">
        <v>6.3319702676929601E-2</v>
      </c>
      <c r="I1933" s="18">
        <f t="shared" si="93"/>
        <v>82.193319702676945</v>
      </c>
      <c r="J1933" s="18">
        <f t="shared" si="94"/>
        <v>-0.88668029732305342</v>
      </c>
      <c r="K1933" s="96">
        <v>0</v>
      </c>
      <c r="L1933" s="18">
        <f t="shared" si="95"/>
        <v>0</v>
      </c>
    </row>
    <row r="1934" spans="1:13" x14ac:dyDescent="0.2">
      <c r="A1934" s="12" t="s">
        <v>159</v>
      </c>
      <c r="B1934" s="12" t="s">
        <v>160</v>
      </c>
      <c r="C1934" s="26" t="s">
        <v>35</v>
      </c>
      <c r="D1934" s="27" t="s">
        <v>36</v>
      </c>
      <c r="E1934" s="28">
        <v>3315</v>
      </c>
      <c r="F1934" s="18">
        <v>94.289999999999992</v>
      </c>
      <c r="G1934" s="18">
        <v>93.34</v>
      </c>
      <c r="H1934" s="98">
        <v>6.3319702676929601E-2</v>
      </c>
      <c r="I1934" s="18">
        <f t="shared" si="93"/>
        <v>93.403319702676939</v>
      </c>
      <c r="J1934" s="18">
        <f t="shared" si="94"/>
        <v>-0.88668029732305342</v>
      </c>
      <c r="K1934" s="96">
        <v>0</v>
      </c>
      <c r="L1934" s="18">
        <f t="shared" si="95"/>
        <v>0</v>
      </c>
    </row>
    <row r="1935" spans="1:13" x14ac:dyDescent="0.2">
      <c r="A1935" s="12" t="s">
        <v>159</v>
      </c>
      <c r="B1935" s="12" t="s">
        <v>160</v>
      </c>
      <c r="C1935" s="26" t="s">
        <v>37</v>
      </c>
      <c r="D1935" s="27" t="s">
        <v>38</v>
      </c>
      <c r="E1935" s="28">
        <v>3317</v>
      </c>
      <c r="F1935" s="18">
        <v>61.07</v>
      </c>
      <c r="G1935" s="18">
        <v>60.12</v>
      </c>
      <c r="H1935" s="98">
        <v>6.3319702676929601E-2</v>
      </c>
      <c r="I1935" s="18">
        <f t="shared" si="93"/>
        <v>60.183319702676926</v>
      </c>
      <c r="J1935" s="18">
        <f t="shared" si="94"/>
        <v>-0.88668029732307474</v>
      </c>
      <c r="K1935" s="96">
        <v>0</v>
      </c>
      <c r="L1935" s="18">
        <f t="shared" si="95"/>
        <v>0</v>
      </c>
    </row>
    <row r="1936" spans="1:13" x14ac:dyDescent="0.2">
      <c r="A1936" s="12" t="s">
        <v>159</v>
      </c>
      <c r="B1936" s="12" t="s">
        <v>160</v>
      </c>
      <c r="C1936" s="26" t="s">
        <v>39</v>
      </c>
      <c r="D1936" s="27" t="s">
        <v>40</v>
      </c>
      <c r="E1936" s="28">
        <v>3319</v>
      </c>
      <c r="F1936" s="18">
        <v>72.88</v>
      </c>
      <c r="G1936" s="18">
        <v>71.930000000000007</v>
      </c>
      <c r="H1936" s="98">
        <v>6.3319702676929601E-2</v>
      </c>
      <c r="I1936" s="18">
        <f t="shared" si="93"/>
        <v>71.993319702676942</v>
      </c>
      <c r="J1936" s="18">
        <f t="shared" si="94"/>
        <v>-0.88668029732305342</v>
      </c>
      <c r="K1936" s="96">
        <v>0</v>
      </c>
      <c r="L1936" s="18">
        <f t="shared" si="95"/>
        <v>0</v>
      </c>
    </row>
    <row r="1937" spans="1:13" x14ac:dyDescent="0.2">
      <c r="A1937" s="12" t="s">
        <v>159</v>
      </c>
      <c r="B1937" s="12" t="s">
        <v>160</v>
      </c>
      <c r="C1937" s="26" t="s">
        <v>41</v>
      </c>
      <c r="D1937" s="27" t="s">
        <v>42</v>
      </c>
      <c r="E1937" s="28">
        <v>3321</v>
      </c>
      <c r="F1937" s="18">
        <v>80.5</v>
      </c>
      <c r="G1937" s="18">
        <v>79.550000000000011</v>
      </c>
      <c r="H1937" s="98">
        <v>6.3319702676929601E-2</v>
      </c>
      <c r="I1937" s="18">
        <f t="shared" si="93"/>
        <v>79.613319702676947</v>
      </c>
      <c r="J1937" s="18">
        <f t="shared" si="94"/>
        <v>-0.88668029732305342</v>
      </c>
      <c r="K1937" s="96">
        <v>0</v>
      </c>
      <c r="L1937" s="18">
        <f t="shared" si="95"/>
        <v>0</v>
      </c>
    </row>
    <row r="1938" spans="1:13" x14ac:dyDescent="0.2">
      <c r="A1938" s="12" t="s">
        <v>159</v>
      </c>
      <c r="B1938" s="12" t="s">
        <v>160</v>
      </c>
      <c r="C1938" s="26" t="s">
        <v>43</v>
      </c>
      <c r="D1938" s="27" t="s">
        <v>44</v>
      </c>
      <c r="E1938" s="28">
        <v>3323</v>
      </c>
      <c r="F1938" s="18">
        <v>52.2</v>
      </c>
      <c r="G1938" s="18">
        <v>51.25</v>
      </c>
      <c r="H1938" s="98">
        <v>6.3319702676929601E-2</v>
      </c>
      <c r="I1938" s="18">
        <f t="shared" si="93"/>
        <v>51.313319702676928</v>
      </c>
      <c r="J1938" s="18">
        <f t="shared" si="94"/>
        <v>-0.88668029732307474</v>
      </c>
      <c r="K1938" s="96">
        <v>0</v>
      </c>
      <c r="L1938" s="18">
        <f t="shared" si="95"/>
        <v>0</v>
      </c>
    </row>
    <row r="1939" spans="1:13" x14ac:dyDescent="0.2">
      <c r="A1939" s="12" t="s">
        <v>159</v>
      </c>
      <c r="B1939" s="12" t="s">
        <v>160</v>
      </c>
      <c r="C1939" s="26" t="s">
        <v>45</v>
      </c>
      <c r="D1939" s="27" t="s">
        <v>46</v>
      </c>
      <c r="E1939" s="28">
        <v>3325</v>
      </c>
      <c r="F1939" s="18">
        <v>65.88</v>
      </c>
      <c r="G1939" s="18">
        <v>64.930000000000007</v>
      </c>
      <c r="H1939" s="98">
        <v>6.3319702676929601E-2</v>
      </c>
      <c r="I1939" s="18">
        <f t="shared" si="93"/>
        <v>64.993319702676942</v>
      </c>
      <c r="J1939" s="18">
        <f t="shared" si="94"/>
        <v>-0.88668029732305342</v>
      </c>
      <c r="K1939" s="96">
        <v>0</v>
      </c>
      <c r="L1939" s="18">
        <f t="shared" si="95"/>
        <v>0</v>
      </c>
    </row>
    <row r="1940" spans="1:13" x14ac:dyDescent="0.2">
      <c r="A1940" s="12" t="s">
        <v>159</v>
      </c>
      <c r="B1940" s="12" t="s">
        <v>160</v>
      </c>
      <c r="C1940" s="26" t="s">
        <v>47</v>
      </c>
      <c r="D1940" s="27" t="s">
        <v>48</v>
      </c>
      <c r="E1940" s="28">
        <v>3327</v>
      </c>
      <c r="F1940" s="18">
        <v>72.88</v>
      </c>
      <c r="G1940" s="18">
        <v>71.930000000000007</v>
      </c>
      <c r="H1940" s="98">
        <v>6.3319702676929601E-2</v>
      </c>
      <c r="I1940" s="18">
        <f t="shared" si="93"/>
        <v>71.993319702676942</v>
      </c>
      <c r="J1940" s="18">
        <f t="shared" si="94"/>
        <v>-0.88668029732305342</v>
      </c>
      <c r="K1940" s="96">
        <v>0</v>
      </c>
      <c r="L1940" s="18">
        <f t="shared" si="95"/>
        <v>0</v>
      </c>
    </row>
    <row r="1941" spans="1:13" x14ac:dyDescent="0.2">
      <c r="A1941" s="12" t="s">
        <v>159</v>
      </c>
      <c r="B1941" s="12" t="s">
        <v>160</v>
      </c>
      <c r="C1941" s="26" t="s">
        <v>49</v>
      </c>
      <c r="D1941" s="27" t="s">
        <v>50</v>
      </c>
      <c r="E1941" s="28">
        <v>3329</v>
      </c>
      <c r="F1941" s="18">
        <v>77.75</v>
      </c>
      <c r="G1941" s="18">
        <v>76.800000000000011</v>
      </c>
      <c r="H1941" s="98">
        <v>6.3319702676929601E-2</v>
      </c>
      <c r="I1941" s="18">
        <f t="shared" si="93"/>
        <v>76.863319702676947</v>
      </c>
      <c r="J1941" s="18">
        <f t="shared" si="94"/>
        <v>-0.88668029732305342</v>
      </c>
      <c r="K1941" s="96">
        <v>0</v>
      </c>
      <c r="L1941" s="18">
        <f t="shared" si="95"/>
        <v>0</v>
      </c>
    </row>
    <row r="1942" spans="1:13" x14ac:dyDescent="0.2">
      <c r="A1942" s="12" t="s">
        <v>159</v>
      </c>
      <c r="B1942" s="12" t="s">
        <v>160</v>
      </c>
      <c r="C1942" s="29" t="s">
        <v>51</v>
      </c>
      <c r="D1942" s="30" t="s">
        <v>52</v>
      </c>
      <c r="E1942" s="28">
        <v>3331</v>
      </c>
      <c r="F1942" s="18">
        <v>85.99</v>
      </c>
      <c r="G1942" s="18">
        <v>85.04</v>
      </c>
      <c r="H1942" s="98">
        <v>6.3319702676929601E-2</v>
      </c>
      <c r="I1942" s="18">
        <f t="shared" si="93"/>
        <v>85.103319702676941</v>
      </c>
      <c r="J1942" s="18">
        <f t="shared" si="94"/>
        <v>-0.88668029732305342</v>
      </c>
      <c r="K1942" s="96">
        <v>0</v>
      </c>
      <c r="L1942" s="18">
        <f t="shared" si="95"/>
        <v>0</v>
      </c>
    </row>
    <row r="1943" spans="1:13" x14ac:dyDescent="0.2">
      <c r="A1943" s="20" t="s">
        <v>300</v>
      </c>
      <c r="B1943" s="21" t="s">
        <v>301</v>
      </c>
      <c r="C1943" s="26" t="s">
        <v>21</v>
      </c>
      <c r="D1943" s="27" t="s">
        <v>22</v>
      </c>
      <c r="E1943" s="28">
        <v>3301</v>
      </c>
      <c r="F1943" s="18">
        <v>85.19</v>
      </c>
      <c r="G1943" s="18">
        <v>84.25</v>
      </c>
      <c r="H1943" s="98">
        <v>0</v>
      </c>
      <c r="I1943" s="18">
        <f t="shared" si="93"/>
        <v>84.25</v>
      </c>
      <c r="J1943" s="18">
        <f t="shared" si="94"/>
        <v>-0.93999999999999773</v>
      </c>
      <c r="K1943" s="96">
        <v>0</v>
      </c>
      <c r="L1943" s="18">
        <f t="shared" si="95"/>
        <v>0</v>
      </c>
      <c r="M1943" s="40">
        <v>-26072.779999999937</v>
      </c>
    </row>
    <row r="1944" spans="1:13" x14ac:dyDescent="0.2">
      <c r="A1944" s="20" t="s">
        <v>300</v>
      </c>
      <c r="B1944" s="21" t="s">
        <v>301</v>
      </c>
      <c r="C1944" s="26" t="s">
        <v>23</v>
      </c>
      <c r="D1944" s="27" t="s">
        <v>24</v>
      </c>
      <c r="E1944" s="28">
        <v>3303</v>
      </c>
      <c r="F1944" s="18">
        <v>92.149999999999991</v>
      </c>
      <c r="G1944" s="18">
        <v>91.21</v>
      </c>
      <c r="H1944" s="98">
        <v>0</v>
      </c>
      <c r="I1944" s="18">
        <f t="shared" si="93"/>
        <v>91.21</v>
      </c>
      <c r="J1944" s="18">
        <f t="shared" si="94"/>
        <v>-0.93999999999999773</v>
      </c>
      <c r="K1944" s="96">
        <v>0</v>
      </c>
      <c r="L1944" s="18">
        <f t="shared" si="95"/>
        <v>0</v>
      </c>
    </row>
    <row r="1945" spans="1:13" x14ac:dyDescent="0.2">
      <c r="A1945" s="20" t="s">
        <v>300</v>
      </c>
      <c r="B1945" s="21" t="s">
        <v>301</v>
      </c>
      <c r="C1945" s="26" t="s">
        <v>25</v>
      </c>
      <c r="D1945" s="27" t="s">
        <v>26</v>
      </c>
      <c r="E1945" s="28">
        <v>3305</v>
      </c>
      <c r="F1945" s="18">
        <v>83.24</v>
      </c>
      <c r="G1945" s="18">
        <v>82.3</v>
      </c>
      <c r="H1945" s="98">
        <v>0</v>
      </c>
      <c r="I1945" s="18">
        <f t="shared" si="93"/>
        <v>82.3</v>
      </c>
      <c r="J1945" s="18">
        <f t="shared" si="94"/>
        <v>-0.93999999999999773</v>
      </c>
      <c r="K1945" s="96">
        <v>41</v>
      </c>
      <c r="L1945" s="18">
        <f t="shared" si="95"/>
        <v>-38.539999999999907</v>
      </c>
    </row>
    <row r="1946" spans="1:13" x14ac:dyDescent="0.2">
      <c r="A1946" s="20" t="s">
        <v>300</v>
      </c>
      <c r="B1946" s="21" t="s">
        <v>301</v>
      </c>
      <c r="C1946" s="26" t="s">
        <v>27</v>
      </c>
      <c r="D1946" s="27" t="s">
        <v>28</v>
      </c>
      <c r="E1946" s="28">
        <v>3307</v>
      </c>
      <c r="F1946" s="18">
        <v>90.91</v>
      </c>
      <c r="G1946" s="18">
        <v>89.97</v>
      </c>
      <c r="H1946" s="98">
        <v>0</v>
      </c>
      <c r="I1946" s="18">
        <f t="shared" si="93"/>
        <v>89.97</v>
      </c>
      <c r="J1946" s="18">
        <f t="shared" si="94"/>
        <v>-0.93999999999999773</v>
      </c>
      <c r="K1946" s="96">
        <v>0</v>
      </c>
      <c r="L1946" s="18">
        <f t="shared" si="95"/>
        <v>0</v>
      </c>
    </row>
    <row r="1947" spans="1:13" x14ac:dyDescent="0.2">
      <c r="A1947" s="20" t="s">
        <v>300</v>
      </c>
      <c r="B1947" s="21" t="s">
        <v>301</v>
      </c>
      <c r="C1947" s="26" t="s">
        <v>29</v>
      </c>
      <c r="D1947" s="27" t="s">
        <v>30</v>
      </c>
      <c r="E1947" s="28">
        <v>3309</v>
      </c>
      <c r="F1947" s="18">
        <v>57.349999999999994</v>
      </c>
      <c r="G1947" s="18">
        <v>56.41</v>
      </c>
      <c r="H1947" s="98">
        <v>0</v>
      </c>
      <c r="I1947" s="18">
        <f t="shared" si="93"/>
        <v>56.41</v>
      </c>
      <c r="J1947" s="18">
        <f t="shared" si="94"/>
        <v>-0.93999999999999773</v>
      </c>
      <c r="K1947" s="96">
        <v>5318</v>
      </c>
      <c r="L1947" s="18">
        <f t="shared" si="95"/>
        <v>-4998.9199999999882</v>
      </c>
    </row>
    <row r="1948" spans="1:13" x14ac:dyDescent="0.2">
      <c r="A1948" s="20" t="s">
        <v>300</v>
      </c>
      <c r="B1948" s="21" t="s">
        <v>301</v>
      </c>
      <c r="C1948" s="26" t="s">
        <v>31</v>
      </c>
      <c r="D1948" s="27" t="s">
        <v>32</v>
      </c>
      <c r="E1948" s="28">
        <v>3311</v>
      </c>
      <c r="F1948" s="18">
        <v>72.56</v>
      </c>
      <c r="G1948" s="18">
        <v>71.62</v>
      </c>
      <c r="H1948" s="98">
        <v>0</v>
      </c>
      <c r="I1948" s="18">
        <f t="shared" si="93"/>
        <v>71.62</v>
      </c>
      <c r="J1948" s="18">
        <f t="shared" si="94"/>
        <v>-0.93999999999999773</v>
      </c>
      <c r="K1948" s="96">
        <v>610</v>
      </c>
      <c r="L1948" s="18">
        <f t="shared" si="95"/>
        <v>-573.39999999999861</v>
      </c>
    </row>
    <row r="1949" spans="1:13" x14ac:dyDescent="0.2">
      <c r="A1949" s="20" t="s">
        <v>300</v>
      </c>
      <c r="B1949" s="21" t="s">
        <v>301</v>
      </c>
      <c r="C1949" s="26" t="s">
        <v>33</v>
      </c>
      <c r="D1949" s="27" t="s">
        <v>34</v>
      </c>
      <c r="E1949" s="28">
        <v>3313</v>
      </c>
      <c r="F1949" s="18">
        <v>77.05</v>
      </c>
      <c r="G1949" s="18">
        <v>76.11</v>
      </c>
      <c r="H1949" s="98">
        <v>0</v>
      </c>
      <c r="I1949" s="18">
        <f t="shared" si="93"/>
        <v>76.11</v>
      </c>
      <c r="J1949" s="18">
        <f t="shared" si="94"/>
        <v>-0.93999999999999773</v>
      </c>
      <c r="K1949" s="96">
        <v>711</v>
      </c>
      <c r="L1949" s="18">
        <f t="shared" si="95"/>
        <v>-668.33999999999833</v>
      </c>
    </row>
    <row r="1950" spans="1:13" x14ac:dyDescent="0.2">
      <c r="A1950" s="20" t="s">
        <v>300</v>
      </c>
      <c r="B1950" s="21" t="s">
        <v>301</v>
      </c>
      <c r="C1950" s="26" t="s">
        <v>35</v>
      </c>
      <c r="D1950" s="27" t="s">
        <v>36</v>
      </c>
      <c r="E1950" s="28">
        <v>3315</v>
      </c>
      <c r="F1950" s="18">
        <v>87.35</v>
      </c>
      <c r="G1950" s="18">
        <v>86.41</v>
      </c>
      <c r="H1950" s="98">
        <v>0</v>
      </c>
      <c r="I1950" s="18">
        <f t="shared" si="93"/>
        <v>86.41</v>
      </c>
      <c r="J1950" s="18">
        <f t="shared" si="94"/>
        <v>-0.93999999999999773</v>
      </c>
      <c r="K1950" s="96">
        <v>1</v>
      </c>
      <c r="L1950" s="18">
        <f t="shared" si="95"/>
        <v>-0.93999999999999773</v>
      </c>
    </row>
    <row r="1951" spans="1:13" x14ac:dyDescent="0.2">
      <c r="A1951" s="20" t="s">
        <v>300</v>
      </c>
      <c r="B1951" s="21" t="s">
        <v>301</v>
      </c>
      <c r="C1951" s="26" t="s">
        <v>37</v>
      </c>
      <c r="D1951" s="27" t="s">
        <v>38</v>
      </c>
      <c r="E1951" s="28">
        <v>3317</v>
      </c>
      <c r="F1951" s="18">
        <v>56.98</v>
      </c>
      <c r="G1951" s="18">
        <v>56.04</v>
      </c>
      <c r="H1951" s="98">
        <v>0</v>
      </c>
      <c r="I1951" s="18">
        <f t="shared" si="93"/>
        <v>56.04</v>
      </c>
      <c r="J1951" s="18">
        <f t="shared" si="94"/>
        <v>-0.93999999999999773</v>
      </c>
      <c r="K1951" s="96">
        <v>0</v>
      </c>
      <c r="L1951" s="18">
        <f t="shared" si="95"/>
        <v>0</v>
      </c>
    </row>
    <row r="1952" spans="1:13" x14ac:dyDescent="0.2">
      <c r="A1952" s="20" t="s">
        <v>300</v>
      </c>
      <c r="B1952" s="21" t="s">
        <v>301</v>
      </c>
      <c r="C1952" s="26" t="s">
        <v>39</v>
      </c>
      <c r="D1952" s="27" t="s">
        <v>40</v>
      </c>
      <c r="E1952" s="28">
        <v>3319</v>
      </c>
      <c r="F1952" s="18">
        <v>67.72</v>
      </c>
      <c r="G1952" s="18">
        <v>66.78</v>
      </c>
      <c r="H1952" s="98">
        <v>0</v>
      </c>
      <c r="I1952" s="18">
        <f t="shared" si="93"/>
        <v>66.78</v>
      </c>
      <c r="J1952" s="18">
        <f t="shared" si="94"/>
        <v>-0.93999999999999773</v>
      </c>
      <c r="K1952" s="96">
        <v>2221</v>
      </c>
      <c r="L1952" s="18">
        <f t="shared" si="95"/>
        <v>-2087.7399999999948</v>
      </c>
    </row>
    <row r="1953" spans="1:13" x14ac:dyDescent="0.2">
      <c r="A1953" s="20" t="s">
        <v>300</v>
      </c>
      <c r="B1953" s="21" t="s">
        <v>301</v>
      </c>
      <c r="C1953" s="26" t="s">
        <v>41</v>
      </c>
      <c r="D1953" s="27" t="s">
        <v>42</v>
      </c>
      <c r="E1953" s="28">
        <v>3321</v>
      </c>
      <c r="F1953" s="18">
        <v>74.72</v>
      </c>
      <c r="G1953" s="18">
        <v>73.78</v>
      </c>
      <c r="H1953" s="98">
        <v>0</v>
      </c>
      <c r="I1953" s="18">
        <f t="shared" si="93"/>
        <v>73.78</v>
      </c>
      <c r="J1953" s="18">
        <f t="shared" si="94"/>
        <v>-0.93999999999999773</v>
      </c>
      <c r="K1953" s="96">
        <v>1832</v>
      </c>
      <c r="L1953" s="18">
        <f t="shared" si="95"/>
        <v>-1722.0799999999958</v>
      </c>
    </row>
    <row r="1954" spans="1:13" x14ac:dyDescent="0.2">
      <c r="A1954" s="20" t="s">
        <v>300</v>
      </c>
      <c r="B1954" s="21" t="s">
        <v>301</v>
      </c>
      <c r="C1954" s="26" t="s">
        <v>43</v>
      </c>
      <c r="D1954" s="27" t="s">
        <v>44</v>
      </c>
      <c r="E1954" s="28">
        <v>3323</v>
      </c>
      <c r="F1954" s="18">
        <v>48.97</v>
      </c>
      <c r="G1954" s="18">
        <v>48.03</v>
      </c>
      <c r="H1954" s="98">
        <v>0</v>
      </c>
      <c r="I1954" s="18">
        <f t="shared" si="93"/>
        <v>48.03</v>
      </c>
      <c r="J1954" s="18">
        <f t="shared" si="94"/>
        <v>-0.93999999999999773</v>
      </c>
      <c r="K1954" s="96">
        <v>607</v>
      </c>
      <c r="L1954" s="18">
        <f t="shared" si="95"/>
        <v>-570.57999999999856</v>
      </c>
    </row>
    <row r="1955" spans="1:13" x14ac:dyDescent="0.2">
      <c r="A1955" s="20" t="s">
        <v>300</v>
      </c>
      <c r="B1955" s="21" t="s">
        <v>301</v>
      </c>
      <c r="C1955" s="26" t="s">
        <v>45</v>
      </c>
      <c r="D1955" s="27" t="s">
        <v>46</v>
      </c>
      <c r="E1955" s="28">
        <v>3325</v>
      </c>
      <c r="F1955" s="18">
        <v>61.379999999999995</v>
      </c>
      <c r="G1955" s="18">
        <v>60.44</v>
      </c>
      <c r="H1955" s="98">
        <v>0</v>
      </c>
      <c r="I1955" s="18">
        <f t="shared" si="93"/>
        <v>60.44</v>
      </c>
      <c r="J1955" s="18">
        <f t="shared" si="94"/>
        <v>-0.93999999999999773</v>
      </c>
      <c r="K1955" s="96">
        <v>13305</v>
      </c>
      <c r="L1955" s="18">
        <f t="shared" si="95"/>
        <v>-12506.69999999997</v>
      </c>
    </row>
    <row r="1956" spans="1:13" x14ac:dyDescent="0.2">
      <c r="A1956" s="20" t="s">
        <v>300</v>
      </c>
      <c r="B1956" s="21" t="s">
        <v>301</v>
      </c>
      <c r="C1956" s="26" t="s">
        <v>47</v>
      </c>
      <c r="D1956" s="27" t="s">
        <v>48</v>
      </c>
      <c r="E1956" s="28">
        <v>3327</v>
      </c>
      <c r="F1956" s="18">
        <v>67.72</v>
      </c>
      <c r="G1956" s="18">
        <v>66.78</v>
      </c>
      <c r="H1956" s="98">
        <v>0</v>
      </c>
      <c r="I1956" s="18">
        <f t="shared" si="93"/>
        <v>66.78</v>
      </c>
      <c r="J1956" s="18">
        <f t="shared" si="94"/>
        <v>-0.93999999999999773</v>
      </c>
      <c r="K1956" s="96">
        <v>2618</v>
      </c>
      <c r="L1956" s="18">
        <f t="shared" si="95"/>
        <v>-2460.9199999999942</v>
      </c>
    </row>
    <row r="1957" spans="1:13" x14ac:dyDescent="0.2">
      <c r="A1957" s="20" t="s">
        <v>300</v>
      </c>
      <c r="B1957" s="21" t="s">
        <v>301</v>
      </c>
      <c r="C1957" s="26" t="s">
        <v>49</v>
      </c>
      <c r="D1957" s="27" t="s">
        <v>50</v>
      </c>
      <c r="E1957" s="28">
        <v>3329</v>
      </c>
      <c r="F1957" s="18">
        <v>72.19</v>
      </c>
      <c r="G1957" s="18">
        <v>71.25</v>
      </c>
      <c r="H1957" s="98">
        <v>0</v>
      </c>
      <c r="I1957" s="18">
        <f t="shared" si="93"/>
        <v>71.25</v>
      </c>
      <c r="J1957" s="18">
        <f t="shared" si="94"/>
        <v>-0.93999999999999773</v>
      </c>
      <c r="K1957" s="96">
        <v>108</v>
      </c>
      <c r="L1957" s="18">
        <f t="shared" si="95"/>
        <v>-101.51999999999975</v>
      </c>
    </row>
    <row r="1958" spans="1:13" x14ac:dyDescent="0.2">
      <c r="A1958" s="20" t="s">
        <v>300</v>
      </c>
      <c r="B1958" s="21" t="s">
        <v>301</v>
      </c>
      <c r="C1958" s="29" t="s">
        <v>51</v>
      </c>
      <c r="D1958" s="30" t="s">
        <v>52</v>
      </c>
      <c r="E1958" s="28">
        <v>3331</v>
      </c>
      <c r="F1958" s="18">
        <v>79.75</v>
      </c>
      <c r="G1958" s="18">
        <v>78.81</v>
      </c>
      <c r="H1958" s="98">
        <v>0</v>
      </c>
      <c r="I1958" s="18">
        <f t="shared" si="93"/>
        <v>78.81</v>
      </c>
      <c r="J1958" s="18">
        <f t="shared" si="94"/>
        <v>-0.93999999999999773</v>
      </c>
      <c r="K1958" s="96">
        <v>365</v>
      </c>
      <c r="L1958" s="18">
        <f t="shared" si="95"/>
        <v>-343.09999999999917</v>
      </c>
    </row>
    <row r="1959" spans="1:13" x14ac:dyDescent="0.2">
      <c r="A1959" s="20" t="s">
        <v>197</v>
      </c>
      <c r="B1959" s="21" t="s">
        <v>198</v>
      </c>
      <c r="C1959" s="26" t="s">
        <v>21</v>
      </c>
      <c r="D1959" s="27" t="s">
        <v>22</v>
      </c>
      <c r="E1959" s="28">
        <v>3301</v>
      </c>
      <c r="F1959" s="18">
        <v>80.819999999999993</v>
      </c>
      <c r="G1959" s="18">
        <v>126.2</v>
      </c>
      <c r="H1959" s="98">
        <v>0</v>
      </c>
      <c r="I1959" s="18">
        <f t="shared" ref="I1959:I2006" si="96">+G1959+H1959</f>
        <v>126.2</v>
      </c>
      <c r="J1959" s="18">
        <f t="shared" ref="J1959:J2006" si="97">+I1959-F1959</f>
        <v>45.38000000000001</v>
      </c>
      <c r="K1959" s="96">
        <v>164</v>
      </c>
      <c r="L1959" s="18">
        <f t="shared" ref="L1959:L2006" si="98">+J1959*K1959</f>
        <v>7442.3200000000015</v>
      </c>
      <c r="M1959" s="40">
        <f>SUM(L1959:L1974)</f>
        <v>-119346.66</v>
      </c>
    </row>
    <row r="1960" spans="1:13" x14ac:dyDescent="0.2">
      <c r="A1960" s="20" t="s">
        <v>197</v>
      </c>
      <c r="B1960" s="21" t="s">
        <v>198</v>
      </c>
      <c r="C1960" s="26" t="s">
        <v>23</v>
      </c>
      <c r="D1960" s="27" t="s">
        <v>24</v>
      </c>
      <c r="E1960" s="28">
        <v>3303</v>
      </c>
      <c r="F1960" s="18">
        <v>80.819999999999993</v>
      </c>
      <c r="G1960" s="18">
        <v>137.99</v>
      </c>
      <c r="H1960" s="98">
        <v>0</v>
      </c>
      <c r="I1960" s="18">
        <f t="shared" si="96"/>
        <v>137.99</v>
      </c>
      <c r="J1960" s="18">
        <f t="shared" si="97"/>
        <v>57.170000000000016</v>
      </c>
      <c r="K1960" s="96">
        <v>257</v>
      </c>
      <c r="L1960" s="18">
        <f t="shared" si="98"/>
        <v>14692.690000000004</v>
      </c>
    </row>
    <row r="1961" spans="1:13" x14ac:dyDescent="0.2">
      <c r="A1961" s="20" t="s">
        <v>197</v>
      </c>
      <c r="B1961" s="21" t="s">
        <v>198</v>
      </c>
      <c r="C1961" s="26" t="s">
        <v>25</v>
      </c>
      <c r="D1961" s="27" t="s">
        <v>26</v>
      </c>
      <c r="E1961" s="28">
        <v>3305</v>
      </c>
      <c r="F1961" s="18">
        <v>98.98</v>
      </c>
      <c r="G1961" s="18">
        <v>123.13</v>
      </c>
      <c r="H1961" s="98">
        <v>0</v>
      </c>
      <c r="I1961" s="18">
        <f t="shared" si="96"/>
        <v>123.13</v>
      </c>
      <c r="J1961" s="18">
        <f t="shared" si="97"/>
        <v>24.149999999999991</v>
      </c>
      <c r="K1961" s="96">
        <v>0</v>
      </c>
      <c r="L1961" s="18">
        <f t="shared" si="98"/>
        <v>0</v>
      </c>
    </row>
    <row r="1962" spans="1:13" x14ac:dyDescent="0.2">
      <c r="A1962" s="20" t="s">
        <v>197</v>
      </c>
      <c r="B1962" s="21" t="s">
        <v>198</v>
      </c>
      <c r="C1962" s="26" t="s">
        <v>27</v>
      </c>
      <c r="D1962" s="27" t="s">
        <v>28</v>
      </c>
      <c r="E1962" s="28">
        <v>3307</v>
      </c>
      <c r="F1962" s="18">
        <v>98.98</v>
      </c>
      <c r="G1962" s="18">
        <v>134.91999999999999</v>
      </c>
      <c r="H1962" s="98">
        <v>0</v>
      </c>
      <c r="I1962" s="18">
        <f t="shared" si="96"/>
        <v>134.91999999999999</v>
      </c>
      <c r="J1962" s="18">
        <f t="shared" si="97"/>
        <v>35.939999999999984</v>
      </c>
      <c r="K1962" s="96">
        <v>0</v>
      </c>
      <c r="L1962" s="18">
        <f t="shared" si="98"/>
        <v>0</v>
      </c>
    </row>
    <row r="1963" spans="1:13" x14ac:dyDescent="0.2">
      <c r="A1963" s="20" t="s">
        <v>197</v>
      </c>
      <c r="B1963" s="21" t="s">
        <v>198</v>
      </c>
      <c r="C1963" s="26" t="s">
        <v>29</v>
      </c>
      <c r="D1963" s="27" t="s">
        <v>30</v>
      </c>
      <c r="E1963" s="28">
        <v>3309</v>
      </c>
      <c r="F1963" s="18">
        <v>110.72</v>
      </c>
      <c r="G1963" s="18">
        <v>80.239999999999995</v>
      </c>
      <c r="H1963" s="98">
        <v>0</v>
      </c>
      <c r="I1963" s="18">
        <f t="shared" si="96"/>
        <v>80.239999999999995</v>
      </c>
      <c r="J1963" s="18">
        <f t="shared" si="97"/>
        <v>-30.480000000000004</v>
      </c>
      <c r="K1963" s="96">
        <v>536</v>
      </c>
      <c r="L1963" s="18">
        <f t="shared" si="98"/>
        <v>-16337.280000000002</v>
      </c>
    </row>
    <row r="1964" spans="1:13" x14ac:dyDescent="0.2">
      <c r="A1964" s="20" t="s">
        <v>197</v>
      </c>
      <c r="B1964" s="21" t="s">
        <v>198</v>
      </c>
      <c r="C1964" s="26" t="s">
        <v>31</v>
      </c>
      <c r="D1964" s="27" t="s">
        <v>32</v>
      </c>
      <c r="E1964" s="28">
        <v>3311</v>
      </c>
      <c r="F1964" s="18">
        <v>110.72</v>
      </c>
      <c r="G1964" s="18">
        <v>105.81</v>
      </c>
      <c r="H1964" s="98">
        <v>0</v>
      </c>
      <c r="I1964" s="18">
        <f t="shared" si="96"/>
        <v>105.81</v>
      </c>
      <c r="J1964" s="18">
        <f t="shared" si="97"/>
        <v>-4.9099999999999966</v>
      </c>
      <c r="K1964" s="96">
        <v>507</v>
      </c>
      <c r="L1964" s="18">
        <f t="shared" si="98"/>
        <v>-2489.3699999999981</v>
      </c>
    </row>
    <row r="1965" spans="1:13" x14ac:dyDescent="0.2">
      <c r="A1965" s="20" t="s">
        <v>197</v>
      </c>
      <c r="B1965" s="21" t="s">
        <v>198</v>
      </c>
      <c r="C1965" s="26" t="s">
        <v>33</v>
      </c>
      <c r="D1965" s="27" t="s">
        <v>34</v>
      </c>
      <c r="E1965" s="28">
        <v>3313</v>
      </c>
      <c r="F1965" s="18">
        <v>67.819999999999993</v>
      </c>
      <c r="G1965" s="18">
        <v>113.18</v>
      </c>
      <c r="H1965" s="98">
        <v>0</v>
      </c>
      <c r="I1965" s="18">
        <f t="shared" si="96"/>
        <v>113.18</v>
      </c>
      <c r="J1965" s="18">
        <f t="shared" si="97"/>
        <v>45.360000000000014</v>
      </c>
      <c r="K1965" s="96">
        <v>148</v>
      </c>
      <c r="L1965" s="18">
        <f t="shared" si="98"/>
        <v>6713.2800000000025</v>
      </c>
    </row>
    <row r="1966" spans="1:13" x14ac:dyDescent="0.2">
      <c r="A1966" s="20" t="s">
        <v>197</v>
      </c>
      <c r="B1966" s="21" t="s">
        <v>198</v>
      </c>
      <c r="C1966" s="26" t="s">
        <v>35</v>
      </c>
      <c r="D1966" s="27" t="s">
        <v>36</v>
      </c>
      <c r="E1966" s="28">
        <v>3315</v>
      </c>
      <c r="F1966" s="18">
        <v>67.819999999999993</v>
      </c>
      <c r="G1966" s="18">
        <v>130.07</v>
      </c>
      <c r="H1966" s="98">
        <v>0</v>
      </c>
      <c r="I1966" s="18">
        <f t="shared" si="96"/>
        <v>130.07</v>
      </c>
      <c r="J1966" s="18">
        <f t="shared" si="97"/>
        <v>62.25</v>
      </c>
      <c r="K1966" s="96">
        <v>65</v>
      </c>
      <c r="L1966" s="18">
        <f t="shared" si="98"/>
        <v>4046.25</v>
      </c>
    </row>
    <row r="1967" spans="1:13" x14ac:dyDescent="0.2">
      <c r="A1967" s="20" t="s">
        <v>197</v>
      </c>
      <c r="B1967" s="21" t="s">
        <v>198</v>
      </c>
      <c r="C1967" s="26" t="s">
        <v>37</v>
      </c>
      <c r="D1967" s="27" t="s">
        <v>38</v>
      </c>
      <c r="E1967" s="28">
        <v>3317</v>
      </c>
      <c r="F1967" s="18">
        <v>81.33</v>
      </c>
      <c r="G1967" s="18">
        <v>79.73</v>
      </c>
      <c r="H1967" s="98">
        <v>0</v>
      </c>
      <c r="I1967" s="18">
        <f t="shared" si="96"/>
        <v>79.73</v>
      </c>
      <c r="J1967" s="18">
        <f t="shared" si="97"/>
        <v>-1.5999999999999943</v>
      </c>
      <c r="K1967" s="96">
        <v>0</v>
      </c>
      <c r="L1967" s="18">
        <f t="shared" si="98"/>
        <v>0</v>
      </c>
    </row>
    <row r="1968" spans="1:13" x14ac:dyDescent="0.2">
      <c r="A1968" s="20" t="s">
        <v>197</v>
      </c>
      <c r="B1968" s="21" t="s">
        <v>198</v>
      </c>
      <c r="C1968" s="26" t="s">
        <v>39</v>
      </c>
      <c r="D1968" s="27" t="s">
        <v>40</v>
      </c>
      <c r="E1968" s="28">
        <v>3319</v>
      </c>
      <c r="F1968" s="18">
        <v>81.33</v>
      </c>
      <c r="G1968" s="18">
        <v>97.89</v>
      </c>
      <c r="H1968" s="98">
        <v>0</v>
      </c>
      <c r="I1968" s="18">
        <f t="shared" si="96"/>
        <v>97.89</v>
      </c>
      <c r="J1968" s="18">
        <f t="shared" si="97"/>
        <v>16.560000000000002</v>
      </c>
      <c r="K1968" s="96">
        <v>365</v>
      </c>
      <c r="L1968" s="18">
        <f t="shared" si="98"/>
        <v>6044.4000000000005</v>
      </c>
    </row>
    <row r="1969" spans="1:13" x14ac:dyDescent="0.2">
      <c r="A1969" s="20" t="s">
        <v>197</v>
      </c>
      <c r="B1969" s="21" t="s">
        <v>198</v>
      </c>
      <c r="C1969" s="26" t="s">
        <v>41</v>
      </c>
      <c r="D1969" s="27" t="s">
        <v>42</v>
      </c>
      <c r="E1969" s="28">
        <v>3321</v>
      </c>
      <c r="F1969" s="18">
        <v>98.98</v>
      </c>
      <c r="G1969" s="18">
        <v>109.63</v>
      </c>
      <c r="H1969" s="98">
        <v>0</v>
      </c>
      <c r="I1969" s="18">
        <f t="shared" si="96"/>
        <v>109.63</v>
      </c>
      <c r="J1969" s="18">
        <f t="shared" si="97"/>
        <v>10.649999999999991</v>
      </c>
      <c r="K1969" s="96">
        <v>674</v>
      </c>
      <c r="L1969" s="18">
        <f t="shared" si="98"/>
        <v>7178.099999999994</v>
      </c>
    </row>
    <row r="1970" spans="1:13" x14ac:dyDescent="0.2">
      <c r="A1970" s="20" t="s">
        <v>197</v>
      </c>
      <c r="B1970" s="21" t="s">
        <v>198</v>
      </c>
      <c r="C1970" s="26" t="s">
        <v>43</v>
      </c>
      <c r="D1970" s="27" t="s">
        <v>44</v>
      </c>
      <c r="E1970" s="28">
        <v>3323</v>
      </c>
      <c r="F1970" s="18">
        <v>98.98</v>
      </c>
      <c r="G1970" s="18">
        <v>66.73</v>
      </c>
      <c r="H1970" s="98">
        <v>0</v>
      </c>
      <c r="I1970" s="18">
        <f t="shared" si="96"/>
        <v>66.73</v>
      </c>
      <c r="J1970" s="18">
        <f t="shared" si="97"/>
        <v>-32.25</v>
      </c>
      <c r="K1970" s="96">
        <v>0</v>
      </c>
      <c r="L1970" s="18">
        <f t="shared" si="98"/>
        <v>0</v>
      </c>
    </row>
    <row r="1971" spans="1:13" x14ac:dyDescent="0.2">
      <c r="A1971" s="20" t="s">
        <v>197</v>
      </c>
      <c r="B1971" s="21" t="s">
        <v>198</v>
      </c>
      <c r="C1971" s="26" t="s">
        <v>45</v>
      </c>
      <c r="D1971" s="27" t="s">
        <v>46</v>
      </c>
      <c r="E1971" s="28">
        <v>3325</v>
      </c>
      <c r="F1971" s="18">
        <v>106.42</v>
      </c>
      <c r="G1971" s="18">
        <v>87.25</v>
      </c>
      <c r="H1971" s="98">
        <v>0</v>
      </c>
      <c r="I1971" s="18">
        <f t="shared" si="96"/>
        <v>87.25</v>
      </c>
      <c r="J1971" s="18">
        <f t="shared" si="97"/>
        <v>-19.170000000000002</v>
      </c>
      <c r="K1971" s="96">
        <v>5740</v>
      </c>
      <c r="L1971" s="18">
        <f t="shared" si="98"/>
        <v>-110035.8</v>
      </c>
    </row>
    <row r="1972" spans="1:13" x14ac:dyDescent="0.2">
      <c r="A1972" s="20" t="s">
        <v>197</v>
      </c>
      <c r="B1972" s="21" t="s">
        <v>198</v>
      </c>
      <c r="C1972" s="26" t="s">
        <v>47</v>
      </c>
      <c r="D1972" s="27" t="s">
        <v>48</v>
      </c>
      <c r="E1972" s="28">
        <v>3327</v>
      </c>
      <c r="F1972" s="18">
        <v>106.42</v>
      </c>
      <c r="G1972" s="18">
        <v>97.89</v>
      </c>
      <c r="H1972" s="98">
        <v>0</v>
      </c>
      <c r="I1972" s="18">
        <f t="shared" si="96"/>
        <v>97.89</v>
      </c>
      <c r="J1972" s="18">
        <f t="shared" si="97"/>
        <v>-8.5300000000000011</v>
      </c>
      <c r="K1972" s="96">
        <v>2878</v>
      </c>
      <c r="L1972" s="18">
        <f t="shared" si="98"/>
        <v>-24549.340000000004</v>
      </c>
    </row>
    <row r="1973" spans="1:13" x14ac:dyDescent="0.2">
      <c r="A1973" s="20" t="s">
        <v>197</v>
      </c>
      <c r="B1973" s="21" t="s">
        <v>198</v>
      </c>
      <c r="C1973" s="26" t="s">
        <v>49</v>
      </c>
      <c r="D1973" s="27" t="s">
        <v>50</v>
      </c>
      <c r="E1973" s="28">
        <v>3329</v>
      </c>
      <c r="F1973" s="18">
        <v>119.33</v>
      </c>
      <c r="G1973" s="18">
        <v>105.33</v>
      </c>
      <c r="H1973" s="98">
        <v>0</v>
      </c>
      <c r="I1973" s="18">
        <f t="shared" si="96"/>
        <v>105.33</v>
      </c>
      <c r="J1973" s="18">
        <f t="shared" si="97"/>
        <v>-14</v>
      </c>
      <c r="K1973" s="96">
        <v>822</v>
      </c>
      <c r="L1973" s="18">
        <f t="shared" si="98"/>
        <v>-11508</v>
      </c>
    </row>
    <row r="1974" spans="1:13" x14ac:dyDescent="0.2">
      <c r="A1974" s="20" t="s">
        <v>197</v>
      </c>
      <c r="B1974" s="21" t="s">
        <v>198</v>
      </c>
      <c r="C1974" s="29" t="s">
        <v>51</v>
      </c>
      <c r="D1974" s="30" t="s">
        <v>52</v>
      </c>
      <c r="E1974" s="28">
        <v>3331</v>
      </c>
      <c r="F1974" s="18">
        <v>119.33</v>
      </c>
      <c r="G1974" s="18">
        <v>118.24</v>
      </c>
      <c r="H1974" s="98">
        <v>0</v>
      </c>
      <c r="I1974" s="18">
        <f t="shared" si="96"/>
        <v>118.24</v>
      </c>
      <c r="J1974" s="18">
        <f t="shared" si="97"/>
        <v>-1.0900000000000034</v>
      </c>
      <c r="K1974" s="96">
        <v>499</v>
      </c>
      <c r="L1974" s="18">
        <f t="shared" si="98"/>
        <v>-543.91000000000167</v>
      </c>
    </row>
    <row r="1975" spans="1:13" x14ac:dyDescent="0.2">
      <c r="A1975" s="20" t="s">
        <v>195</v>
      </c>
      <c r="B1975" s="21" t="s">
        <v>196</v>
      </c>
      <c r="C1975" s="26" t="s">
        <v>21</v>
      </c>
      <c r="D1975" s="27" t="s">
        <v>22</v>
      </c>
      <c r="E1975" s="28">
        <v>3301</v>
      </c>
      <c r="F1975" s="18">
        <v>86.46</v>
      </c>
      <c r="G1975" s="18">
        <v>85.95</v>
      </c>
      <c r="H1975" s="98">
        <v>0</v>
      </c>
      <c r="I1975" s="18">
        <f t="shared" si="96"/>
        <v>85.95</v>
      </c>
      <c r="J1975" s="18">
        <f t="shared" si="97"/>
        <v>-0.50999999999999091</v>
      </c>
      <c r="K1975" s="96">
        <v>732</v>
      </c>
      <c r="L1975" s="18">
        <f t="shared" si="98"/>
        <v>-373.31999999999334</v>
      </c>
      <c r="M1975" s="40">
        <v>-4909.7699999999486</v>
      </c>
    </row>
    <row r="1976" spans="1:13" x14ac:dyDescent="0.2">
      <c r="A1976" s="20" t="s">
        <v>195</v>
      </c>
      <c r="B1976" s="21" t="s">
        <v>196</v>
      </c>
      <c r="C1976" s="26" t="s">
        <v>23</v>
      </c>
      <c r="D1976" s="27" t="s">
        <v>24</v>
      </c>
      <c r="E1976" s="28">
        <v>3303</v>
      </c>
      <c r="F1976" s="18">
        <v>93.829999999999984</v>
      </c>
      <c r="G1976" s="18">
        <v>93.32</v>
      </c>
      <c r="H1976" s="98">
        <v>0</v>
      </c>
      <c r="I1976" s="18">
        <f t="shared" si="96"/>
        <v>93.32</v>
      </c>
      <c r="J1976" s="18">
        <f t="shared" si="97"/>
        <v>-0.50999999999999091</v>
      </c>
      <c r="K1976" s="96">
        <v>0</v>
      </c>
      <c r="L1976" s="18">
        <f t="shared" si="98"/>
        <v>0</v>
      </c>
    </row>
    <row r="1977" spans="1:13" x14ac:dyDescent="0.2">
      <c r="A1977" s="20" t="s">
        <v>195</v>
      </c>
      <c r="B1977" s="21" t="s">
        <v>196</v>
      </c>
      <c r="C1977" s="26" t="s">
        <v>25</v>
      </c>
      <c r="D1977" s="27" t="s">
        <v>26</v>
      </c>
      <c r="E1977" s="28">
        <v>3305</v>
      </c>
      <c r="F1977" s="18">
        <v>84.52</v>
      </c>
      <c r="G1977" s="18">
        <v>84.01</v>
      </c>
      <c r="H1977" s="98">
        <v>0</v>
      </c>
      <c r="I1977" s="18">
        <f t="shared" si="96"/>
        <v>84.01</v>
      </c>
      <c r="J1977" s="18">
        <f t="shared" si="97"/>
        <v>-0.50999999999999091</v>
      </c>
      <c r="K1977" s="96">
        <v>0</v>
      </c>
      <c r="L1977" s="18">
        <f t="shared" si="98"/>
        <v>0</v>
      </c>
    </row>
    <row r="1978" spans="1:13" x14ac:dyDescent="0.2">
      <c r="A1978" s="20" t="s">
        <v>195</v>
      </c>
      <c r="B1978" s="21" t="s">
        <v>196</v>
      </c>
      <c r="C1978" s="26" t="s">
        <v>27</v>
      </c>
      <c r="D1978" s="27" t="s">
        <v>28</v>
      </c>
      <c r="E1978" s="28">
        <v>3307</v>
      </c>
      <c r="F1978" s="18">
        <v>92.289999999999992</v>
      </c>
      <c r="G1978" s="18">
        <v>91.78</v>
      </c>
      <c r="H1978" s="98">
        <v>0</v>
      </c>
      <c r="I1978" s="18">
        <f t="shared" si="96"/>
        <v>91.78</v>
      </c>
      <c r="J1978" s="18">
        <f t="shared" si="97"/>
        <v>-0.50999999999999091</v>
      </c>
      <c r="K1978" s="96">
        <v>0</v>
      </c>
      <c r="L1978" s="18">
        <f t="shared" si="98"/>
        <v>0</v>
      </c>
    </row>
    <row r="1979" spans="1:13" x14ac:dyDescent="0.2">
      <c r="A1979" s="20" t="s">
        <v>195</v>
      </c>
      <c r="B1979" s="21" t="s">
        <v>196</v>
      </c>
      <c r="C1979" s="26" t="s">
        <v>29</v>
      </c>
      <c r="D1979" s="27" t="s">
        <v>30</v>
      </c>
      <c r="E1979" s="28">
        <v>3309</v>
      </c>
      <c r="F1979" s="18">
        <v>57.47</v>
      </c>
      <c r="G1979" s="18">
        <v>56.96</v>
      </c>
      <c r="H1979" s="98">
        <v>0</v>
      </c>
      <c r="I1979" s="18">
        <f t="shared" si="96"/>
        <v>56.96</v>
      </c>
      <c r="J1979" s="18">
        <f t="shared" si="97"/>
        <v>-0.50999999999999801</v>
      </c>
      <c r="K1979" s="96">
        <v>842</v>
      </c>
      <c r="L1979" s="18">
        <f t="shared" si="98"/>
        <v>-429.41999999999831</v>
      </c>
    </row>
    <row r="1980" spans="1:13" x14ac:dyDescent="0.2">
      <c r="A1980" s="20" t="s">
        <v>195</v>
      </c>
      <c r="B1980" s="21" t="s">
        <v>196</v>
      </c>
      <c r="C1980" s="26" t="s">
        <v>31</v>
      </c>
      <c r="D1980" s="27" t="s">
        <v>32</v>
      </c>
      <c r="E1980" s="28">
        <v>3311</v>
      </c>
      <c r="F1980" s="18">
        <v>73.459999999999994</v>
      </c>
      <c r="G1980" s="18">
        <v>72.95</v>
      </c>
      <c r="H1980" s="98">
        <v>0</v>
      </c>
      <c r="I1980" s="18">
        <f t="shared" si="96"/>
        <v>72.95</v>
      </c>
      <c r="J1980" s="18">
        <f t="shared" si="97"/>
        <v>-0.50999999999999091</v>
      </c>
      <c r="K1980" s="96">
        <v>365</v>
      </c>
      <c r="L1980" s="18">
        <f t="shared" si="98"/>
        <v>-186.14999999999668</v>
      </c>
    </row>
    <row r="1981" spans="1:13" x14ac:dyDescent="0.2">
      <c r="A1981" s="20" t="s">
        <v>195</v>
      </c>
      <c r="B1981" s="21" t="s">
        <v>196</v>
      </c>
      <c r="C1981" s="26" t="s">
        <v>33</v>
      </c>
      <c r="D1981" s="27" t="s">
        <v>34</v>
      </c>
      <c r="E1981" s="28">
        <v>3313</v>
      </c>
      <c r="F1981" s="18">
        <v>78.099999999999994</v>
      </c>
      <c r="G1981" s="18">
        <v>77.59</v>
      </c>
      <c r="H1981" s="98">
        <v>0</v>
      </c>
      <c r="I1981" s="18">
        <f t="shared" si="96"/>
        <v>77.59</v>
      </c>
      <c r="J1981" s="18">
        <f t="shared" si="97"/>
        <v>-0.50999999999999091</v>
      </c>
      <c r="K1981" s="96">
        <v>0</v>
      </c>
      <c r="L1981" s="18">
        <f t="shared" si="98"/>
        <v>0</v>
      </c>
    </row>
    <row r="1982" spans="1:13" x14ac:dyDescent="0.2">
      <c r="A1982" s="20" t="s">
        <v>195</v>
      </c>
      <c r="B1982" s="21" t="s">
        <v>196</v>
      </c>
      <c r="C1982" s="26" t="s">
        <v>35</v>
      </c>
      <c r="D1982" s="27" t="s">
        <v>36</v>
      </c>
      <c r="E1982" s="28">
        <v>3315</v>
      </c>
      <c r="F1982" s="18">
        <v>88.82</v>
      </c>
      <c r="G1982" s="18">
        <v>88.31</v>
      </c>
      <c r="H1982" s="98">
        <v>0</v>
      </c>
      <c r="I1982" s="18">
        <f t="shared" si="96"/>
        <v>88.31</v>
      </c>
      <c r="J1982" s="18">
        <f t="shared" si="97"/>
        <v>-0.50999999999999091</v>
      </c>
      <c r="K1982" s="96">
        <v>0</v>
      </c>
      <c r="L1982" s="18">
        <f t="shared" si="98"/>
        <v>0</v>
      </c>
    </row>
    <row r="1983" spans="1:13" x14ac:dyDescent="0.2">
      <c r="A1983" s="20" t="s">
        <v>195</v>
      </c>
      <c r="B1983" s="21" t="s">
        <v>196</v>
      </c>
      <c r="C1983" s="26" t="s">
        <v>37</v>
      </c>
      <c r="D1983" s="27" t="s">
        <v>38</v>
      </c>
      <c r="E1983" s="28">
        <v>3317</v>
      </c>
      <c r="F1983" s="18">
        <v>57.1</v>
      </c>
      <c r="G1983" s="18">
        <v>56.59</v>
      </c>
      <c r="H1983" s="98">
        <v>0</v>
      </c>
      <c r="I1983" s="18">
        <f t="shared" si="96"/>
        <v>56.59</v>
      </c>
      <c r="J1983" s="18">
        <f t="shared" si="97"/>
        <v>-0.50999999999999801</v>
      </c>
      <c r="K1983" s="96">
        <v>0</v>
      </c>
      <c r="L1983" s="18">
        <f t="shared" si="98"/>
        <v>0</v>
      </c>
    </row>
    <row r="1984" spans="1:13" x14ac:dyDescent="0.2">
      <c r="A1984" s="20" t="s">
        <v>195</v>
      </c>
      <c r="B1984" s="21" t="s">
        <v>196</v>
      </c>
      <c r="C1984" s="26" t="s">
        <v>39</v>
      </c>
      <c r="D1984" s="27" t="s">
        <v>40</v>
      </c>
      <c r="E1984" s="28">
        <v>3319</v>
      </c>
      <c r="F1984" s="18">
        <v>68.399999999999991</v>
      </c>
      <c r="G1984" s="18">
        <v>67.89</v>
      </c>
      <c r="H1984" s="98">
        <v>0</v>
      </c>
      <c r="I1984" s="18">
        <f t="shared" si="96"/>
        <v>67.89</v>
      </c>
      <c r="J1984" s="18">
        <f t="shared" si="97"/>
        <v>-0.50999999999999091</v>
      </c>
      <c r="K1984" s="96">
        <v>2730</v>
      </c>
      <c r="L1984" s="18">
        <f t="shared" si="98"/>
        <v>-1392.2999999999752</v>
      </c>
    </row>
    <row r="1985" spans="1:13" x14ac:dyDescent="0.2">
      <c r="A1985" s="20" t="s">
        <v>195</v>
      </c>
      <c r="B1985" s="21" t="s">
        <v>196</v>
      </c>
      <c r="C1985" s="26" t="s">
        <v>41</v>
      </c>
      <c r="D1985" s="27" t="s">
        <v>42</v>
      </c>
      <c r="E1985" s="28">
        <v>3321</v>
      </c>
      <c r="F1985" s="18">
        <v>75.759999999999991</v>
      </c>
      <c r="G1985" s="18">
        <v>75.25</v>
      </c>
      <c r="H1985" s="98">
        <v>0</v>
      </c>
      <c r="I1985" s="18">
        <f t="shared" si="96"/>
        <v>75.25</v>
      </c>
      <c r="J1985" s="18">
        <f t="shared" si="97"/>
        <v>-0.50999999999999091</v>
      </c>
      <c r="K1985" s="96">
        <v>594</v>
      </c>
      <c r="L1985" s="18">
        <f t="shared" si="98"/>
        <v>-302.9399999999946</v>
      </c>
    </row>
    <row r="1986" spans="1:13" x14ac:dyDescent="0.2">
      <c r="A1986" s="20" t="s">
        <v>195</v>
      </c>
      <c r="B1986" s="21" t="s">
        <v>196</v>
      </c>
      <c r="C1986" s="26" t="s">
        <v>43</v>
      </c>
      <c r="D1986" s="27" t="s">
        <v>44</v>
      </c>
      <c r="E1986" s="28">
        <v>3323</v>
      </c>
      <c r="F1986" s="18">
        <v>48.86</v>
      </c>
      <c r="G1986" s="18">
        <v>48.35</v>
      </c>
      <c r="H1986" s="98">
        <v>0</v>
      </c>
      <c r="I1986" s="18">
        <f t="shared" si="96"/>
        <v>48.35</v>
      </c>
      <c r="J1986" s="18">
        <f t="shared" si="97"/>
        <v>-0.50999999999999801</v>
      </c>
      <c r="K1986" s="96">
        <v>159</v>
      </c>
      <c r="L1986" s="18">
        <f t="shared" si="98"/>
        <v>-81.089999999999691</v>
      </c>
    </row>
    <row r="1987" spans="1:13" x14ac:dyDescent="0.2">
      <c r="A1987" s="20" t="s">
        <v>195</v>
      </c>
      <c r="B1987" s="21" t="s">
        <v>196</v>
      </c>
      <c r="C1987" s="26" t="s">
        <v>45</v>
      </c>
      <c r="D1987" s="27" t="s">
        <v>46</v>
      </c>
      <c r="E1987" s="28">
        <v>3325</v>
      </c>
      <c r="F1987" s="18">
        <v>61.76</v>
      </c>
      <c r="G1987" s="18">
        <v>61.25</v>
      </c>
      <c r="H1987" s="98">
        <v>0</v>
      </c>
      <c r="I1987" s="18">
        <f t="shared" si="96"/>
        <v>61.25</v>
      </c>
      <c r="J1987" s="18">
        <f t="shared" si="97"/>
        <v>-0.50999999999999801</v>
      </c>
      <c r="K1987" s="96">
        <v>4057</v>
      </c>
      <c r="L1987" s="18">
        <f t="shared" si="98"/>
        <v>-2069.069999999992</v>
      </c>
    </row>
    <row r="1988" spans="1:13" x14ac:dyDescent="0.2">
      <c r="A1988" s="20" t="s">
        <v>195</v>
      </c>
      <c r="B1988" s="21" t="s">
        <v>196</v>
      </c>
      <c r="C1988" s="26" t="s">
        <v>47</v>
      </c>
      <c r="D1988" s="27" t="s">
        <v>48</v>
      </c>
      <c r="E1988" s="28">
        <v>3327</v>
      </c>
      <c r="F1988" s="18">
        <v>68.399999999999991</v>
      </c>
      <c r="G1988" s="18">
        <v>67.89</v>
      </c>
      <c r="H1988" s="98">
        <v>0</v>
      </c>
      <c r="I1988" s="18">
        <f t="shared" si="96"/>
        <v>67.89</v>
      </c>
      <c r="J1988" s="18">
        <f t="shared" si="97"/>
        <v>-0.50999999999999091</v>
      </c>
      <c r="K1988" s="96">
        <v>113</v>
      </c>
      <c r="L1988" s="18">
        <f t="shared" si="98"/>
        <v>-57.629999999998972</v>
      </c>
    </row>
    <row r="1989" spans="1:13" x14ac:dyDescent="0.2">
      <c r="A1989" s="20" t="s">
        <v>195</v>
      </c>
      <c r="B1989" s="21" t="s">
        <v>196</v>
      </c>
      <c r="C1989" s="26" t="s">
        <v>49</v>
      </c>
      <c r="D1989" s="27" t="s">
        <v>50</v>
      </c>
      <c r="E1989" s="28">
        <v>3329</v>
      </c>
      <c r="F1989" s="18">
        <v>73.089999999999989</v>
      </c>
      <c r="G1989" s="18">
        <v>72.58</v>
      </c>
      <c r="H1989" s="98">
        <v>0</v>
      </c>
      <c r="I1989" s="18">
        <f t="shared" si="96"/>
        <v>72.58</v>
      </c>
      <c r="J1989" s="18">
        <f t="shared" si="97"/>
        <v>-0.50999999999999091</v>
      </c>
      <c r="K1989" s="96">
        <v>0</v>
      </c>
      <c r="L1989" s="18">
        <f t="shared" si="98"/>
        <v>0</v>
      </c>
    </row>
    <row r="1990" spans="1:13" x14ac:dyDescent="0.2">
      <c r="A1990" s="20" t="s">
        <v>195</v>
      </c>
      <c r="B1990" s="21" t="s">
        <v>196</v>
      </c>
      <c r="C1990" s="29" t="s">
        <v>51</v>
      </c>
      <c r="D1990" s="30" t="s">
        <v>52</v>
      </c>
      <c r="E1990" s="28">
        <v>3331</v>
      </c>
      <c r="F1990" s="18">
        <v>81.109999999999985</v>
      </c>
      <c r="G1990" s="18">
        <v>80.599999999999994</v>
      </c>
      <c r="H1990" s="98">
        <v>0</v>
      </c>
      <c r="I1990" s="18">
        <f t="shared" si="96"/>
        <v>80.599999999999994</v>
      </c>
      <c r="J1990" s="18">
        <f t="shared" si="97"/>
        <v>-0.50999999999999091</v>
      </c>
      <c r="K1990" s="96">
        <v>35</v>
      </c>
      <c r="L1990" s="18">
        <f t="shared" si="98"/>
        <v>-17.849999999999682</v>
      </c>
    </row>
    <row r="1991" spans="1:13" x14ac:dyDescent="0.2">
      <c r="A1991" s="20" t="s">
        <v>316</v>
      </c>
      <c r="B1991" s="21" t="s">
        <v>317</v>
      </c>
      <c r="C1991" s="26" t="s">
        <v>21</v>
      </c>
      <c r="D1991" s="27" t="s">
        <v>22</v>
      </c>
      <c r="E1991" s="28">
        <v>3301</v>
      </c>
      <c r="F1991" s="18">
        <v>117.14</v>
      </c>
      <c r="G1991" s="18">
        <v>116.14</v>
      </c>
      <c r="H1991" s="98">
        <v>0</v>
      </c>
      <c r="I1991" s="18">
        <f t="shared" si="96"/>
        <v>116.14</v>
      </c>
      <c r="J1991" s="18">
        <f t="shared" si="97"/>
        <v>-1</v>
      </c>
      <c r="K1991" s="96">
        <v>0</v>
      </c>
      <c r="L1991" s="18">
        <f t="shared" si="98"/>
        <v>0</v>
      </c>
      <c r="M1991" s="40">
        <v>-22269</v>
      </c>
    </row>
    <row r="1992" spans="1:13" x14ac:dyDescent="0.2">
      <c r="A1992" s="20" t="s">
        <v>316</v>
      </c>
      <c r="B1992" s="21" t="s">
        <v>317</v>
      </c>
      <c r="C1992" s="26" t="s">
        <v>23</v>
      </c>
      <c r="D1992" s="27" t="s">
        <v>24</v>
      </c>
      <c r="E1992" s="28">
        <v>3303</v>
      </c>
      <c r="F1992" s="18">
        <v>127.51</v>
      </c>
      <c r="G1992" s="18">
        <v>126.51</v>
      </c>
      <c r="H1992" s="98">
        <v>0</v>
      </c>
      <c r="I1992" s="18">
        <f t="shared" si="96"/>
        <v>126.51</v>
      </c>
      <c r="J1992" s="18">
        <f t="shared" si="97"/>
        <v>-1</v>
      </c>
      <c r="K1992" s="96">
        <v>0</v>
      </c>
      <c r="L1992" s="18">
        <f t="shared" si="98"/>
        <v>0</v>
      </c>
    </row>
    <row r="1993" spans="1:13" x14ac:dyDescent="0.2">
      <c r="A1993" s="20" t="s">
        <v>316</v>
      </c>
      <c r="B1993" s="21" t="s">
        <v>317</v>
      </c>
      <c r="C1993" s="26" t="s">
        <v>25</v>
      </c>
      <c r="D1993" s="27" t="s">
        <v>26</v>
      </c>
      <c r="E1993" s="28">
        <v>3305</v>
      </c>
      <c r="F1993" s="18">
        <v>114.51</v>
      </c>
      <c r="G1993" s="18">
        <v>113.51</v>
      </c>
      <c r="H1993" s="98">
        <v>0</v>
      </c>
      <c r="I1993" s="18">
        <f t="shared" si="96"/>
        <v>113.51</v>
      </c>
      <c r="J1993" s="18">
        <f t="shared" si="97"/>
        <v>-1</v>
      </c>
      <c r="K1993" s="96">
        <v>0</v>
      </c>
      <c r="L1993" s="18">
        <f t="shared" si="98"/>
        <v>0</v>
      </c>
    </row>
    <row r="1994" spans="1:13" x14ac:dyDescent="0.2">
      <c r="A1994" s="20" t="s">
        <v>316</v>
      </c>
      <c r="B1994" s="21" t="s">
        <v>317</v>
      </c>
      <c r="C1994" s="26" t="s">
        <v>27</v>
      </c>
      <c r="D1994" s="27" t="s">
        <v>28</v>
      </c>
      <c r="E1994" s="28">
        <v>3307</v>
      </c>
      <c r="F1994" s="18">
        <v>125.52</v>
      </c>
      <c r="G1994" s="18">
        <v>124.52</v>
      </c>
      <c r="H1994" s="98">
        <v>0</v>
      </c>
      <c r="I1994" s="18">
        <f t="shared" si="96"/>
        <v>124.52</v>
      </c>
      <c r="J1994" s="18">
        <f t="shared" si="97"/>
        <v>-1</v>
      </c>
      <c r="K1994" s="96">
        <v>0</v>
      </c>
      <c r="L1994" s="18">
        <f t="shared" si="98"/>
        <v>0</v>
      </c>
    </row>
    <row r="1995" spans="1:13" x14ac:dyDescent="0.2">
      <c r="A1995" s="20" t="s">
        <v>316</v>
      </c>
      <c r="B1995" s="21" t="s">
        <v>317</v>
      </c>
      <c r="C1995" s="26" t="s">
        <v>29</v>
      </c>
      <c r="D1995" s="27" t="s">
        <v>30</v>
      </c>
      <c r="E1995" s="28">
        <v>3309</v>
      </c>
      <c r="F1995" s="18">
        <v>76.55</v>
      </c>
      <c r="G1995" s="18">
        <v>75.55</v>
      </c>
      <c r="H1995" s="98">
        <v>0</v>
      </c>
      <c r="I1995" s="18">
        <f t="shared" si="96"/>
        <v>75.55</v>
      </c>
      <c r="J1995" s="18">
        <f t="shared" si="97"/>
        <v>-1</v>
      </c>
      <c r="K1995" s="96">
        <v>1018</v>
      </c>
      <c r="L1995" s="18">
        <f t="shared" si="98"/>
        <v>-1018</v>
      </c>
    </row>
    <row r="1996" spans="1:13" x14ac:dyDescent="0.2">
      <c r="A1996" s="20" t="s">
        <v>316</v>
      </c>
      <c r="B1996" s="21" t="s">
        <v>317</v>
      </c>
      <c r="C1996" s="26" t="s">
        <v>31</v>
      </c>
      <c r="D1996" s="27" t="s">
        <v>32</v>
      </c>
      <c r="E1996" s="28">
        <v>3311</v>
      </c>
      <c r="F1996" s="18">
        <v>98.93</v>
      </c>
      <c r="G1996" s="18">
        <v>97.93</v>
      </c>
      <c r="H1996" s="98">
        <v>0</v>
      </c>
      <c r="I1996" s="18">
        <f t="shared" si="96"/>
        <v>97.93</v>
      </c>
      <c r="J1996" s="18">
        <f t="shared" si="97"/>
        <v>-1</v>
      </c>
      <c r="K1996" s="96">
        <v>241</v>
      </c>
      <c r="L1996" s="18">
        <f t="shared" si="98"/>
        <v>-241</v>
      </c>
    </row>
    <row r="1997" spans="1:13" x14ac:dyDescent="0.2">
      <c r="A1997" s="20" t="s">
        <v>316</v>
      </c>
      <c r="B1997" s="21" t="s">
        <v>317</v>
      </c>
      <c r="C1997" s="26" t="s">
        <v>33</v>
      </c>
      <c r="D1997" s="27" t="s">
        <v>34</v>
      </c>
      <c r="E1997" s="28">
        <v>3313</v>
      </c>
      <c r="F1997" s="18">
        <v>105.39</v>
      </c>
      <c r="G1997" s="18">
        <v>104.39</v>
      </c>
      <c r="H1997" s="98">
        <v>0</v>
      </c>
      <c r="I1997" s="18">
        <f t="shared" si="96"/>
        <v>104.39</v>
      </c>
      <c r="J1997" s="18">
        <f t="shared" si="97"/>
        <v>-1</v>
      </c>
      <c r="K1997" s="96">
        <v>0</v>
      </c>
      <c r="L1997" s="18">
        <f t="shared" si="98"/>
        <v>0</v>
      </c>
    </row>
    <row r="1998" spans="1:13" x14ac:dyDescent="0.2">
      <c r="A1998" s="20" t="s">
        <v>316</v>
      </c>
      <c r="B1998" s="21" t="s">
        <v>317</v>
      </c>
      <c r="C1998" s="26" t="s">
        <v>35</v>
      </c>
      <c r="D1998" s="27" t="s">
        <v>36</v>
      </c>
      <c r="E1998" s="28">
        <v>3315</v>
      </c>
      <c r="F1998" s="18">
        <v>120.51</v>
      </c>
      <c r="G1998" s="18">
        <v>119.51</v>
      </c>
      <c r="H1998" s="98">
        <v>0</v>
      </c>
      <c r="I1998" s="18">
        <f t="shared" si="96"/>
        <v>119.51</v>
      </c>
      <c r="J1998" s="18">
        <f t="shared" si="97"/>
        <v>-1</v>
      </c>
      <c r="K1998" s="96">
        <v>0</v>
      </c>
      <c r="L1998" s="18">
        <f t="shared" si="98"/>
        <v>0</v>
      </c>
    </row>
    <row r="1999" spans="1:13" x14ac:dyDescent="0.2">
      <c r="A1999" s="20" t="s">
        <v>316</v>
      </c>
      <c r="B1999" s="21" t="s">
        <v>317</v>
      </c>
      <c r="C1999" s="26" t="s">
        <v>37</v>
      </c>
      <c r="D1999" s="27" t="s">
        <v>38</v>
      </c>
      <c r="E1999" s="28">
        <v>3317</v>
      </c>
      <c r="F1999" s="18">
        <v>75.959999999999994</v>
      </c>
      <c r="G1999" s="18">
        <v>74.959999999999994</v>
      </c>
      <c r="H1999" s="98">
        <v>0</v>
      </c>
      <c r="I1999" s="18">
        <f t="shared" si="96"/>
        <v>74.959999999999994</v>
      </c>
      <c r="J1999" s="18">
        <f t="shared" si="97"/>
        <v>-1</v>
      </c>
      <c r="K1999" s="96">
        <v>0</v>
      </c>
      <c r="L1999" s="18">
        <f t="shared" si="98"/>
        <v>0</v>
      </c>
    </row>
    <row r="2000" spans="1:13" x14ac:dyDescent="0.2">
      <c r="A2000" s="20" t="s">
        <v>316</v>
      </c>
      <c r="B2000" s="21" t="s">
        <v>317</v>
      </c>
      <c r="C2000" s="26" t="s">
        <v>39</v>
      </c>
      <c r="D2000" s="27" t="s">
        <v>40</v>
      </c>
      <c r="E2000" s="28">
        <v>3319</v>
      </c>
      <c r="F2000" s="18">
        <v>91.77</v>
      </c>
      <c r="G2000" s="18">
        <v>90.77</v>
      </c>
      <c r="H2000" s="98">
        <v>0</v>
      </c>
      <c r="I2000" s="18">
        <f t="shared" si="96"/>
        <v>90.77</v>
      </c>
      <c r="J2000" s="18">
        <f t="shared" si="97"/>
        <v>-1</v>
      </c>
      <c r="K2000" s="96">
        <v>4730</v>
      </c>
      <c r="L2000" s="18">
        <f t="shared" si="98"/>
        <v>-4730</v>
      </c>
    </row>
    <row r="2001" spans="1:13" x14ac:dyDescent="0.2">
      <c r="A2001" s="20" t="s">
        <v>316</v>
      </c>
      <c r="B2001" s="21" t="s">
        <v>317</v>
      </c>
      <c r="C2001" s="26" t="s">
        <v>41</v>
      </c>
      <c r="D2001" s="27" t="s">
        <v>42</v>
      </c>
      <c r="E2001" s="28">
        <v>3321</v>
      </c>
      <c r="F2001" s="18">
        <v>102.15</v>
      </c>
      <c r="G2001" s="18">
        <v>101.15</v>
      </c>
      <c r="H2001" s="98">
        <v>0</v>
      </c>
      <c r="I2001" s="18">
        <f t="shared" si="96"/>
        <v>101.15</v>
      </c>
      <c r="J2001" s="18">
        <f t="shared" si="97"/>
        <v>-1</v>
      </c>
      <c r="K2001" s="96">
        <v>1239</v>
      </c>
      <c r="L2001" s="18">
        <f t="shared" si="98"/>
        <v>-1239</v>
      </c>
    </row>
    <row r="2002" spans="1:13" x14ac:dyDescent="0.2">
      <c r="A2002" s="20" t="s">
        <v>316</v>
      </c>
      <c r="B2002" s="21" t="s">
        <v>317</v>
      </c>
      <c r="C2002" s="26" t="s">
        <v>43</v>
      </c>
      <c r="D2002" s="27" t="s">
        <v>44</v>
      </c>
      <c r="E2002" s="28">
        <v>3323</v>
      </c>
      <c r="F2002" s="18">
        <v>64.48</v>
      </c>
      <c r="G2002" s="18">
        <v>63.48</v>
      </c>
      <c r="H2002" s="98">
        <v>0</v>
      </c>
      <c r="I2002" s="18">
        <f t="shared" si="96"/>
        <v>63.48</v>
      </c>
      <c r="J2002" s="18">
        <f t="shared" si="97"/>
        <v>-1.0000000000000071</v>
      </c>
      <c r="K2002" s="96">
        <v>184</v>
      </c>
      <c r="L2002" s="18">
        <f t="shared" si="98"/>
        <v>-184.00000000000131</v>
      </c>
    </row>
    <row r="2003" spans="1:13" x14ac:dyDescent="0.2">
      <c r="A2003" s="20" t="s">
        <v>316</v>
      </c>
      <c r="B2003" s="21" t="s">
        <v>317</v>
      </c>
      <c r="C2003" s="26" t="s">
        <v>45</v>
      </c>
      <c r="D2003" s="27" t="s">
        <v>46</v>
      </c>
      <c r="E2003" s="28">
        <v>3325</v>
      </c>
      <c r="F2003" s="18">
        <v>82.5</v>
      </c>
      <c r="G2003" s="18">
        <v>81.5</v>
      </c>
      <c r="H2003" s="98">
        <v>0</v>
      </c>
      <c r="I2003" s="18">
        <f t="shared" si="96"/>
        <v>81.5</v>
      </c>
      <c r="J2003" s="18">
        <f t="shared" si="97"/>
        <v>-1</v>
      </c>
      <c r="K2003" s="96">
        <v>14028</v>
      </c>
      <c r="L2003" s="18">
        <f t="shared" si="98"/>
        <v>-14028</v>
      </c>
    </row>
    <row r="2004" spans="1:13" x14ac:dyDescent="0.2">
      <c r="A2004" s="20" t="s">
        <v>316</v>
      </c>
      <c r="B2004" s="21" t="s">
        <v>317</v>
      </c>
      <c r="C2004" s="26" t="s">
        <v>47</v>
      </c>
      <c r="D2004" s="27" t="s">
        <v>48</v>
      </c>
      <c r="E2004" s="28">
        <v>3327</v>
      </c>
      <c r="F2004" s="18">
        <v>91.77</v>
      </c>
      <c r="G2004" s="18">
        <v>90.77</v>
      </c>
      <c r="H2004" s="98">
        <v>0</v>
      </c>
      <c r="I2004" s="18">
        <f t="shared" si="96"/>
        <v>90.77</v>
      </c>
      <c r="J2004" s="18">
        <f t="shared" si="97"/>
        <v>-1</v>
      </c>
      <c r="K2004" s="96">
        <v>612</v>
      </c>
      <c r="L2004" s="18">
        <f t="shared" si="98"/>
        <v>-612</v>
      </c>
    </row>
    <row r="2005" spans="1:13" x14ac:dyDescent="0.2">
      <c r="A2005" s="20" t="s">
        <v>316</v>
      </c>
      <c r="B2005" s="21" t="s">
        <v>317</v>
      </c>
      <c r="C2005" s="26" t="s">
        <v>49</v>
      </c>
      <c r="D2005" s="27" t="s">
        <v>50</v>
      </c>
      <c r="E2005" s="28">
        <v>3329</v>
      </c>
      <c r="F2005" s="18">
        <v>98.35</v>
      </c>
      <c r="G2005" s="18">
        <v>97.35</v>
      </c>
      <c r="H2005" s="98">
        <v>0</v>
      </c>
      <c r="I2005" s="18">
        <f t="shared" si="96"/>
        <v>97.35</v>
      </c>
      <c r="J2005" s="18">
        <f t="shared" si="97"/>
        <v>-1</v>
      </c>
      <c r="K2005" s="96">
        <v>0</v>
      </c>
      <c r="L2005" s="18">
        <f t="shared" si="98"/>
        <v>0</v>
      </c>
    </row>
    <row r="2006" spans="1:13" x14ac:dyDescent="0.2">
      <c r="A2006" s="20" t="s">
        <v>316</v>
      </c>
      <c r="B2006" s="21" t="s">
        <v>317</v>
      </c>
      <c r="C2006" s="29" t="s">
        <v>51</v>
      </c>
      <c r="D2006" s="30" t="s">
        <v>52</v>
      </c>
      <c r="E2006" s="28">
        <v>3331</v>
      </c>
      <c r="F2006" s="18">
        <v>109.66</v>
      </c>
      <c r="G2006" s="18">
        <v>108.66</v>
      </c>
      <c r="H2006" s="98">
        <v>0</v>
      </c>
      <c r="I2006" s="18">
        <f t="shared" si="96"/>
        <v>108.66</v>
      </c>
      <c r="J2006" s="18">
        <f t="shared" si="97"/>
        <v>-1</v>
      </c>
      <c r="K2006" s="96">
        <v>217</v>
      </c>
      <c r="L2006" s="18">
        <f t="shared" si="98"/>
        <v>-217</v>
      </c>
    </row>
    <row r="2007" spans="1:13" x14ac:dyDescent="0.2">
      <c r="A2007" s="20" t="s">
        <v>259</v>
      </c>
      <c r="B2007" s="21" t="s">
        <v>260</v>
      </c>
      <c r="C2007" s="26" t="s">
        <v>21</v>
      </c>
      <c r="D2007" s="27" t="s">
        <v>22</v>
      </c>
      <c r="E2007" s="28">
        <v>3301</v>
      </c>
      <c r="F2007" s="18">
        <v>101.57000000000001</v>
      </c>
      <c r="G2007" s="18">
        <v>100.31</v>
      </c>
      <c r="H2007" s="98">
        <v>0</v>
      </c>
      <c r="I2007" s="18">
        <f t="shared" ref="I2007:I2070" si="99">+G2007+H2007</f>
        <v>100.31</v>
      </c>
      <c r="J2007" s="18">
        <f t="shared" ref="J2007:J2070" si="100">+I2007-F2007</f>
        <v>-1.2600000000000051</v>
      </c>
      <c r="K2007" s="96">
        <v>0</v>
      </c>
      <c r="L2007" s="18">
        <f t="shared" ref="L2007:L2070" si="101">+J2007*K2007</f>
        <v>0</v>
      </c>
      <c r="M2007" s="40">
        <v>-17458.56000000007</v>
      </c>
    </row>
    <row r="2008" spans="1:13" x14ac:dyDescent="0.2">
      <c r="A2008" s="20" t="s">
        <v>259</v>
      </c>
      <c r="B2008" s="21" t="s">
        <v>260</v>
      </c>
      <c r="C2008" s="26" t="s">
        <v>23</v>
      </c>
      <c r="D2008" s="27" t="s">
        <v>24</v>
      </c>
      <c r="E2008" s="28">
        <v>3303</v>
      </c>
      <c r="F2008" s="18">
        <v>110.18</v>
      </c>
      <c r="G2008" s="18">
        <v>108.92</v>
      </c>
      <c r="H2008" s="98">
        <v>0</v>
      </c>
      <c r="I2008" s="18">
        <f t="shared" si="99"/>
        <v>108.92</v>
      </c>
      <c r="J2008" s="18">
        <f t="shared" si="100"/>
        <v>-1.2600000000000051</v>
      </c>
      <c r="K2008" s="96">
        <v>0</v>
      </c>
      <c r="L2008" s="18">
        <f t="shared" si="101"/>
        <v>0</v>
      </c>
    </row>
    <row r="2009" spans="1:13" x14ac:dyDescent="0.2">
      <c r="A2009" s="20" t="s">
        <v>259</v>
      </c>
      <c r="B2009" s="21" t="s">
        <v>260</v>
      </c>
      <c r="C2009" s="26" t="s">
        <v>25</v>
      </c>
      <c r="D2009" s="27" t="s">
        <v>26</v>
      </c>
      <c r="E2009" s="28">
        <v>3305</v>
      </c>
      <c r="F2009" s="18">
        <v>99.190000000000012</v>
      </c>
      <c r="G2009" s="18">
        <v>97.93</v>
      </c>
      <c r="H2009" s="98">
        <v>0</v>
      </c>
      <c r="I2009" s="18">
        <f t="shared" si="99"/>
        <v>97.93</v>
      </c>
      <c r="J2009" s="18">
        <f t="shared" si="100"/>
        <v>-1.2600000000000051</v>
      </c>
      <c r="K2009" s="96">
        <v>0</v>
      </c>
      <c r="L2009" s="18">
        <f t="shared" si="101"/>
        <v>0</v>
      </c>
    </row>
    <row r="2010" spans="1:13" x14ac:dyDescent="0.2">
      <c r="A2010" s="20" t="s">
        <v>259</v>
      </c>
      <c r="B2010" s="21" t="s">
        <v>260</v>
      </c>
      <c r="C2010" s="26" t="s">
        <v>27</v>
      </c>
      <c r="D2010" s="27" t="s">
        <v>28</v>
      </c>
      <c r="E2010" s="28">
        <v>3307</v>
      </c>
      <c r="F2010" s="18">
        <v>108.81</v>
      </c>
      <c r="G2010" s="18">
        <v>107.55</v>
      </c>
      <c r="H2010" s="98">
        <v>0</v>
      </c>
      <c r="I2010" s="18">
        <f t="shared" si="99"/>
        <v>107.55</v>
      </c>
      <c r="J2010" s="18">
        <f t="shared" si="100"/>
        <v>-1.2600000000000051</v>
      </c>
      <c r="K2010" s="96">
        <v>0</v>
      </c>
      <c r="L2010" s="18">
        <f t="shared" si="101"/>
        <v>0</v>
      </c>
    </row>
    <row r="2011" spans="1:13" x14ac:dyDescent="0.2">
      <c r="A2011" s="20" t="s">
        <v>259</v>
      </c>
      <c r="B2011" s="21" t="s">
        <v>260</v>
      </c>
      <c r="C2011" s="26" t="s">
        <v>29</v>
      </c>
      <c r="D2011" s="27" t="s">
        <v>30</v>
      </c>
      <c r="E2011" s="28">
        <v>3309</v>
      </c>
      <c r="F2011" s="18">
        <v>67.09</v>
      </c>
      <c r="G2011" s="18">
        <v>65.83</v>
      </c>
      <c r="H2011" s="98">
        <v>0</v>
      </c>
      <c r="I2011" s="18">
        <f t="shared" si="99"/>
        <v>65.83</v>
      </c>
      <c r="J2011" s="18">
        <f t="shared" si="100"/>
        <v>-1.2600000000000051</v>
      </c>
      <c r="K2011" s="96">
        <v>428</v>
      </c>
      <c r="L2011" s="18">
        <f t="shared" si="101"/>
        <v>-539.28000000000225</v>
      </c>
    </row>
    <row r="2012" spans="1:13" x14ac:dyDescent="0.2">
      <c r="A2012" s="20" t="s">
        <v>259</v>
      </c>
      <c r="B2012" s="21" t="s">
        <v>260</v>
      </c>
      <c r="C2012" s="26" t="s">
        <v>31</v>
      </c>
      <c r="D2012" s="27" t="s">
        <v>32</v>
      </c>
      <c r="E2012" s="28">
        <v>3311</v>
      </c>
      <c r="F2012" s="18">
        <v>85.89</v>
      </c>
      <c r="G2012" s="18">
        <v>84.63</v>
      </c>
      <c r="H2012" s="98">
        <v>0</v>
      </c>
      <c r="I2012" s="18">
        <f t="shared" si="99"/>
        <v>84.63</v>
      </c>
      <c r="J2012" s="18">
        <f t="shared" si="100"/>
        <v>-1.2600000000000051</v>
      </c>
      <c r="K2012" s="96">
        <v>0</v>
      </c>
      <c r="L2012" s="18">
        <f t="shared" si="101"/>
        <v>0</v>
      </c>
    </row>
    <row r="2013" spans="1:13" x14ac:dyDescent="0.2">
      <c r="A2013" s="20" t="s">
        <v>259</v>
      </c>
      <c r="B2013" s="21" t="s">
        <v>260</v>
      </c>
      <c r="C2013" s="26" t="s">
        <v>33</v>
      </c>
      <c r="D2013" s="27" t="s">
        <v>34</v>
      </c>
      <c r="E2013" s="28">
        <v>3313</v>
      </c>
      <c r="F2013" s="18">
        <v>91.42</v>
      </c>
      <c r="G2013" s="18">
        <v>90.16</v>
      </c>
      <c r="H2013" s="98">
        <v>0</v>
      </c>
      <c r="I2013" s="18">
        <f t="shared" si="99"/>
        <v>90.16</v>
      </c>
      <c r="J2013" s="18">
        <f t="shared" si="100"/>
        <v>-1.2600000000000051</v>
      </c>
      <c r="K2013" s="96">
        <v>0</v>
      </c>
      <c r="L2013" s="18">
        <f t="shared" si="101"/>
        <v>0</v>
      </c>
    </row>
    <row r="2014" spans="1:13" x14ac:dyDescent="0.2">
      <c r="A2014" s="20" t="s">
        <v>259</v>
      </c>
      <c r="B2014" s="21" t="s">
        <v>260</v>
      </c>
      <c r="C2014" s="26" t="s">
        <v>35</v>
      </c>
      <c r="D2014" s="27" t="s">
        <v>36</v>
      </c>
      <c r="E2014" s="28">
        <v>3315</v>
      </c>
      <c r="F2014" s="18">
        <v>104.24000000000001</v>
      </c>
      <c r="G2014" s="18">
        <v>102.98</v>
      </c>
      <c r="H2014" s="98">
        <v>0</v>
      </c>
      <c r="I2014" s="18">
        <f t="shared" si="99"/>
        <v>102.98</v>
      </c>
      <c r="J2014" s="18">
        <f t="shared" si="100"/>
        <v>-1.2600000000000051</v>
      </c>
      <c r="K2014" s="96">
        <v>0</v>
      </c>
      <c r="L2014" s="18">
        <f t="shared" si="101"/>
        <v>0</v>
      </c>
    </row>
    <row r="2015" spans="1:13" x14ac:dyDescent="0.2">
      <c r="A2015" s="20" t="s">
        <v>259</v>
      </c>
      <c r="B2015" s="21" t="s">
        <v>260</v>
      </c>
      <c r="C2015" s="26" t="s">
        <v>37</v>
      </c>
      <c r="D2015" s="27" t="s">
        <v>38</v>
      </c>
      <c r="E2015" s="28">
        <v>3317</v>
      </c>
      <c r="F2015" s="18">
        <v>66.600000000000009</v>
      </c>
      <c r="G2015" s="18">
        <v>65.34</v>
      </c>
      <c r="H2015" s="98">
        <v>0</v>
      </c>
      <c r="I2015" s="18">
        <f t="shared" si="99"/>
        <v>65.34</v>
      </c>
      <c r="J2015" s="18">
        <f t="shared" si="100"/>
        <v>-1.2600000000000051</v>
      </c>
      <c r="K2015" s="96">
        <v>0</v>
      </c>
      <c r="L2015" s="18">
        <f t="shared" si="101"/>
        <v>0</v>
      </c>
    </row>
    <row r="2016" spans="1:13" x14ac:dyDescent="0.2">
      <c r="A2016" s="20" t="s">
        <v>259</v>
      </c>
      <c r="B2016" s="21" t="s">
        <v>260</v>
      </c>
      <c r="C2016" s="26" t="s">
        <v>39</v>
      </c>
      <c r="D2016" s="27" t="s">
        <v>40</v>
      </c>
      <c r="E2016" s="28">
        <v>3319</v>
      </c>
      <c r="F2016" s="18">
        <v>79.850000000000009</v>
      </c>
      <c r="G2016" s="18">
        <v>78.59</v>
      </c>
      <c r="H2016" s="98">
        <v>0</v>
      </c>
      <c r="I2016" s="18">
        <f t="shared" si="99"/>
        <v>78.59</v>
      </c>
      <c r="J2016" s="18">
        <f t="shared" si="100"/>
        <v>-1.2600000000000051</v>
      </c>
      <c r="K2016" s="96">
        <v>2462</v>
      </c>
      <c r="L2016" s="18">
        <f t="shared" si="101"/>
        <v>-3102.1200000000126</v>
      </c>
    </row>
    <row r="2017" spans="1:13" x14ac:dyDescent="0.2">
      <c r="A2017" s="20" t="s">
        <v>259</v>
      </c>
      <c r="B2017" s="21" t="s">
        <v>260</v>
      </c>
      <c r="C2017" s="26" t="s">
        <v>41</v>
      </c>
      <c r="D2017" s="27" t="s">
        <v>42</v>
      </c>
      <c r="E2017" s="28">
        <v>3321</v>
      </c>
      <c r="F2017" s="18">
        <v>88.54</v>
      </c>
      <c r="G2017" s="18">
        <v>87.28</v>
      </c>
      <c r="H2017" s="98">
        <v>0</v>
      </c>
      <c r="I2017" s="18">
        <f t="shared" si="99"/>
        <v>87.28</v>
      </c>
      <c r="J2017" s="18">
        <f t="shared" si="100"/>
        <v>-1.2600000000000051</v>
      </c>
      <c r="K2017" s="96">
        <v>487</v>
      </c>
      <c r="L2017" s="18">
        <f t="shared" si="101"/>
        <v>-613.62000000000251</v>
      </c>
    </row>
    <row r="2018" spans="1:13" x14ac:dyDescent="0.2">
      <c r="A2018" s="20" t="s">
        <v>259</v>
      </c>
      <c r="B2018" s="21" t="s">
        <v>260</v>
      </c>
      <c r="C2018" s="26" t="s">
        <v>43</v>
      </c>
      <c r="D2018" s="27" t="s">
        <v>44</v>
      </c>
      <c r="E2018" s="28">
        <v>3323</v>
      </c>
      <c r="F2018" s="18">
        <v>56.69</v>
      </c>
      <c r="G2018" s="18">
        <v>55.43</v>
      </c>
      <c r="H2018" s="98">
        <v>0</v>
      </c>
      <c r="I2018" s="18">
        <f t="shared" si="99"/>
        <v>55.43</v>
      </c>
      <c r="J2018" s="18">
        <f t="shared" si="100"/>
        <v>-1.259999999999998</v>
      </c>
      <c r="K2018" s="96">
        <v>0</v>
      </c>
      <c r="L2018" s="18">
        <f t="shared" si="101"/>
        <v>0</v>
      </c>
    </row>
    <row r="2019" spans="1:13" x14ac:dyDescent="0.2">
      <c r="A2019" s="20" t="s">
        <v>259</v>
      </c>
      <c r="B2019" s="21" t="s">
        <v>260</v>
      </c>
      <c r="C2019" s="26" t="s">
        <v>45</v>
      </c>
      <c r="D2019" s="27" t="s">
        <v>46</v>
      </c>
      <c r="E2019" s="28">
        <v>3325</v>
      </c>
      <c r="F2019" s="18">
        <v>72.040000000000006</v>
      </c>
      <c r="G2019" s="18">
        <v>70.78</v>
      </c>
      <c r="H2019" s="98">
        <v>0</v>
      </c>
      <c r="I2019" s="18">
        <f t="shared" si="99"/>
        <v>70.78</v>
      </c>
      <c r="J2019" s="18">
        <f t="shared" si="100"/>
        <v>-1.2600000000000051</v>
      </c>
      <c r="K2019" s="96">
        <v>10476</v>
      </c>
      <c r="L2019" s="18">
        <f t="shared" si="101"/>
        <v>-13199.760000000053</v>
      </c>
    </row>
    <row r="2020" spans="1:13" x14ac:dyDescent="0.2">
      <c r="A2020" s="20" t="s">
        <v>259</v>
      </c>
      <c r="B2020" s="21" t="s">
        <v>260</v>
      </c>
      <c r="C2020" s="26" t="s">
        <v>47</v>
      </c>
      <c r="D2020" s="27" t="s">
        <v>48</v>
      </c>
      <c r="E2020" s="28">
        <v>3327</v>
      </c>
      <c r="F2020" s="18">
        <v>79.850000000000009</v>
      </c>
      <c r="G2020" s="18">
        <v>78.59</v>
      </c>
      <c r="H2020" s="98">
        <v>0</v>
      </c>
      <c r="I2020" s="18">
        <f t="shared" si="99"/>
        <v>78.59</v>
      </c>
      <c r="J2020" s="18">
        <f t="shared" si="100"/>
        <v>-1.2600000000000051</v>
      </c>
      <c r="K2020" s="96">
        <v>3</v>
      </c>
      <c r="L2020" s="18">
        <f t="shared" si="101"/>
        <v>-3.7800000000000153</v>
      </c>
    </row>
    <row r="2021" spans="1:13" x14ac:dyDescent="0.2">
      <c r="A2021" s="20" t="s">
        <v>259</v>
      </c>
      <c r="B2021" s="21" t="s">
        <v>260</v>
      </c>
      <c r="C2021" s="26" t="s">
        <v>49</v>
      </c>
      <c r="D2021" s="27" t="s">
        <v>50</v>
      </c>
      <c r="E2021" s="28">
        <v>3329</v>
      </c>
      <c r="F2021" s="18">
        <v>85.39</v>
      </c>
      <c r="G2021" s="18">
        <v>84.13</v>
      </c>
      <c r="H2021" s="98">
        <v>0</v>
      </c>
      <c r="I2021" s="18">
        <f t="shared" si="99"/>
        <v>84.13</v>
      </c>
      <c r="J2021" s="18">
        <f t="shared" si="100"/>
        <v>-1.2600000000000051</v>
      </c>
      <c r="K2021" s="96">
        <v>0</v>
      </c>
      <c r="L2021" s="18">
        <f t="shared" si="101"/>
        <v>0</v>
      </c>
    </row>
    <row r="2022" spans="1:13" x14ac:dyDescent="0.2">
      <c r="A2022" s="20" t="s">
        <v>259</v>
      </c>
      <c r="B2022" s="21" t="s">
        <v>260</v>
      </c>
      <c r="C2022" s="29" t="s">
        <v>51</v>
      </c>
      <c r="D2022" s="30" t="s">
        <v>52</v>
      </c>
      <c r="E2022" s="28">
        <v>3331</v>
      </c>
      <c r="F2022" s="18">
        <v>94.76</v>
      </c>
      <c r="G2022" s="18">
        <v>93.5</v>
      </c>
      <c r="H2022" s="98">
        <v>0</v>
      </c>
      <c r="I2022" s="18">
        <f t="shared" si="99"/>
        <v>93.5</v>
      </c>
      <c r="J2022" s="18">
        <f t="shared" si="100"/>
        <v>-1.2600000000000051</v>
      </c>
      <c r="K2022" s="96">
        <v>0</v>
      </c>
      <c r="L2022" s="18">
        <f t="shared" si="101"/>
        <v>0</v>
      </c>
    </row>
    <row r="2023" spans="1:13" x14ac:dyDescent="0.2">
      <c r="A2023" s="20" t="s">
        <v>349</v>
      </c>
      <c r="B2023" s="21" t="s">
        <v>350</v>
      </c>
      <c r="C2023" s="26" t="s">
        <v>21</v>
      </c>
      <c r="D2023" s="27" t="s">
        <v>22</v>
      </c>
      <c r="E2023" s="28">
        <v>3301</v>
      </c>
      <c r="F2023" s="18">
        <v>117.14</v>
      </c>
      <c r="G2023" s="18">
        <v>116.14</v>
      </c>
      <c r="H2023" s="98">
        <v>0</v>
      </c>
      <c r="I2023" s="18">
        <f t="shared" si="99"/>
        <v>116.14</v>
      </c>
      <c r="J2023" s="18">
        <f t="shared" si="100"/>
        <v>-1</v>
      </c>
      <c r="K2023" s="96">
        <v>0</v>
      </c>
      <c r="L2023" s="19">
        <f t="shared" si="101"/>
        <v>0</v>
      </c>
      <c r="M2023">
        <v>-16365</v>
      </c>
    </row>
    <row r="2024" spans="1:13" x14ac:dyDescent="0.2">
      <c r="A2024" s="20" t="s">
        <v>349</v>
      </c>
      <c r="B2024" s="21" t="s">
        <v>350</v>
      </c>
      <c r="C2024" s="26" t="s">
        <v>23</v>
      </c>
      <c r="D2024" s="27" t="s">
        <v>24</v>
      </c>
      <c r="E2024" s="28">
        <v>3303</v>
      </c>
      <c r="F2024" s="18">
        <v>127.51</v>
      </c>
      <c r="G2024" s="18">
        <v>126.51</v>
      </c>
      <c r="H2024" s="98">
        <v>0</v>
      </c>
      <c r="I2024" s="18">
        <f t="shared" si="99"/>
        <v>126.51</v>
      </c>
      <c r="J2024" s="18">
        <f t="shared" si="100"/>
        <v>-1</v>
      </c>
      <c r="K2024" s="96">
        <v>0</v>
      </c>
      <c r="L2024" s="19">
        <f t="shared" si="101"/>
        <v>0</v>
      </c>
    </row>
    <row r="2025" spans="1:13" x14ac:dyDescent="0.2">
      <c r="A2025" s="20" t="s">
        <v>349</v>
      </c>
      <c r="B2025" s="21" t="s">
        <v>350</v>
      </c>
      <c r="C2025" s="26" t="s">
        <v>25</v>
      </c>
      <c r="D2025" s="27" t="s">
        <v>26</v>
      </c>
      <c r="E2025" s="28">
        <v>3305</v>
      </c>
      <c r="F2025" s="18">
        <v>114.51</v>
      </c>
      <c r="G2025" s="18">
        <v>113.51</v>
      </c>
      <c r="H2025" s="98">
        <v>0</v>
      </c>
      <c r="I2025" s="18">
        <f t="shared" si="99"/>
        <v>113.51</v>
      </c>
      <c r="J2025" s="18">
        <f t="shared" si="100"/>
        <v>-1</v>
      </c>
      <c r="K2025" s="96">
        <v>0</v>
      </c>
      <c r="L2025" s="19">
        <f t="shared" si="101"/>
        <v>0</v>
      </c>
    </row>
    <row r="2026" spans="1:13" x14ac:dyDescent="0.2">
      <c r="A2026" s="20" t="s">
        <v>349</v>
      </c>
      <c r="B2026" s="21" t="s">
        <v>350</v>
      </c>
      <c r="C2026" s="26" t="s">
        <v>27</v>
      </c>
      <c r="D2026" s="27" t="s">
        <v>28</v>
      </c>
      <c r="E2026" s="28">
        <v>3307</v>
      </c>
      <c r="F2026" s="18">
        <v>125.52</v>
      </c>
      <c r="G2026" s="18">
        <v>124.52</v>
      </c>
      <c r="H2026" s="98">
        <v>0</v>
      </c>
      <c r="I2026" s="18">
        <f t="shared" si="99"/>
        <v>124.52</v>
      </c>
      <c r="J2026" s="18">
        <f t="shared" si="100"/>
        <v>-1</v>
      </c>
      <c r="K2026" s="96">
        <v>0</v>
      </c>
      <c r="L2026" s="19">
        <f t="shared" si="101"/>
        <v>0</v>
      </c>
    </row>
    <row r="2027" spans="1:13" x14ac:dyDescent="0.2">
      <c r="A2027" s="20" t="s">
        <v>349</v>
      </c>
      <c r="B2027" s="21" t="s">
        <v>350</v>
      </c>
      <c r="C2027" s="26" t="s">
        <v>29</v>
      </c>
      <c r="D2027" s="27" t="s">
        <v>30</v>
      </c>
      <c r="E2027" s="28">
        <v>3309</v>
      </c>
      <c r="F2027" s="18">
        <v>76.55</v>
      </c>
      <c r="G2027" s="18">
        <v>75.55</v>
      </c>
      <c r="H2027" s="98">
        <v>0</v>
      </c>
      <c r="I2027" s="18">
        <f t="shared" si="99"/>
        <v>75.55</v>
      </c>
      <c r="J2027" s="18">
        <f t="shared" si="100"/>
        <v>-1</v>
      </c>
      <c r="K2027" s="96">
        <v>3078</v>
      </c>
      <c r="L2027" s="19">
        <f t="shared" si="101"/>
        <v>-3078</v>
      </c>
    </row>
    <row r="2028" spans="1:13" x14ac:dyDescent="0.2">
      <c r="A2028" s="20" t="s">
        <v>349</v>
      </c>
      <c r="B2028" s="21" t="s">
        <v>350</v>
      </c>
      <c r="C2028" s="26" t="s">
        <v>31</v>
      </c>
      <c r="D2028" s="27" t="s">
        <v>32</v>
      </c>
      <c r="E2028" s="28">
        <v>3311</v>
      </c>
      <c r="F2028" s="18">
        <v>98.93</v>
      </c>
      <c r="G2028" s="18">
        <v>97.93</v>
      </c>
      <c r="H2028" s="98">
        <v>0</v>
      </c>
      <c r="I2028" s="18">
        <f t="shared" si="99"/>
        <v>97.93</v>
      </c>
      <c r="J2028" s="18">
        <f t="shared" si="100"/>
        <v>-1</v>
      </c>
      <c r="K2028" s="96">
        <v>2231</v>
      </c>
      <c r="L2028" s="19">
        <f t="shared" si="101"/>
        <v>-2231</v>
      </c>
    </row>
    <row r="2029" spans="1:13" x14ac:dyDescent="0.2">
      <c r="A2029" s="20" t="s">
        <v>349</v>
      </c>
      <c r="B2029" s="21" t="s">
        <v>350</v>
      </c>
      <c r="C2029" s="26" t="s">
        <v>33</v>
      </c>
      <c r="D2029" s="27" t="s">
        <v>34</v>
      </c>
      <c r="E2029" s="28">
        <v>3313</v>
      </c>
      <c r="F2029" s="18">
        <v>105.39</v>
      </c>
      <c r="G2029" s="18">
        <v>104.39</v>
      </c>
      <c r="H2029" s="98">
        <v>0</v>
      </c>
      <c r="I2029" s="18">
        <f t="shared" si="99"/>
        <v>104.39</v>
      </c>
      <c r="J2029" s="18">
        <f t="shared" si="100"/>
        <v>-1</v>
      </c>
      <c r="K2029" s="96">
        <v>686</v>
      </c>
      <c r="L2029" s="19">
        <f t="shared" si="101"/>
        <v>-686</v>
      </c>
    </row>
    <row r="2030" spans="1:13" x14ac:dyDescent="0.2">
      <c r="A2030" s="20" t="s">
        <v>349</v>
      </c>
      <c r="B2030" s="21" t="s">
        <v>350</v>
      </c>
      <c r="C2030" s="26" t="s">
        <v>35</v>
      </c>
      <c r="D2030" s="27" t="s">
        <v>36</v>
      </c>
      <c r="E2030" s="28">
        <v>3315</v>
      </c>
      <c r="F2030" s="18">
        <v>120.51</v>
      </c>
      <c r="G2030" s="18">
        <v>119.51</v>
      </c>
      <c r="H2030" s="98">
        <v>0</v>
      </c>
      <c r="I2030" s="18">
        <f t="shared" si="99"/>
        <v>119.51</v>
      </c>
      <c r="J2030" s="18">
        <f t="shared" si="100"/>
        <v>-1</v>
      </c>
      <c r="K2030" s="96">
        <v>1488</v>
      </c>
      <c r="L2030" s="19">
        <f t="shared" si="101"/>
        <v>-1488</v>
      </c>
    </row>
    <row r="2031" spans="1:13" x14ac:dyDescent="0.2">
      <c r="A2031" s="20" t="s">
        <v>349</v>
      </c>
      <c r="B2031" s="21" t="s">
        <v>350</v>
      </c>
      <c r="C2031" s="26" t="s">
        <v>37</v>
      </c>
      <c r="D2031" s="27" t="s">
        <v>38</v>
      </c>
      <c r="E2031" s="28">
        <v>3317</v>
      </c>
      <c r="F2031" s="18">
        <v>75.959999999999994</v>
      </c>
      <c r="G2031" s="18">
        <v>74.959999999999994</v>
      </c>
      <c r="H2031" s="98">
        <v>0</v>
      </c>
      <c r="I2031" s="18">
        <f t="shared" si="99"/>
        <v>74.959999999999994</v>
      </c>
      <c r="J2031" s="18">
        <f t="shared" si="100"/>
        <v>-1</v>
      </c>
      <c r="K2031" s="96">
        <v>209</v>
      </c>
      <c r="L2031" s="19">
        <f t="shared" si="101"/>
        <v>-209</v>
      </c>
    </row>
    <row r="2032" spans="1:13" x14ac:dyDescent="0.2">
      <c r="A2032" s="20" t="s">
        <v>349</v>
      </c>
      <c r="B2032" s="21" t="s">
        <v>350</v>
      </c>
      <c r="C2032" s="26" t="s">
        <v>39</v>
      </c>
      <c r="D2032" s="27" t="s">
        <v>40</v>
      </c>
      <c r="E2032" s="28">
        <v>3319</v>
      </c>
      <c r="F2032" s="18">
        <v>91.77</v>
      </c>
      <c r="G2032" s="18">
        <v>90.77</v>
      </c>
      <c r="H2032" s="98">
        <v>0</v>
      </c>
      <c r="I2032" s="18">
        <f t="shared" si="99"/>
        <v>90.77</v>
      </c>
      <c r="J2032" s="18">
        <f t="shared" si="100"/>
        <v>-1</v>
      </c>
      <c r="K2032" s="96">
        <v>2329</v>
      </c>
      <c r="L2032" s="19">
        <f t="shared" si="101"/>
        <v>-2329</v>
      </c>
    </row>
    <row r="2033" spans="1:13" x14ac:dyDescent="0.2">
      <c r="A2033" s="20" t="s">
        <v>349</v>
      </c>
      <c r="B2033" s="21" t="s">
        <v>350</v>
      </c>
      <c r="C2033" s="26" t="s">
        <v>41</v>
      </c>
      <c r="D2033" s="27" t="s">
        <v>42</v>
      </c>
      <c r="E2033" s="28">
        <v>3321</v>
      </c>
      <c r="F2033" s="18">
        <v>102.15</v>
      </c>
      <c r="G2033" s="18">
        <v>101.15</v>
      </c>
      <c r="H2033" s="98">
        <v>0</v>
      </c>
      <c r="I2033" s="18">
        <f t="shared" si="99"/>
        <v>101.15</v>
      </c>
      <c r="J2033" s="18">
        <f t="shared" si="100"/>
        <v>-1</v>
      </c>
      <c r="K2033" s="96">
        <v>1556</v>
      </c>
      <c r="L2033" s="19">
        <f t="shared" si="101"/>
        <v>-1556</v>
      </c>
    </row>
    <row r="2034" spans="1:13" x14ac:dyDescent="0.2">
      <c r="A2034" s="20" t="s">
        <v>349</v>
      </c>
      <c r="B2034" s="21" t="s">
        <v>350</v>
      </c>
      <c r="C2034" s="26" t="s">
        <v>43</v>
      </c>
      <c r="D2034" s="27" t="s">
        <v>44</v>
      </c>
      <c r="E2034" s="28">
        <v>3323</v>
      </c>
      <c r="F2034" s="18">
        <v>64.48</v>
      </c>
      <c r="G2034" s="18">
        <v>63.48</v>
      </c>
      <c r="H2034" s="98">
        <v>0</v>
      </c>
      <c r="I2034" s="18">
        <f t="shared" si="99"/>
        <v>63.48</v>
      </c>
      <c r="J2034" s="18">
        <f t="shared" si="100"/>
        <v>-1.0000000000000071</v>
      </c>
      <c r="K2034" s="96">
        <v>0</v>
      </c>
      <c r="L2034" s="19">
        <f t="shared" si="101"/>
        <v>0</v>
      </c>
    </row>
    <row r="2035" spans="1:13" x14ac:dyDescent="0.2">
      <c r="A2035" s="20" t="s">
        <v>349</v>
      </c>
      <c r="B2035" s="21" t="s">
        <v>350</v>
      </c>
      <c r="C2035" s="26" t="s">
        <v>45</v>
      </c>
      <c r="D2035" s="27" t="s">
        <v>46</v>
      </c>
      <c r="E2035" s="28">
        <v>3325</v>
      </c>
      <c r="F2035" s="18">
        <v>82.5</v>
      </c>
      <c r="G2035" s="18">
        <v>81.5</v>
      </c>
      <c r="H2035" s="98">
        <v>0</v>
      </c>
      <c r="I2035" s="18">
        <f t="shared" si="99"/>
        <v>81.5</v>
      </c>
      <c r="J2035" s="18">
        <f t="shared" si="100"/>
        <v>-1</v>
      </c>
      <c r="K2035" s="96">
        <v>2549</v>
      </c>
      <c r="L2035" s="19">
        <f t="shared" si="101"/>
        <v>-2549</v>
      </c>
    </row>
    <row r="2036" spans="1:13" x14ac:dyDescent="0.2">
      <c r="A2036" s="20" t="s">
        <v>349</v>
      </c>
      <c r="B2036" s="21" t="s">
        <v>350</v>
      </c>
      <c r="C2036" s="26" t="s">
        <v>47</v>
      </c>
      <c r="D2036" s="27" t="s">
        <v>48</v>
      </c>
      <c r="E2036" s="28">
        <v>3327</v>
      </c>
      <c r="F2036" s="18">
        <v>91.77</v>
      </c>
      <c r="G2036" s="18">
        <v>90.77</v>
      </c>
      <c r="H2036" s="98">
        <v>0</v>
      </c>
      <c r="I2036" s="18">
        <f t="shared" si="99"/>
        <v>90.77</v>
      </c>
      <c r="J2036" s="18">
        <f t="shared" si="100"/>
        <v>-1</v>
      </c>
      <c r="K2036" s="96">
        <v>546</v>
      </c>
      <c r="L2036" s="19">
        <f t="shared" si="101"/>
        <v>-546</v>
      </c>
    </row>
    <row r="2037" spans="1:13" x14ac:dyDescent="0.2">
      <c r="A2037" s="20" t="s">
        <v>349</v>
      </c>
      <c r="B2037" s="21" t="s">
        <v>350</v>
      </c>
      <c r="C2037" s="26" t="s">
        <v>49</v>
      </c>
      <c r="D2037" s="27" t="s">
        <v>50</v>
      </c>
      <c r="E2037" s="28">
        <v>3329</v>
      </c>
      <c r="F2037" s="18">
        <v>98.35</v>
      </c>
      <c r="G2037" s="18">
        <v>97.35</v>
      </c>
      <c r="H2037" s="98">
        <v>0</v>
      </c>
      <c r="I2037" s="18">
        <f t="shared" si="99"/>
        <v>97.35</v>
      </c>
      <c r="J2037" s="18">
        <f t="shared" si="100"/>
        <v>-1</v>
      </c>
      <c r="K2037" s="96">
        <v>177</v>
      </c>
      <c r="L2037" s="19">
        <f t="shared" si="101"/>
        <v>-177</v>
      </c>
    </row>
    <row r="2038" spans="1:13" x14ac:dyDescent="0.2">
      <c r="A2038" s="20" t="s">
        <v>349</v>
      </c>
      <c r="B2038" s="21" t="s">
        <v>350</v>
      </c>
      <c r="C2038" s="29" t="s">
        <v>51</v>
      </c>
      <c r="D2038" s="30" t="s">
        <v>52</v>
      </c>
      <c r="E2038" s="28">
        <v>3331</v>
      </c>
      <c r="F2038" s="18">
        <v>109.66</v>
      </c>
      <c r="G2038" s="18">
        <v>108.66</v>
      </c>
      <c r="H2038" s="98">
        <v>0</v>
      </c>
      <c r="I2038" s="18">
        <f t="shared" si="99"/>
        <v>108.66</v>
      </c>
      <c r="J2038" s="18">
        <f t="shared" si="100"/>
        <v>-1</v>
      </c>
      <c r="K2038" s="96">
        <v>1516</v>
      </c>
      <c r="L2038" s="19">
        <f t="shared" si="101"/>
        <v>-1516</v>
      </c>
    </row>
    <row r="2039" spans="1:13" x14ac:dyDescent="0.2">
      <c r="A2039" s="20" t="s">
        <v>153</v>
      </c>
      <c r="B2039" s="21" t="s">
        <v>154</v>
      </c>
      <c r="C2039" s="26" t="s">
        <v>21</v>
      </c>
      <c r="D2039" s="27" t="s">
        <v>22</v>
      </c>
      <c r="E2039" s="28">
        <v>3301</v>
      </c>
      <c r="F2039" s="18">
        <v>86.56</v>
      </c>
      <c r="G2039" s="18">
        <v>85.84</v>
      </c>
      <c r="H2039" s="98">
        <v>0</v>
      </c>
      <c r="I2039" s="18">
        <f t="shared" si="99"/>
        <v>85.84</v>
      </c>
      <c r="J2039" s="18">
        <f t="shared" si="100"/>
        <v>-0.71999999999999886</v>
      </c>
      <c r="K2039" s="96">
        <v>0</v>
      </c>
      <c r="L2039" s="18">
        <f t="shared" si="101"/>
        <v>0</v>
      </c>
      <c r="M2039" s="40">
        <v>-8163.3599999999869</v>
      </c>
    </row>
    <row r="2040" spans="1:13" x14ac:dyDescent="0.2">
      <c r="A2040" s="20" t="s">
        <v>153</v>
      </c>
      <c r="B2040" s="21" t="s">
        <v>154</v>
      </c>
      <c r="C2040" s="26" t="s">
        <v>23</v>
      </c>
      <c r="D2040" s="27" t="s">
        <v>24</v>
      </c>
      <c r="E2040" s="28">
        <v>3303</v>
      </c>
      <c r="F2040" s="18">
        <v>93.77</v>
      </c>
      <c r="G2040" s="18">
        <v>93.05</v>
      </c>
      <c r="H2040" s="98">
        <v>0</v>
      </c>
      <c r="I2040" s="18">
        <f t="shared" si="99"/>
        <v>93.05</v>
      </c>
      <c r="J2040" s="18">
        <f t="shared" si="100"/>
        <v>-0.71999999999999886</v>
      </c>
      <c r="K2040" s="96">
        <v>0</v>
      </c>
      <c r="L2040" s="18">
        <f t="shared" si="101"/>
        <v>0</v>
      </c>
    </row>
    <row r="2041" spans="1:13" x14ac:dyDescent="0.2">
      <c r="A2041" s="20" t="s">
        <v>153</v>
      </c>
      <c r="B2041" s="21" t="s">
        <v>154</v>
      </c>
      <c r="C2041" s="26" t="s">
        <v>25</v>
      </c>
      <c r="D2041" s="27" t="s">
        <v>26</v>
      </c>
      <c r="E2041" s="28">
        <v>3305</v>
      </c>
      <c r="F2041" s="18">
        <v>84.679999999999993</v>
      </c>
      <c r="G2041" s="18">
        <v>83.96</v>
      </c>
      <c r="H2041" s="98">
        <v>0</v>
      </c>
      <c r="I2041" s="18">
        <f t="shared" si="99"/>
        <v>83.96</v>
      </c>
      <c r="J2041" s="18">
        <f t="shared" si="100"/>
        <v>-0.71999999999999886</v>
      </c>
      <c r="K2041" s="96">
        <v>0</v>
      </c>
      <c r="L2041" s="18">
        <f t="shared" si="101"/>
        <v>0</v>
      </c>
    </row>
    <row r="2042" spans="1:13" x14ac:dyDescent="0.2">
      <c r="A2042" s="20" t="s">
        <v>153</v>
      </c>
      <c r="B2042" s="21" t="s">
        <v>154</v>
      </c>
      <c r="C2042" s="26" t="s">
        <v>27</v>
      </c>
      <c r="D2042" s="27" t="s">
        <v>28</v>
      </c>
      <c r="E2042" s="28">
        <v>3307</v>
      </c>
      <c r="F2042" s="18">
        <v>92.44</v>
      </c>
      <c r="G2042" s="18">
        <v>91.72</v>
      </c>
      <c r="H2042" s="98">
        <v>0</v>
      </c>
      <c r="I2042" s="18">
        <f t="shared" si="99"/>
        <v>91.72</v>
      </c>
      <c r="J2042" s="18">
        <f t="shared" si="100"/>
        <v>-0.71999999999999886</v>
      </c>
      <c r="K2042" s="96">
        <v>0</v>
      </c>
      <c r="L2042" s="18">
        <f t="shared" si="101"/>
        <v>0</v>
      </c>
    </row>
    <row r="2043" spans="1:13" x14ac:dyDescent="0.2">
      <c r="A2043" s="20" t="s">
        <v>153</v>
      </c>
      <c r="B2043" s="21" t="s">
        <v>154</v>
      </c>
      <c r="C2043" s="26" t="s">
        <v>29</v>
      </c>
      <c r="D2043" s="27" t="s">
        <v>30</v>
      </c>
      <c r="E2043" s="28">
        <v>3309</v>
      </c>
      <c r="F2043" s="18">
        <v>58.19</v>
      </c>
      <c r="G2043" s="18">
        <v>57.47</v>
      </c>
      <c r="H2043" s="98">
        <v>0</v>
      </c>
      <c r="I2043" s="18">
        <f t="shared" si="99"/>
        <v>57.47</v>
      </c>
      <c r="J2043" s="18">
        <f t="shared" si="100"/>
        <v>-0.71999999999999886</v>
      </c>
      <c r="K2043" s="96">
        <v>2014</v>
      </c>
      <c r="L2043" s="18">
        <f t="shared" si="101"/>
        <v>-1450.0799999999977</v>
      </c>
    </row>
    <row r="2044" spans="1:13" x14ac:dyDescent="0.2">
      <c r="A2044" s="20" t="s">
        <v>153</v>
      </c>
      <c r="B2044" s="21" t="s">
        <v>154</v>
      </c>
      <c r="C2044" s="26" t="s">
        <v>31</v>
      </c>
      <c r="D2044" s="27" t="s">
        <v>32</v>
      </c>
      <c r="E2044" s="28">
        <v>3311</v>
      </c>
      <c r="F2044" s="18">
        <v>73.78</v>
      </c>
      <c r="G2044" s="18">
        <v>73.06</v>
      </c>
      <c r="H2044" s="98">
        <v>0</v>
      </c>
      <c r="I2044" s="18">
        <f t="shared" si="99"/>
        <v>73.06</v>
      </c>
      <c r="J2044" s="18">
        <f t="shared" si="100"/>
        <v>-0.71999999999999886</v>
      </c>
      <c r="K2044" s="96">
        <v>745</v>
      </c>
      <c r="L2044" s="18">
        <f t="shared" si="101"/>
        <v>-536.39999999999918</v>
      </c>
    </row>
    <row r="2045" spans="1:13" x14ac:dyDescent="0.2">
      <c r="A2045" s="20" t="s">
        <v>153</v>
      </c>
      <c r="B2045" s="21" t="s">
        <v>154</v>
      </c>
      <c r="C2045" s="26" t="s">
        <v>33</v>
      </c>
      <c r="D2045" s="27" t="s">
        <v>34</v>
      </c>
      <c r="E2045" s="28">
        <v>3313</v>
      </c>
      <c r="F2045" s="18">
        <v>78.3</v>
      </c>
      <c r="G2045" s="18">
        <v>77.58</v>
      </c>
      <c r="H2045" s="98">
        <v>0</v>
      </c>
      <c r="I2045" s="18">
        <f t="shared" si="99"/>
        <v>77.58</v>
      </c>
      <c r="J2045" s="18">
        <f t="shared" si="100"/>
        <v>-0.71999999999999886</v>
      </c>
      <c r="K2045" s="96">
        <v>0</v>
      </c>
      <c r="L2045" s="18">
        <f t="shared" si="101"/>
        <v>0</v>
      </c>
    </row>
    <row r="2046" spans="1:13" x14ac:dyDescent="0.2">
      <c r="A2046" s="20" t="s">
        <v>153</v>
      </c>
      <c r="B2046" s="21" t="s">
        <v>154</v>
      </c>
      <c r="C2046" s="26" t="s">
        <v>35</v>
      </c>
      <c r="D2046" s="27" t="s">
        <v>36</v>
      </c>
      <c r="E2046" s="28">
        <v>3315</v>
      </c>
      <c r="F2046" s="18">
        <v>88.87</v>
      </c>
      <c r="G2046" s="18">
        <v>88.15</v>
      </c>
      <c r="H2046" s="98">
        <v>0</v>
      </c>
      <c r="I2046" s="18">
        <f t="shared" si="99"/>
        <v>88.15</v>
      </c>
      <c r="J2046" s="18">
        <f t="shared" si="100"/>
        <v>-0.71999999999999886</v>
      </c>
      <c r="K2046" s="96">
        <v>0</v>
      </c>
      <c r="L2046" s="18">
        <f t="shared" si="101"/>
        <v>0</v>
      </c>
    </row>
    <row r="2047" spans="1:13" x14ac:dyDescent="0.2">
      <c r="A2047" s="20" t="s">
        <v>153</v>
      </c>
      <c r="B2047" s="21" t="s">
        <v>154</v>
      </c>
      <c r="C2047" s="26" t="s">
        <v>37</v>
      </c>
      <c r="D2047" s="27" t="s">
        <v>38</v>
      </c>
      <c r="E2047" s="28">
        <v>3317</v>
      </c>
      <c r="F2047" s="18">
        <v>57.769999999999996</v>
      </c>
      <c r="G2047" s="18">
        <v>57.05</v>
      </c>
      <c r="H2047" s="98">
        <v>0</v>
      </c>
      <c r="I2047" s="18">
        <f t="shared" si="99"/>
        <v>57.05</v>
      </c>
      <c r="J2047" s="18">
        <f t="shared" si="100"/>
        <v>-0.71999999999999886</v>
      </c>
      <c r="K2047" s="96">
        <v>650</v>
      </c>
      <c r="L2047" s="18">
        <f t="shared" si="101"/>
        <v>-467.99999999999926</v>
      </c>
    </row>
    <row r="2048" spans="1:13" x14ac:dyDescent="0.2">
      <c r="A2048" s="20" t="s">
        <v>153</v>
      </c>
      <c r="B2048" s="21" t="s">
        <v>154</v>
      </c>
      <c r="C2048" s="26" t="s">
        <v>39</v>
      </c>
      <c r="D2048" s="27" t="s">
        <v>40</v>
      </c>
      <c r="E2048" s="28">
        <v>3319</v>
      </c>
      <c r="F2048" s="18">
        <v>68.789999999999992</v>
      </c>
      <c r="G2048" s="18">
        <v>68.069999999999993</v>
      </c>
      <c r="H2048" s="98">
        <v>0</v>
      </c>
      <c r="I2048" s="18">
        <f t="shared" si="99"/>
        <v>68.069999999999993</v>
      </c>
      <c r="J2048" s="18">
        <f t="shared" si="100"/>
        <v>-0.71999999999999886</v>
      </c>
      <c r="K2048" s="96">
        <v>0</v>
      </c>
      <c r="L2048" s="18">
        <f t="shared" si="101"/>
        <v>0</v>
      </c>
    </row>
    <row r="2049" spans="1:13" x14ac:dyDescent="0.2">
      <c r="A2049" s="20" t="s">
        <v>153</v>
      </c>
      <c r="B2049" s="21" t="s">
        <v>154</v>
      </c>
      <c r="C2049" s="26" t="s">
        <v>41</v>
      </c>
      <c r="D2049" s="27" t="s">
        <v>42</v>
      </c>
      <c r="E2049" s="28">
        <v>3321</v>
      </c>
      <c r="F2049" s="18">
        <v>76.02</v>
      </c>
      <c r="G2049" s="18">
        <v>75.3</v>
      </c>
      <c r="H2049" s="98">
        <v>0</v>
      </c>
      <c r="I2049" s="18">
        <f t="shared" si="99"/>
        <v>75.3</v>
      </c>
      <c r="J2049" s="18">
        <f t="shared" si="100"/>
        <v>-0.71999999999999886</v>
      </c>
      <c r="K2049" s="96">
        <v>153</v>
      </c>
      <c r="L2049" s="18">
        <f t="shared" si="101"/>
        <v>-110.15999999999983</v>
      </c>
    </row>
    <row r="2050" spans="1:13" x14ac:dyDescent="0.2">
      <c r="A2050" s="20" t="s">
        <v>153</v>
      </c>
      <c r="B2050" s="21" t="s">
        <v>154</v>
      </c>
      <c r="C2050" s="26" t="s">
        <v>43</v>
      </c>
      <c r="D2050" s="27" t="s">
        <v>44</v>
      </c>
      <c r="E2050" s="28">
        <v>3323</v>
      </c>
      <c r="F2050" s="18">
        <v>49.74</v>
      </c>
      <c r="G2050" s="18">
        <v>49.02</v>
      </c>
      <c r="H2050" s="98">
        <v>0</v>
      </c>
      <c r="I2050" s="18">
        <f t="shared" si="99"/>
        <v>49.02</v>
      </c>
      <c r="J2050" s="18">
        <f t="shared" si="100"/>
        <v>-0.71999999999999886</v>
      </c>
      <c r="K2050" s="96">
        <v>4669</v>
      </c>
      <c r="L2050" s="18">
        <f t="shared" si="101"/>
        <v>-3361.6799999999948</v>
      </c>
    </row>
    <row r="2051" spans="1:13" x14ac:dyDescent="0.2">
      <c r="A2051" s="20" t="s">
        <v>153</v>
      </c>
      <c r="B2051" s="21" t="s">
        <v>154</v>
      </c>
      <c r="C2051" s="26" t="s">
        <v>45</v>
      </c>
      <c r="D2051" s="27" t="s">
        <v>46</v>
      </c>
      <c r="E2051" s="28">
        <v>3325</v>
      </c>
      <c r="F2051" s="18">
        <v>62.33</v>
      </c>
      <c r="G2051" s="18">
        <v>61.61</v>
      </c>
      <c r="H2051" s="98">
        <v>0</v>
      </c>
      <c r="I2051" s="18">
        <f t="shared" si="99"/>
        <v>61.61</v>
      </c>
      <c r="J2051" s="18">
        <f t="shared" si="100"/>
        <v>-0.71999999999999886</v>
      </c>
      <c r="K2051" s="96">
        <v>2550</v>
      </c>
      <c r="L2051" s="18">
        <f t="shared" si="101"/>
        <v>-1835.999999999997</v>
      </c>
    </row>
    <row r="2052" spans="1:13" x14ac:dyDescent="0.2">
      <c r="A2052" s="20" t="s">
        <v>153</v>
      </c>
      <c r="B2052" s="21" t="s">
        <v>154</v>
      </c>
      <c r="C2052" s="26" t="s">
        <v>47</v>
      </c>
      <c r="D2052" s="27" t="s">
        <v>48</v>
      </c>
      <c r="E2052" s="28">
        <v>3327</v>
      </c>
      <c r="F2052" s="18">
        <v>68.789999999999992</v>
      </c>
      <c r="G2052" s="18">
        <v>68.069999999999993</v>
      </c>
      <c r="H2052" s="98">
        <v>0</v>
      </c>
      <c r="I2052" s="18">
        <f t="shared" si="99"/>
        <v>68.069999999999993</v>
      </c>
      <c r="J2052" s="18">
        <f t="shared" si="100"/>
        <v>-0.71999999999999886</v>
      </c>
      <c r="K2052" s="96">
        <v>2</v>
      </c>
      <c r="L2052" s="18">
        <f t="shared" si="101"/>
        <v>-1.4399999999999977</v>
      </c>
    </row>
    <row r="2053" spans="1:13" x14ac:dyDescent="0.2">
      <c r="A2053" s="20" t="s">
        <v>153</v>
      </c>
      <c r="B2053" s="21" t="s">
        <v>154</v>
      </c>
      <c r="C2053" s="26" t="s">
        <v>49</v>
      </c>
      <c r="D2053" s="27" t="s">
        <v>50</v>
      </c>
      <c r="E2053" s="28">
        <v>3329</v>
      </c>
      <c r="F2053" s="18">
        <v>73.38</v>
      </c>
      <c r="G2053" s="18">
        <v>72.66</v>
      </c>
      <c r="H2053" s="98">
        <v>0</v>
      </c>
      <c r="I2053" s="18">
        <f t="shared" si="99"/>
        <v>72.66</v>
      </c>
      <c r="J2053" s="18">
        <f t="shared" si="100"/>
        <v>-0.71999999999999886</v>
      </c>
      <c r="K2053" s="96">
        <v>555</v>
      </c>
      <c r="L2053" s="18">
        <f t="shared" si="101"/>
        <v>-399.59999999999934</v>
      </c>
    </row>
    <row r="2054" spans="1:13" x14ac:dyDescent="0.2">
      <c r="A2054" s="20" t="s">
        <v>153</v>
      </c>
      <c r="B2054" s="21" t="s">
        <v>154</v>
      </c>
      <c r="C2054" s="29" t="s">
        <v>51</v>
      </c>
      <c r="D2054" s="30" t="s">
        <v>52</v>
      </c>
      <c r="E2054" s="28">
        <v>3331</v>
      </c>
      <c r="F2054" s="18">
        <v>81.239999999999995</v>
      </c>
      <c r="G2054" s="18">
        <v>80.52</v>
      </c>
      <c r="H2054" s="98">
        <v>0</v>
      </c>
      <c r="I2054" s="18">
        <f t="shared" si="99"/>
        <v>80.52</v>
      </c>
      <c r="J2054" s="18">
        <f t="shared" si="100"/>
        <v>-0.71999999999999886</v>
      </c>
      <c r="K2054" s="96">
        <v>0</v>
      </c>
      <c r="L2054" s="18">
        <f t="shared" si="101"/>
        <v>0</v>
      </c>
    </row>
    <row r="2055" spans="1:13" x14ac:dyDescent="0.2">
      <c r="A2055" s="20" t="s">
        <v>318</v>
      </c>
      <c r="B2055" s="21" t="s">
        <v>319</v>
      </c>
      <c r="C2055" s="26" t="s">
        <v>21</v>
      </c>
      <c r="D2055" s="27" t="s">
        <v>22</v>
      </c>
      <c r="E2055" s="28">
        <v>3301</v>
      </c>
      <c r="F2055" s="18">
        <v>117.14</v>
      </c>
      <c r="G2055" s="18">
        <v>116.14</v>
      </c>
      <c r="H2055" s="98">
        <v>0</v>
      </c>
      <c r="I2055" s="18">
        <f t="shared" si="99"/>
        <v>116.14</v>
      </c>
      <c r="J2055" s="18">
        <f t="shared" si="100"/>
        <v>-1</v>
      </c>
      <c r="K2055" s="96">
        <v>0</v>
      </c>
      <c r="L2055" s="18">
        <f t="shared" si="101"/>
        <v>0</v>
      </c>
      <c r="M2055" s="40">
        <v>-29263</v>
      </c>
    </row>
    <row r="2056" spans="1:13" x14ac:dyDescent="0.2">
      <c r="A2056" s="20" t="s">
        <v>318</v>
      </c>
      <c r="B2056" s="21" t="s">
        <v>319</v>
      </c>
      <c r="C2056" s="26" t="s">
        <v>23</v>
      </c>
      <c r="D2056" s="27" t="s">
        <v>24</v>
      </c>
      <c r="E2056" s="28">
        <v>3303</v>
      </c>
      <c r="F2056" s="18">
        <v>127.51</v>
      </c>
      <c r="G2056" s="18">
        <v>126.51</v>
      </c>
      <c r="H2056" s="98">
        <v>0</v>
      </c>
      <c r="I2056" s="18">
        <f t="shared" si="99"/>
        <v>126.51</v>
      </c>
      <c r="J2056" s="18">
        <f t="shared" si="100"/>
        <v>-1</v>
      </c>
      <c r="K2056" s="96">
        <v>0</v>
      </c>
      <c r="L2056" s="18">
        <f t="shared" si="101"/>
        <v>0</v>
      </c>
    </row>
    <row r="2057" spans="1:13" x14ac:dyDescent="0.2">
      <c r="A2057" s="20" t="s">
        <v>318</v>
      </c>
      <c r="B2057" s="21" t="s">
        <v>319</v>
      </c>
      <c r="C2057" s="26" t="s">
        <v>25</v>
      </c>
      <c r="D2057" s="27" t="s">
        <v>26</v>
      </c>
      <c r="E2057" s="28">
        <v>3305</v>
      </c>
      <c r="F2057" s="18">
        <v>114.51</v>
      </c>
      <c r="G2057" s="18">
        <v>113.51</v>
      </c>
      <c r="H2057" s="98">
        <v>0</v>
      </c>
      <c r="I2057" s="18">
        <f t="shared" si="99"/>
        <v>113.51</v>
      </c>
      <c r="J2057" s="18">
        <f t="shared" si="100"/>
        <v>-1</v>
      </c>
      <c r="K2057" s="96">
        <v>0</v>
      </c>
      <c r="L2057" s="18">
        <f t="shared" si="101"/>
        <v>0</v>
      </c>
    </row>
    <row r="2058" spans="1:13" x14ac:dyDescent="0.2">
      <c r="A2058" s="20" t="s">
        <v>318</v>
      </c>
      <c r="B2058" s="21" t="s">
        <v>319</v>
      </c>
      <c r="C2058" s="26" t="s">
        <v>27</v>
      </c>
      <c r="D2058" s="27" t="s">
        <v>28</v>
      </c>
      <c r="E2058" s="28">
        <v>3307</v>
      </c>
      <c r="F2058" s="18">
        <v>125.52</v>
      </c>
      <c r="G2058" s="18">
        <v>124.52</v>
      </c>
      <c r="H2058" s="98">
        <v>0</v>
      </c>
      <c r="I2058" s="18">
        <f t="shared" si="99"/>
        <v>124.52</v>
      </c>
      <c r="J2058" s="18">
        <f t="shared" si="100"/>
        <v>-1</v>
      </c>
      <c r="K2058" s="96">
        <v>0</v>
      </c>
      <c r="L2058" s="18">
        <f t="shared" si="101"/>
        <v>0</v>
      </c>
    </row>
    <row r="2059" spans="1:13" x14ac:dyDescent="0.2">
      <c r="A2059" s="20" t="s">
        <v>318</v>
      </c>
      <c r="B2059" s="21" t="s">
        <v>319</v>
      </c>
      <c r="C2059" s="26" t="s">
        <v>29</v>
      </c>
      <c r="D2059" s="27" t="s">
        <v>30</v>
      </c>
      <c r="E2059" s="28">
        <v>3309</v>
      </c>
      <c r="F2059" s="18">
        <v>76.55</v>
      </c>
      <c r="G2059" s="18">
        <v>75.55</v>
      </c>
      <c r="H2059" s="98">
        <v>0</v>
      </c>
      <c r="I2059" s="18">
        <f t="shared" si="99"/>
        <v>75.55</v>
      </c>
      <c r="J2059" s="18">
        <f t="shared" si="100"/>
        <v>-1</v>
      </c>
      <c r="K2059" s="96">
        <v>1358</v>
      </c>
      <c r="L2059" s="18">
        <f t="shared" si="101"/>
        <v>-1358</v>
      </c>
    </row>
    <row r="2060" spans="1:13" x14ac:dyDescent="0.2">
      <c r="A2060" s="20" t="s">
        <v>318</v>
      </c>
      <c r="B2060" s="21" t="s">
        <v>319</v>
      </c>
      <c r="C2060" s="26" t="s">
        <v>31</v>
      </c>
      <c r="D2060" s="27" t="s">
        <v>32</v>
      </c>
      <c r="E2060" s="28">
        <v>3311</v>
      </c>
      <c r="F2060" s="18">
        <v>98.93</v>
      </c>
      <c r="G2060" s="18">
        <v>97.93</v>
      </c>
      <c r="H2060" s="98">
        <v>0</v>
      </c>
      <c r="I2060" s="18">
        <f t="shared" si="99"/>
        <v>97.93</v>
      </c>
      <c r="J2060" s="18">
        <f t="shared" si="100"/>
        <v>-1</v>
      </c>
      <c r="K2060" s="96">
        <v>279</v>
      </c>
      <c r="L2060" s="18">
        <f t="shared" si="101"/>
        <v>-279</v>
      </c>
    </row>
    <row r="2061" spans="1:13" x14ac:dyDescent="0.2">
      <c r="A2061" s="20" t="s">
        <v>318</v>
      </c>
      <c r="B2061" s="21" t="s">
        <v>319</v>
      </c>
      <c r="C2061" s="26" t="s">
        <v>33</v>
      </c>
      <c r="D2061" s="27" t="s">
        <v>34</v>
      </c>
      <c r="E2061" s="28">
        <v>3313</v>
      </c>
      <c r="F2061" s="18">
        <v>105.39</v>
      </c>
      <c r="G2061" s="18">
        <v>104.39</v>
      </c>
      <c r="H2061" s="98">
        <v>0</v>
      </c>
      <c r="I2061" s="18">
        <f t="shared" si="99"/>
        <v>104.39</v>
      </c>
      <c r="J2061" s="18">
        <f t="shared" si="100"/>
        <v>-1</v>
      </c>
      <c r="K2061" s="96">
        <v>80</v>
      </c>
      <c r="L2061" s="18">
        <f t="shared" si="101"/>
        <v>-80</v>
      </c>
    </row>
    <row r="2062" spans="1:13" x14ac:dyDescent="0.2">
      <c r="A2062" s="20" t="s">
        <v>318</v>
      </c>
      <c r="B2062" s="21" t="s">
        <v>319</v>
      </c>
      <c r="C2062" s="26" t="s">
        <v>35</v>
      </c>
      <c r="D2062" s="27" t="s">
        <v>36</v>
      </c>
      <c r="E2062" s="28">
        <v>3315</v>
      </c>
      <c r="F2062" s="18">
        <v>120.51</v>
      </c>
      <c r="G2062" s="18">
        <v>119.51</v>
      </c>
      <c r="H2062" s="98">
        <v>0</v>
      </c>
      <c r="I2062" s="18">
        <f t="shared" si="99"/>
        <v>119.51</v>
      </c>
      <c r="J2062" s="18">
        <f t="shared" si="100"/>
        <v>-1</v>
      </c>
      <c r="K2062" s="96">
        <v>0</v>
      </c>
      <c r="L2062" s="18">
        <f t="shared" si="101"/>
        <v>0</v>
      </c>
    </row>
    <row r="2063" spans="1:13" x14ac:dyDescent="0.2">
      <c r="A2063" s="20" t="s">
        <v>318</v>
      </c>
      <c r="B2063" s="21" t="s">
        <v>319</v>
      </c>
      <c r="C2063" s="26" t="s">
        <v>37</v>
      </c>
      <c r="D2063" s="27" t="s">
        <v>38</v>
      </c>
      <c r="E2063" s="28">
        <v>3317</v>
      </c>
      <c r="F2063" s="18">
        <v>75.959999999999994</v>
      </c>
      <c r="G2063" s="18">
        <v>74.959999999999994</v>
      </c>
      <c r="H2063" s="98">
        <v>0</v>
      </c>
      <c r="I2063" s="18">
        <f t="shared" si="99"/>
        <v>74.959999999999994</v>
      </c>
      <c r="J2063" s="18">
        <f t="shared" si="100"/>
        <v>-1</v>
      </c>
      <c r="K2063" s="96">
        <v>0</v>
      </c>
      <c r="L2063" s="18">
        <f t="shared" si="101"/>
        <v>0</v>
      </c>
    </row>
    <row r="2064" spans="1:13" x14ac:dyDescent="0.2">
      <c r="A2064" s="20" t="s">
        <v>318</v>
      </c>
      <c r="B2064" s="21" t="s">
        <v>319</v>
      </c>
      <c r="C2064" s="26" t="s">
        <v>39</v>
      </c>
      <c r="D2064" s="27" t="s">
        <v>40</v>
      </c>
      <c r="E2064" s="28">
        <v>3319</v>
      </c>
      <c r="F2064" s="18">
        <v>91.77</v>
      </c>
      <c r="G2064" s="18">
        <v>90.77</v>
      </c>
      <c r="H2064" s="98">
        <v>0</v>
      </c>
      <c r="I2064" s="18">
        <f t="shared" si="99"/>
        <v>90.77</v>
      </c>
      <c r="J2064" s="18">
        <f t="shared" si="100"/>
        <v>-1</v>
      </c>
      <c r="K2064" s="96">
        <v>688</v>
      </c>
      <c r="L2064" s="18">
        <f t="shared" si="101"/>
        <v>-688</v>
      </c>
    </row>
    <row r="2065" spans="1:13" x14ac:dyDescent="0.2">
      <c r="A2065" s="20" t="s">
        <v>318</v>
      </c>
      <c r="B2065" s="21" t="s">
        <v>319</v>
      </c>
      <c r="C2065" s="26" t="s">
        <v>41</v>
      </c>
      <c r="D2065" s="27" t="s">
        <v>42</v>
      </c>
      <c r="E2065" s="28">
        <v>3321</v>
      </c>
      <c r="F2065" s="18">
        <v>102.15</v>
      </c>
      <c r="G2065" s="18">
        <v>101.15</v>
      </c>
      <c r="H2065" s="98">
        <v>0</v>
      </c>
      <c r="I2065" s="18">
        <f t="shared" si="99"/>
        <v>101.15</v>
      </c>
      <c r="J2065" s="18">
        <f t="shared" si="100"/>
        <v>-1</v>
      </c>
      <c r="K2065" s="96">
        <v>188</v>
      </c>
      <c r="L2065" s="18">
        <f t="shared" si="101"/>
        <v>-188</v>
      </c>
    </row>
    <row r="2066" spans="1:13" x14ac:dyDescent="0.2">
      <c r="A2066" s="20" t="s">
        <v>318</v>
      </c>
      <c r="B2066" s="21" t="s">
        <v>319</v>
      </c>
      <c r="C2066" s="26" t="s">
        <v>43</v>
      </c>
      <c r="D2066" s="27" t="s">
        <v>44</v>
      </c>
      <c r="E2066" s="28">
        <v>3323</v>
      </c>
      <c r="F2066" s="18">
        <v>64.48</v>
      </c>
      <c r="G2066" s="18">
        <v>63.48</v>
      </c>
      <c r="H2066" s="98">
        <v>0</v>
      </c>
      <c r="I2066" s="18">
        <f t="shared" si="99"/>
        <v>63.48</v>
      </c>
      <c r="J2066" s="18">
        <f t="shared" si="100"/>
        <v>-1.0000000000000071</v>
      </c>
      <c r="K2066" s="96">
        <v>255</v>
      </c>
      <c r="L2066" s="18">
        <f t="shared" si="101"/>
        <v>-255.00000000000182</v>
      </c>
    </row>
    <row r="2067" spans="1:13" x14ac:dyDescent="0.2">
      <c r="A2067" s="20" t="s">
        <v>318</v>
      </c>
      <c r="B2067" s="21" t="s">
        <v>319</v>
      </c>
      <c r="C2067" s="26" t="s">
        <v>45</v>
      </c>
      <c r="D2067" s="27" t="s">
        <v>46</v>
      </c>
      <c r="E2067" s="28">
        <v>3325</v>
      </c>
      <c r="F2067" s="18">
        <v>82.5</v>
      </c>
      <c r="G2067" s="18">
        <v>81.5</v>
      </c>
      <c r="H2067" s="98">
        <v>0</v>
      </c>
      <c r="I2067" s="18">
        <f t="shared" si="99"/>
        <v>81.5</v>
      </c>
      <c r="J2067" s="18">
        <f t="shared" si="100"/>
        <v>-1</v>
      </c>
      <c r="K2067" s="96">
        <v>24543</v>
      </c>
      <c r="L2067" s="18">
        <f t="shared" si="101"/>
        <v>-24543</v>
      </c>
    </row>
    <row r="2068" spans="1:13" x14ac:dyDescent="0.2">
      <c r="A2068" s="20" t="s">
        <v>318</v>
      </c>
      <c r="B2068" s="21" t="s">
        <v>319</v>
      </c>
      <c r="C2068" s="26" t="s">
        <v>47</v>
      </c>
      <c r="D2068" s="27" t="s">
        <v>48</v>
      </c>
      <c r="E2068" s="28">
        <v>3327</v>
      </c>
      <c r="F2068" s="18">
        <v>91.77</v>
      </c>
      <c r="G2068" s="18">
        <v>90.77</v>
      </c>
      <c r="H2068" s="98">
        <v>0</v>
      </c>
      <c r="I2068" s="18">
        <f t="shared" si="99"/>
        <v>90.77</v>
      </c>
      <c r="J2068" s="18">
        <f t="shared" si="100"/>
        <v>-1</v>
      </c>
      <c r="K2068" s="96">
        <v>1872</v>
      </c>
      <c r="L2068" s="18">
        <f t="shared" si="101"/>
        <v>-1872</v>
      </c>
    </row>
    <row r="2069" spans="1:13" x14ac:dyDescent="0.2">
      <c r="A2069" s="20" t="s">
        <v>318</v>
      </c>
      <c r="B2069" s="21" t="s">
        <v>319</v>
      </c>
      <c r="C2069" s="26" t="s">
        <v>49</v>
      </c>
      <c r="D2069" s="27" t="s">
        <v>50</v>
      </c>
      <c r="E2069" s="28">
        <v>3329</v>
      </c>
      <c r="F2069" s="18">
        <v>98.35</v>
      </c>
      <c r="G2069" s="18">
        <v>97.35</v>
      </c>
      <c r="H2069" s="98">
        <v>0</v>
      </c>
      <c r="I2069" s="18">
        <f t="shared" si="99"/>
        <v>97.35</v>
      </c>
      <c r="J2069" s="18">
        <f t="shared" si="100"/>
        <v>-1</v>
      </c>
      <c r="K2069" s="96">
        <v>0</v>
      </c>
      <c r="L2069" s="18">
        <f t="shared" si="101"/>
        <v>0</v>
      </c>
    </row>
    <row r="2070" spans="1:13" x14ac:dyDescent="0.2">
      <c r="A2070" s="20" t="s">
        <v>318</v>
      </c>
      <c r="B2070" s="21" t="s">
        <v>319</v>
      </c>
      <c r="C2070" s="29" t="s">
        <v>51</v>
      </c>
      <c r="D2070" s="30" t="s">
        <v>52</v>
      </c>
      <c r="E2070" s="28">
        <v>3331</v>
      </c>
      <c r="F2070" s="18">
        <v>109.66</v>
      </c>
      <c r="G2070" s="18">
        <v>108.66</v>
      </c>
      <c r="H2070" s="98">
        <v>0</v>
      </c>
      <c r="I2070" s="18">
        <f t="shared" si="99"/>
        <v>108.66</v>
      </c>
      <c r="J2070" s="18">
        <f t="shared" si="100"/>
        <v>-1</v>
      </c>
      <c r="K2070" s="96">
        <v>0</v>
      </c>
      <c r="L2070" s="18">
        <f t="shared" si="101"/>
        <v>0</v>
      </c>
    </row>
    <row r="2071" spans="1:13" x14ac:dyDescent="0.2">
      <c r="A2071" s="20" t="s">
        <v>351</v>
      </c>
      <c r="B2071" s="21" t="s">
        <v>352</v>
      </c>
      <c r="C2071" s="26" t="s">
        <v>21</v>
      </c>
      <c r="D2071" s="27" t="s">
        <v>22</v>
      </c>
      <c r="E2071" s="28">
        <v>3301</v>
      </c>
      <c r="F2071" s="18">
        <v>91.98</v>
      </c>
      <c r="G2071" s="18">
        <v>91.45</v>
      </c>
      <c r="H2071" s="98">
        <v>0</v>
      </c>
      <c r="I2071" s="18">
        <f t="shared" ref="I2071:I2134" si="102">+G2071+H2071</f>
        <v>91.45</v>
      </c>
      <c r="J2071" s="18">
        <f t="shared" ref="J2071:J2134" si="103">+I2071-F2071</f>
        <v>-0.53000000000000114</v>
      </c>
      <c r="K2071" s="96">
        <v>0</v>
      </c>
      <c r="L2071" s="19">
        <f t="shared" ref="L2071:L2134" si="104">+J2071*K2071</f>
        <v>0</v>
      </c>
      <c r="M2071">
        <v>-6797.2500000000136</v>
      </c>
    </row>
    <row r="2072" spans="1:13" x14ac:dyDescent="0.2">
      <c r="A2072" s="20" t="s">
        <v>351</v>
      </c>
      <c r="B2072" s="21" t="s">
        <v>352</v>
      </c>
      <c r="C2072" s="26" t="s">
        <v>23</v>
      </c>
      <c r="D2072" s="27" t="s">
        <v>24</v>
      </c>
      <c r="E2072" s="28">
        <v>3303</v>
      </c>
      <c r="F2072" s="18">
        <v>99.79</v>
      </c>
      <c r="G2072" s="18">
        <v>99.26</v>
      </c>
      <c r="H2072" s="98">
        <v>0</v>
      </c>
      <c r="I2072" s="18">
        <f t="shared" si="102"/>
        <v>99.26</v>
      </c>
      <c r="J2072" s="18">
        <f t="shared" si="103"/>
        <v>-0.53000000000000114</v>
      </c>
      <c r="K2072" s="96">
        <v>0</v>
      </c>
      <c r="L2072" s="19">
        <f t="shared" si="104"/>
        <v>0</v>
      </c>
    </row>
    <row r="2073" spans="1:13" x14ac:dyDescent="0.2">
      <c r="A2073" s="20" t="s">
        <v>351</v>
      </c>
      <c r="B2073" s="21" t="s">
        <v>352</v>
      </c>
      <c r="C2073" s="26" t="s">
        <v>25</v>
      </c>
      <c r="D2073" s="27" t="s">
        <v>26</v>
      </c>
      <c r="E2073" s="28">
        <v>3305</v>
      </c>
      <c r="F2073" s="18">
        <v>89.88</v>
      </c>
      <c r="G2073" s="18">
        <v>89.35</v>
      </c>
      <c r="H2073" s="98">
        <v>0</v>
      </c>
      <c r="I2073" s="18">
        <f t="shared" si="102"/>
        <v>89.35</v>
      </c>
      <c r="J2073" s="18">
        <f t="shared" si="103"/>
        <v>-0.53000000000000114</v>
      </c>
      <c r="K2073" s="96">
        <v>0</v>
      </c>
      <c r="L2073" s="19">
        <f t="shared" si="104"/>
        <v>0</v>
      </c>
    </row>
    <row r="2074" spans="1:13" x14ac:dyDescent="0.2">
      <c r="A2074" s="20" t="s">
        <v>351</v>
      </c>
      <c r="B2074" s="21" t="s">
        <v>352</v>
      </c>
      <c r="C2074" s="26" t="s">
        <v>27</v>
      </c>
      <c r="D2074" s="27" t="s">
        <v>28</v>
      </c>
      <c r="E2074" s="28">
        <v>3307</v>
      </c>
      <c r="F2074" s="18">
        <v>98.48</v>
      </c>
      <c r="G2074" s="18">
        <v>97.95</v>
      </c>
      <c r="H2074" s="98">
        <v>0</v>
      </c>
      <c r="I2074" s="18">
        <f t="shared" si="102"/>
        <v>97.95</v>
      </c>
      <c r="J2074" s="18">
        <f t="shared" si="103"/>
        <v>-0.53000000000000114</v>
      </c>
      <c r="K2074" s="96">
        <v>0</v>
      </c>
      <c r="L2074" s="19">
        <f t="shared" si="104"/>
        <v>0</v>
      </c>
    </row>
    <row r="2075" spans="1:13" x14ac:dyDescent="0.2">
      <c r="A2075" s="20" t="s">
        <v>351</v>
      </c>
      <c r="B2075" s="21" t="s">
        <v>352</v>
      </c>
      <c r="C2075" s="26" t="s">
        <v>29</v>
      </c>
      <c r="D2075" s="27" t="s">
        <v>30</v>
      </c>
      <c r="E2075" s="28">
        <v>3309</v>
      </c>
      <c r="F2075" s="18">
        <v>60.96</v>
      </c>
      <c r="G2075" s="18">
        <v>60.43</v>
      </c>
      <c r="H2075" s="98">
        <v>0</v>
      </c>
      <c r="I2075" s="18">
        <f t="shared" si="102"/>
        <v>60.43</v>
      </c>
      <c r="J2075" s="18">
        <f t="shared" si="103"/>
        <v>-0.53000000000000114</v>
      </c>
      <c r="K2075" s="96">
        <v>763</v>
      </c>
      <c r="L2075" s="19">
        <f t="shared" si="104"/>
        <v>-404.3900000000009</v>
      </c>
    </row>
    <row r="2076" spans="1:13" x14ac:dyDescent="0.2">
      <c r="A2076" s="20" t="s">
        <v>351</v>
      </c>
      <c r="B2076" s="21" t="s">
        <v>352</v>
      </c>
      <c r="C2076" s="26" t="s">
        <v>31</v>
      </c>
      <c r="D2076" s="27" t="s">
        <v>32</v>
      </c>
      <c r="E2076" s="28">
        <v>3311</v>
      </c>
      <c r="F2076" s="18">
        <v>77.930000000000007</v>
      </c>
      <c r="G2076" s="18">
        <v>77.400000000000006</v>
      </c>
      <c r="H2076" s="98">
        <v>0</v>
      </c>
      <c r="I2076" s="18">
        <f t="shared" si="102"/>
        <v>77.400000000000006</v>
      </c>
      <c r="J2076" s="18">
        <f t="shared" si="103"/>
        <v>-0.53000000000000114</v>
      </c>
      <c r="K2076" s="96">
        <v>349</v>
      </c>
      <c r="L2076" s="19">
        <f t="shared" si="104"/>
        <v>-184.9700000000004</v>
      </c>
    </row>
    <row r="2077" spans="1:13" x14ac:dyDescent="0.2">
      <c r="A2077" s="20" t="s">
        <v>351</v>
      </c>
      <c r="B2077" s="21" t="s">
        <v>352</v>
      </c>
      <c r="C2077" s="26" t="s">
        <v>33</v>
      </c>
      <c r="D2077" s="27" t="s">
        <v>34</v>
      </c>
      <c r="E2077" s="28">
        <v>3313</v>
      </c>
      <c r="F2077" s="18">
        <v>82.89</v>
      </c>
      <c r="G2077" s="18">
        <v>82.36</v>
      </c>
      <c r="H2077" s="98">
        <v>0</v>
      </c>
      <c r="I2077" s="18">
        <f t="shared" si="102"/>
        <v>82.36</v>
      </c>
      <c r="J2077" s="18">
        <f t="shared" si="103"/>
        <v>-0.53000000000000114</v>
      </c>
      <c r="K2077" s="96">
        <v>507</v>
      </c>
      <c r="L2077" s="19">
        <f t="shared" si="104"/>
        <v>-268.7100000000006</v>
      </c>
    </row>
    <row r="2078" spans="1:13" x14ac:dyDescent="0.2">
      <c r="A2078" s="20" t="s">
        <v>351</v>
      </c>
      <c r="B2078" s="21" t="s">
        <v>352</v>
      </c>
      <c r="C2078" s="26" t="s">
        <v>35</v>
      </c>
      <c r="D2078" s="27" t="s">
        <v>36</v>
      </c>
      <c r="E2078" s="28">
        <v>3315</v>
      </c>
      <c r="F2078" s="18">
        <v>94.43</v>
      </c>
      <c r="G2078" s="18">
        <v>93.9</v>
      </c>
      <c r="H2078" s="98">
        <v>0</v>
      </c>
      <c r="I2078" s="18">
        <f t="shared" si="102"/>
        <v>93.9</v>
      </c>
      <c r="J2078" s="18">
        <f t="shared" si="103"/>
        <v>-0.53000000000000114</v>
      </c>
      <c r="K2078" s="96">
        <v>0</v>
      </c>
      <c r="L2078" s="19">
        <f t="shared" si="104"/>
        <v>0</v>
      </c>
    </row>
    <row r="2079" spans="1:13" x14ac:dyDescent="0.2">
      <c r="A2079" s="20" t="s">
        <v>351</v>
      </c>
      <c r="B2079" s="21" t="s">
        <v>352</v>
      </c>
      <c r="C2079" s="26" t="s">
        <v>37</v>
      </c>
      <c r="D2079" s="27" t="s">
        <v>38</v>
      </c>
      <c r="E2079" s="28">
        <v>3317</v>
      </c>
      <c r="F2079" s="18">
        <v>60.51</v>
      </c>
      <c r="G2079" s="18">
        <v>59.98</v>
      </c>
      <c r="H2079" s="98">
        <v>0</v>
      </c>
      <c r="I2079" s="18">
        <f t="shared" si="102"/>
        <v>59.98</v>
      </c>
      <c r="J2079" s="18">
        <f t="shared" si="103"/>
        <v>-0.53000000000000114</v>
      </c>
      <c r="K2079" s="96">
        <v>0</v>
      </c>
      <c r="L2079" s="19">
        <f t="shared" si="104"/>
        <v>0</v>
      </c>
    </row>
    <row r="2080" spans="1:13" x14ac:dyDescent="0.2">
      <c r="A2080" s="20" t="s">
        <v>351</v>
      </c>
      <c r="B2080" s="21" t="s">
        <v>352</v>
      </c>
      <c r="C2080" s="26" t="s">
        <v>39</v>
      </c>
      <c r="D2080" s="27" t="s">
        <v>40</v>
      </c>
      <c r="E2080" s="28">
        <v>3319</v>
      </c>
      <c r="F2080" s="18">
        <v>72.489999999999995</v>
      </c>
      <c r="G2080" s="18">
        <v>71.959999999999994</v>
      </c>
      <c r="H2080" s="98">
        <v>0</v>
      </c>
      <c r="I2080" s="18">
        <f t="shared" si="102"/>
        <v>71.959999999999994</v>
      </c>
      <c r="J2080" s="18">
        <f t="shared" si="103"/>
        <v>-0.53000000000000114</v>
      </c>
      <c r="K2080" s="96">
        <v>626</v>
      </c>
      <c r="L2080" s="19">
        <f t="shared" si="104"/>
        <v>-331.78000000000071</v>
      </c>
    </row>
    <row r="2081" spans="1:13" x14ac:dyDescent="0.2">
      <c r="A2081" s="20" t="s">
        <v>351</v>
      </c>
      <c r="B2081" s="21" t="s">
        <v>352</v>
      </c>
      <c r="C2081" s="26" t="s">
        <v>41</v>
      </c>
      <c r="D2081" s="27" t="s">
        <v>42</v>
      </c>
      <c r="E2081" s="28">
        <v>3321</v>
      </c>
      <c r="F2081" s="18">
        <v>80.34</v>
      </c>
      <c r="G2081" s="18">
        <v>79.81</v>
      </c>
      <c r="H2081" s="98">
        <v>0</v>
      </c>
      <c r="I2081" s="18">
        <f t="shared" si="102"/>
        <v>79.81</v>
      </c>
      <c r="J2081" s="18">
        <f t="shared" si="103"/>
        <v>-0.53000000000000114</v>
      </c>
      <c r="K2081" s="96">
        <v>292</v>
      </c>
      <c r="L2081" s="19">
        <f t="shared" si="104"/>
        <v>-154.76000000000033</v>
      </c>
    </row>
    <row r="2082" spans="1:13" x14ac:dyDescent="0.2">
      <c r="A2082" s="20" t="s">
        <v>351</v>
      </c>
      <c r="B2082" s="21" t="s">
        <v>352</v>
      </c>
      <c r="C2082" s="26" t="s">
        <v>43</v>
      </c>
      <c r="D2082" s="27" t="s">
        <v>44</v>
      </c>
      <c r="E2082" s="28">
        <v>3323</v>
      </c>
      <c r="F2082" s="18">
        <v>51.65</v>
      </c>
      <c r="G2082" s="18">
        <v>51.12</v>
      </c>
      <c r="H2082" s="98">
        <v>0</v>
      </c>
      <c r="I2082" s="18">
        <f t="shared" si="102"/>
        <v>51.12</v>
      </c>
      <c r="J2082" s="18">
        <f t="shared" si="103"/>
        <v>-0.53000000000000114</v>
      </c>
      <c r="K2082" s="96">
        <v>1144</v>
      </c>
      <c r="L2082" s="19">
        <f t="shared" si="104"/>
        <v>-606.3200000000013</v>
      </c>
    </row>
    <row r="2083" spans="1:13" x14ac:dyDescent="0.2">
      <c r="A2083" s="20" t="s">
        <v>351</v>
      </c>
      <c r="B2083" s="21" t="s">
        <v>352</v>
      </c>
      <c r="C2083" s="26" t="s">
        <v>45</v>
      </c>
      <c r="D2083" s="27" t="s">
        <v>46</v>
      </c>
      <c r="E2083" s="28">
        <v>3325</v>
      </c>
      <c r="F2083" s="18">
        <v>65.44</v>
      </c>
      <c r="G2083" s="18">
        <v>64.91</v>
      </c>
      <c r="H2083" s="98">
        <v>0</v>
      </c>
      <c r="I2083" s="18">
        <f t="shared" si="102"/>
        <v>64.91</v>
      </c>
      <c r="J2083" s="18">
        <f t="shared" si="103"/>
        <v>-0.53000000000000114</v>
      </c>
      <c r="K2083" s="96">
        <v>5800</v>
      </c>
      <c r="L2083" s="19">
        <f t="shared" si="104"/>
        <v>-3074.0000000000064</v>
      </c>
    </row>
    <row r="2084" spans="1:13" x14ac:dyDescent="0.2">
      <c r="A2084" s="20" t="s">
        <v>351</v>
      </c>
      <c r="B2084" s="21" t="s">
        <v>352</v>
      </c>
      <c r="C2084" s="26" t="s">
        <v>47</v>
      </c>
      <c r="D2084" s="27" t="s">
        <v>48</v>
      </c>
      <c r="E2084" s="28">
        <v>3327</v>
      </c>
      <c r="F2084" s="18">
        <v>72.489999999999995</v>
      </c>
      <c r="G2084" s="18">
        <v>71.959999999999994</v>
      </c>
      <c r="H2084" s="98">
        <v>0</v>
      </c>
      <c r="I2084" s="18">
        <f t="shared" si="102"/>
        <v>71.959999999999994</v>
      </c>
      <c r="J2084" s="18">
        <f t="shared" si="103"/>
        <v>-0.53000000000000114</v>
      </c>
      <c r="K2084" s="96">
        <v>3037</v>
      </c>
      <c r="L2084" s="19">
        <f t="shared" si="104"/>
        <v>-1609.6100000000035</v>
      </c>
    </row>
    <row r="2085" spans="1:13" x14ac:dyDescent="0.2">
      <c r="A2085" s="20" t="s">
        <v>351</v>
      </c>
      <c r="B2085" s="21" t="s">
        <v>352</v>
      </c>
      <c r="C2085" s="26" t="s">
        <v>49</v>
      </c>
      <c r="D2085" s="27" t="s">
        <v>50</v>
      </c>
      <c r="E2085" s="28">
        <v>3329</v>
      </c>
      <c r="F2085" s="18">
        <v>77.48</v>
      </c>
      <c r="G2085" s="18">
        <v>76.95</v>
      </c>
      <c r="H2085" s="98">
        <v>0</v>
      </c>
      <c r="I2085" s="18">
        <f t="shared" si="102"/>
        <v>76.95</v>
      </c>
      <c r="J2085" s="18">
        <f t="shared" si="103"/>
        <v>-0.53000000000000114</v>
      </c>
      <c r="K2085" s="96">
        <v>307</v>
      </c>
      <c r="L2085" s="19">
        <f t="shared" si="104"/>
        <v>-162.71000000000035</v>
      </c>
    </row>
    <row r="2086" spans="1:13" x14ac:dyDescent="0.2">
      <c r="A2086" s="20" t="s">
        <v>351</v>
      </c>
      <c r="B2086" s="21" t="s">
        <v>352</v>
      </c>
      <c r="C2086" s="29" t="s">
        <v>51</v>
      </c>
      <c r="D2086" s="30" t="s">
        <v>52</v>
      </c>
      <c r="E2086" s="28">
        <v>3331</v>
      </c>
      <c r="F2086" s="18">
        <v>85.99</v>
      </c>
      <c r="G2086" s="18">
        <v>85.46</v>
      </c>
      <c r="H2086" s="98">
        <v>0</v>
      </c>
      <c r="I2086" s="18">
        <f t="shared" si="102"/>
        <v>85.46</v>
      </c>
      <c r="J2086" s="18">
        <f t="shared" si="103"/>
        <v>-0.53000000000000114</v>
      </c>
      <c r="K2086" s="96">
        <v>0</v>
      </c>
      <c r="L2086" s="19">
        <f t="shared" si="104"/>
        <v>0</v>
      </c>
    </row>
    <row r="2087" spans="1:13" ht="12.75" x14ac:dyDescent="0.2">
      <c r="A2087" s="20" t="s">
        <v>368</v>
      </c>
      <c r="B2087" s="20" t="s">
        <v>369</v>
      </c>
      <c r="C2087" s="31" t="s">
        <v>21</v>
      </c>
      <c r="D2087" s="32" t="s">
        <v>22</v>
      </c>
      <c r="E2087" s="33">
        <v>3301</v>
      </c>
      <c r="F2087" s="18">
        <v>117.14</v>
      </c>
      <c r="G2087" s="18">
        <v>116.14</v>
      </c>
      <c r="H2087" s="98">
        <v>0</v>
      </c>
      <c r="I2087" s="18">
        <f t="shared" si="102"/>
        <v>116.14</v>
      </c>
      <c r="J2087" s="18">
        <f t="shared" si="103"/>
        <v>-1</v>
      </c>
      <c r="K2087" s="96">
        <v>0</v>
      </c>
      <c r="L2087" s="19">
        <f t="shared" si="104"/>
        <v>0</v>
      </c>
      <c r="M2087">
        <v>0</v>
      </c>
    </row>
    <row r="2088" spans="1:13" ht="12.75" x14ac:dyDescent="0.2">
      <c r="A2088" s="20" t="s">
        <v>368</v>
      </c>
      <c r="B2088" s="20" t="s">
        <v>369</v>
      </c>
      <c r="C2088" s="31" t="s">
        <v>23</v>
      </c>
      <c r="D2088" s="32" t="s">
        <v>24</v>
      </c>
      <c r="E2088" s="33">
        <v>3303</v>
      </c>
      <c r="F2088" s="18">
        <v>127.51</v>
      </c>
      <c r="G2088" s="18">
        <v>126.51</v>
      </c>
      <c r="H2088" s="98">
        <v>0</v>
      </c>
      <c r="I2088" s="18">
        <f t="shared" si="102"/>
        <v>126.51</v>
      </c>
      <c r="J2088" s="18">
        <f t="shared" si="103"/>
        <v>-1</v>
      </c>
      <c r="K2088" s="96">
        <v>0</v>
      </c>
      <c r="L2088" s="19">
        <f t="shared" si="104"/>
        <v>0</v>
      </c>
    </row>
    <row r="2089" spans="1:13" ht="12.75" x14ac:dyDescent="0.2">
      <c r="A2089" s="20" t="s">
        <v>368</v>
      </c>
      <c r="B2089" s="20" t="s">
        <v>369</v>
      </c>
      <c r="C2089" s="31" t="s">
        <v>25</v>
      </c>
      <c r="D2089" s="32" t="s">
        <v>26</v>
      </c>
      <c r="E2089" s="33">
        <v>3305</v>
      </c>
      <c r="F2089" s="18">
        <v>114.51</v>
      </c>
      <c r="G2089" s="18">
        <v>113.51</v>
      </c>
      <c r="H2089" s="98">
        <v>0</v>
      </c>
      <c r="I2089" s="18">
        <f t="shared" si="102"/>
        <v>113.51</v>
      </c>
      <c r="J2089" s="18">
        <f t="shared" si="103"/>
        <v>-1</v>
      </c>
      <c r="K2089" s="96">
        <v>0</v>
      </c>
      <c r="L2089" s="19">
        <f t="shared" si="104"/>
        <v>0</v>
      </c>
    </row>
    <row r="2090" spans="1:13" ht="12.75" x14ac:dyDescent="0.2">
      <c r="A2090" s="20" t="s">
        <v>368</v>
      </c>
      <c r="B2090" s="20" t="s">
        <v>369</v>
      </c>
      <c r="C2090" s="31" t="s">
        <v>27</v>
      </c>
      <c r="D2090" s="32" t="s">
        <v>28</v>
      </c>
      <c r="E2090" s="33">
        <v>3307</v>
      </c>
      <c r="F2090" s="18">
        <v>125.52</v>
      </c>
      <c r="G2090" s="18">
        <v>124.52</v>
      </c>
      <c r="H2090" s="98">
        <v>0</v>
      </c>
      <c r="I2090" s="18">
        <f t="shared" si="102"/>
        <v>124.52</v>
      </c>
      <c r="J2090" s="18">
        <f t="shared" si="103"/>
        <v>-1</v>
      </c>
      <c r="K2090" s="96">
        <v>0</v>
      </c>
      <c r="L2090" s="19">
        <f t="shared" si="104"/>
        <v>0</v>
      </c>
    </row>
    <row r="2091" spans="1:13" ht="12.75" x14ac:dyDescent="0.2">
      <c r="A2091" s="20" t="s">
        <v>368</v>
      </c>
      <c r="B2091" s="20" t="s">
        <v>369</v>
      </c>
      <c r="C2091" s="31" t="s">
        <v>29</v>
      </c>
      <c r="D2091" s="32" t="s">
        <v>30</v>
      </c>
      <c r="E2091" s="33">
        <v>3309</v>
      </c>
      <c r="F2091" s="18">
        <v>76.55</v>
      </c>
      <c r="G2091" s="18">
        <v>75.55</v>
      </c>
      <c r="H2091" s="98">
        <v>0</v>
      </c>
      <c r="I2091" s="18">
        <f t="shared" si="102"/>
        <v>75.55</v>
      </c>
      <c r="J2091" s="18">
        <f t="shared" si="103"/>
        <v>-1</v>
      </c>
      <c r="K2091" s="96">
        <v>0</v>
      </c>
      <c r="L2091" s="19">
        <f t="shared" si="104"/>
        <v>0</v>
      </c>
    </row>
    <row r="2092" spans="1:13" ht="12.75" x14ac:dyDescent="0.2">
      <c r="A2092" s="20" t="s">
        <v>368</v>
      </c>
      <c r="B2092" s="20" t="s">
        <v>369</v>
      </c>
      <c r="C2092" s="31" t="s">
        <v>31</v>
      </c>
      <c r="D2092" s="32" t="s">
        <v>32</v>
      </c>
      <c r="E2092" s="33">
        <v>3311</v>
      </c>
      <c r="F2092" s="18">
        <v>98.93</v>
      </c>
      <c r="G2092" s="18">
        <v>97.93</v>
      </c>
      <c r="H2092" s="98">
        <v>0</v>
      </c>
      <c r="I2092" s="18">
        <f t="shared" si="102"/>
        <v>97.93</v>
      </c>
      <c r="J2092" s="18">
        <f t="shared" si="103"/>
        <v>-1</v>
      </c>
      <c r="K2092" s="96">
        <v>0</v>
      </c>
      <c r="L2092" s="19">
        <f t="shared" si="104"/>
        <v>0</v>
      </c>
    </row>
    <row r="2093" spans="1:13" ht="12.75" x14ac:dyDescent="0.2">
      <c r="A2093" s="20" t="s">
        <v>368</v>
      </c>
      <c r="B2093" s="20" t="s">
        <v>369</v>
      </c>
      <c r="C2093" s="31" t="s">
        <v>33</v>
      </c>
      <c r="D2093" s="32" t="s">
        <v>34</v>
      </c>
      <c r="E2093" s="33">
        <v>3313</v>
      </c>
      <c r="F2093" s="18">
        <v>105.39</v>
      </c>
      <c r="G2093" s="18">
        <v>104.39</v>
      </c>
      <c r="H2093" s="98">
        <v>0</v>
      </c>
      <c r="I2093" s="18">
        <f t="shared" si="102"/>
        <v>104.39</v>
      </c>
      <c r="J2093" s="18">
        <f t="shared" si="103"/>
        <v>-1</v>
      </c>
      <c r="K2093" s="96">
        <v>0</v>
      </c>
      <c r="L2093" s="19">
        <f t="shared" si="104"/>
        <v>0</v>
      </c>
    </row>
    <row r="2094" spans="1:13" ht="12.75" x14ac:dyDescent="0.2">
      <c r="A2094" s="20" t="s">
        <v>368</v>
      </c>
      <c r="B2094" s="20" t="s">
        <v>369</v>
      </c>
      <c r="C2094" s="31" t="s">
        <v>35</v>
      </c>
      <c r="D2094" s="32" t="s">
        <v>36</v>
      </c>
      <c r="E2094" s="33">
        <v>3315</v>
      </c>
      <c r="F2094" s="18">
        <v>120.51</v>
      </c>
      <c r="G2094" s="18">
        <v>119.51</v>
      </c>
      <c r="H2094" s="98">
        <v>0</v>
      </c>
      <c r="I2094" s="18">
        <f t="shared" si="102"/>
        <v>119.51</v>
      </c>
      <c r="J2094" s="18">
        <f t="shared" si="103"/>
        <v>-1</v>
      </c>
      <c r="K2094" s="96">
        <v>0</v>
      </c>
      <c r="L2094" s="19">
        <f t="shared" si="104"/>
        <v>0</v>
      </c>
    </row>
    <row r="2095" spans="1:13" ht="12.75" x14ac:dyDescent="0.2">
      <c r="A2095" s="20" t="s">
        <v>368</v>
      </c>
      <c r="B2095" s="20" t="s">
        <v>369</v>
      </c>
      <c r="C2095" s="31" t="s">
        <v>37</v>
      </c>
      <c r="D2095" s="32" t="s">
        <v>38</v>
      </c>
      <c r="E2095" s="33">
        <v>3317</v>
      </c>
      <c r="F2095" s="18">
        <v>75.959999999999994</v>
      </c>
      <c r="G2095" s="18">
        <v>74.959999999999994</v>
      </c>
      <c r="H2095" s="98">
        <v>0</v>
      </c>
      <c r="I2095" s="18">
        <f t="shared" si="102"/>
        <v>74.959999999999994</v>
      </c>
      <c r="J2095" s="18">
        <f t="shared" si="103"/>
        <v>-1</v>
      </c>
      <c r="K2095" s="96">
        <v>0</v>
      </c>
      <c r="L2095" s="19">
        <f t="shared" si="104"/>
        <v>0</v>
      </c>
    </row>
    <row r="2096" spans="1:13" ht="12.75" x14ac:dyDescent="0.2">
      <c r="A2096" s="20" t="s">
        <v>368</v>
      </c>
      <c r="B2096" s="20" t="s">
        <v>369</v>
      </c>
      <c r="C2096" s="31" t="s">
        <v>39</v>
      </c>
      <c r="D2096" s="32" t="s">
        <v>40</v>
      </c>
      <c r="E2096" s="33">
        <v>3319</v>
      </c>
      <c r="F2096" s="18">
        <v>91.77</v>
      </c>
      <c r="G2096" s="18">
        <v>90.77</v>
      </c>
      <c r="H2096" s="98">
        <v>0</v>
      </c>
      <c r="I2096" s="18">
        <f t="shared" si="102"/>
        <v>90.77</v>
      </c>
      <c r="J2096" s="18">
        <f t="shared" si="103"/>
        <v>-1</v>
      </c>
      <c r="K2096" s="96">
        <v>0</v>
      </c>
      <c r="L2096" s="19">
        <f t="shared" si="104"/>
        <v>0</v>
      </c>
    </row>
    <row r="2097" spans="1:13" ht="12.75" x14ac:dyDescent="0.2">
      <c r="A2097" s="20" t="s">
        <v>368</v>
      </c>
      <c r="B2097" s="20" t="s">
        <v>369</v>
      </c>
      <c r="C2097" s="31" t="s">
        <v>41</v>
      </c>
      <c r="D2097" s="32" t="s">
        <v>42</v>
      </c>
      <c r="E2097" s="33">
        <v>3321</v>
      </c>
      <c r="F2097" s="18">
        <v>102.15</v>
      </c>
      <c r="G2097" s="18">
        <v>101.15</v>
      </c>
      <c r="H2097" s="98">
        <v>0</v>
      </c>
      <c r="I2097" s="18">
        <f t="shared" si="102"/>
        <v>101.15</v>
      </c>
      <c r="J2097" s="18">
        <f t="shared" si="103"/>
        <v>-1</v>
      </c>
      <c r="K2097" s="96">
        <v>0</v>
      </c>
      <c r="L2097" s="19">
        <f t="shared" si="104"/>
        <v>0</v>
      </c>
    </row>
    <row r="2098" spans="1:13" ht="12.75" x14ac:dyDescent="0.2">
      <c r="A2098" s="20" t="s">
        <v>368</v>
      </c>
      <c r="B2098" s="20" t="s">
        <v>369</v>
      </c>
      <c r="C2098" s="31" t="s">
        <v>43</v>
      </c>
      <c r="D2098" s="32" t="s">
        <v>44</v>
      </c>
      <c r="E2098" s="33">
        <v>3323</v>
      </c>
      <c r="F2098" s="18">
        <v>64.47999999999999</v>
      </c>
      <c r="G2098" s="18">
        <v>63.48</v>
      </c>
      <c r="H2098" s="98">
        <v>0</v>
      </c>
      <c r="I2098" s="18">
        <f t="shared" si="102"/>
        <v>63.48</v>
      </c>
      <c r="J2098" s="18">
        <f t="shared" si="103"/>
        <v>-0.99999999999999289</v>
      </c>
      <c r="K2098" s="96">
        <v>0</v>
      </c>
      <c r="L2098" s="19">
        <f t="shared" si="104"/>
        <v>0</v>
      </c>
    </row>
    <row r="2099" spans="1:13" ht="12.75" x14ac:dyDescent="0.2">
      <c r="A2099" s="20" t="s">
        <v>368</v>
      </c>
      <c r="B2099" s="20" t="s">
        <v>369</v>
      </c>
      <c r="C2099" s="31" t="s">
        <v>45</v>
      </c>
      <c r="D2099" s="32" t="s">
        <v>46</v>
      </c>
      <c r="E2099" s="33">
        <v>3325</v>
      </c>
      <c r="F2099" s="18">
        <v>82.5</v>
      </c>
      <c r="G2099" s="18">
        <v>81.5</v>
      </c>
      <c r="H2099" s="98">
        <v>0</v>
      </c>
      <c r="I2099" s="18">
        <f t="shared" si="102"/>
        <v>81.5</v>
      </c>
      <c r="J2099" s="18">
        <f t="shared" si="103"/>
        <v>-1</v>
      </c>
      <c r="K2099" s="96">
        <v>0</v>
      </c>
      <c r="L2099" s="19">
        <f t="shared" si="104"/>
        <v>0</v>
      </c>
    </row>
    <row r="2100" spans="1:13" ht="12.75" x14ac:dyDescent="0.2">
      <c r="A2100" s="20" t="s">
        <v>368</v>
      </c>
      <c r="B2100" s="20" t="s">
        <v>369</v>
      </c>
      <c r="C2100" s="31" t="s">
        <v>47</v>
      </c>
      <c r="D2100" s="32" t="s">
        <v>48</v>
      </c>
      <c r="E2100" s="33">
        <v>3327</v>
      </c>
      <c r="F2100" s="18">
        <v>91.77</v>
      </c>
      <c r="G2100" s="18">
        <v>90.77</v>
      </c>
      <c r="H2100" s="98">
        <v>0</v>
      </c>
      <c r="I2100" s="18">
        <f t="shared" si="102"/>
        <v>90.77</v>
      </c>
      <c r="J2100" s="18">
        <f t="shared" si="103"/>
        <v>-1</v>
      </c>
      <c r="K2100" s="96">
        <v>0</v>
      </c>
      <c r="L2100" s="19">
        <f t="shared" si="104"/>
        <v>0</v>
      </c>
    </row>
    <row r="2101" spans="1:13" ht="12.75" x14ac:dyDescent="0.2">
      <c r="A2101" s="20" t="s">
        <v>368</v>
      </c>
      <c r="B2101" s="20" t="s">
        <v>369</v>
      </c>
      <c r="C2101" s="31" t="s">
        <v>49</v>
      </c>
      <c r="D2101" s="32" t="s">
        <v>50</v>
      </c>
      <c r="E2101" s="33">
        <v>3329</v>
      </c>
      <c r="F2101" s="18">
        <v>98.35</v>
      </c>
      <c r="G2101" s="18">
        <v>97.35</v>
      </c>
      <c r="H2101" s="98">
        <v>0</v>
      </c>
      <c r="I2101" s="18">
        <f t="shared" si="102"/>
        <v>97.35</v>
      </c>
      <c r="J2101" s="18">
        <f t="shared" si="103"/>
        <v>-1</v>
      </c>
      <c r="K2101" s="96">
        <v>0</v>
      </c>
      <c r="L2101" s="19">
        <f t="shared" si="104"/>
        <v>0</v>
      </c>
    </row>
    <row r="2102" spans="1:13" ht="12.75" x14ac:dyDescent="0.2">
      <c r="A2102" s="20" t="s">
        <v>368</v>
      </c>
      <c r="B2102" s="20" t="s">
        <v>369</v>
      </c>
      <c r="C2102" s="34" t="s">
        <v>51</v>
      </c>
      <c r="D2102" s="35" t="s">
        <v>52</v>
      </c>
      <c r="E2102" s="33">
        <v>3331</v>
      </c>
      <c r="F2102" s="18">
        <v>109.66</v>
      </c>
      <c r="G2102" s="18">
        <v>108.66</v>
      </c>
      <c r="H2102" s="98">
        <v>0</v>
      </c>
      <c r="I2102" s="18">
        <f t="shared" si="102"/>
        <v>108.66</v>
      </c>
      <c r="J2102" s="18">
        <f t="shared" si="103"/>
        <v>-1</v>
      </c>
      <c r="K2102" s="96">
        <v>0</v>
      </c>
      <c r="L2102" s="19">
        <f t="shared" si="104"/>
        <v>0</v>
      </c>
    </row>
    <row r="2103" spans="1:13" x14ac:dyDescent="0.2">
      <c r="A2103" s="12" t="s">
        <v>280</v>
      </c>
      <c r="B2103" s="23" t="s">
        <v>281</v>
      </c>
      <c r="C2103" s="26" t="s">
        <v>21</v>
      </c>
      <c r="D2103" s="27" t="s">
        <v>22</v>
      </c>
      <c r="E2103" s="28">
        <v>3301</v>
      </c>
      <c r="F2103" s="18">
        <v>92.05</v>
      </c>
      <c r="G2103" s="18">
        <v>91.48</v>
      </c>
      <c r="H2103" s="98">
        <v>0</v>
      </c>
      <c r="I2103" s="18">
        <f t="shared" si="102"/>
        <v>91.48</v>
      </c>
      <c r="J2103" s="18">
        <f t="shared" si="103"/>
        <v>-0.56999999999999318</v>
      </c>
      <c r="K2103" s="96">
        <v>0</v>
      </c>
      <c r="L2103" s="18">
        <f t="shared" si="104"/>
        <v>0</v>
      </c>
      <c r="M2103" s="40">
        <v>-3380.6699999999614</v>
      </c>
    </row>
    <row r="2104" spans="1:13" x14ac:dyDescent="0.2">
      <c r="A2104" s="12" t="s">
        <v>280</v>
      </c>
      <c r="B2104" s="23" t="s">
        <v>281</v>
      </c>
      <c r="C2104" s="26" t="s">
        <v>23</v>
      </c>
      <c r="D2104" s="27" t="s">
        <v>24</v>
      </c>
      <c r="E2104" s="28">
        <v>3303</v>
      </c>
      <c r="F2104" s="18">
        <v>99.72</v>
      </c>
      <c r="G2104" s="18">
        <v>99.15</v>
      </c>
      <c r="H2104" s="98">
        <v>0</v>
      </c>
      <c r="I2104" s="18">
        <f t="shared" si="102"/>
        <v>99.15</v>
      </c>
      <c r="J2104" s="18">
        <f t="shared" si="103"/>
        <v>-0.56999999999999318</v>
      </c>
      <c r="K2104" s="96">
        <v>0</v>
      </c>
      <c r="L2104" s="18">
        <f t="shared" si="104"/>
        <v>0</v>
      </c>
    </row>
    <row r="2105" spans="1:13" x14ac:dyDescent="0.2">
      <c r="A2105" s="12" t="s">
        <v>280</v>
      </c>
      <c r="B2105" s="23" t="s">
        <v>281</v>
      </c>
      <c r="C2105" s="26" t="s">
        <v>25</v>
      </c>
      <c r="D2105" s="27" t="s">
        <v>26</v>
      </c>
      <c r="E2105" s="28">
        <v>3305</v>
      </c>
      <c r="F2105" s="18">
        <v>90.059999999999988</v>
      </c>
      <c r="G2105" s="18">
        <v>89.49</v>
      </c>
      <c r="H2105" s="98">
        <v>0</v>
      </c>
      <c r="I2105" s="18">
        <f t="shared" si="102"/>
        <v>89.49</v>
      </c>
      <c r="J2105" s="18">
        <f t="shared" si="103"/>
        <v>-0.56999999999999318</v>
      </c>
      <c r="K2105" s="96">
        <v>0</v>
      </c>
      <c r="L2105" s="18">
        <f t="shared" si="104"/>
        <v>0</v>
      </c>
    </row>
    <row r="2106" spans="1:13" x14ac:dyDescent="0.2">
      <c r="A2106" s="12" t="s">
        <v>280</v>
      </c>
      <c r="B2106" s="23" t="s">
        <v>281</v>
      </c>
      <c r="C2106" s="26" t="s">
        <v>27</v>
      </c>
      <c r="D2106" s="27" t="s">
        <v>28</v>
      </c>
      <c r="E2106" s="28">
        <v>3307</v>
      </c>
      <c r="F2106" s="18">
        <v>98.809999999999988</v>
      </c>
      <c r="G2106" s="18">
        <v>98.24</v>
      </c>
      <c r="H2106" s="98">
        <v>0</v>
      </c>
      <c r="I2106" s="18">
        <f t="shared" si="102"/>
        <v>98.24</v>
      </c>
      <c r="J2106" s="18">
        <f t="shared" si="103"/>
        <v>-0.56999999999999318</v>
      </c>
      <c r="K2106" s="96">
        <v>0</v>
      </c>
      <c r="L2106" s="18">
        <f t="shared" si="104"/>
        <v>0</v>
      </c>
    </row>
    <row r="2107" spans="1:13" x14ac:dyDescent="0.2">
      <c r="A2107" s="12" t="s">
        <v>280</v>
      </c>
      <c r="B2107" s="23" t="s">
        <v>281</v>
      </c>
      <c r="C2107" s="26" t="s">
        <v>29</v>
      </c>
      <c r="D2107" s="27" t="s">
        <v>30</v>
      </c>
      <c r="E2107" s="28">
        <v>3309</v>
      </c>
      <c r="F2107" s="18">
        <v>61.660000000000004</v>
      </c>
      <c r="G2107" s="18">
        <v>61.09</v>
      </c>
      <c r="H2107" s="98">
        <v>0</v>
      </c>
      <c r="I2107" s="18">
        <f t="shared" si="102"/>
        <v>61.09</v>
      </c>
      <c r="J2107" s="18">
        <f t="shared" si="103"/>
        <v>-0.57000000000000028</v>
      </c>
      <c r="K2107" s="96">
        <v>280</v>
      </c>
      <c r="L2107" s="18">
        <f t="shared" si="104"/>
        <v>-159.60000000000008</v>
      </c>
    </row>
    <row r="2108" spans="1:13" x14ac:dyDescent="0.2">
      <c r="A2108" s="12" t="s">
        <v>280</v>
      </c>
      <c r="B2108" s="23" t="s">
        <v>281</v>
      </c>
      <c r="C2108" s="26" t="s">
        <v>31</v>
      </c>
      <c r="D2108" s="27" t="s">
        <v>32</v>
      </c>
      <c r="E2108" s="28">
        <v>3311</v>
      </c>
      <c r="F2108" s="18">
        <v>78.19</v>
      </c>
      <c r="G2108" s="18">
        <v>77.62</v>
      </c>
      <c r="H2108" s="98">
        <v>0</v>
      </c>
      <c r="I2108" s="18">
        <f t="shared" si="102"/>
        <v>77.62</v>
      </c>
      <c r="J2108" s="18">
        <f t="shared" si="103"/>
        <v>-0.56999999999999318</v>
      </c>
      <c r="K2108" s="96">
        <v>0</v>
      </c>
      <c r="L2108" s="18">
        <f t="shared" si="104"/>
        <v>0</v>
      </c>
    </row>
    <row r="2109" spans="1:13" x14ac:dyDescent="0.2">
      <c r="A2109" s="12" t="s">
        <v>280</v>
      </c>
      <c r="B2109" s="23" t="s">
        <v>281</v>
      </c>
      <c r="C2109" s="26" t="s">
        <v>33</v>
      </c>
      <c r="D2109" s="27" t="s">
        <v>34</v>
      </c>
      <c r="E2109" s="28">
        <v>3313</v>
      </c>
      <c r="F2109" s="18">
        <v>83.02</v>
      </c>
      <c r="G2109" s="18">
        <v>82.45</v>
      </c>
      <c r="H2109" s="98">
        <v>0</v>
      </c>
      <c r="I2109" s="18">
        <f t="shared" si="102"/>
        <v>82.45</v>
      </c>
      <c r="J2109" s="18">
        <f t="shared" si="103"/>
        <v>-0.56999999999999318</v>
      </c>
      <c r="K2109" s="96">
        <v>0</v>
      </c>
      <c r="L2109" s="18">
        <f t="shared" si="104"/>
        <v>0</v>
      </c>
    </row>
    <row r="2110" spans="1:13" x14ac:dyDescent="0.2">
      <c r="A2110" s="12" t="s">
        <v>280</v>
      </c>
      <c r="B2110" s="23" t="s">
        <v>281</v>
      </c>
      <c r="C2110" s="26" t="s">
        <v>35</v>
      </c>
      <c r="D2110" s="27" t="s">
        <v>36</v>
      </c>
      <c r="E2110" s="28">
        <v>3315</v>
      </c>
      <c r="F2110" s="18">
        <v>94.449999999999989</v>
      </c>
      <c r="G2110" s="18">
        <v>93.88</v>
      </c>
      <c r="H2110" s="98">
        <v>0</v>
      </c>
      <c r="I2110" s="18">
        <f t="shared" si="102"/>
        <v>93.88</v>
      </c>
      <c r="J2110" s="18">
        <f t="shared" si="103"/>
        <v>-0.56999999999999318</v>
      </c>
      <c r="K2110" s="96">
        <v>0</v>
      </c>
      <c r="L2110" s="18">
        <f t="shared" si="104"/>
        <v>0</v>
      </c>
    </row>
    <row r="2111" spans="1:13" x14ac:dyDescent="0.2">
      <c r="A2111" s="12" t="s">
        <v>280</v>
      </c>
      <c r="B2111" s="23" t="s">
        <v>281</v>
      </c>
      <c r="C2111" s="26" t="s">
        <v>37</v>
      </c>
      <c r="D2111" s="27" t="s">
        <v>38</v>
      </c>
      <c r="E2111" s="28">
        <v>3317</v>
      </c>
      <c r="F2111" s="18">
        <v>61.11</v>
      </c>
      <c r="G2111" s="18">
        <v>60.54</v>
      </c>
      <c r="H2111" s="98">
        <v>0</v>
      </c>
      <c r="I2111" s="18">
        <f t="shared" si="102"/>
        <v>60.54</v>
      </c>
      <c r="J2111" s="18">
        <f t="shared" si="103"/>
        <v>-0.57000000000000028</v>
      </c>
      <c r="K2111" s="96">
        <v>0</v>
      </c>
      <c r="L2111" s="18">
        <f t="shared" si="104"/>
        <v>0</v>
      </c>
    </row>
    <row r="2112" spans="1:13" x14ac:dyDescent="0.2">
      <c r="A2112" s="12" t="s">
        <v>280</v>
      </c>
      <c r="B2112" s="23" t="s">
        <v>281</v>
      </c>
      <c r="C2112" s="26" t="s">
        <v>39</v>
      </c>
      <c r="D2112" s="27" t="s">
        <v>40</v>
      </c>
      <c r="E2112" s="28">
        <v>3319</v>
      </c>
      <c r="F2112" s="18">
        <v>72.739999999999995</v>
      </c>
      <c r="G2112" s="18">
        <v>72.17</v>
      </c>
      <c r="H2112" s="98">
        <v>0</v>
      </c>
      <c r="I2112" s="18">
        <f t="shared" si="102"/>
        <v>72.17</v>
      </c>
      <c r="J2112" s="18">
        <f t="shared" si="103"/>
        <v>-0.56999999999999318</v>
      </c>
      <c r="K2112" s="96">
        <v>216</v>
      </c>
      <c r="L2112" s="18">
        <f t="shared" si="104"/>
        <v>-123.11999999999853</v>
      </c>
    </row>
    <row r="2113" spans="1:13" x14ac:dyDescent="0.2">
      <c r="A2113" s="12" t="s">
        <v>280</v>
      </c>
      <c r="B2113" s="23" t="s">
        <v>281</v>
      </c>
      <c r="C2113" s="26" t="s">
        <v>41</v>
      </c>
      <c r="D2113" s="27" t="s">
        <v>42</v>
      </c>
      <c r="E2113" s="28">
        <v>3321</v>
      </c>
      <c r="F2113" s="18">
        <v>80.47999999999999</v>
      </c>
      <c r="G2113" s="18">
        <v>79.91</v>
      </c>
      <c r="H2113" s="98">
        <v>0</v>
      </c>
      <c r="I2113" s="18">
        <f t="shared" si="102"/>
        <v>79.91</v>
      </c>
      <c r="J2113" s="18">
        <f t="shared" si="103"/>
        <v>-0.56999999999999318</v>
      </c>
      <c r="K2113" s="96">
        <v>358</v>
      </c>
      <c r="L2113" s="18">
        <f t="shared" si="104"/>
        <v>-204.05999999999756</v>
      </c>
    </row>
    <row r="2114" spans="1:13" x14ac:dyDescent="0.2">
      <c r="A2114" s="12" t="s">
        <v>280</v>
      </c>
      <c r="B2114" s="23" t="s">
        <v>281</v>
      </c>
      <c r="C2114" s="26" t="s">
        <v>43</v>
      </c>
      <c r="D2114" s="27" t="s">
        <v>44</v>
      </c>
      <c r="E2114" s="28">
        <v>3323</v>
      </c>
      <c r="F2114" s="18">
        <v>52.46</v>
      </c>
      <c r="G2114" s="18">
        <v>51.89</v>
      </c>
      <c r="H2114" s="98">
        <v>0</v>
      </c>
      <c r="I2114" s="18">
        <f t="shared" si="102"/>
        <v>51.89</v>
      </c>
      <c r="J2114" s="18">
        <f t="shared" si="103"/>
        <v>-0.57000000000000028</v>
      </c>
      <c r="K2114" s="96">
        <v>0</v>
      </c>
      <c r="L2114" s="18">
        <f t="shared" si="104"/>
        <v>0</v>
      </c>
    </row>
    <row r="2115" spans="1:13" x14ac:dyDescent="0.2">
      <c r="A2115" s="12" t="s">
        <v>280</v>
      </c>
      <c r="B2115" s="23" t="s">
        <v>281</v>
      </c>
      <c r="C2115" s="26" t="s">
        <v>45</v>
      </c>
      <c r="D2115" s="27" t="s">
        <v>46</v>
      </c>
      <c r="E2115" s="28">
        <v>3325</v>
      </c>
      <c r="F2115" s="18">
        <v>65.899999999999991</v>
      </c>
      <c r="G2115" s="18">
        <v>65.33</v>
      </c>
      <c r="H2115" s="98">
        <v>0</v>
      </c>
      <c r="I2115" s="18">
        <f t="shared" si="102"/>
        <v>65.33</v>
      </c>
      <c r="J2115" s="18">
        <f t="shared" si="103"/>
        <v>-0.56999999999999318</v>
      </c>
      <c r="K2115" s="96">
        <v>4462</v>
      </c>
      <c r="L2115" s="18">
        <f t="shared" si="104"/>
        <v>-2543.3399999999697</v>
      </c>
    </row>
    <row r="2116" spans="1:13" x14ac:dyDescent="0.2">
      <c r="A2116" s="12" t="s">
        <v>280</v>
      </c>
      <c r="B2116" s="23" t="s">
        <v>281</v>
      </c>
      <c r="C2116" s="26" t="s">
        <v>47</v>
      </c>
      <c r="D2116" s="27" t="s">
        <v>48</v>
      </c>
      <c r="E2116" s="28">
        <v>3327</v>
      </c>
      <c r="F2116" s="18">
        <v>72.739999999999995</v>
      </c>
      <c r="G2116" s="18">
        <v>72.17</v>
      </c>
      <c r="H2116" s="98">
        <v>0</v>
      </c>
      <c r="I2116" s="18">
        <f t="shared" si="102"/>
        <v>72.17</v>
      </c>
      <c r="J2116" s="18">
        <f t="shared" si="103"/>
        <v>-0.56999999999999318</v>
      </c>
      <c r="K2116" s="96">
        <v>615</v>
      </c>
      <c r="L2116" s="18">
        <f t="shared" si="104"/>
        <v>-350.5499999999958</v>
      </c>
    </row>
    <row r="2117" spans="1:13" x14ac:dyDescent="0.2">
      <c r="A2117" s="12" t="s">
        <v>280</v>
      </c>
      <c r="B2117" s="23" t="s">
        <v>281</v>
      </c>
      <c r="C2117" s="26" t="s">
        <v>49</v>
      </c>
      <c r="D2117" s="27" t="s">
        <v>50</v>
      </c>
      <c r="E2117" s="28">
        <v>3329</v>
      </c>
      <c r="F2117" s="18">
        <v>77.66</v>
      </c>
      <c r="G2117" s="18">
        <v>77.09</v>
      </c>
      <c r="H2117" s="98">
        <v>0</v>
      </c>
      <c r="I2117" s="18">
        <f t="shared" si="102"/>
        <v>77.09</v>
      </c>
      <c r="J2117" s="18">
        <f t="shared" si="103"/>
        <v>-0.56999999999999318</v>
      </c>
      <c r="K2117" s="96">
        <v>0</v>
      </c>
      <c r="L2117" s="18">
        <f t="shared" si="104"/>
        <v>0</v>
      </c>
    </row>
    <row r="2118" spans="1:13" x14ac:dyDescent="0.2">
      <c r="A2118" s="12" t="s">
        <v>280</v>
      </c>
      <c r="B2118" s="23" t="s">
        <v>281</v>
      </c>
      <c r="C2118" s="29" t="s">
        <v>51</v>
      </c>
      <c r="D2118" s="30" t="s">
        <v>52</v>
      </c>
      <c r="E2118" s="28">
        <v>3331</v>
      </c>
      <c r="F2118" s="18">
        <v>85.99</v>
      </c>
      <c r="G2118" s="18">
        <v>85.42</v>
      </c>
      <c r="H2118" s="98">
        <v>0</v>
      </c>
      <c r="I2118" s="18">
        <f t="shared" si="102"/>
        <v>85.42</v>
      </c>
      <c r="J2118" s="18">
        <f t="shared" si="103"/>
        <v>-0.56999999999999318</v>
      </c>
      <c r="K2118" s="96">
        <v>0</v>
      </c>
      <c r="L2118" s="18">
        <f t="shared" si="104"/>
        <v>0</v>
      </c>
    </row>
    <row r="2119" spans="1:13" x14ac:dyDescent="0.2">
      <c r="A2119" s="20" t="s">
        <v>226</v>
      </c>
      <c r="B2119" s="21" t="s">
        <v>227</v>
      </c>
      <c r="C2119" s="26" t="s">
        <v>21</v>
      </c>
      <c r="D2119" s="27" t="s">
        <v>22</v>
      </c>
      <c r="E2119" s="28">
        <v>3301</v>
      </c>
      <c r="F2119" s="18">
        <v>139.29</v>
      </c>
      <c r="G2119" s="18">
        <v>135.51</v>
      </c>
      <c r="H2119" s="98">
        <v>0</v>
      </c>
      <c r="I2119" s="18">
        <f t="shared" si="102"/>
        <v>135.51</v>
      </c>
      <c r="J2119" s="18">
        <f t="shared" si="103"/>
        <v>-3.7800000000000011</v>
      </c>
      <c r="K2119" s="96">
        <v>0</v>
      </c>
      <c r="L2119" s="18">
        <f t="shared" si="104"/>
        <v>0</v>
      </c>
      <c r="M2119" s="40">
        <v>-35112.420000000013</v>
      </c>
    </row>
    <row r="2120" spans="1:13" x14ac:dyDescent="0.2">
      <c r="A2120" s="20" t="s">
        <v>226</v>
      </c>
      <c r="B2120" s="21" t="s">
        <v>227</v>
      </c>
      <c r="C2120" s="26" t="s">
        <v>23</v>
      </c>
      <c r="D2120" s="27" t="s">
        <v>24</v>
      </c>
      <c r="E2120" s="28">
        <v>3303</v>
      </c>
      <c r="F2120" s="18">
        <v>151.87</v>
      </c>
      <c r="G2120" s="18">
        <v>148.09</v>
      </c>
      <c r="H2120" s="98">
        <v>0</v>
      </c>
      <c r="I2120" s="18">
        <f t="shared" si="102"/>
        <v>148.09</v>
      </c>
      <c r="J2120" s="18">
        <f t="shared" si="103"/>
        <v>-3.7800000000000011</v>
      </c>
      <c r="K2120" s="96">
        <v>0</v>
      </c>
      <c r="L2120" s="18">
        <f t="shared" si="104"/>
        <v>0</v>
      </c>
    </row>
    <row r="2121" spans="1:13" x14ac:dyDescent="0.2">
      <c r="A2121" s="20" t="s">
        <v>226</v>
      </c>
      <c r="B2121" s="21" t="s">
        <v>227</v>
      </c>
      <c r="C2121" s="26" t="s">
        <v>25</v>
      </c>
      <c r="D2121" s="27" t="s">
        <v>26</v>
      </c>
      <c r="E2121" s="28">
        <v>3305</v>
      </c>
      <c r="F2121" s="18">
        <v>136.03</v>
      </c>
      <c r="G2121" s="18">
        <v>132.25</v>
      </c>
      <c r="H2121" s="98">
        <v>0</v>
      </c>
      <c r="I2121" s="18">
        <f t="shared" si="102"/>
        <v>132.25</v>
      </c>
      <c r="J2121" s="18">
        <f t="shared" si="103"/>
        <v>-3.7800000000000011</v>
      </c>
      <c r="K2121" s="96">
        <v>0</v>
      </c>
      <c r="L2121" s="18">
        <f t="shared" si="104"/>
        <v>0</v>
      </c>
    </row>
    <row r="2122" spans="1:13" x14ac:dyDescent="0.2">
      <c r="A2122" s="20" t="s">
        <v>226</v>
      </c>
      <c r="B2122" s="21" t="s">
        <v>227</v>
      </c>
      <c r="C2122" s="26" t="s">
        <v>27</v>
      </c>
      <c r="D2122" s="27" t="s">
        <v>28</v>
      </c>
      <c r="E2122" s="28">
        <v>3307</v>
      </c>
      <c r="F2122" s="18">
        <v>148.6</v>
      </c>
      <c r="G2122" s="18">
        <v>144.82</v>
      </c>
      <c r="H2122" s="98">
        <v>0</v>
      </c>
      <c r="I2122" s="18">
        <f t="shared" si="102"/>
        <v>144.82</v>
      </c>
      <c r="J2122" s="18">
        <f t="shared" si="103"/>
        <v>-3.7800000000000011</v>
      </c>
      <c r="K2122" s="96">
        <v>0</v>
      </c>
      <c r="L2122" s="18">
        <f t="shared" si="104"/>
        <v>0</v>
      </c>
    </row>
    <row r="2123" spans="1:13" x14ac:dyDescent="0.2">
      <c r="A2123" s="20" t="s">
        <v>226</v>
      </c>
      <c r="B2123" s="21" t="s">
        <v>227</v>
      </c>
      <c r="C2123" s="26" t="s">
        <v>29</v>
      </c>
      <c r="D2123" s="27" t="s">
        <v>30</v>
      </c>
      <c r="E2123" s="28">
        <v>3309</v>
      </c>
      <c r="F2123" s="18">
        <v>90.26</v>
      </c>
      <c r="G2123" s="18">
        <v>86.48</v>
      </c>
      <c r="H2123" s="98">
        <v>0</v>
      </c>
      <c r="I2123" s="18">
        <f t="shared" si="102"/>
        <v>86.48</v>
      </c>
      <c r="J2123" s="18">
        <f t="shared" si="103"/>
        <v>-3.7800000000000011</v>
      </c>
      <c r="K2123" s="96">
        <v>302</v>
      </c>
      <c r="L2123" s="18">
        <f t="shared" si="104"/>
        <v>-1141.5600000000004</v>
      </c>
    </row>
    <row r="2124" spans="1:13" x14ac:dyDescent="0.2">
      <c r="A2124" s="20" t="s">
        <v>226</v>
      </c>
      <c r="B2124" s="21" t="s">
        <v>227</v>
      </c>
      <c r="C2124" s="26" t="s">
        <v>31</v>
      </c>
      <c r="D2124" s="27" t="s">
        <v>32</v>
      </c>
      <c r="E2124" s="28">
        <v>3311</v>
      </c>
      <c r="F2124" s="18">
        <v>117.54</v>
      </c>
      <c r="G2124" s="18">
        <v>113.76</v>
      </c>
      <c r="H2124" s="98">
        <v>0</v>
      </c>
      <c r="I2124" s="18">
        <f t="shared" si="102"/>
        <v>113.76</v>
      </c>
      <c r="J2124" s="18">
        <f t="shared" si="103"/>
        <v>-3.7800000000000011</v>
      </c>
      <c r="K2124" s="96">
        <v>0</v>
      </c>
      <c r="L2124" s="18">
        <f t="shared" si="104"/>
        <v>0</v>
      </c>
    </row>
    <row r="2125" spans="1:13" x14ac:dyDescent="0.2">
      <c r="A2125" s="20" t="s">
        <v>226</v>
      </c>
      <c r="B2125" s="21" t="s">
        <v>227</v>
      </c>
      <c r="C2125" s="26" t="s">
        <v>33</v>
      </c>
      <c r="D2125" s="27" t="s">
        <v>34</v>
      </c>
      <c r="E2125" s="28">
        <v>3313</v>
      </c>
      <c r="F2125" s="18">
        <v>125.39</v>
      </c>
      <c r="G2125" s="18">
        <v>121.61</v>
      </c>
      <c r="H2125" s="98">
        <v>0</v>
      </c>
      <c r="I2125" s="18">
        <f t="shared" si="102"/>
        <v>121.61</v>
      </c>
      <c r="J2125" s="18">
        <f t="shared" si="103"/>
        <v>-3.7800000000000011</v>
      </c>
      <c r="K2125" s="96">
        <v>0</v>
      </c>
      <c r="L2125" s="18">
        <f t="shared" si="104"/>
        <v>0</v>
      </c>
    </row>
    <row r="2126" spans="1:13" x14ac:dyDescent="0.2">
      <c r="A2126" s="20" t="s">
        <v>226</v>
      </c>
      <c r="B2126" s="21" t="s">
        <v>227</v>
      </c>
      <c r="C2126" s="26" t="s">
        <v>35</v>
      </c>
      <c r="D2126" s="27" t="s">
        <v>36</v>
      </c>
      <c r="E2126" s="28">
        <v>3315</v>
      </c>
      <c r="F2126" s="18">
        <v>143.41</v>
      </c>
      <c r="G2126" s="18">
        <v>139.63</v>
      </c>
      <c r="H2126" s="98">
        <v>0</v>
      </c>
      <c r="I2126" s="18">
        <f t="shared" si="102"/>
        <v>139.63</v>
      </c>
      <c r="J2126" s="18">
        <f t="shared" si="103"/>
        <v>-3.7800000000000011</v>
      </c>
      <c r="K2126" s="96">
        <v>0</v>
      </c>
      <c r="L2126" s="18">
        <f t="shared" si="104"/>
        <v>0</v>
      </c>
    </row>
    <row r="2127" spans="1:13" x14ac:dyDescent="0.2">
      <c r="A2127" s="20" t="s">
        <v>226</v>
      </c>
      <c r="B2127" s="21" t="s">
        <v>227</v>
      </c>
      <c r="C2127" s="26" t="s">
        <v>37</v>
      </c>
      <c r="D2127" s="27" t="s">
        <v>38</v>
      </c>
      <c r="E2127" s="28">
        <v>3317</v>
      </c>
      <c r="F2127" s="18">
        <v>89.72</v>
      </c>
      <c r="G2127" s="18">
        <v>85.94</v>
      </c>
      <c r="H2127" s="98">
        <v>0</v>
      </c>
      <c r="I2127" s="18">
        <f t="shared" si="102"/>
        <v>85.94</v>
      </c>
      <c r="J2127" s="18">
        <f t="shared" si="103"/>
        <v>-3.7800000000000011</v>
      </c>
      <c r="K2127" s="96">
        <v>0</v>
      </c>
      <c r="L2127" s="18">
        <f t="shared" si="104"/>
        <v>0</v>
      </c>
    </row>
    <row r="2128" spans="1:13" x14ac:dyDescent="0.2">
      <c r="A2128" s="20" t="s">
        <v>226</v>
      </c>
      <c r="B2128" s="21" t="s">
        <v>227</v>
      </c>
      <c r="C2128" s="26" t="s">
        <v>39</v>
      </c>
      <c r="D2128" s="27" t="s">
        <v>40</v>
      </c>
      <c r="E2128" s="28">
        <v>3319</v>
      </c>
      <c r="F2128" s="18">
        <v>109.08</v>
      </c>
      <c r="G2128" s="18">
        <v>105.3</v>
      </c>
      <c r="H2128" s="98">
        <v>0</v>
      </c>
      <c r="I2128" s="18">
        <f t="shared" si="102"/>
        <v>105.3</v>
      </c>
      <c r="J2128" s="18">
        <f t="shared" si="103"/>
        <v>-3.7800000000000011</v>
      </c>
      <c r="K2128" s="96">
        <v>0</v>
      </c>
      <c r="L2128" s="18">
        <f t="shared" si="104"/>
        <v>0</v>
      </c>
    </row>
    <row r="2129" spans="1:13" x14ac:dyDescent="0.2">
      <c r="A2129" s="20" t="s">
        <v>226</v>
      </c>
      <c r="B2129" s="21" t="s">
        <v>227</v>
      </c>
      <c r="C2129" s="26" t="s">
        <v>41</v>
      </c>
      <c r="D2129" s="27" t="s">
        <v>42</v>
      </c>
      <c r="E2129" s="28">
        <v>3321</v>
      </c>
      <c r="F2129" s="18">
        <v>121.6</v>
      </c>
      <c r="G2129" s="18">
        <v>117.82</v>
      </c>
      <c r="H2129" s="98">
        <v>0</v>
      </c>
      <c r="I2129" s="18">
        <f t="shared" si="102"/>
        <v>117.82</v>
      </c>
      <c r="J2129" s="18">
        <f t="shared" si="103"/>
        <v>-3.7800000000000011</v>
      </c>
      <c r="K2129" s="96">
        <v>0</v>
      </c>
      <c r="L2129" s="18">
        <f t="shared" si="104"/>
        <v>0</v>
      </c>
    </row>
    <row r="2130" spans="1:13" x14ac:dyDescent="0.2">
      <c r="A2130" s="20" t="s">
        <v>226</v>
      </c>
      <c r="B2130" s="21" t="s">
        <v>227</v>
      </c>
      <c r="C2130" s="26" t="s">
        <v>43</v>
      </c>
      <c r="D2130" s="27" t="s">
        <v>44</v>
      </c>
      <c r="E2130" s="28">
        <v>3323</v>
      </c>
      <c r="F2130" s="18">
        <v>75.849999999999994</v>
      </c>
      <c r="G2130" s="18">
        <v>72.069999999999993</v>
      </c>
      <c r="H2130" s="98">
        <v>0</v>
      </c>
      <c r="I2130" s="18">
        <f t="shared" si="102"/>
        <v>72.069999999999993</v>
      </c>
      <c r="J2130" s="18">
        <f t="shared" si="103"/>
        <v>-3.7800000000000011</v>
      </c>
      <c r="K2130" s="96">
        <v>36</v>
      </c>
      <c r="L2130" s="18">
        <f t="shared" si="104"/>
        <v>-136.08000000000004</v>
      </c>
    </row>
    <row r="2131" spans="1:13" x14ac:dyDescent="0.2">
      <c r="A2131" s="20" t="s">
        <v>226</v>
      </c>
      <c r="B2131" s="21" t="s">
        <v>227</v>
      </c>
      <c r="C2131" s="26" t="s">
        <v>45</v>
      </c>
      <c r="D2131" s="27" t="s">
        <v>46</v>
      </c>
      <c r="E2131" s="28">
        <v>3325</v>
      </c>
      <c r="F2131" s="18">
        <v>97.74</v>
      </c>
      <c r="G2131" s="18">
        <v>93.96</v>
      </c>
      <c r="H2131" s="98">
        <v>0</v>
      </c>
      <c r="I2131" s="18">
        <f t="shared" si="102"/>
        <v>93.96</v>
      </c>
      <c r="J2131" s="18">
        <f t="shared" si="103"/>
        <v>-3.7800000000000011</v>
      </c>
      <c r="K2131" s="96">
        <v>8951</v>
      </c>
      <c r="L2131" s="18">
        <f t="shared" si="104"/>
        <v>-33834.780000000013</v>
      </c>
    </row>
    <row r="2132" spans="1:13" x14ac:dyDescent="0.2">
      <c r="A2132" s="20" t="s">
        <v>226</v>
      </c>
      <c r="B2132" s="21" t="s">
        <v>227</v>
      </c>
      <c r="C2132" s="26" t="s">
        <v>47</v>
      </c>
      <c r="D2132" s="27" t="s">
        <v>48</v>
      </c>
      <c r="E2132" s="28">
        <v>3327</v>
      </c>
      <c r="F2132" s="18">
        <v>109.08</v>
      </c>
      <c r="G2132" s="18">
        <v>105.3</v>
      </c>
      <c r="H2132" s="98">
        <v>0</v>
      </c>
      <c r="I2132" s="18">
        <f t="shared" si="102"/>
        <v>105.3</v>
      </c>
      <c r="J2132" s="18">
        <f t="shared" si="103"/>
        <v>-3.7800000000000011</v>
      </c>
      <c r="K2132" s="96">
        <v>0</v>
      </c>
      <c r="L2132" s="18">
        <f t="shared" si="104"/>
        <v>0</v>
      </c>
    </row>
    <row r="2133" spans="1:13" x14ac:dyDescent="0.2">
      <c r="A2133" s="20" t="s">
        <v>226</v>
      </c>
      <c r="B2133" s="21" t="s">
        <v>227</v>
      </c>
      <c r="C2133" s="26" t="s">
        <v>49</v>
      </c>
      <c r="D2133" s="27" t="s">
        <v>50</v>
      </c>
      <c r="E2133" s="28">
        <v>3329</v>
      </c>
      <c r="F2133" s="18">
        <v>117.02</v>
      </c>
      <c r="G2133" s="18">
        <v>113.24</v>
      </c>
      <c r="H2133" s="98">
        <v>0</v>
      </c>
      <c r="I2133" s="18">
        <f t="shared" si="102"/>
        <v>113.24</v>
      </c>
      <c r="J2133" s="18">
        <f t="shared" si="103"/>
        <v>-3.7800000000000011</v>
      </c>
      <c r="K2133" s="96">
        <v>0</v>
      </c>
      <c r="L2133" s="18">
        <f t="shared" si="104"/>
        <v>0</v>
      </c>
    </row>
    <row r="2134" spans="1:13" x14ac:dyDescent="0.2">
      <c r="A2134" s="20" t="s">
        <v>226</v>
      </c>
      <c r="B2134" s="21" t="s">
        <v>227</v>
      </c>
      <c r="C2134" s="29" t="s">
        <v>51</v>
      </c>
      <c r="D2134" s="30" t="s">
        <v>52</v>
      </c>
      <c r="E2134" s="28">
        <v>3331</v>
      </c>
      <c r="F2134" s="18">
        <v>130.79</v>
      </c>
      <c r="G2134" s="18">
        <v>127.01</v>
      </c>
      <c r="H2134" s="98">
        <v>0</v>
      </c>
      <c r="I2134" s="18">
        <f t="shared" si="102"/>
        <v>127.01</v>
      </c>
      <c r="J2134" s="18">
        <f t="shared" si="103"/>
        <v>-3.7799999999999869</v>
      </c>
      <c r="K2134" s="96">
        <v>0</v>
      </c>
      <c r="L2134" s="18">
        <f t="shared" si="104"/>
        <v>0</v>
      </c>
    </row>
    <row r="2135" spans="1:13" x14ac:dyDescent="0.2">
      <c r="A2135" s="12" t="s">
        <v>302</v>
      </c>
      <c r="B2135" s="23" t="s">
        <v>303</v>
      </c>
      <c r="C2135" s="26" t="s">
        <v>21</v>
      </c>
      <c r="D2135" s="27" t="s">
        <v>22</v>
      </c>
      <c r="E2135" s="28">
        <v>3301</v>
      </c>
      <c r="F2135" s="18">
        <v>85.19</v>
      </c>
      <c r="G2135" s="18">
        <v>84.25</v>
      </c>
      <c r="H2135" s="98">
        <v>0</v>
      </c>
      <c r="I2135" s="18">
        <f t="shared" ref="I2135:I2198" si="105">+G2135+H2135</f>
        <v>84.25</v>
      </c>
      <c r="J2135" s="18">
        <f t="shared" ref="J2135:J2198" si="106">+I2135-F2135</f>
        <v>-0.93999999999999773</v>
      </c>
      <c r="K2135" s="96">
        <v>0</v>
      </c>
      <c r="L2135" s="18">
        <f t="shared" ref="L2135:L2198" si="107">+J2135*K2135</f>
        <v>0</v>
      </c>
      <c r="M2135" s="40">
        <v>-4436.7999999999893</v>
      </c>
    </row>
    <row r="2136" spans="1:13" x14ac:dyDescent="0.2">
      <c r="A2136" s="12" t="s">
        <v>302</v>
      </c>
      <c r="B2136" s="23" t="s">
        <v>303</v>
      </c>
      <c r="C2136" s="26" t="s">
        <v>23</v>
      </c>
      <c r="D2136" s="27" t="s">
        <v>24</v>
      </c>
      <c r="E2136" s="28">
        <v>3303</v>
      </c>
      <c r="F2136" s="18">
        <v>92.149999999999991</v>
      </c>
      <c r="G2136" s="18">
        <v>91.21</v>
      </c>
      <c r="H2136" s="98">
        <v>0</v>
      </c>
      <c r="I2136" s="18">
        <f t="shared" si="105"/>
        <v>91.21</v>
      </c>
      <c r="J2136" s="18">
        <f t="shared" si="106"/>
        <v>-0.93999999999999773</v>
      </c>
      <c r="K2136" s="96">
        <v>0</v>
      </c>
      <c r="L2136" s="18">
        <f t="shared" si="107"/>
        <v>0</v>
      </c>
    </row>
    <row r="2137" spans="1:13" x14ac:dyDescent="0.2">
      <c r="A2137" s="12" t="s">
        <v>302</v>
      </c>
      <c r="B2137" s="23" t="s">
        <v>303</v>
      </c>
      <c r="C2137" s="26" t="s">
        <v>25</v>
      </c>
      <c r="D2137" s="27" t="s">
        <v>26</v>
      </c>
      <c r="E2137" s="28">
        <v>3305</v>
      </c>
      <c r="F2137" s="18">
        <v>83.24</v>
      </c>
      <c r="G2137" s="18">
        <v>82.3</v>
      </c>
      <c r="H2137" s="98">
        <v>0</v>
      </c>
      <c r="I2137" s="18">
        <f t="shared" si="105"/>
        <v>82.3</v>
      </c>
      <c r="J2137" s="18">
        <f t="shared" si="106"/>
        <v>-0.93999999999999773</v>
      </c>
      <c r="K2137" s="96">
        <v>0</v>
      </c>
      <c r="L2137" s="18">
        <f t="shared" si="107"/>
        <v>0</v>
      </c>
    </row>
    <row r="2138" spans="1:13" x14ac:dyDescent="0.2">
      <c r="A2138" s="12" t="s">
        <v>302</v>
      </c>
      <c r="B2138" s="23" t="s">
        <v>303</v>
      </c>
      <c r="C2138" s="26" t="s">
        <v>27</v>
      </c>
      <c r="D2138" s="27" t="s">
        <v>28</v>
      </c>
      <c r="E2138" s="28">
        <v>3307</v>
      </c>
      <c r="F2138" s="18">
        <v>90.91</v>
      </c>
      <c r="G2138" s="18">
        <v>89.97</v>
      </c>
      <c r="H2138" s="98">
        <v>0</v>
      </c>
      <c r="I2138" s="18">
        <f t="shared" si="105"/>
        <v>89.97</v>
      </c>
      <c r="J2138" s="18">
        <f t="shared" si="106"/>
        <v>-0.93999999999999773</v>
      </c>
      <c r="K2138" s="96">
        <v>0</v>
      </c>
      <c r="L2138" s="18">
        <f t="shared" si="107"/>
        <v>0</v>
      </c>
    </row>
    <row r="2139" spans="1:13" x14ac:dyDescent="0.2">
      <c r="A2139" s="12" t="s">
        <v>302</v>
      </c>
      <c r="B2139" s="23" t="s">
        <v>303</v>
      </c>
      <c r="C2139" s="26" t="s">
        <v>29</v>
      </c>
      <c r="D2139" s="27" t="s">
        <v>30</v>
      </c>
      <c r="E2139" s="28">
        <v>3309</v>
      </c>
      <c r="F2139" s="18">
        <v>57.349999999999994</v>
      </c>
      <c r="G2139" s="18">
        <v>56.41</v>
      </c>
      <c r="H2139" s="98">
        <v>0</v>
      </c>
      <c r="I2139" s="18">
        <f t="shared" si="105"/>
        <v>56.41</v>
      </c>
      <c r="J2139" s="18">
        <f t="shared" si="106"/>
        <v>-0.93999999999999773</v>
      </c>
      <c r="K2139" s="96">
        <v>701</v>
      </c>
      <c r="L2139" s="18">
        <f t="shared" si="107"/>
        <v>-658.93999999999846</v>
      </c>
    </row>
    <row r="2140" spans="1:13" x14ac:dyDescent="0.2">
      <c r="A2140" s="12" t="s">
        <v>302</v>
      </c>
      <c r="B2140" s="23" t="s">
        <v>303</v>
      </c>
      <c r="C2140" s="26" t="s">
        <v>31</v>
      </c>
      <c r="D2140" s="27" t="s">
        <v>32</v>
      </c>
      <c r="E2140" s="28">
        <v>3311</v>
      </c>
      <c r="F2140" s="18">
        <v>72.56</v>
      </c>
      <c r="G2140" s="18">
        <v>71.62</v>
      </c>
      <c r="H2140" s="98">
        <v>0</v>
      </c>
      <c r="I2140" s="18">
        <f t="shared" si="105"/>
        <v>71.62</v>
      </c>
      <c r="J2140" s="18">
        <f t="shared" si="106"/>
        <v>-0.93999999999999773</v>
      </c>
      <c r="K2140" s="96">
        <v>0</v>
      </c>
      <c r="L2140" s="18">
        <f t="shared" si="107"/>
        <v>0</v>
      </c>
    </row>
    <row r="2141" spans="1:13" x14ac:dyDescent="0.2">
      <c r="A2141" s="12" t="s">
        <v>302</v>
      </c>
      <c r="B2141" s="23" t="s">
        <v>303</v>
      </c>
      <c r="C2141" s="26" t="s">
        <v>33</v>
      </c>
      <c r="D2141" s="27" t="s">
        <v>34</v>
      </c>
      <c r="E2141" s="28">
        <v>3313</v>
      </c>
      <c r="F2141" s="18">
        <v>77.05</v>
      </c>
      <c r="G2141" s="18">
        <v>76.11</v>
      </c>
      <c r="H2141" s="98">
        <v>0</v>
      </c>
      <c r="I2141" s="18">
        <f t="shared" si="105"/>
        <v>76.11</v>
      </c>
      <c r="J2141" s="18">
        <f t="shared" si="106"/>
        <v>-0.93999999999999773</v>
      </c>
      <c r="K2141" s="96">
        <v>0</v>
      </c>
      <c r="L2141" s="18">
        <f t="shared" si="107"/>
        <v>0</v>
      </c>
    </row>
    <row r="2142" spans="1:13" x14ac:dyDescent="0.2">
      <c r="A2142" s="12" t="s">
        <v>302</v>
      </c>
      <c r="B2142" s="23" t="s">
        <v>303</v>
      </c>
      <c r="C2142" s="26" t="s">
        <v>35</v>
      </c>
      <c r="D2142" s="27" t="s">
        <v>36</v>
      </c>
      <c r="E2142" s="28">
        <v>3315</v>
      </c>
      <c r="F2142" s="18">
        <v>87.35</v>
      </c>
      <c r="G2142" s="18">
        <v>86.41</v>
      </c>
      <c r="H2142" s="98">
        <v>0</v>
      </c>
      <c r="I2142" s="18">
        <f t="shared" si="105"/>
        <v>86.41</v>
      </c>
      <c r="J2142" s="18">
        <f t="shared" si="106"/>
        <v>-0.93999999999999773</v>
      </c>
      <c r="K2142" s="96">
        <v>0</v>
      </c>
      <c r="L2142" s="18">
        <f t="shared" si="107"/>
        <v>0</v>
      </c>
    </row>
    <row r="2143" spans="1:13" x14ac:dyDescent="0.2">
      <c r="A2143" s="12" t="s">
        <v>302</v>
      </c>
      <c r="B2143" s="23" t="s">
        <v>303</v>
      </c>
      <c r="C2143" s="26" t="s">
        <v>37</v>
      </c>
      <c r="D2143" s="27" t="s">
        <v>38</v>
      </c>
      <c r="E2143" s="28">
        <v>3317</v>
      </c>
      <c r="F2143" s="18">
        <v>56.98</v>
      </c>
      <c r="G2143" s="18">
        <v>56.04</v>
      </c>
      <c r="H2143" s="98">
        <v>0</v>
      </c>
      <c r="I2143" s="18">
        <f t="shared" si="105"/>
        <v>56.04</v>
      </c>
      <c r="J2143" s="18">
        <f t="shared" si="106"/>
        <v>-0.93999999999999773</v>
      </c>
      <c r="K2143" s="96">
        <v>0</v>
      </c>
      <c r="L2143" s="18">
        <f t="shared" si="107"/>
        <v>0</v>
      </c>
    </row>
    <row r="2144" spans="1:13" x14ac:dyDescent="0.2">
      <c r="A2144" s="12" t="s">
        <v>302</v>
      </c>
      <c r="B2144" s="23" t="s">
        <v>303</v>
      </c>
      <c r="C2144" s="26" t="s">
        <v>39</v>
      </c>
      <c r="D2144" s="27" t="s">
        <v>40</v>
      </c>
      <c r="E2144" s="28">
        <v>3319</v>
      </c>
      <c r="F2144" s="18">
        <v>67.72</v>
      </c>
      <c r="G2144" s="18">
        <v>66.78</v>
      </c>
      <c r="H2144" s="98">
        <v>0</v>
      </c>
      <c r="I2144" s="18">
        <f t="shared" si="105"/>
        <v>66.78</v>
      </c>
      <c r="J2144" s="18">
        <f t="shared" si="106"/>
        <v>-0.93999999999999773</v>
      </c>
      <c r="K2144" s="96">
        <v>122</v>
      </c>
      <c r="L2144" s="18">
        <f t="shared" si="107"/>
        <v>-114.67999999999972</v>
      </c>
    </row>
    <row r="2145" spans="1:13" x14ac:dyDescent="0.2">
      <c r="A2145" s="12" t="s">
        <v>302</v>
      </c>
      <c r="B2145" s="23" t="s">
        <v>303</v>
      </c>
      <c r="C2145" s="26" t="s">
        <v>41</v>
      </c>
      <c r="D2145" s="27" t="s">
        <v>42</v>
      </c>
      <c r="E2145" s="28">
        <v>3321</v>
      </c>
      <c r="F2145" s="18">
        <v>74.72</v>
      </c>
      <c r="G2145" s="18">
        <v>73.78</v>
      </c>
      <c r="H2145" s="98">
        <v>0</v>
      </c>
      <c r="I2145" s="18">
        <f t="shared" si="105"/>
        <v>73.78</v>
      </c>
      <c r="J2145" s="18">
        <f t="shared" si="106"/>
        <v>-0.93999999999999773</v>
      </c>
      <c r="K2145" s="96">
        <v>83</v>
      </c>
      <c r="L2145" s="18">
        <f t="shared" si="107"/>
        <v>-78.019999999999811</v>
      </c>
    </row>
    <row r="2146" spans="1:13" x14ac:dyDescent="0.2">
      <c r="A2146" s="12" t="s">
        <v>302</v>
      </c>
      <c r="B2146" s="23" t="s">
        <v>303</v>
      </c>
      <c r="C2146" s="26" t="s">
        <v>43</v>
      </c>
      <c r="D2146" s="27" t="s">
        <v>44</v>
      </c>
      <c r="E2146" s="28">
        <v>3323</v>
      </c>
      <c r="F2146" s="18">
        <v>48.97</v>
      </c>
      <c r="G2146" s="18">
        <v>48.03</v>
      </c>
      <c r="H2146" s="98">
        <v>0</v>
      </c>
      <c r="I2146" s="18">
        <f t="shared" si="105"/>
        <v>48.03</v>
      </c>
      <c r="J2146" s="18">
        <f t="shared" si="106"/>
        <v>-0.93999999999999773</v>
      </c>
      <c r="K2146" s="96">
        <v>0</v>
      </c>
      <c r="L2146" s="18">
        <f t="shared" si="107"/>
        <v>0</v>
      </c>
    </row>
    <row r="2147" spans="1:13" x14ac:dyDescent="0.2">
      <c r="A2147" s="12" t="s">
        <v>302</v>
      </c>
      <c r="B2147" s="23" t="s">
        <v>303</v>
      </c>
      <c r="C2147" s="26" t="s">
        <v>45</v>
      </c>
      <c r="D2147" s="27" t="s">
        <v>46</v>
      </c>
      <c r="E2147" s="28">
        <v>3325</v>
      </c>
      <c r="F2147" s="18">
        <v>61.379999999999995</v>
      </c>
      <c r="G2147" s="18">
        <v>60.44</v>
      </c>
      <c r="H2147" s="98">
        <v>0</v>
      </c>
      <c r="I2147" s="18">
        <f t="shared" si="105"/>
        <v>60.44</v>
      </c>
      <c r="J2147" s="18">
        <f t="shared" si="106"/>
        <v>-0.93999999999999773</v>
      </c>
      <c r="K2147" s="96">
        <v>3620</v>
      </c>
      <c r="L2147" s="18">
        <f t="shared" si="107"/>
        <v>-3402.799999999992</v>
      </c>
    </row>
    <row r="2148" spans="1:13" x14ac:dyDescent="0.2">
      <c r="A2148" s="12" t="s">
        <v>302</v>
      </c>
      <c r="B2148" s="23" t="s">
        <v>303</v>
      </c>
      <c r="C2148" s="26" t="s">
        <v>47</v>
      </c>
      <c r="D2148" s="27" t="s">
        <v>48</v>
      </c>
      <c r="E2148" s="28">
        <v>3327</v>
      </c>
      <c r="F2148" s="18">
        <v>67.72</v>
      </c>
      <c r="G2148" s="18">
        <v>66.78</v>
      </c>
      <c r="H2148" s="98">
        <v>0</v>
      </c>
      <c r="I2148" s="18">
        <f t="shared" si="105"/>
        <v>66.78</v>
      </c>
      <c r="J2148" s="18">
        <f t="shared" si="106"/>
        <v>-0.93999999999999773</v>
      </c>
      <c r="K2148" s="96">
        <v>194</v>
      </c>
      <c r="L2148" s="18">
        <f t="shared" si="107"/>
        <v>-182.35999999999956</v>
      </c>
    </row>
    <row r="2149" spans="1:13" x14ac:dyDescent="0.2">
      <c r="A2149" s="12" t="s">
        <v>302</v>
      </c>
      <c r="B2149" s="23" t="s">
        <v>303</v>
      </c>
      <c r="C2149" s="26" t="s">
        <v>49</v>
      </c>
      <c r="D2149" s="27" t="s">
        <v>50</v>
      </c>
      <c r="E2149" s="28">
        <v>3329</v>
      </c>
      <c r="F2149" s="18">
        <v>72.19</v>
      </c>
      <c r="G2149" s="18">
        <v>71.25</v>
      </c>
      <c r="H2149" s="98">
        <v>0</v>
      </c>
      <c r="I2149" s="18">
        <f t="shared" si="105"/>
        <v>71.25</v>
      </c>
      <c r="J2149" s="18">
        <f t="shared" si="106"/>
        <v>-0.93999999999999773</v>
      </c>
      <c r="K2149" s="96">
        <v>0</v>
      </c>
      <c r="L2149" s="18">
        <f t="shared" si="107"/>
        <v>0</v>
      </c>
    </row>
    <row r="2150" spans="1:13" x14ac:dyDescent="0.2">
      <c r="A2150" s="12" t="s">
        <v>302</v>
      </c>
      <c r="B2150" s="23" t="s">
        <v>303</v>
      </c>
      <c r="C2150" s="29" t="s">
        <v>51</v>
      </c>
      <c r="D2150" s="30" t="s">
        <v>52</v>
      </c>
      <c r="E2150" s="28">
        <v>3331</v>
      </c>
      <c r="F2150" s="18">
        <v>79.75</v>
      </c>
      <c r="G2150" s="18">
        <v>78.81</v>
      </c>
      <c r="H2150" s="98">
        <v>0</v>
      </c>
      <c r="I2150" s="18">
        <f t="shared" si="105"/>
        <v>78.81</v>
      </c>
      <c r="J2150" s="18">
        <f t="shared" si="106"/>
        <v>-0.93999999999999773</v>
      </c>
      <c r="K2150" s="96">
        <v>0</v>
      </c>
      <c r="L2150" s="18">
        <f t="shared" si="107"/>
        <v>0</v>
      </c>
    </row>
    <row r="2151" spans="1:13" x14ac:dyDescent="0.2">
      <c r="A2151" s="12" t="s">
        <v>228</v>
      </c>
      <c r="B2151" s="21" t="s">
        <v>229</v>
      </c>
      <c r="C2151" s="26" t="s">
        <v>21</v>
      </c>
      <c r="D2151" s="27" t="s">
        <v>22</v>
      </c>
      <c r="E2151" s="28">
        <v>3301</v>
      </c>
      <c r="F2151" s="18">
        <v>139.29</v>
      </c>
      <c r="G2151" s="18">
        <v>135.51</v>
      </c>
      <c r="H2151" s="98">
        <v>0</v>
      </c>
      <c r="I2151" s="18">
        <f t="shared" si="105"/>
        <v>135.51</v>
      </c>
      <c r="J2151" s="18">
        <f t="shared" si="106"/>
        <v>-3.7800000000000011</v>
      </c>
      <c r="K2151" s="96">
        <v>0</v>
      </c>
      <c r="L2151" s="18">
        <f t="shared" si="107"/>
        <v>0</v>
      </c>
      <c r="M2151" s="40">
        <v>-102078.90000000002</v>
      </c>
    </row>
    <row r="2152" spans="1:13" x14ac:dyDescent="0.2">
      <c r="A2152" s="12" t="s">
        <v>228</v>
      </c>
      <c r="B2152" s="21" t="s">
        <v>229</v>
      </c>
      <c r="C2152" s="26" t="s">
        <v>23</v>
      </c>
      <c r="D2152" s="27" t="s">
        <v>24</v>
      </c>
      <c r="E2152" s="28">
        <v>3303</v>
      </c>
      <c r="F2152" s="18">
        <v>151.87</v>
      </c>
      <c r="G2152" s="18">
        <v>148.09</v>
      </c>
      <c r="H2152" s="98">
        <v>0</v>
      </c>
      <c r="I2152" s="18">
        <f t="shared" si="105"/>
        <v>148.09</v>
      </c>
      <c r="J2152" s="18">
        <f t="shared" si="106"/>
        <v>-3.7800000000000011</v>
      </c>
      <c r="K2152" s="96">
        <v>0</v>
      </c>
      <c r="L2152" s="18">
        <f t="shared" si="107"/>
        <v>0</v>
      </c>
    </row>
    <row r="2153" spans="1:13" x14ac:dyDescent="0.2">
      <c r="A2153" s="12" t="s">
        <v>228</v>
      </c>
      <c r="B2153" s="21" t="s">
        <v>229</v>
      </c>
      <c r="C2153" s="26" t="s">
        <v>25</v>
      </c>
      <c r="D2153" s="27" t="s">
        <v>26</v>
      </c>
      <c r="E2153" s="28">
        <v>3305</v>
      </c>
      <c r="F2153" s="18">
        <v>136.03</v>
      </c>
      <c r="G2153" s="18">
        <v>132.25</v>
      </c>
      <c r="H2153" s="98">
        <v>0</v>
      </c>
      <c r="I2153" s="18">
        <f t="shared" si="105"/>
        <v>132.25</v>
      </c>
      <c r="J2153" s="18">
        <f t="shared" si="106"/>
        <v>-3.7800000000000011</v>
      </c>
      <c r="K2153" s="96">
        <v>0</v>
      </c>
      <c r="L2153" s="18">
        <f t="shared" si="107"/>
        <v>0</v>
      </c>
    </row>
    <row r="2154" spans="1:13" x14ac:dyDescent="0.2">
      <c r="A2154" s="12" t="s">
        <v>228</v>
      </c>
      <c r="B2154" s="21" t="s">
        <v>229</v>
      </c>
      <c r="C2154" s="26" t="s">
        <v>27</v>
      </c>
      <c r="D2154" s="27" t="s">
        <v>28</v>
      </c>
      <c r="E2154" s="28">
        <v>3307</v>
      </c>
      <c r="F2154" s="18">
        <v>148.6</v>
      </c>
      <c r="G2154" s="18">
        <v>144.82</v>
      </c>
      <c r="H2154" s="98">
        <v>0</v>
      </c>
      <c r="I2154" s="18">
        <f t="shared" si="105"/>
        <v>144.82</v>
      </c>
      <c r="J2154" s="18">
        <f t="shared" si="106"/>
        <v>-3.7800000000000011</v>
      </c>
      <c r="K2154" s="96">
        <v>0</v>
      </c>
      <c r="L2154" s="18">
        <f t="shared" si="107"/>
        <v>0</v>
      </c>
    </row>
    <row r="2155" spans="1:13" x14ac:dyDescent="0.2">
      <c r="A2155" s="12" t="s">
        <v>228</v>
      </c>
      <c r="B2155" s="21" t="s">
        <v>229</v>
      </c>
      <c r="C2155" s="26" t="s">
        <v>29</v>
      </c>
      <c r="D2155" s="27" t="s">
        <v>30</v>
      </c>
      <c r="E2155" s="28">
        <v>3309</v>
      </c>
      <c r="F2155" s="18">
        <v>90.26</v>
      </c>
      <c r="G2155" s="18">
        <v>86.48</v>
      </c>
      <c r="H2155" s="98">
        <v>0</v>
      </c>
      <c r="I2155" s="18">
        <f t="shared" si="105"/>
        <v>86.48</v>
      </c>
      <c r="J2155" s="18">
        <f t="shared" si="106"/>
        <v>-3.7800000000000011</v>
      </c>
      <c r="K2155" s="96">
        <v>1388</v>
      </c>
      <c r="L2155" s="18">
        <f t="shared" si="107"/>
        <v>-5246.6400000000012</v>
      </c>
    </row>
    <row r="2156" spans="1:13" x14ac:dyDescent="0.2">
      <c r="A2156" s="12" t="s">
        <v>228</v>
      </c>
      <c r="B2156" s="21" t="s">
        <v>229</v>
      </c>
      <c r="C2156" s="26" t="s">
        <v>31</v>
      </c>
      <c r="D2156" s="27" t="s">
        <v>32</v>
      </c>
      <c r="E2156" s="28">
        <v>3311</v>
      </c>
      <c r="F2156" s="18">
        <v>117.54</v>
      </c>
      <c r="G2156" s="18">
        <v>113.76</v>
      </c>
      <c r="H2156" s="98">
        <v>0</v>
      </c>
      <c r="I2156" s="18">
        <f t="shared" si="105"/>
        <v>113.76</v>
      </c>
      <c r="J2156" s="18">
        <f t="shared" si="106"/>
        <v>-3.7800000000000011</v>
      </c>
      <c r="K2156" s="96">
        <v>0</v>
      </c>
      <c r="L2156" s="18">
        <f t="shared" si="107"/>
        <v>0</v>
      </c>
    </row>
    <row r="2157" spans="1:13" x14ac:dyDescent="0.2">
      <c r="A2157" s="12" t="s">
        <v>228</v>
      </c>
      <c r="B2157" s="21" t="s">
        <v>229</v>
      </c>
      <c r="C2157" s="26" t="s">
        <v>33</v>
      </c>
      <c r="D2157" s="27" t="s">
        <v>34</v>
      </c>
      <c r="E2157" s="28">
        <v>3313</v>
      </c>
      <c r="F2157" s="18">
        <v>125.39</v>
      </c>
      <c r="G2157" s="18">
        <v>121.61</v>
      </c>
      <c r="H2157" s="98">
        <v>0</v>
      </c>
      <c r="I2157" s="18">
        <f t="shared" si="105"/>
        <v>121.61</v>
      </c>
      <c r="J2157" s="18">
        <f t="shared" si="106"/>
        <v>-3.7800000000000011</v>
      </c>
      <c r="K2157" s="96">
        <v>0</v>
      </c>
      <c r="L2157" s="18">
        <f t="shared" si="107"/>
        <v>0</v>
      </c>
    </row>
    <row r="2158" spans="1:13" x14ac:dyDescent="0.2">
      <c r="A2158" s="12" t="s">
        <v>228</v>
      </c>
      <c r="B2158" s="21" t="s">
        <v>229</v>
      </c>
      <c r="C2158" s="26" t="s">
        <v>35</v>
      </c>
      <c r="D2158" s="27" t="s">
        <v>36</v>
      </c>
      <c r="E2158" s="28">
        <v>3315</v>
      </c>
      <c r="F2158" s="18">
        <v>143.41</v>
      </c>
      <c r="G2158" s="18">
        <v>139.63</v>
      </c>
      <c r="H2158" s="98">
        <v>0</v>
      </c>
      <c r="I2158" s="18">
        <f t="shared" si="105"/>
        <v>139.63</v>
      </c>
      <c r="J2158" s="18">
        <f t="shared" si="106"/>
        <v>-3.7800000000000011</v>
      </c>
      <c r="K2158" s="96">
        <v>0</v>
      </c>
      <c r="L2158" s="18">
        <f t="shared" si="107"/>
        <v>0</v>
      </c>
    </row>
    <row r="2159" spans="1:13" x14ac:dyDescent="0.2">
      <c r="A2159" s="12" t="s">
        <v>228</v>
      </c>
      <c r="B2159" s="21" t="s">
        <v>229</v>
      </c>
      <c r="C2159" s="26" t="s">
        <v>37</v>
      </c>
      <c r="D2159" s="27" t="s">
        <v>38</v>
      </c>
      <c r="E2159" s="28">
        <v>3317</v>
      </c>
      <c r="F2159" s="18">
        <v>89.72</v>
      </c>
      <c r="G2159" s="18">
        <v>85.94</v>
      </c>
      <c r="H2159" s="98">
        <v>0</v>
      </c>
      <c r="I2159" s="18">
        <f t="shared" si="105"/>
        <v>85.94</v>
      </c>
      <c r="J2159" s="18">
        <f t="shared" si="106"/>
        <v>-3.7800000000000011</v>
      </c>
      <c r="K2159" s="96">
        <v>0</v>
      </c>
      <c r="L2159" s="18">
        <f t="shared" si="107"/>
        <v>0</v>
      </c>
    </row>
    <row r="2160" spans="1:13" x14ac:dyDescent="0.2">
      <c r="A2160" s="12" t="s">
        <v>228</v>
      </c>
      <c r="B2160" s="21" t="s">
        <v>229</v>
      </c>
      <c r="C2160" s="26" t="s">
        <v>39</v>
      </c>
      <c r="D2160" s="27" t="s">
        <v>40</v>
      </c>
      <c r="E2160" s="28">
        <v>3319</v>
      </c>
      <c r="F2160" s="18">
        <v>109.08</v>
      </c>
      <c r="G2160" s="18">
        <v>105.3</v>
      </c>
      <c r="H2160" s="98">
        <v>0</v>
      </c>
      <c r="I2160" s="18">
        <f t="shared" si="105"/>
        <v>105.3</v>
      </c>
      <c r="J2160" s="18">
        <f t="shared" si="106"/>
        <v>-3.7800000000000011</v>
      </c>
      <c r="K2160" s="96">
        <v>718</v>
      </c>
      <c r="L2160" s="18">
        <f t="shared" si="107"/>
        <v>-2714.0400000000009</v>
      </c>
    </row>
    <row r="2161" spans="1:13" x14ac:dyDescent="0.2">
      <c r="A2161" s="12" t="s">
        <v>228</v>
      </c>
      <c r="B2161" s="21" t="s">
        <v>229</v>
      </c>
      <c r="C2161" s="26" t="s">
        <v>41</v>
      </c>
      <c r="D2161" s="27" t="s">
        <v>42</v>
      </c>
      <c r="E2161" s="28">
        <v>3321</v>
      </c>
      <c r="F2161" s="18">
        <v>121.6</v>
      </c>
      <c r="G2161" s="18">
        <v>117.82</v>
      </c>
      <c r="H2161" s="98">
        <v>0</v>
      </c>
      <c r="I2161" s="18">
        <f t="shared" si="105"/>
        <v>117.82</v>
      </c>
      <c r="J2161" s="18">
        <f t="shared" si="106"/>
        <v>-3.7800000000000011</v>
      </c>
      <c r="K2161" s="96">
        <v>0</v>
      </c>
      <c r="L2161" s="18">
        <f t="shared" si="107"/>
        <v>0</v>
      </c>
    </row>
    <row r="2162" spans="1:13" x14ac:dyDescent="0.2">
      <c r="A2162" s="12" t="s">
        <v>228</v>
      </c>
      <c r="B2162" s="21" t="s">
        <v>229</v>
      </c>
      <c r="C2162" s="26" t="s">
        <v>43</v>
      </c>
      <c r="D2162" s="27" t="s">
        <v>44</v>
      </c>
      <c r="E2162" s="28">
        <v>3323</v>
      </c>
      <c r="F2162" s="18">
        <v>75.849999999999994</v>
      </c>
      <c r="G2162" s="18">
        <v>72.069999999999993</v>
      </c>
      <c r="H2162" s="98">
        <v>0</v>
      </c>
      <c r="I2162" s="18">
        <f t="shared" si="105"/>
        <v>72.069999999999993</v>
      </c>
      <c r="J2162" s="18">
        <f t="shared" si="106"/>
        <v>-3.7800000000000011</v>
      </c>
      <c r="K2162" s="96">
        <v>2753</v>
      </c>
      <c r="L2162" s="18">
        <f t="shared" si="107"/>
        <v>-10406.340000000004</v>
      </c>
    </row>
    <row r="2163" spans="1:13" x14ac:dyDescent="0.2">
      <c r="A2163" s="12" t="s">
        <v>228</v>
      </c>
      <c r="B2163" s="21" t="s">
        <v>229</v>
      </c>
      <c r="C2163" s="26" t="s">
        <v>45</v>
      </c>
      <c r="D2163" s="27" t="s">
        <v>46</v>
      </c>
      <c r="E2163" s="28">
        <v>3325</v>
      </c>
      <c r="F2163" s="18">
        <v>97.74</v>
      </c>
      <c r="G2163" s="18">
        <v>93.96</v>
      </c>
      <c r="H2163" s="98">
        <v>0</v>
      </c>
      <c r="I2163" s="18">
        <f t="shared" si="105"/>
        <v>93.96</v>
      </c>
      <c r="J2163" s="18">
        <f t="shared" si="106"/>
        <v>-3.7800000000000011</v>
      </c>
      <c r="K2163" s="96">
        <v>21993</v>
      </c>
      <c r="L2163" s="18">
        <f t="shared" si="107"/>
        <v>-83133.540000000023</v>
      </c>
    </row>
    <row r="2164" spans="1:13" x14ac:dyDescent="0.2">
      <c r="A2164" s="12" t="s">
        <v>228</v>
      </c>
      <c r="B2164" s="21" t="s">
        <v>229</v>
      </c>
      <c r="C2164" s="26" t="s">
        <v>47</v>
      </c>
      <c r="D2164" s="27" t="s">
        <v>48</v>
      </c>
      <c r="E2164" s="28">
        <v>3327</v>
      </c>
      <c r="F2164" s="18">
        <v>109.08</v>
      </c>
      <c r="G2164" s="18">
        <v>105.3</v>
      </c>
      <c r="H2164" s="98">
        <v>0</v>
      </c>
      <c r="I2164" s="18">
        <f t="shared" si="105"/>
        <v>105.3</v>
      </c>
      <c r="J2164" s="18">
        <f t="shared" si="106"/>
        <v>-3.7800000000000011</v>
      </c>
      <c r="K2164" s="96">
        <v>153</v>
      </c>
      <c r="L2164" s="18">
        <f t="shared" si="107"/>
        <v>-578.34000000000015</v>
      </c>
    </row>
    <row r="2165" spans="1:13" x14ac:dyDescent="0.2">
      <c r="A2165" s="12" t="s">
        <v>228</v>
      </c>
      <c r="B2165" s="21" t="s">
        <v>229</v>
      </c>
      <c r="C2165" s="26" t="s">
        <v>49</v>
      </c>
      <c r="D2165" s="27" t="s">
        <v>50</v>
      </c>
      <c r="E2165" s="28">
        <v>3329</v>
      </c>
      <c r="F2165" s="18">
        <v>117.02</v>
      </c>
      <c r="G2165" s="18">
        <v>113.24</v>
      </c>
      <c r="H2165" s="98">
        <v>0</v>
      </c>
      <c r="I2165" s="18">
        <f t="shared" si="105"/>
        <v>113.24</v>
      </c>
      <c r="J2165" s="18">
        <f t="shared" si="106"/>
        <v>-3.7800000000000011</v>
      </c>
      <c r="K2165" s="96">
        <v>0</v>
      </c>
      <c r="L2165" s="18">
        <f t="shared" si="107"/>
        <v>0</v>
      </c>
    </row>
    <row r="2166" spans="1:13" x14ac:dyDescent="0.2">
      <c r="A2166" s="12" t="s">
        <v>228</v>
      </c>
      <c r="B2166" s="21" t="s">
        <v>229</v>
      </c>
      <c r="C2166" s="29" t="s">
        <v>51</v>
      </c>
      <c r="D2166" s="30" t="s">
        <v>52</v>
      </c>
      <c r="E2166" s="28">
        <v>3331</v>
      </c>
      <c r="F2166" s="18">
        <v>130.79</v>
      </c>
      <c r="G2166" s="18">
        <v>127.01</v>
      </c>
      <c r="H2166" s="98">
        <v>0</v>
      </c>
      <c r="I2166" s="18">
        <f t="shared" si="105"/>
        <v>127.01</v>
      </c>
      <c r="J2166" s="18">
        <f t="shared" si="106"/>
        <v>-3.7799999999999869</v>
      </c>
      <c r="K2166" s="96">
        <v>0</v>
      </c>
      <c r="L2166" s="18">
        <f t="shared" si="107"/>
        <v>0</v>
      </c>
    </row>
    <row r="2167" spans="1:13" x14ac:dyDescent="0.2">
      <c r="A2167" s="20" t="s">
        <v>366</v>
      </c>
      <c r="B2167" s="36" t="s">
        <v>367</v>
      </c>
      <c r="C2167" s="26" t="s">
        <v>21</v>
      </c>
      <c r="D2167" s="27" t="s">
        <v>22</v>
      </c>
      <c r="E2167" s="28">
        <v>3301</v>
      </c>
      <c r="F2167" s="18">
        <v>139.29</v>
      </c>
      <c r="G2167" s="18">
        <v>135.51</v>
      </c>
      <c r="H2167" s="98">
        <v>0</v>
      </c>
      <c r="I2167" s="18">
        <f t="shared" si="105"/>
        <v>135.51</v>
      </c>
      <c r="J2167" s="18">
        <f t="shared" si="106"/>
        <v>-3.7800000000000011</v>
      </c>
      <c r="K2167" s="96">
        <v>2065</v>
      </c>
      <c r="L2167" s="19">
        <f t="shared" si="107"/>
        <v>-7805.7000000000025</v>
      </c>
      <c r="M2167">
        <v>-71585.640000000029</v>
      </c>
    </row>
    <row r="2168" spans="1:13" x14ac:dyDescent="0.2">
      <c r="A2168" s="20" t="s">
        <v>366</v>
      </c>
      <c r="B2168" s="36" t="s">
        <v>367</v>
      </c>
      <c r="C2168" s="26" t="s">
        <v>23</v>
      </c>
      <c r="D2168" s="27" t="s">
        <v>24</v>
      </c>
      <c r="E2168" s="28">
        <v>3303</v>
      </c>
      <c r="F2168" s="18">
        <v>151.87</v>
      </c>
      <c r="G2168" s="18">
        <v>148.09</v>
      </c>
      <c r="H2168" s="98">
        <v>0</v>
      </c>
      <c r="I2168" s="18">
        <f t="shared" si="105"/>
        <v>148.09</v>
      </c>
      <c r="J2168" s="18">
        <f t="shared" si="106"/>
        <v>-3.7800000000000011</v>
      </c>
      <c r="K2168" s="96">
        <v>0</v>
      </c>
      <c r="L2168" s="19">
        <f t="shared" si="107"/>
        <v>0</v>
      </c>
    </row>
    <row r="2169" spans="1:13" x14ac:dyDescent="0.2">
      <c r="A2169" s="20" t="s">
        <v>366</v>
      </c>
      <c r="B2169" s="36" t="s">
        <v>367</v>
      </c>
      <c r="C2169" s="26" t="s">
        <v>25</v>
      </c>
      <c r="D2169" s="27" t="s">
        <v>26</v>
      </c>
      <c r="E2169" s="28">
        <v>3305</v>
      </c>
      <c r="F2169" s="18">
        <v>136.03</v>
      </c>
      <c r="G2169" s="18">
        <v>132.25</v>
      </c>
      <c r="H2169" s="98">
        <v>0</v>
      </c>
      <c r="I2169" s="18">
        <f t="shared" si="105"/>
        <v>132.25</v>
      </c>
      <c r="J2169" s="18">
        <f t="shared" si="106"/>
        <v>-3.7800000000000011</v>
      </c>
      <c r="K2169" s="96">
        <v>0</v>
      </c>
      <c r="L2169" s="19">
        <f t="shared" si="107"/>
        <v>0</v>
      </c>
    </row>
    <row r="2170" spans="1:13" x14ac:dyDescent="0.2">
      <c r="A2170" s="20" t="s">
        <v>366</v>
      </c>
      <c r="B2170" s="36" t="s">
        <v>367</v>
      </c>
      <c r="C2170" s="26" t="s">
        <v>27</v>
      </c>
      <c r="D2170" s="27" t="s">
        <v>28</v>
      </c>
      <c r="E2170" s="28">
        <v>3307</v>
      </c>
      <c r="F2170" s="18">
        <v>148.6</v>
      </c>
      <c r="G2170" s="18">
        <v>144.82</v>
      </c>
      <c r="H2170" s="98">
        <v>0</v>
      </c>
      <c r="I2170" s="18">
        <f t="shared" si="105"/>
        <v>144.82</v>
      </c>
      <c r="J2170" s="18">
        <f t="shared" si="106"/>
        <v>-3.7800000000000011</v>
      </c>
      <c r="K2170" s="96">
        <v>0</v>
      </c>
      <c r="L2170" s="19">
        <f t="shared" si="107"/>
        <v>0</v>
      </c>
    </row>
    <row r="2171" spans="1:13" x14ac:dyDescent="0.2">
      <c r="A2171" s="20" t="s">
        <v>366</v>
      </c>
      <c r="B2171" s="36" t="s">
        <v>367</v>
      </c>
      <c r="C2171" s="26" t="s">
        <v>29</v>
      </c>
      <c r="D2171" s="27" t="s">
        <v>30</v>
      </c>
      <c r="E2171" s="28">
        <v>3309</v>
      </c>
      <c r="F2171" s="18">
        <v>90.26</v>
      </c>
      <c r="G2171" s="18">
        <v>86.48</v>
      </c>
      <c r="H2171" s="98">
        <v>0</v>
      </c>
      <c r="I2171" s="18">
        <f t="shared" si="105"/>
        <v>86.48</v>
      </c>
      <c r="J2171" s="18">
        <f t="shared" si="106"/>
        <v>-3.7800000000000011</v>
      </c>
      <c r="K2171" s="96">
        <v>1855</v>
      </c>
      <c r="L2171" s="19">
        <f t="shared" si="107"/>
        <v>-7011.9000000000024</v>
      </c>
    </row>
    <row r="2172" spans="1:13" x14ac:dyDescent="0.2">
      <c r="A2172" s="20" t="s">
        <v>366</v>
      </c>
      <c r="B2172" s="36" t="s">
        <v>367</v>
      </c>
      <c r="C2172" s="26" t="s">
        <v>31</v>
      </c>
      <c r="D2172" s="27" t="s">
        <v>32</v>
      </c>
      <c r="E2172" s="28">
        <v>3311</v>
      </c>
      <c r="F2172" s="18">
        <v>117.54</v>
      </c>
      <c r="G2172" s="18">
        <v>113.76</v>
      </c>
      <c r="H2172" s="98">
        <v>0</v>
      </c>
      <c r="I2172" s="18">
        <f t="shared" si="105"/>
        <v>113.76</v>
      </c>
      <c r="J2172" s="18">
        <f t="shared" si="106"/>
        <v>-3.7800000000000011</v>
      </c>
      <c r="K2172" s="96">
        <v>202</v>
      </c>
      <c r="L2172" s="19">
        <f t="shared" si="107"/>
        <v>-763.56000000000017</v>
      </c>
    </row>
    <row r="2173" spans="1:13" x14ac:dyDescent="0.2">
      <c r="A2173" s="20" t="s">
        <v>366</v>
      </c>
      <c r="B2173" s="36" t="s">
        <v>367</v>
      </c>
      <c r="C2173" s="26" t="s">
        <v>33</v>
      </c>
      <c r="D2173" s="27" t="s">
        <v>34</v>
      </c>
      <c r="E2173" s="28">
        <v>3313</v>
      </c>
      <c r="F2173" s="18">
        <v>125.39</v>
      </c>
      <c r="G2173" s="18">
        <v>121.61</v>
      </c>
      <c r="H2173" s="98">
        <v>0</v>
      </c>
      <c r="I2173" s="18">
        <f t="shared" si="105"/>
        <v>121.61</v>
      </c>
      <c r="J2173" s="18">
        <f t="shared" si="106"/>
        <v>-3.7800000000000011</v>
      </c>
      <c r="K2173" s="96">
        <v>342</v>
      </c>
      <c r="L2173" s="19">
        <f t="shared" si="107"/>
        <v>-1292.7600000000004</v>
      </c>
    </row>
    <row r="2174" spans="1:13" x14ac:dyDescent="0.2">
      <c r="A2174" s="20" t="s">
        <v>366</v>
      </c>
      <c r="B2174" s="36" t="s">
        <v>367</v>
      </c>
      <c r="C2174" s="26" t="s">
        <v>35</v>
      </c>
      <c r="D2174" s="27" t="s">
        <v>36</v>
      </c>
      <c r="E2174" s="28">
        <v>3315</v>
      </c>
      <c r="F2174" s="18">
        <v>143.41</v>
      </c>
      <c r="G2174" s="18">
        <v>139.63</v>
      </c>
      <c r="H2174" s="98">
        <v>0</v>
      </c>
      <c r="I2174" s="18">
        <f t="shared" si="105"/>
        <v>139.63</v>
      </c>
      <c r="J2174" s="18">
        <f t="shared" si="106"/>
        <v>-3.7800000000000011</v>
      </c>
      <c r="K2174" s="96">
        <v>0</v>
      </c>
      <c r="L2174" s="19">
        <f t="shared" si="107"/>
        <v>0</v>
      </c>
    </row>
    <row r="2175" spans="1:13" x14ac:dyDescent="0.2">
      <c r="A2175" s="20" t="s">
        <v>366</v>
      </c>
      <c r="B2175" s="36" t="s">
        <v>367</v>
      </c>
      <c r="C2175" s="26" t="s">
        <v>37</v>
      </c>
      <c r="D2175" s="27" t="s">
        <v>38</v>
      </c>
      <c r="E2175" s="28">
        <v>3317</v>
      </c>
      <c r="F2175" s="18">
        <v>89.72</v>
      </c>
      <c r="G2175" s="18">
        <v>85.94</v>
      </c>
      <c r="H2175" s="98">
        <v>0</v>
      </c>
      <c r="I2175" s="18">
        <f t="shared" si="105"/>
        <v>85.94</v>
      </c>
      <c r="J2175" s="18">
        <f t="shared" si="106"/>
        <v>-3.7800000000000011</v>
      </c>
      <c r="K2175" s="96">
        <v>208</v>
      </c>
      <c r="L2175" s="19">
        <f t="shared" si="107"/>
        <v>-786.24000000000024</v>
      </c>
    </row>
    <row r="2176" spans="1:13" x14ac:dyDescent="0.2">
      <c r="A2176" s="20" t="s">
        <v>366</v>
      </c>
      <c r="B2176" s="36" t="s">
        <v>367</v>
      </c>
      <c r="C2176" s="26" t="s">
        <v>39</v>
      </c>
      <c r="D2176" s="27" t="s">
        <v>40</v>
      </c>
      <c r="E2176" s="28">
        <v>3319</v>
      </c>
      <c r="F2176" s="18">
        <v>109.08</v>
      </c>
      <c r="G2176" s="18">
        <v>105.3</v>
      </c>
      <c r="H2176" s="98">
        <v>0</v>
      </c>
      <c r="I2176" s="18">
        <f t="shared" si="105"/>
        <v>105.3</v>
      </c>
      <c r="J2176" s="18">
        <f t="shared" si="106"/>
        <v>-3.7800000000000011</v>
      </c>
      <c r="K2176" s="96">
        <v>5540</v>
      </c>
      <c r="L2176" s="19">
        <f t="shared" si="107"/>
        <v>-20941.200000000008</v>
      </c>
    </row>
    <row r="2177" spans="1:13" x14ac:dyDescent="0.2">
      <c r="A2177" s="20" t="s">
        <v>366</v>
      </c>
      <c r="B2177" s="36" t="s">
        <v>367</v>
      </c>
      <c r="C2177" s="26" t="s">
        <v>41</v>
      </c>
      <c r="D2177" s="27" t="s">
        <v>42</v>
      </c>
      <c r="E2177" s="28">
        <v>3321</v>
      </c>
      <c r="F2177" s="18">
        <v>121.6</v>
      </c>
      <c r="G2177" s="18">
        <v>117.82</v>
      </c>
      <c r="H2177" s="98">
        <v>0</v>
      </c>
      <c r="I2177" s="18">
        <f t="shared" si="105"/>
        <v>117.82</v>
      </c>
      <c r="J2177" s="18">
        <f t="shared" si="106"/>
        <v>-3.7800000000000011</v>
      </c>
      <c r="K2177" s="96">
        <v>382</v>
      </c>
      <c r="L2177" s="19">
        <f t="shared" si="107"/>
        <v>-1443.9600000000005</v>
      </c>
    </row>
    <row r="2178" spans="1:13" x14ac:dyDescent="0.2">
      <c r="A2178" s="20" t="s">
        <v>366</v>
      </c>
      <c r="B2178" s="36" t="s">
        <v>367</v>
      </c>
      <c r="C2178" s="26" t="s">
        <v>43</v>
      </c>
      <c r="D2178" s="27" t="s">
        <v>44</v>
      </c>
      <c r="E2178" s="28">
        <v>3323</v>
      </c>
      <c r="F2178" s="18">
        <v>75.849999999999994</v>
      </c>
      <c r="G2178" s="18">
        <v>72.069999999999993</v>
      </c>
      <c r="H2178" s="98">
        <v>0</v>
      </c>
      <c r="I2178" s="18">
        <f t="shared" si="105"/>
        <v>72.069999999999993</v>
      </c>
      <c r="J2178" s="18">
        <f t="shared" si="106"/>
        <v>-3.7800000000000011</v>
      </c>
      <c r="K2178" s="96">
        <v>0</v>
      </c>
      <c r="L2178" s="19">
        <f t="shared" si="107"/>
        <v>0</v>
      </c>
    </row>
    <row r="2179" spans="1:13" x14ac:dyDescent="0.2">
      <c r="A2179" s="20" t="s">
        <v>366</v>
      </c>
      <c r="B2179" s="36" t="s">
        <v>367</v>
      </c>
      <c r="C2179" s="26" t="s">
        <v>45</v>
      </c>
      <c r="D2179" s="27" t="s">
        <v>46</v>
      </c>
      <c r="E2179" s="28">
        <v>3325</v>
      </c>
      <c r="F2179" s="18">
        <v>97.74</v>
      </c>
      <c r="G2179" s="18">
        <v>93.96</v>
      </c>
      <c r="H2179" s="98">
        <v>0</v>
      </c>
      <c r="I2179" s="18">
        <f t="shared" si="105"/>
        <v>93.96</v>
      </c>
      <c r="J2179" s="18">
        <f t="shared" si="106"/>
        <v>-3.7800000000000011</v>
      </c>
      <c r="K2179" s="96">
        <v>7537</v>
      </c>
      <c r="L2179" s="19">
        <f t="shared" si="107"/>
        <v>-28489.860000000008</v>
      </c>
    </row>
    <row r="2180" spans="1:13" x14ac:dyDescent="0.2">
      <c r="A2180" s="20" t="s">
        <v>366</v>
      </c>
      <c r="B2180" s="36" t="s">
        <v>367</v>
      </c>
      <c r="C2180" s="26" t="s">
        <v>47</v>
      </c>
      <c r="D2180" s="27" t="s">
        <v>48</v>
      </c>
      <c r="E2180" s="28">
        <v>3327</v>
      </c>
      <c r="F2180" s="18">
        <v>109.08</v>
      </c>
      <c r="G2180" s="18">
        <v>105.3</v>
      </c>
      <c r="H2180" s="98">
        <v>0</v>
      </c>
      <c r="I2180" s="18">
        <f t="shared" si="105"/>
        <v>105.3</v>
      </c>
      <c r="J2180" s="18">
        <f t="shared" si="106"/>
        <v>-3.7800000000000011</v>
      </c>
      <c r="K2180" s="96">
        <v>807</v>
      </c>
      <c r="L2180" s="19">
        <f t="shared" si="107"/>
        <v>-3050.4600000000009</v>
      </c>
    </row>
    <row r="2181" spans="1:13" x14ac:dyDescent="0.2">
      <c r="A2181" s="20" t="s">
        <v>366</v>
      </c>
      <c r="B2181" s="36" t="s">
        <v>367</v>
      </c>
      <c r="C2181" s="26" t="s">
        <v>49</v>
      </c>
      <c r="D2181" s="27" t="s">
        <v>50</v>
      </c>
      <c r="E2181" s="28">
        <v>3329</v>
      </c>
      <c r="F2181" s="18">
        <v>117.02</v>
      </c>
      <c r="G2181" s="18">
        <v>113.24</v>
      </c>
      <c r="H2181" s="98">
        <v>0</v>
      </c>
      <c r="I2181" s="18">
        <f t="shared" si="105"/>
        <v>113.24</v>
      </c>
      <c r="J2181" s="18">
        <f t="shared" si="106"/>
        <v>-3.7800000000000011</v>
      </c>
      <c r="K2181" s="96">
        <v>0</v>
      </c>
      <c r="L2181" s="19">
        <f t="shared" si="107"/>
        <v>0</v>
      </c>
    </row>
    <row r="2182" spans="1:13" x14ac:dyDescent="0.2">
      <c r="A2182" s="20" t="s">
        <v>366</v>
      </c>
      <c r="B2182" s="36" t="s">
        <v>367</v>
      </c>
      <c r="C2182" s="29" t="s">
        <v>51</v>
      </c>
      <c r="D2182" s="30" t="s">
        <v>52</v>
      </c>
      <c r="E2182" s="28">
        <v>3331</v>
      </c>
      <c r="F2182" s="18">
        <v>130.79</v>
      </c>
      <c r="G2182" s="18">
        <v>127.01</v>
      </c>
      <c r="H2182" s="98">
        <v>0</v>
      </c>
      <c r="I2182" s="18">
        <f t="shared" si="105"/>
        <v>127.01</v>
      </c>
      <c r="J2182" s="18">
        <f t="shared" si="106"/>
        <v>-3.7799999999999869</v>
      </c>
      <c r="K2182" s="96">
        <v>0</v>
      </c>
      <c r="L2182" s="19">
        <f t="shared" si="107"/>
        <v>0</v>
      </c>
    </row>
    <row r="2183" spans="1:13" x14ac:dyDescent="0.2">
      <c r="A2183" s="20" t="s">
        <v>230</v>
      </c>
      <c r="B2183" s="21" t="s">
        <v>231</v>
      </c>
      <c r="C2183" s="26" t="s">
        <v>21</v>
      </c>
      <c r="D2183" s="27" t="s">
        <v>22</v>
      </c>
      <c r="E2183" s="28">
        <v>3301</v>
      </c>
      <c r="F2183" s="18">
        <v>139.29</v>
      </c>
      <c r="G2183" s="18">
        <v>135.51</v>
      </c>
      <c r="H2183" s="98">
        <v>0</v>
      </c>
      <c r="I2183" s="18">
        <f t="shared" si="105"/>
        <v>135.51</v>
      </c>
      <c r="J2183" s="18">
        <f t="shared" si="106"/>
        <v>-3.7800000000000011</v>
      </c>
      <c r="K2183" s="96">
        <v>0</v>
      </c>
      <c r="L2183" s="18">
        <f t="shared" si="107"/>
        <v>0</v>
      </c>
      <c r="M2183" s="40">
        <v>-49487.760000000009</v>
      </c>
    </row>
    <row r="2184" spans="1:13" x14ac:dyDescent="0.2">
      <c r="A2184" s="20" t="s">
        <v>230</v>
      </c>
      <c r="B2184" s="21" t="s">
        <v>231</v>
      </c>
      <c r="C2184" s="26" t="s">
        <v>23</v>
      </c>
      <c r="D2184" s="27" t="s">
        <v>24</v>
      </c>
      <c r="E2184" s="28">
        <v>3303</v>
      </c>
      <c r="F2184" s="18">
        <v>151.87</v>
      </c>
      <c r="G2184" s="18">
        <v>148.09</v>
      </c>
      <c r="H2184" s="98">
        <v>0</v>
      </c>
      <c r="I2184" s="18">
        <f t="shared" si="105"/>
        <v>148.09</v>
      </c>
      <c r="J2184" s="18">
        <f t="shared" si="106"/>
        <v>-3.7800000000000011</v>
      </c>
      <c r="K2184" s="96">
        <v>0</v>
      </c>
      <c r="L2184" s="18">
        <f t="shared" si="107"/>
        <v>0</v>
      </c>
    </row>
    <row r="2185" spans="1:13" x14ac:dyDescent="0.2">
      <c r="A2185" s="20" t="s">
        <v>230</v>
      </c>
      <c r="B2185" s="21" t="s">
        <v>231</v>
      </c>
      <c r="C2185" s="26" t="s">
        <v>25</v>
      </c>
      <c r="D2185" s="27" t="s">
        <v>26</v>
      </c>
      <c r="E2185" s="28">
        <v>3305</v>
      </c>
      <c r="F2185" s="18">
        <v>136.03</v>
      </c>
      <c r="G2185" s="18">
        <v>132.25</v>
      </c>
      <c r="H2185" s="98">
        <v>0</v>
      </c>
      <c r="I2185" s="18">
        <f t="shared" si="105"/>
        <v>132.25</v>
      </c>
      <c r="J2185" s="18">
        <f t="shared" si="106"/>
        <v>-3.7800000000000011</v>
      </c>
      <c r="K2185" s="96">
        <v>379</v>
      </c>
      <c r="L2185" s="18">
        <f t="shared" si="107"/>
        <v>-1432.6200000000003</v>
      </c>
    </row>
    <row r="2186" spans="1:13" x14ac:dyDescent="0.2">
      <c r="A2186" s="20" t="s">
        <v>230</v>
      </c>
      <c r="B2186" s="21" t="s">
        <v>231</v>
      </c>
      <c r="C2186" s="26" t="s">
        <v>27</v>
      </c>
      <c r="D2186" s="27" t="s">
        <v>28</v>
      </c>
      <c r="E2186" s="28">
        <v>3307</v>
      </c>
      <c r="F2186" s="18">
        <v>148.6</v>
      </c>
      <c r="G2186" s="18">
        <v>144.82</v>
      </c>
      <c r="H2186" s="98">
        <v>0</v>
      </c>
      <c r="I2186" s="18">
        <f t="shared" si="105"/>
        <v>144.82</v>
      </c>
      <c r="J2186" s="18">
        <f t="shared" si="106"/>
        <v>-3.7800000000000011</v>
      </c>
      <c r="K2186" s="96">
        <v>0</v>
      </c>
      <c r="L2186" s="18">
        <f t="shared" si="107"/>
        <v>0</v>
      </c>
    </row>
    <row r="2187" spans="1:13" x14ac:dyDescent="0.2">
      <c r="A2187" s="20" t="s">
        <v>230</v>
      </c>
      <c r="B2187" s="21" t="s">
        <v>231</v>
      </c>
      <c r="C2187" s="26" t="s">
        <v>29</v>
      </c>
      <c r="D2187" s="27" t="s">
        <v>30</v>
      </c>
      <c r="E2187" s="28">
        <v>3309</v>
      </c>
      <c r="F2187" s="18">
        <v>90.26</v>
      </c>
      <c r="G2187" s="18">
        <v>86.48</v>
      </c>
      <c r="H2187" s="98">
        <v>0</v>
      </c>
      <c r="I2187" s="18">
        <f t="shared" si="105"/>
        <v>86.48</v>
      </c>
      <c r="J2187" s="18">
        <f t="shared" si="106"/>
        <v>-3.7800000000000011</v>
      </c>
      <c r="K2187" s="96">
        <v>1236</v>
      </c>
      <c r="L2187" s="18">
        <f t="shared" si="107"/>
        <v>-4672.0800000000017</v>
      </c>
    </row>
    <row r="2188" spans="1:13" x14ac:dyDescent="0.2">
      <c r="A2188" s="20" t="s">
        <v>230</v>
      </c>
      <c r="B2188" s="21" t="s">
        <v>231</v>
      </c>
      <c r="C2188" s="26" t="s">
        <v>31</v>
      </c>
      <c r="D2188" s="27" t="s">
        <v>32</v>
      </c>
      <c r="E2188" s="28">
        <v>3311</v>
      </c>
      <c r="F2188" s="18">
        <v>117.54</v>
      </c>
      <c r="G2188" s="18">
        <v>113.76</v>
      </c>
      <c r="H2188" s="98">
        <v>0</v>
      </c>
      <c r="I2188" s="18">
        <f t="shared" si="105"/>
        <v>113.76</v>
      </c>
      <c r="J2188" s="18">
        <f t="shared" si="106"/>
        <v>-3.7800000000000011</v>
      </c>
      <c r="K2188" s="96">
        <v>240</v>
      </c>
      <c r="L2188" s="18">
        <f t="shared" si="107"/>
        <v>-907.20000000000027</v>
      </c>
    </row>
    <row r="2189" spans="1:13" x14ac:dyDescent="0.2">
      <c r="A2189" s="20" t="s">
        <v>230</v>
      </c>
      <c r="B2189" s="21" t="s">
        <v>231</v>
      </c>
      <c r="C2189" s="26" t="s">
        <v>33</v>
      </c>
      <c r="D2189" s="27" t="s">
        <v>34</v>
      </c>
      <c r="E2189" s="28">
        <v>3313</v>
      </c>
      <c r="F2189" s="18">
        <v>125.39</v>
      </c>
      <c r="G2189" s="18">
        <v>121.61</v>
      </c>
      <c r="H2189" s="98">
        <v>0</v>
      </c>
      <c r="I2189" s="18">
        <f t="shared" si="105"/>
        <v>121.61</v>
      </c>
      <c r="J2189" s="18">
        <f t="shared" si="106"/>
        <v>-3.7800000000000011</v>
      </c>
      <c r="K2189" s="96">
        <v>887</v>
      </c>
      <c r="L2189" s="18">
        <f t="shared" si="107"/>
        <v>-3352.860000000001</v>
      </c>
    </row>
    <row r="2190" spans="1:13" x14ac:dyDescent="0.2">
      <c r="A2190" s="20" t="s">
        <v>230</v>
      </c>
      <c r="B2190" s="21" t="s">
        <v>231</v>
      </c>
      <c r="C2190" s="26" t="s">
        <v>35</v>
      </c>
      <c r="D2190" s="27" t="s">
        <v>36</v>
      </c>
      <c r="E2190" s="28">
        <v>3315</v>
      </c>
      <c r="F2190" s="18">
        <v>143.41</v>
      </c>
      <c r="G2190" s="18">
        <v>139.63</v>
      </c>
      <c r="H2190" s="98">
        <v>0</v>
      </c>
      <c r="I2190" s="18">
        <f t="shared" si="105"/>
        <v>139.63</v>
      </c>
      <c r="J2190" s="18">
        <f t="shared" si="106"/>
        <v>-3.7800000000000011</v>
      </c>
      <c r="K2190" s="96">
        <v>0</v>
      </c>
      <c r="L2190" s="18">
        <f t="shared" si="107"/>
        <v>0</v>
      </c>
    </row>
    <row r="2191" spans="1:13" x14ac:dyDescent="0.2">
      <c r="A2191" s="20" t="s">
        <v>230</v>
      </c>
      <c r="B2191" s="21" t="s">
        <v>231</v>
      </c>
      <c r="C2191" s="26" t="s">
        <v>37</v>
      </c>
      <c r="D2191" s="27" t="s">
        <v>38</v>
      </c>
      <c r="E2191" s="28">
        <v>3317</v>
      </c>
      <c r="F2191" s="18">
        <v>89.72</v>
      </c>
      <c r="G2191" s="18">
        <v>85.94</v>
      </c>
      <c r="H2191" s="98">
        <v>0</v>
      </c>
      <c r="I2191" s="18">
        <f t="shared" si="105"/>
        <v>85.94</v>
      </c>
      <c r="J2191" s="18">
        <f t="shared" si="106"/>
        <v>-3.7800000000000011</v>
      </c>
      <c r="K2191" s="96">
        <v>0</v>
      </c>
      <c r="L2191" s="18">
        <f t="shared" si="107"/>
        <v>0</v>
      </c>
    </row>
    <row r="2192" spans="1:13" x14ac:dyDescent="0.2">
      <c r="A2192" s="20" t="s">
        <v>230</v>
      </c>
      <c r="B2192" s="21" t="s">
        <v>231</v>
      </c>
      <c r="C2192" s="26" t="s">
        <v>39</v>
      </c>
      <c r="D2192" s="27" t="s">
        <v>40</v>
      </c>
      <c r="E2192" s="28">
        <v>3319</v>
      </c>
      <c r="F2192" s="18">
        <v>109.08</v>
      </c>
      <c r="G2192" s="18">
        <v>105.3</v>
      </c>
      <c r="H2192" s="98">
        <v>0</v>
      </c>
      <c r="I2192" s="18">
        <f t="shared" si="105"/>
        <v>105.3</v>
      </c>
      <c r="J2192" s="18">
        <f t="shared" si="106"/>
        <v>-3.7800000000000011</v>
      </c>
      <c r="K2192" s="96">
        <v>343</v>
      </c>
      <c r="L2192" s="18">
        <f t="shared" si="107"/>
        <v>-1296.5400000000004</v>
      </c>
    </row>
    <row r="2193" spans="1:13" x14ac:dyDescent="0.2">
      <c r="A2193" s="20" t="s">
        <v>230</v>
      </c>
      <c r="B2193" s="21" t="s">
        <v>231</v>
      </c>
      <c r="C2193" s="26" t="s">
        <v>41</v>
      </c>
      <c r="D2193" s="27" t="s">
        <v>42</v>
      </c>
      <c r="E2193" s="28">
        <v>3321</v>
      </c>
      <c r="F2193" s="18">
        <v>121.6</v>
      </c>
      <c r="G2193" s="18">
        <v>117.82</v>
      </c>
      <c r="H2193" s="98">
        <v>0</v>
      </c>
      <c r="I2193" s="18">
        <f t="shared" si="105"/>
        <v>117.82</v>
      </c>
      <c r="J2193" s="18">
        <f t="shared" si="106"/>
        <v>-3.7800000000000011</v>
      </c>
      <c r="K2193" s="96">
        <v>1520</v>
      </c>
      <c r="L2193" s="18">
        <f t="shared" si="107"/>
        <v>-5745.6000000000022</v>
      </c>
    </row>
    <row r="2194" spans="1:13" x14ac:dyDescent="0.2">
      <c r="A2194" s="20" t="s">
        <v>230</v>
      </c>
      <c r="B2194" s="21" t="s">
        <v>231</v>
      </c>
      <c r="C2194" s="26" t="s">
        <v>43</v>
      </c>
      <c r="D2194" s="27" t="s">
        <v>44</v>
      </c>
      <c r="E2194" s="28">
        <v>3323</v>
      </c>
      <c r="F2194" s="18">
        <v>75.849999999999994</v>
      </c>
      <c r="G2194" s="18">
        <v>72.069999999999993</v>
      </c>
      <c r="H2194" s="98">
        <v>0</v>
      </c>
      <c r="I2194" s="18">
        <f t="shared" si="105"/>
        <v>72.069999999999993</v>
      </c>
      <c r="J2194" s="18">
        <f t="shared" si="106"/>
        <v>-3.7800000000000011</v>
      </c>
      <c r="K2194" s="96">
        <v>0</v>
      </c>
      <c r="L2194" s="18">
        <f t="shared" si="107"/>
        <v>0</v>
      </c>
    </row>
    <row r="2195" spans="1:13" x14ac:dyDescent="0.2">
      <c r="A2195" s="20" t="s">
        <v>230</v>
      </c>
      <c r="B2195" s="21" t="s">
        <v>231</v>
      </c>
      <c r="C2195" s="26" t="s">
        <v>45</v>
      </c>
      <c r="D2195" s="27" t="s">
        <v>46</v>
      </c>
      <c r="E2195" s="28">
        <v>3325</v>
      </c>
      <c r="F2195" s="18">
        <v>97.74</v>
      </c>
      <c r="G2195" s="18">
        <v>93.96</v>
      </c>
      <c r="H2195" s="98">
        <v>0</v>
      </c>
      <c r="I2195" s="18">
        <f t="shared" si="105"/>
        <v>93.96</v>
      </c>
      <c r="J2195" s="18">
        <f t="shared" si="106"/>
        <v>-3.7800000000000011</v>
      </c>
      <c r="K2195" s="96">
        <v>6863</v>
      </c>
      <c r="L2195" s="18">
        <f t="shared" si="107"/>
        <v>-25942.140000000007</v>
      </c>
    </row>
    <row r="2196" spans="1:13" x14ac:dyDescent="0.2">
      <c r="A2196" s="20" t="s">
        <v>230</v>
      </c>
      <c r="B2196" s="21" t="s">
        <v>231</v>
      </c>
      <c r="C2196" s="26" t="s">
        <v>47</v>
      </c>
      <c r="D2196" s="27" t="s">
        <v>48</v>
      </c>
      <c r="E2196" s="28">
        <v>3327</v>
      </c>
      <c r="F2196" s="18">
        <v>109.08</v>
      </c>
      <c r="G2196" s="18">
        <v>105.3</v>
      </c>
      <c r="H2196" s="98">
        <v>0</v>
      </c>
      <c r="I2196" s="18">
        <f t="shared" si="105"/>
        <v>105.3</v>
      </c>
      <c r="J2196" s="18">
        <f t="shared" si="106"/>
        <v>-3.7800000000000011</v>
      </c>
      <c r="K2196" s="96">
        <v>593</v>
      </c>
      <c r="L2196" s="18">
        <f t="shared" si="107"/>
        <v>-2241.5400000000009</v>
      </c>
    </row>
    <row r="2197" spans="1:13" x14ac:dyDescent="0.2">
      <c r="A2197" s="20" t="s">
        <v>230</v>
      </c>
      <c r="B2197" s="21" t="s">
        <v>231</v>
      </c>
      <c r="C2197" s="26" t="s">
        <v>49</v>
      </c>
      <c r="D2197" s="27" t="s">
        <v>50</v>
      </c>
      <c r="E2197" s="28">
        <v>3329</v>
      </c>
      <c r="F2197" s="18">
        <v>117.02</v>
      </c>
      <c r="G2197" s="18">
        <v>113.24</v>
      </c>
      <c r="H2197" s="98">
        <v>0</v>
      </c>
      <c r="I2197" s="18">
        <f t="shared" si="105"/>
        <v>113.24</v>
      </c>
      <c r="J2197" s="18">
        <f t="shared" si="106"/>
        <v>-3.7800000000000011</v>
      </c>
      <c r="K2197" s="96">
        <v>303</v>
      </c>
      <c r="L2197" s="18">
        <f t="shared" si="107"/>
        <v>-1145.3400000000004</v>
      </c>
    </row>
    <row r="2198" spans="1:13" x14ac:dyDescent="0.2">
      <c r="A2198" s="20" t="s">
        <v>230</v>
      </c>
      <c r="B2198" s="21" t="s">
        <v>231</v>
      </c>
      <c r="C2198" s="29" t="s">
        <v>51</v>
      </c>
      <c r="D2198" s="30" t="s">
        <v>52</v>
      </c>
      <c r="E2198" s="28">
        <v>3331</v>
      </c>
      <c r="F2198" s="18">
        <v>130.79</v>
      </c>
      <c r="G2198" s="18">
        <v>127.01</v>
      </c>
      <c r="H2198" s="98">
        <v>0</v>
      </c>
      <c r="I2198" s="18">
        <f t="shared" si="105"/>
        <v>127.01</v>
      </c>
      <c r="J2198" s="18">
        <f t="shared" si="106"/>
        <v>-3.7799999999999869</v>
      </c>
      <c r="K2198" s="96">
        <v>728</v>
      </c>
      <c r="L2198" s="18">
        <f t="shared" si="107"/>
        <v>-2751.8399999999906</v>
      </c>
    </row>
    <row r="2199" spans="1:13" x14ac:dyDescent="0.2">
      <c r="A2199" s="12" t="s">
        <v>174</v>
      </c>
      <c r="B2199" s="23" t="s">
        <v>175</v>
      </c>
      <c r="C2199" s="26" t="s">
        <v>21</v>
      </c>
      <c r="D2199" s="27" t="s">
        <v>22</v>
      </c>
      <c r="E2199" s="28">
        <v>3301</v>
      </c>
      <c r="F2199" s="18">
        <v>85.07</v>
      </c>
      <c r="G2199" s="18">
        <v>84.69</v>
      </c>
      <c r="H2199" s="98">
        <v>0</v>
      </c>
      <c r="I2199" s="18">
        <f t="shared" ref="I2199:I2262" si="108">+G2199+H2199</f>
        <v>84.69</v>
      </c>
      <c r="J2199" s="18">
        <f t="shared" ref="J2199:J2262" si="109">+I2199-F2199</f>
        <v>-0.37999999999999545</v>
      </c>
      <c r="K2199" s="96">
        <v>413</v>
      </c>
      <c r="L2199" s="18">
        <f t="shared" ref="L2199:L2262" si="110">+J2199*K2199</f>
        <v>-156.93999999999812</v>
      </c>
      <c r="M2199" s="40">
        <v>-4429.6600000000199</v>
      </c>
    </row>
    <row r="2200" spans="1:13" x14ac:dyDescent="0.2">
      <c r="A2200" s="12" t="s">
        <v>174</v>
      </c>
      <c r="B2200" s="23" t="s">
        <v>175</v>
      </c>
      <c r="C2200" s="26" t="s">
        <v>23</v>
      </c>
      <c r="D2200" s="27" t="s">
        <v>24</v>
      </c>
      <c r="E2200" s="28">
        <v>3303</v>
      </c>
      <c r="F2200" s="18">
        <v>92.149999999999991</v>
      </c>
      <c r="G2200" s="18">
        <v>91.77</v>
      </c>
      <c r="H2200" s="98">
        <v>0</v>
      </c>
      <c r="I2200" s="18">
        <f t="shared" si="108"/>
        <v>91.77</v>
      </c>
      <c r="J2200" s="18">
        <f t="shared" si="109"/>
        <v>-0.37999999999999545</v>
      </c>
      <c r="K2200" s="96">
        <v>0</v>
      </c>
      <c r="L2200" s="18">
        <f t="shared" si="110"/>
        <v>0</v>
      </c>
    </row>
    <row r="2201" spans="1:13" x14ac:dyDescent="0.2">
      <c r="A2201" s="12" t="s">
        <v>174</v>
      </c>
      <c r="B2201" s="23" t="s">
        <v>175</v>
      </c>
      <c r="C2201" s="26" t="s">
        <v>25</v>
      </c>
      <c r="D2201" s="27" t="s">
        <v>26</v>
      </c>
      <c r="E2201" s="28">
        <v>3305</v>
      </c>
      <c r="F2201" s="18">
        <v>83.14</v>
      </c>
      <c r="G2201" s="18">
        <v>82.76</v>
      </c>
      <c r="H2201" s="98">
        <v>0</v>
      </c>
      <c r="I2201" s="18">
        <f t="shared" si="108"/>
        <v>82.76</v>
      </c>
      <c r="J2201" s="18">
        <f t="shared" si="109"/>
        <v>-0.37999999999999545</v>
      </c>
      <c r="K2201" s="96">
        <v>0</v>
      </c>
      <c r="L2201" s="18">
        <f t="shared" si="110"/>
        <v>0</v>
      </c>
    </row>
    <row r="2202" spans="1:13" x14ac:dyDescent="0.2">
      <c r="A2202" s="12" t="s">
        <v>174</v>
      </c>
      <c r="B2202" s="23" t="s">
        <v>175</v>
      </c>
      <c r="C2202" s="26" t="s">
        <v>27</v>
      </c>
      <c r="D2202" s="27" t="s">
        <v>28</v>
      </c>
      <c r="E2202" s="28">
        <v>3307</v>
      </c>
      <c r="F2202" s="18">
        <v>91.08</v>
      </c>
      <c r="G2202" s="18">
        <v>90.7</v>
      </c>
      <c r="H2202" s="98">
        <v>0</v>
      </c>
      <c r="I2202" s="18">
        <f t="shared" si="108"/>
        <v>90.7</v>
      </c>
      <c r="J2202" s="18">
        <f t="shared" si="109"/>
        <v>-0.37999999999999545</v>
      </c>
      <c r="K2202" s="96">
        <v>0</v>
      </c>
      <c r="L2202" s="18">
        <f t="shared" si="110"/>
        <v>0</v>
      </c>
    </row>
    <row r="2203" spans="1:13" x14ac:dyDescent="0.2">
      <c r="A2203" s="12" t="s">
        <v>174</v>
      </c>
      <c r="B2203" s="23" t="s">
        <v>175</v>
      </c>
      <c r="C2203" s="26" t="s">
        <v>29</v>
      </c>
      <c r="D2203" s="27" t="s">
        <v>30</v>
      </c>
      <c r="E2203" s="28">
        <v>3309</v>
      </c>
      <c r="F2203" s="18">
        <v>56.82</v>
      </c>
      <c r="G2203" s="18">
        <v>56.44</v>
      </c>
      <c r="H2203" s="98">
        <v>0</v>
      </c>
      <c r="I2203" s="18">
        <f t="shared" si="108"/>
        <v>56.44</v>
      </c>
      <c r="J2203" s="18">
        <f t="shared" si="109"/>
        <v>-0.38000000000000256</v>
      </c>
      <c r="K2203" s="96">
        <v>1261</v>
      </c>
      <c r="L2203" s="18">
        <f t="shared" si="110"/>
        <v>-479.18000000000325</v>
      </c>
    </row>
    <row r="2204" spans="1:13" x14ac:dyDescent="0.2">
      <c r="A2204" s="12" t="s">
        <v>174</v>
      </c>
      <c r="B2204" s="23" t="s">
        <v>175</v>
      </c>
      <c r="C2204" s="26" t="s">
        <v>31</v>
      </c>
      <c r="D2204" s="27" t="s">
        <v>32</v>
      </c>
      <c r="E2204" s="28">
        <v>3311</v>
      </c>
      <c r="F2204" s="18">
        <v>72.209999999999994</v>
      </c>
      <c r="G2204" s="18">
        <v>71.83</v>
      </c>
      <c r="H2204" s="98">
        <v>0</v>
      </c>
      <c r="I2204" s="18">
        <f t="shared" si="108"/>
        <v>71.83</v>
      </c>
      <c r="J2204" s="18">
        <f t="shared" si="109"/>
        <v>-0.37999999999999545</v>
      </c>
      <c r="K2204" s="96">
        <v>0</v>
      </c>
      <c r="L2204" s="18">
        <f t="shared" si="110"/>
        <v>0</v>
      </c>
    </row>
    <row r="2205" spans="1:13" x14ac:dyDescent="0.2">
      <c r="A2205" s="12" t="s">
        <v>174</v>
      </c>
      <c r="B2205" s="23" t="s">
        <v>175</v>
      </c>
      <c r="C2205" s="26" t="s">
        <v>33</v>
      </c>
      <c r="D2205" s="27" t="s">
        <v>34</v>
      </c>
      <c r="E2205" s="28">
        <v>3313</v>
      </c>
      <c r="F2205" s="18">
        <v>76.759999999999991</v>
      </c>
      <c r="G2205" s="18">
        <v>76.38</v>
      </c>
      <c r="H2205" s="98">
        <v>0</v>
      </c>
      <c r="I2205" s="18">
        <f t="shared" si="108"/>
        <v>76.38</v>
      </c>
      <c r="J2205" s="18">
        <f t="shared" si="109"/>
        <v>-0.37999999999999545</v>
      </c>
      <c r="K2205" s="96">
        <v>0</v>
      </c>
      <c r="L2205" s="18">
        <f t="shared" si="110"/>
        <v>0</v>
      </c>
    </row>
    <row r="2206" spans="1:13" x14ac:dyDescent="0.2">
      <c r="A2206" s="12" t="s">
        <v>174</v>
      </c>
      <c r="B2206" s="23" t="s">
        <v>175</v>
      </c>
      <c r="C2206" s="26" t="s">
        <v>35</v>
      </c>
      <c r="D2206" s="27" t="s">
        <v>36</v>
      </c>
      <c r="E2206" s="28">
        <v>3315</v>
      </c>
      <c r="F2206" s="18">
        <v>87.259999999999991</v>
      </c>
      <c r="G2206" s="18">
        <v>86.88</v>
      </c>
      <c r="H2206" s="98">
        <v>0</v>
      </c>
      <c r="I2206" s="18">
        <f t="shared" si="108"/>
        <v>86.88</v>
      </c>
      <c r="J2206" s="18">
        <f t="shared" si="109"/>
        <v>-0.37999999999999545</v>
      </c>
      <c r="K2206" s="96">
        <v>0</v>
      </c>
      <c r="L2206" s="18">
        <f t="shared" si="110"/>
        <v>0</v>
      </c>
    </row>
    <row r="2207" spans="1:13" x14ac:dyDescent="0.2">
      <c r="A2207" s="12" t="s">
        <v>174</v>
      </c>
      <c r="B2207" s="23" t="s">
        <v>175</v>
      </c>
      <c r="C2207" s="26" t="s">
        <v>37</v>
      </c>
      <c r="D2207" s="27" t="s">
        <v>38</v>
      </c>
      <c r="E2207" s="28">
        <v>3317</v>
      </c>
      <c r="F2207" s="18">
        <v>56.39</v>
      </c>
      <c r="G2207" s="18">
        <v>56.01</v>
      </c>
      <c r="H2207" s="98">
        <v>0</v>
      </c>
      <c r="I2207" s="18">
        <f t="shared" si="108"/>
        <v>56.01</v>
      </c>
      <c r="J2207" s="18">
        <f t="shared" si="109"/>
        <v>-0.38000000000000256</v>
      </c>
      <c r="K2207" s="96">
        <v>0</v>
      </c>
      <c r="L2207" s="18">
        <f t="shared" si="110"/>
        <v>0</v>
      </c>
    </row>
    <row r="2208" spans="1:13" x14ac:dyDescent="0.2">
      <c r="A2208" s="12" t="s">
        <v>174</v>
      </c>
      <c r="B2208" s="23" t="s">
        <v>175</v>
      </c>
      <c r="C2208" s="26" t="s">
        <v>39</v>
      </c>
      <c r="D2208" s="27" t="s">
        <v>40</v>
      </c>
      <c r="E2208" s="28">
        <v>3319</v>
      </c>
      <c r="F2208" s="18">
        <v>67.25</v>
      </c>
      <c r="G2208" s="18">
        <v>66.87</v>
      </c>
      <c r="H2208" s="98">
        <v>0</v>
      </c>
      <c r="I2208" s="18">
        <f t="shared" si="108"/>
        <v>66.87</v>
      </c>
      <c r="J2208" s="18">
        <f t="shared" si="109"/>
        <v>-0.37999999999999545</v>
      </c>
      <c r="K2208" s="96">
        <v>206</v>
      </c>
      <c r="L2208" s="18">
        <f t="shared" si="110"/>
        <v>-78.279999999999063</v>
      </c>
    </row>
    <row r="2209" spans="1:13" x14ac:dyDescent="0.2">
      <c r="A2209" s="12" t="s">
        <v>174</v>
      </c>
      <c r="B2209" s="23" t="s">
        <v>175</v>
      </c>
      <c r="C2209" s="26" t="s">
        <v>41</v>
      </c>
      <c r="D2209" s="27" t="s">
        <v>42</v>
      </c>
      <c r="E2209" s="28">
        <v>3321</v>
      </c>
      <c r="F2209" s="18">
        <v>74.36999999999999</v>
      </c>
      <c r="G2209" s="18">
        <v>73.989999999999995</v>
      </c>
      <c r="H2209" s="98">
        <v>0</v>
      </c>
      <c r="I2209" s="18">
        <f t="shared" si="108"/>
        <v>73.989999999999995</v>
      </c>
      <c r="J2209" s="18">
        <f t="shared" si="109"/>
        <v>-0.37999999999999545</v>
      </c>
      <c r="K2209" s="96">
        <v>0</v>
      </c>
      <c r="L2209" s="18">
        <f t="shared" si="110"/>
        <v>0</v>
      </c>
    </row>
    <row r="2210" spans="1:13" x14ac:dyDescent="0.2">
      <c r="A2210" s="12" t="s">
        <v>174</v>
      </c>
      <c r="B2210" s="23" t="s">
        <v>175</v>
      </c>
      <c r="C2210" s="26" t="s">
        <v>43</v>
      </c>
      <c r="D2210" s="27" t="s">
        <v>44</v>
      </c>
      <c r="E2210" s="28">
        <v>3323</v>
      </c>
      <c r="F2210" s="18">
        <v>48.27</v>
      </c>
      <c r="G2210" s="18">
        <v>47.89</v>
      </c>
      <c r="H2210" s="98">
        <v>0</v>
      </c>
      <c r="I2210" s="18">
        <f t="shared" si="108"/>
        <v>47.89</v>
      </c>
      <c r="J2210" s="18">
        <f t="shared" si="109"/>
        <v>-0.38000000000000256</v>
      </c>
      <c r="K2210" s="96">
        <v>0</v>
      </c>
      <c r="L2210" s="18">
        <f t="shared" si="110"/>
        <v>0</v>
      </c>
    </row>
    <row r="2211" spans="1:13" x14ac:dyDescent="0.2">
      <c r="A2211" s="12" t="s">
        <v>174</v>
      </c>
      <c r="B2211" s="23" t="s">
        <v>175</v>
      </c>
      <c r="C2211" s="26" t="s">
        <v>45</v>
      </c>
      <c r="D2211" s="27" t="s">
        <v>46</v>
      </c>
      <c r="E2211" s="28">
        <v>3325</v>
      </c>
      <c r="F2211" s="18">
        <v>60.85</v>
      </c>
      <c r="G2211" s="18">
        <v>60.47</v>
      </c>
      <c r="H2211" s="98">
        <v>0</v>
      </c>
      <c r="I2211" s="18">
        <f t="shared" si="108"/>
        <v>60.47</v>
      </c>
      <c r="J2211" s="18">
        <f t="shared" si="109"/>
        <v>-0.38000000000000256</v>
      </c>
      <c r="K2211" s="96">
        <v>8943</v>
      </c>
      <c r="L2211" s="18">
        <f t="shared" si="110"/>
        <v>-3398.3400000000229</v>
      </c>
    </row>
    <row r="2212" spans="1:13" x14ac:dyDescent="0.2">
      <c r="A2212" s="12" t="s">
        <v>174</v>
      </c>
      <c r="B2212" s="23" t="s">
        <v>175</v>
      </c>
      <c r="C2212" s="26" t="s">
        <v>47</v>
      </c>
      <c r="D2212" s="27" t="s">
        <v>48</v>
      </c>
      <c r="E2212" s="28">
        <v>3327</v>
      </c>
      <c r="F2212" s="18">
        <v>67.25</v>
      </c>
      <c r="G2212" s="18">
        <v>66.87</v>
      </c>
      <c r="H2212" s="98">
        <v>0</v>
      </c>
      <c r="I2212" s="18">
        <f t="shared" si="108"/>
        <v>66.87</v>
      </c>
      <c r="J2212" s="18">
        <f t="shared" si="109"/>
        <v>-0.37999999999999545</v>
      </c>
      <c r="K2212" s="96">
        <v>615</v>
      </c>
      <c r="L2212" s="18">
        <f t="shared" si="110"/>
        <v>-233.6999999999972</v>
      </c>
    </row>
    <row r="2213" spans="1:13" x14ac:dyDescent="0.2">
      <c r="A2213" s="12" t="s">
        <v>174</v>
      </c>
      <c r="B2213" s="23" t="s">
        <v>175</v>
      </c>
      <c r="C2213" s="26" t="s">
        <v>49</v>
      </c>
      <c r="D2213" s="27" t="s">
        <v>50</v>
      </c>
      <c r="E2213" s="28">
        <v>3329</v>
      </c>
      <c r="F2213" s="18">
        <v>71.789999999999992</v>
      </c>
      <c r="G2213" s="18">
        <v>71.41</v>
      </c>
      <c r="H2213" s="98">
        <v>0</v>
      </c>
      <c r="I2213" s="18">
        <f t="shared" si="108"/>
        <v>71.41</v>
      </c>
      <c r="J2213" s="18">
        <f t="shared" si="109"/>
        <v>-0.37999999999999545</v>
      </c>
      <c r="K2213" s="96">
        <v>219</v>
      </c>
      <c r="L2213" s="18">
        <f t="shared" si="110"/>
        <v>-83.219999999999004</v>
      </c>
    </row>
    <row r="2214" spans="1:13" x14ac:dyDescent="0.2">
      <c r="A2214" s="12" t="s">
        <v>174</v>
      </c>
      <c r="B2214" s="23" t="s">
        <v>175</v>
      </c>
      <c r="C2214" s="29" t="s">
        <v>51</v>
      </c>
      <c r="D2214" s="30" t="s">
        <v>52</v>
      </c>
      <c r="E2214" s="28">
        <v>3331</v>
      </c>
      <c r="F2214" s="18">
        <v>79.47</v>
      </c>
      <c r="G2214" s="18">
        <v>79.09</v>
      </c>
      <c r="H2214" s="98">
        <v>0</v>
      </c>
      <c r="I2214" s="18">
        <f t="shared" si="108"/>
        <v>79.09</v>
      </c>
      <c r="J2214" s="18">
        <f t="shared" si="109"/>
        <v>-0.37999999999999545</v>
      </c>
      <c r="K2214" s="96">
        <v>0</v>
      </c>
      <c r="L2214" s="18">
        <f t="shared" si="110"/>
        <v>0</v>
      </c>
    </row>
    <row r="2215" spans="1:13" x14ac:dyDescent="0.2">
      <c r="A2215" s="20" t="s">
        <v>101</v>
      </c>
      <c r="B2215" s="21" t="s">
        <v>102</v>
      </c>
      <c r="C2215" s="26" t="s">
        <v>21</v>
      </c>
      <c r="D2215" s="27" t="s">
        <v>22</v>
      </c>
      <c r="E2215" s="28">
        <v>3301</v>
      </c>
      <c r="F2215" s="18">
        <v>85.07</v>
      </c>
      <c r="G2215" s="18">
        <v>85.01379284013916</v>
      </c>
      <c r="H2215" s="98">
        <v>0.61663749775462573</v>
      </c>
      <c r="I2215" s="18">
        <f t="shared" si="108"/>
        <v>85.630430337893785</v>
      </c>
      <c r="J2215" s="18">
        <f t="shared" si="109"/>
        <v>0.56043033789379137</v>
      </c>
      <c r="K2215" s="96">
        <v>331</v>
      </c>
      <c r="L2215" s="18">
        <f t="shared" si="110"/>
        <v>185.50244184284495</v>
      </c>
      <c r="M2215" s="40">
        <v>5854.8157399764386</v>
      </c>
    </row>
    <row r="2216" spans="1:13" x14ac:dyDescent="0.2">
      <c r="A2216" s="20" t="s">
        <v>101</v>
      </c>
      <c r="B2216" s="21" t="s">
        <v>102</v>
      </c>
      <c r="C2216" s="26" t="s">
        <v>23</v>
      </c>
      <c r="D2216" s="27" t="s">
        <v>24</v>
      </c>
      <c r="E2216" s="28">
        <v>3303</v>
      </c>
      <c r="F2216" s="18">
        <v>92.149999999999991</v>
      </c>
      <c r="G2216" s="18">
        <v>92.093792840139159</v>
      </c>
      <c r="H2216" s="98">
        <v>0.61663749775462573</v>
      </c>
      <c r="I2216" s="18">
        <f t="shared" si="108"/>
        <v>92.710430337893783</v>
      </c>
      <c r="J2216" s="18">
        <f t="shared" si="109"/>
        <v>0.56043033789379137</v>
      </c>
      <c r="K2216" s="96">
        <v>0</v>
      </c>
      <c r="L2216" s="18">
        <f t="shared" si="110"/>
        <v>0</v>
      </c>
    </row>
    <row r="2217" spans="1:13" x14ac:dyDescent="0.2">
      <c r="A2217" s="20" t="s">
        <v>101</v>
      </c>
      <c r="B2217" s="21" t="s">
        <v>102</v>
      </c>
      <c r="C2217" s="26" t="s">
        <v>25</v>
      </c>
      <c r="D2217" s="27" t="s">
        <v>26</v>
      </c>
      <c r="E2217" s="28">
        <v>3305</v>
      </c>
      <c r="F2217" s="18">
        <v>83.14</v>
      </c>
      <c r="G2217" s="18">
        <v>83.083792840139168</v>
      </c>
      <c r="H2217" s="98">
        <v>0.61663749775462573</v>
      </c>
      <c r="I2217" s="18">
        <f t="shared" si="108"/>
        <v>83.700430337893792</v>
      </c>
      <c r="J2217" s="18">
        <f t="shared" si="109"/>
        <v>0.56043033789379137</v>
      </c>
      <c r="K2217" s="96">
        <v>0</v>
      </c>
      <c r="L2217" s="18">
        <f t="shared" si="110"/>
        <v>0</v>
      </c>
    </row>
    <row r="2218" spans="1:13" x14ac:dyDescent="0.2">
      <c r="A2218" s="20" t="s">
        <v>101</v>
      </c>
      <c r="B2218" s="21" t="s">
        <v>102</v>
      </c>
      <c r="C2218" s="26" t="s">
        <v>27</v>
      </c>
      <c r="D2218" s="27" t="s">
        <v>28</v>
      </c>
      <c r="E2218" s="28">
        <v>3307</v>
      </c>
      <c r="F2218" s="18">
        <v>91.08</v>
      </c>
      <c r="G2218" s="18">
        <v>91.023792840139166</v>
      </c>
      <c r="H2218" s="98">
        <v>0.61663749775462573</v>
      </c>
      <c r="I2218" s="18">
        <f t="shared" si="108"/>
        <v>91.64043033789379</v>
      </c>
      <c r="J2218" s="18">
        <f t="shared" si="109"/>
        <v>0.56043033789379137</v>
      </c>
      <c r="K2218" s="96">
        <v>0</v>
      </c>
      <c r="L2218" s="18">
        <f t="shared" si="110"/>
        <v>0</v>
      </c>
    </row>
    <row r="2219" spans="1:13" x14ac:dyDescent="0.2">
      <c r="A2219" s="20" t="s">
        <v>101</v>
      </c>
      <c r="B2219" s="21" t="s">
        <v>102</v>
      </c>
      <c r="C2219" s="26" t="s">
        <v>29</v>
      </c>
      <c r="D2219" s="27" t="s">
        <v>30</v>
      </c>
      <c r="E2219" s="28">
        <v>3309</v>
      </c>
      <c r="F2219" s="18">
        <v>56.82</v>
      </c>
      <c r="G2219" s="18">
        <v>56.763792840139168</v>
      </c>
      <c r="H2219" s="98">
        <v>0.61663749775462573</v>
      </c>
      <c r="I2219" s="18">
        <f t="shared" si="108"/>
        <v>57.380430337893792</v>
      </c>
      <c r="J2219" s="18">
        <f t="shared" si="109"/>
        <v>0.56043033789379137</v>
      </c>
      <c r="K2219" s="96">
        <v>3033</v>
      </c>
      <c r="L2219" s="18">
        <f t="shared" si="110"/>
        <v>1699.7852148318693</v>
      </c>
    </row>
    <row r="2220" spans="1:13" x14ac:dyDescent="0.2">
      <c r="A2220" s="20" t="s">
        <v>101</v>
      </c>
      <c r="B2220" s="21" t="s">
        <v>102</v>
      </c>
      <c r="C2220" s="26" t="s">
        <v>31</v>
      </c>
      <c r="D2220" s="27" t="s">
        <v>32</v>
      </c>
      <c r="E2220" s="28">
        <v>3311</v>
      </c>
      <c r="F2220" s="18">
        <v>72.209999999999994</v>
      </c>
      <c r="G2220" s="18">
        <v>72.153792840139161</v>
      </c>
      <c r="H2220" s="98">
        <v>0.61663749775462573</v>
      </c>
      <c r="I2220" s="18">
        <f t="shared" si="108"/>
        <v>72.770430337893785</v>
      </c>
      <c r="J2220" s="18">
        <f t="shared" si="109"/>
        <v>0.56043033789379137</v>
      </c>
      <c r="K2220" s="96">
        <v>0</v>
      </c>
      <c r="L2220" s="18">
        <f t="shared" si="110"/>
        <v>0</v>
      </c>
    </row>
    <row r="2221" spans="1:13" x14ac:dyDescent="0.2">
      <c r="A2221" s="20" t="s">
        <v>101</v>
      </c>
      <c r="B2221" s="21" t="s">
        <v>102</v>
      </c>
      <c r="C2221" s="26" t="s">
        <v>33</v>
      </c>
      <c r="D2221" s="27" t="s">
        <v>34</v>
      </c>
      <c r="E2221" s="28">
        <v>3313</v>
      </c>
      <c r="F2221" s="18">
        <v>76.759999999999991</v>
      </c>
      <c r="G2221" s="18">
        <v>76.703792840139158</v>
      </c>
      <c r="H2221" s="98">
        <v>0.61663749775462573</v>
      </c>
      <c r="I2221" s="18">
        <f t="shared" si="108"/>
        <v>77.320430337893782</v>
      </c>
      <c r="J2221" s="18">
        <f t="shared" si="109"/>
        <v>0.56043033789379137</v>
      </c>
      <c r="K2221" s="96">
        <v>0</v>
      </c>
      <c r="L2221" s="18">
        <f t="shared" si="110"/>
        <v>0</v>
      </c>
    </row>
    <row r="2222" spans="1:13" x14ac:dyDescent="0.2">
      <c r="A2222" s="20" t="s">
        <v>101</v>
      </c>
      <c r="B2222" s="21" t="s">
        <v>102</v>
      </c>
      <c r="C2222" s="26" t="s">
        <v>35</v>
      </c>
      <c r="D2222" s="27" t="s">
        <v>36</v>
      </c>
      <c r="E2222" s="28">
        <v>3315</v>
      </c>
      <c r="F2222" s="18">
        <v>87.259999999999991</v>
      </c>
      <c r="G2222" s="18">
        <v>87.203792840139158</v>
      </c>
      <c r="H2222" s="98">
        <v>0.61663749775462573</v>
      </c>
      <c r="I2222" s="18">
        <f t="shared" si="108"/>
        <v>87.820430337893782</v>
      </c>
      <c r="J2222" s="18">
        <f t="shared" si="109"/>
        <v>0.56043033789379137</v>
      </c>
      <c r="K2222" s="96">
        <v>0</v>
      </c>
      <c r="L2222" s="18">
        <f t="shared" si="110"/>
        <v>0</v>
      </c>
    </row>
    <row r="2223" spans="1:13" x14ac:dyDescent="0.2">
      <c r="A2223" s="20" t="s">
        <v>101</v>
      </c>
      <c r="B2223" s="21" t="s">
        <v>102</v>
      </c>
      <c r="C2223" s="26" t="s">
        <v>37</v>
      </c>
      <c r="D2223" s="27" t="s">
        <v>38</v>
      </c>
      <c r="E2223" s="28">
        <v>3317</v>
      </c>
      <c r="F2223" s="18">
        <v>56.39</v>
      </c>
      <c r="G2223" s="18">
        <v>56.333792840139168</v>
      </c>
      <c r="H2223" s="98">
        <v>0.61663749775462573</v>
      </c>
      <c r="I2223" s="18">
        <f t="shared" si="108"/>
        <v>56.950430337893792</v>
      </c>
      <c r="J2223" s="18">
        <f t="shared" si="109"/>
        <v>0.56043033789379137</v>
      </c>
      <c r="K2223" s="96">
        <v>116</v>
      </c>
      <c r="L2223" s="18">
        <f t="shared" si="110"/>
        <v>65.009919195679799</v>
      </c>
    </row>
    <row r="2224" spans="1:13" x14ac:dyDescent="0.2">
      <c r="A2224" s="20" t="s">
        <v>101</v>
      </c>
      <c r="B2224" s="21" t="s">
        <v>102</v>
      </c>
      <c r="C2224" s="26" t="s">
        <v>39</v>
      </c>
      <c r="D2224" s="27" t="s">
        <v>40</v>
      </c>
      <c r="E2224" s="28">
        <v>3319</v>
      </c>
      <c r="F2224" s="18">
        <v>67.25</v>
      </c>
      <c r="G2224" s="18">
        <v>67.193792840139167</v>
      </c>
      <c r="H2224" s="98">
        <v>0.61663749775462573</v>
      </c>
      <c r="I2224" s="18">
        <f t="shared" si="108"/>
        <v>67.810430337893791</v>
      </c>
      <c r="J2224" s="18">
        <f t="shared" si="109"/>
        <v>0.56043033789379137</v>
      </c>
      <c r="K2224" s="96">
        <v>22</v>
      </c>
      <c r="L2224" s="18">
        <f t="shared" si="110"/>
        <v>12.32946743366341</v>
      </c>
    </row>
    <row r="2225" spans="1:13" x14ac:dyDescent="0.2">
      <c r="A2225" s="20" t="s">
        <v>101</v>
      </c>
      <c r="B2225" s="21" t="s">
        <v>102</v>
      </c>
      <c r="C2225" s="26" t="s">
        <v>41</v>
      </c>
      <c r="D2225" s="27" t="s">
        <v>42</v>
      </c>
      <c r="E2225" s="28">
        <v>3321</v>
      </c>
      <c r="F2225" s="18">
        <v>74.36999999999999</v>
      </c>
      <c r="G2225" s="18">
        <v>74.313792840139158</v>
      </c>
      <c r="H2225" s="98">
        <v>0.61663749775462573</v>
      </c>
      <c r="I2225" s="18">
        <f t="shared" si="108"/>
        <v>74.930430337893782</v>
      </c>
      <c r="J2225" s="18">
        <f t="shared" si="109"/>
        <v>0.56043033789379137</v>
      </c>
      <c r="K2225" s="96">
        <v>0</v>
      </c>
      <c r="L2225" s="18">
        <f t="shared" si="110"/>
        <v>0</v>
      </c>
    </row>
    <row r="2226" spans="1:13" x14ac:dyDescent="0.2">
      <c r="A2226" s="20" t="s">
        <v>101</v>
      </c>
      <c r="B2226" s="21" t="s">
        <v>102</v>
      </c>
      <c r="C2226" s="26" t="s">
        <v>43</v>
      </c>
      <c r="D2226" s="27" t="s">
        <v>44</v>
      </c>
      <c r="E2226" s="28">
        <v>3323</v>
      </c>
      <c r="F2226" s="18">
        <v>48.27</v>
      </c>
      <c r="G2226" s="18">
        <v>48.21379284013917</v>
      </c>
      <c r="H2226" s="98">
        <v>0.61663749775462573</v>
      </c>
      <c r="I2226" s="18">
        <f t="shared" si="108"/>
        <v>48.830430337893795</v>
      </c>
      <c r="J2226" s="18">
        <f t="shared" si="109"/>
        <v>0.56043033789379137</v>
      </c>
      <c r="K2226" s="96">
        <v>6479</v>
      </c>
      <c r="L2226" s="18">
        <f t="shared" si="110"/>
        <v>3631.0281592138745</v>
      </c>
    </row>
    <row r="2227" spans="1:13" x14ac:dyDescent="0.2">
      <c r="A2227" s="20" t="s">
        <v>101</v>
      </c>
      <c r="B2227" s="21" t="s">
        <v>102</v>
      </c>
      <c r="C2227" s="26" t="s">
        <v>45</v>
      </c>
      <c r="D2227" s="27" t="s">
        <v>46</v>
      </c>
      <c r="E2227" s="28">
        <v>3325</v>
      </c>
      <c r="F2227" s="18">
        <v>60.85</v>
      </c>
      <c r="G2227" s="18">
        <v>60.793792840139169</v>
      </c>
      <c r="H2227" s="98">
        <v>0.61663749775462573</v>
      </c>
      <c r="I2227" s="18">
        <f t="shared" si="108"/>
        <v>61.410430337893793</v>
      </c>
      <c r="J2227" s="18">
        <f t="shared" si="109"/>
        <v>0.56043033789379137</v>
      </c>
      <c r="K2227" s="96">
        <v>466</v>
      </c>
      <c r="L2227" s="18">
        <f t="shared" si="110"/>
        <v>261.16053745850678</v>
      </c>
    </row>
    <row r="2228" spans="1:13" x14ac:dyDescent="0.2">
      <c r="A2228" s="20" t="s">
        <v>101</v>
      </c>
      <c r="B2228" s="21" t="s">
        <v>102</v>
      </c>
      <c r="C2228" s="26" t="s">
        <v>47</v>
      </c>
      <c r="D2228" s="27" t="s">
        <v>48</v>
      </c>
      <c r="E2228" s="28">
        <v>3327</v>
      </c>
      <c r="F2228" s="18">
        <v>67.25</v>
      </c>
      <c r="G2228" s="18">
        <v>67.193792840139167</v>
      </c>
      <c r="H2228" s="98">
        <v>0.61663749775462573</v>
      </c>
      <c r="I2228" s="18">
        <f t="shared" si="108"/>
        <v>67.810430337893791</v>
      </c>
      <c r="J2228" s="18">
        <f t="shared" si="109"/>
        <v>0.56043033789379137</v>
      </c>
      <c r="K2228" s="96">
        <v>0</v>
      </c>
      <c r="L2228" s="18">
        <f t="shared" si="110"/>
        <v>0</v>
      </c>
    </row>
    <row r="2229" spans="1:13" x14ac:dyDescent="0.2">
      <c r="A2229" s="20" t="s">
        <v>101</v>
      </c>
      <c r="B2229" s="21" t="s">
        <v>102</v>
      </c>
      <c r="C2229" s="26" t="s">
        <v>49</v>
      </c>
      <c r="D2229" s="27" t="s">
        <v>50</v>
      </c>
      <c r="E2229" s="28">
        <v>3329</v>
      </c>
      <c r="F2229" s="18">
        <v>71.789999999999992</v>
      </c>
      <c r="G2229" s="18">
        <v>71.733792840139159</v>
      </c>
      <c r="H2229" s="98">
        <v>0.61663749775462573</v>
      </c>
      <c r="I2229" s="18">
        <f t="shared" si="108"/>
        <v>72.350430337893783</v>
      </c>
      <c r="J2229" s="18">
        <f t="shared" si="109"/>
        <v>0.56043033789379137</v>
      </c>
      <c r="K2229" s="96">
        <v>0</v>
      </c>
      <c r="L2229" s="18">
        <f t="shared" si="110"/>
        <v>0</v>
      </c>
    </row>
    <row r="2230" spans="1:13" x14ac:dyDescent="0.2">
      <c r="A2230" s="20" t="s">
        <v>101</v>
      </c>
      <c r="B2230" s="21" t="s">
        <v>102</v>
      </c>
      <c r="C2230" s="29" t="s">
        <v>51</v>
      </c>
      <c r="D2230" s="30" t="s">
        <v>52</v>
      </c>
      <c r="E2230" s="28">
        <v>3331</v>
      </c>
      <c r="F2230" s="18">
        <v>79.47</v>
      </c>
      <c r="G2230" s="18">
        <v>79.413792840139166</v>
      </c>
      <c r="H2230" s="98">
        <v>0.61663749775462573</v>
      </c>
      <c r="I2230" s="18">
        <f t="shared" si="108"/>
        <v>80.03043033789379</v>
      </c>
      <c r="J2230" s="18">
        <f t="shared" si="109"/>
        <v>0.56043033789379137</v>
      </c>
      <c r="K2230" s="96">
        <v>0</v>
      </c>
      <c r="L2230" s="18">
        <f t="shared" si="110"/>
        <v>0</v>
      </c>
    </row>
    <row r="2231" spans="1:13" x14ac:dyDescent="0.2">
      <c r="A2231" s="20" t="s">
        <v>304</v>
      </c>
      <c r="B2231" s="21" t="s">
        <v>305</v>
      </c>
      <c r="C2231" s="26" t="s">
        <v>21</v>
      </c>
      <c r="D2231" s="27" t="s">
        <v>22</v>
      </c>
      <c r="E2231" s="28">
        <v>3301</v>
      </c>
      <c r="F2231" s="18">
        <v>85.19</v>
      </c>
      <c r="G2231" s="18">
        <v>84.25</v>
      </c>
      <c r="H2231" s="98">
        <v>1.9537043715504313E-2</v>
      </c>
      <c r="I2231" s="18">
        <f t="shared" si="108"/>
        <v>84.269537043715502</v>
      </c>
      <c r="J2231" s="18">
        <f t="shared" si="109"/>
        <v>-0.9204629562844957</v>
      </c>
      <c r="K2231" s="96">
        <v>1214</v>
      </c>
      <c r="L2231" s="18">
        <f t="shared" si="110"/>
        <v>-1117.4420289293778</v>
      </c>
      <c r="M2231" s="40">
        <v>-10687.495385419279</v>
      </c>
    </row>
    <row r="2232" spans="1:13" x14ac:dyDescent="0.2">
      <c r="A2232" s="20" t="s">
        <v>304</v>
      </c>
      <c r="B2232" s="21" t="s">
        <v>305</v>
      </c>
      <c r="C2232" s="26" t="s">
        <v>23</v>
      </c>
      <c r="D2232" s="27" t="s">
        <v>24</v>
      </c>
      <c r="E2232" s="28">
        <v>3303</v>
      </c>
      <c r="F2232" s="18">
        <v>92.149999999999991</v>
      </c>
      <c r="G2232" s="18">
        <v>91.21</v>
      </c>
      <c r="H2232" s="98">
        <v>1.9537043715504313E-2</v>
      </c>
      <c r="I2232" s="18">
        <f t="shared" si="108"/>
        <v>91.229537043715496</v>
      </c>
      <c r="J2232" s="18">
        <f t="shared" si="109"/>
        <v>-0.9204629562844957</v>
      </c>
      <c r="K2232" s="96">
        <v>0</v>
      </c>
      <c r="L2232" s="18">
        <f t="shared" si="110"/>
        <v>0</v>
      </c>
    </row>
    <row r="2233" spans="1:13" x14ac:dyDescent="0.2">
      <c r="A2233" s="20" t="s">
        <v>304</v>
      </c>
      <c r="B2233" s="21" t="s">
        <v>305</v>
      </c>
      <c r="C2233" s="26" t="s">
        <v>25</v>
      </c>
      <c r="D2233" s="27" t="s">
        <v>26</v>
      </c>
      <c r="E2233" s="28">
        <v>3305</v>
      </c>
      <c r="F2233" s="18">
        <v>83.24</v>
      </c>
      <c r="G2233" s="18">
        <v>82.3</v>
      </c>
      <c r="H2233" s="98">
        <v>1.9537043715504313E-2</v>
      </c>
      <c r="I2233" s="18">
        <f t="shared" si="108"/>
        <v>82.319537043715499</v>
      </c>
      <c r="J2233" s="18">
        <f t="shared" si="109"/>
        <v>-0.9204629562844957</v>
      </c>
      <c r="K2233" s="96">
        <v>266</v>
      </c>
      <c r="L2233" s="18">
        <f t="shared" si="110"/>
        <v>-244.84314637167586</v>
      </c>
    </row>
    <row r="2234" spans="1:13" x14ac:dyDescent="0.2">
      <c r="A2234" s="20" t="s">
        <v>304</v>
      </c>
      <c r="B2234" s="21" t="s">
        <v>305</v>
      </c>
      <c r="C2234" s="26" t="s">
        <v>27</v>
      </c>
      <c r="D2234" s="27" t="s">
        <v>28</v>
      </c>
      <c r="E2234" s="28">
        <v>3307</v>
      </c>
      <c r="F2234" s="18">
        <v>90.91</v>
      </c>
      <c r="G2234" s="18">
        <v>89.97</v>
      </c>
      <c r="H2234" s="98">
        <v>1.9537043715504313E-2</v>
      </c>
      <c r="I2234" s="18">
        <f t="shared" si="108"/>
        <v>89.989537043715501</v>
      </c>
      <c r="J2234" s="18">
        <f t="shared" si="109"/>
        <v>-0.9204629562844957</v>
      </c>
      <c r="K2234" s="96">
        <v>0</v>
      </c>
      <c r="L2234" s="18">
        <f t="shared" si="110"/>
        <v>0</v>
      </c>
    </row>
    <row r="2235" spans="1:13" x14ac:dyDescent="0.2">
      <c r="A2235" s="20" t="s">
        <v>304</v>
      </c>
      <c r="B2235" s="21" t="s">
        <v>305</v>
      </c>
      <c r="C2235" s="26" t="s">
        <v>29</v>
      </c>
      <c r="D2235" s="27" t="s">
        <v>30</v>
      </c>
      <c r="E2235" s="28">
        <v>3309</v>
      </c>
      <c r="F2235" s="18">
        <v>57.349999999999994</v>
      </c>
      <c r="G2235" s="18">
        <v>56.41</v>
      </c>
      <c r="H2235" s="98">
        <v>1.9537043715504313E-2</v>
      </c>
      <c r="I2235" s="18">
        <f t="shared" si="108"/>
        <v>56.429537043715499</v>
      </c>
      <c r="J2235" s="18">
        <f t="shared" si="109"/>
        <v>-0.9204629562844957</v>
      </c>
      <c r="K2235" s="96">
        <v>1530</v>
      </c>
      <c r="L2235" s="18">
        <f t="shared" si="110"/>
        <v>-1408.3083231152784</v>
      </c>
    </row>
    <row r="2236" spans="1:13" x14ac:dyDescent="0.2">
      <c r="A2236" s="20" t="s">
        <v>304</v>
      </c>
      <c r="B2236" s="21" t="s">
        <v>305</v>
      </c>
      <c r="C2236" s="26" t="s">
        <v>31</v>
      </c>
      <c r="D2236" s="27" t="s">
        <v>32</v>
      </c>
      <c r="E2236" s="28">
        <v>3311</v>
      </c>
      <c r="F2236" s="18">
        <v>72.56</v>
      </c>
      <c r="G2236" s="18">
        <v>71.62</v>
      </c>
      <c r="H2236" s="98">
        <v>1.9537043715504313E-2</v>
      </c>
      <c r="I2236" s="18">
        <f t="shared" si="108"/>
        <v>71.639537043715507</v>
      </c>
      <c r="J2236" s="18">
        <f t="shared" si="109"/>
        <v>-0.9204629562844957</v>
      </c>
      <c r="K2236" s="96">
        <v>0</v>
      </c>
      <c r="L2236" s="18">
        <f t="shared" si="110"/>
        <v>0</v>
      </c>
    </row>
    <row r="2237" spans="1:13" x14ac:dyDescent="0.2">
      <c r="A2237" s="20" t="s">
        <v>304</v>
      </c>
      <c r="B2237" s="21" t="s">
        <v>305</v>
      </c>
      <c r="C2237" s="26" t="s">
        <v>33</v>
      </c>
      <c r="D2237" s="27" t="s">
        <v>34</v>
      </c>
      <c r="E2237" s="28">
        <v>3313</v>
      </c>
      <c r="F2237" s="18">
        <v>77.05</v>
      </c>
      <c r="G2237" s="18">
        <v>76.11</v>
      </c>
      <c r="H2237" s="98">
        <v>1.9537043715504313E-2</v>
      </c>
      <c r="I2237" s="18">
        <f t="shared" si="108"/>
        <v>76.129537043715501</v>
      </c>
      <c r="J2237" s="18">
        <f t="shared" si="109"/>
        <v>-0.9204629562844957</v>
      </c>
      <c r="K2237" s="96">
        <v>0</v>
      </c>
      <c r="L2237" s="18">
        <f t="shared" si="110"/>
        <v>0</v>
      </c>
    </row>
    <row r="2238" spans="1:13" x14ac:dyDescent="0.2">
      <c r="A2238" s="20" t="s">
        <v>304</v>
      </c>
      <c r="B2238" s="21" t="s">
        <v>305</v>
      </c>
      <c r="C2238" s="26" t="s">
        <v>35</v>
      </c>
      <c r="D2238" s="27" t="s">
        <v>36</v>
      </c>
      <c r="E2238" s="28">
        <v>3315</v>
      </c>
      <c r="F2238" s="18">
        <v>87.35</v>
      </c>
      <c r="G2238" s="18">
        <v>86.41</v>
      </c>
      <c r="H2238" s="98">
        <v>1.9537043715504313E-2</v>
      </c>
      <c r="I2238" s="18">
        <f t="shared" si="108"/>
        <v>86.429537043715499</v>
      </c>
      <c r="J2238" s="18">
        <f t="shared" si="109"/>
        <v>-0.9204629562844957</v>
      </c>
      <c r="K2238" s="96">
        <v>0</v>
      </c>
      <c r="L2238" s="18">
        <f t="shared" si="110"/>
        <v>0</v>
      </c>
    </row>
    <row r="2239" spans="1:13" x14ac:dyDescent="0.2">
      <c r="A2239" s="20" t="s">
        <v>304</v>
      </c>
      <c r="B2239" s="21" t="s">
        <v>305</v>
      </c>
      <c r="C2239" s="26" t="s">
        <v>37</v>
      </c>
      <c r="D2239" s="27" t="s">
        <v>38</v>
      </c>
      <c r="E2239" s="28">
        <v>3317</v>
      </c>
      <c r="F2239" s="18">
        <v>56.98</v>
      </c>
      <c r="G2239" s="18">
        <v>56.04</v>
      </c>
      <c r="H2239" s="98">
        <v>1.9537043715504313E-2</v>
      </c>
      <c r="I2239" s="18">
        <f t="shared" si="108"/>
        <v>56.059537043715501</v>
      </c>
      <c r="J2239" s="18">
        <f t="shared" si="109"/>
        <v>-0.9204629562844957</v>
      </c>
      <c r="K2239" s="96">
        <v>87</v>
      </c>
      <c r="L2239" s="18">
        <f t="shared" si="110"/>
        <v>-80.080277196751126</v>
      </c>
    </row>
    <row r="2240" spans="1:13" x14ac:dyDescent="0.2">
      <c r="A2240" s="20" t="s">
        <v>304</v>
      </c>
      <c r="B2240" s="21" t="s">
        <v>305</v>
      </c>
      <c r="C2240" s="26" t="s">
        <v>39</v>
      </c>
      <c r="D2240" s="27" t="s">
        <v>40</v>
      </c>
      <c r="E2240" s="28">
        <v>3319</v>
      </c>
      <c r="F2240" s="18">
        <v>67.72</v>
      </c>
      <c r="G2240" s="18">
        <v>66.78</v>
      </c>
      <c r="H2240" s="98">
        <v>1.9537043715504313E-2</v>
      </c>
      <c r="I2240" s="18">
        <f t="shared" si="108"/>
        <v>66.799537043715503</v>
      </c>
      <c r="J2240" s="18">
        <f t="shared" si="109"/>
        <v>-0.9204629562844957</v>
      </c>
      <c r="K2240" s="96">
        <v>0</v>
      </c>
      <c r="L2240" s="18">
        <f t="shared" si="110"/>
        <v>0</v>
      </c>
    </row>
    <row r="2241" spans="1:13" x14ac:dyDescent="0.2">
      <c r="A2241" s="20" t="s">
        <v>304</v>
      </c>
      <c r="B2241" s="21" t="s">
        <v>305</v>
      </c>
      <c r="C2241" s="26" t="s">
        <v>41</v>
      </c>
      <c r="D2241" s="27" t="s">
        <v>42</v>
      </c>
      <c r="E2241" s="28">
        <v>3321</v>
      </c>
      <c r="F2241" s="18">
        <v>74.72</v>
      </c>
      <c r="G2241" s="18">
        <v>73.78</v>
      </c>
      <c r="H2241" s="98">
        <v>1.9537043715504313E-2</v>
      </c>
      <c r="I2241" s="18">
        <f t="shared" si="108"/>
        <v>73.799537043715503</v>
      </c>
      <c r="J2241" s="18">
        <f t="shared" si="109"/>
        <v>-0.9204629562844957</v>
      </c>
      <c r="K2241" s="96">
        <v>0</v>
      </c>
      <c r="L2241" s="18">
        <f t="shared" si="110"/>
        <v>0</v>
      </c>
    </row>
    <row r="2242" spans="1:13" x14ac:dyDescent="0.2">
      <c r="A2242" s="20" t="s">
        <v>304</v>
      </c>
      <c r="B2242" s="21" t="s">
        <v>305</v>
      </c>
      <c r="C2242" s="26" t="s">
        <v>43</v>
      </c>
      <c r="D2242" s="27" t="s">
        <v>44</v>
      </c>
      <c r="E2242" s="28">
        <v>3323</v>
      </c>
      <c r="F2242" s="18">
        <v>48.97</v>
      </c>
      <c r="G2242" s="18">
        <v>48.03</v>
      </c>
      <c r="H2242" s="98">
        <v>1.9537043715504313E-2</v>
      </c>
      <c r="I2242" s="18">
        <f t="shared" si="108"/>
        <v>48.049537043715503</v>
      </c>
      <c r="J2242" s="18">
        <f t="shared" si="109"/>
        <v>-0.9204629562844957</v>
      </c>
      <c r="K2242" s="96">
        <v>8120</v>
      </c>
      <c r="L2242" s="18">
        <f t="shared" si="110"/>
        <v>-7474.1592050301051</v>
      </c>
    </row>
    <row r="2243" spans="1:13" x14ac:dyDescent="0.2">
      <c r="A2243" s="20" t="s">
        <v>304</v>
      </c>
      <c r="B2243" s="21" t="s">
        <v>305</v>
      </c>
      <c r="C2243" s="26" t="s">
        <v>45</v>
      </c>
      <c r="D2243" s="27" t="s">
        <v>46</v>
      </c>
      <c r="E2243" s="28">
        <v>3325</v>
      </c>
      <c r="F2243" s="18">
        <v>61.379999999999995</v>
      </c>
      <c r="G2243" s="18">
        <v>60.44</v>
      </c>
      <c r="H2243" s="98">
        <v>1.9537043715504313E-2</v>
      </c>
      <c r="I2243" s="18">
        <f t="shared" si="108"/>
        <v>60.4595370437155</v>
      </c>
      <c r="J2243" s="18">
        <f t="shared" si="109"/>
        <v>-0.9204629562844957</v>
      </c>
      <c r="K2243" s="96">
        <v>394</v>
      </c>
      <c r="L2243" s="18">
        <f t="shared" si="110"/>
        <v>-362.66240477609131</v>
      </c>
    </row>
    <row r="2244" spans="1:13" x14ac:dyDescent="0.2">
      <c r="A2244" s="20" t="s">
        <v>304</v>
      </c>
      <c r="B2244" s="21" t="s">
        <v>305</v>
      </c>
      <c r="C2244" s="26" t="s">
        <v>47</v>
      </c>
      <c r="D2244" s="27" t="s">
        <v>48</v>
      </c>
      <c r="E2244" s="28">
        <v>3327</v>
      </c>
      <c r="F2244" s="18">
        <v>67.72</v>
      </c>
      <c r="G2244" s="18">
        <v>66.78</v>
      </c>
      <c r="H2244" s="98">
        <v>1.9537043715504313E-2</v>
      </c>
      <c r="I2244" s="18">
        <f t="shared" si="108"/>
        <v>66.799537043715503</v>
      </c>
      <c r="J2244" s="18">
        <f t="shared" si="109"/>
        <v>-0.9204629562844957</v>
      </c>
      <c r="K2244" s="96">
        <v>0</v>
      </c>
      <c r="L2244" s="18">
        <f t="shared" si="110"/>
        <v>0</v>
      </c>
    </row>
    <row r="2245" spans="1:13" x14ac:dyDescent="0.2">
      <c r="A2245" s="20" t="s">
        <v>304</v>
      </c>
      <c r="B2245" s="21" t="s">
        <v>305</v>
      </c>
      <c r="C2245" s="26" t="s">
        <v>49</v>
      </c>
      <c r="D2245" s="27" t="s">
        <v>50</v>
      </c>
      <c r="E2245" s="28">
        <v>3329</v>
      </c>
      <c r="F2245" s="18">
        <v>72.19</v>
      </c>
      <c r="G2245" s="18">
        <v>71.25</v>
      </c>
      <c r="H2245" s="98">
        <v>1.9537043715504313E-2</v>
      </c>
      <c r="I2245" s="18">
        <f t="shared" si="108"/>
        <v>71.269537043715502</v>
      </c>
      <c r="J2245" s="18">
        <f t="shared" si="109"/>
        <v>-0.9204629562844957</v>
      </c>
      <c r="K2245" s="96">
        <v>0</v>
      </c>
      <c r="L2245" s="18">
        <f t="shared" si="110"/>
        <v>0</v>
      </c>
    </row>
    <row r="2246" spans="1:13" x14ac:dyDescent="0.2">
      <c r="A2246" s="20" t="s">
        <v>304</v>
      </c>
      <c r="B2246" s="21" t="s">
        <v>305</v>
      </c>
      <c r="C2246" s="29" t="s">
        <v>51</v>
      </c>
      <c r="D2246" s="30" t="s">
        <v>52</v>
      </c>
      <c r="E2246" s="28">
        <v>3331</v>
      </c>
      <c r="F2246" s="18">
        <v>79.75</v>
      </c>
      <c r="G2246" s="18">
        <v>78.81</v>
      </c>
      <c r="H2246" s="98">
        <v>1.9537043715504313E-2</v>
      </c>
      <c r="I2246" s="18">
        <f t="shared" si="108"/>
        <v>78.829537043715504</v>
      </c>
      <c r="J2246" s="18">
        <f t="shared" si="109"/>
        <v>-0.9204629562844957</v>
      </c>
      <c r="K2246" s="96">
        <v>0</v>
      </c>
      <c r="L2246" s="18">
        <f t="shared" si="110"/>
        <v>0</v>
      </c>
    </row>
    <row r="2247" spans="1:13" x14ac:dyDescent="0.2">
      <c r="A2247" s="12" t="s">
        <v>261</v>
      </c>
      <c r="B2247" s="21" t="s">
        <v>262</v>
      </c>
      <c r="C2247" s="26" t="s">
        <v>21</v>
      </c>
      <c r="D2247" s="27" t="s">
        <v>22</v>
      </c>
      <c r="E2247" s="28">
        <v>3301</v>
      </c>
      <c r="F2247" s="18">
        <v>101.57000000000001</v>
      </c>
      <c r="G2247" s="18">
        <v>100.31</v>
      </c>
      <c r="H2247" s="98">
        <v>0</v>
      </c>
      <c r="I2247" s="18">
        <f t="shared" si="108"/>
        <v>100.31</v>
      </c>
      <c r="J2247" s="18">
        <f t="shared" si="109"/>
        <v>-1.2600000000000051</v>
      </c>
      <c r="K2247" s="96">
        <v>213</v>
      </c>
      <c r="L2247" s="18">
        <f t="shared" si="110"/>
        <v>-268.38000000000108</v>
      </c>
      <c r="M2247" s="40">
        <v>-22691.340000000091</v>
      </c>
    </row>
    <row r="2248" spans="1:13" x14ac:dyDescent="0.2">
      <c r="A2248" s="12" t="s">
        <v>261</v>
      </c>
      <c r="B2248" s="21" t="s">
        <v>262</v>
      </c>
      <c r="C2248" s="26" t="s">
        <v>23</v>
      </c>
      <c r="D2248" s="27" t="s">
        <v>24</v>
      </c>
      <c r="E2248" s="28">
        <v>3303</v>
      </c>
      <c r="F2248" s="18">
        <v>110.18</v>
      </c>
      <c r="G2248" s="18">
        <v>108.92</v>
      </c>
      <c r="H2248" s="98">
        <v>0</v>
      </c>
      <c r="I2248" s="18">
        <f t="shared" si="108"/>
        <v>108.92</v>
      </c>
      <c r="J2248" s="18">
        <f t="shared" si="109"/>
        <v>-1.2600000000000051</v>
      </c>
      <c r="K2248" s="96">
        <v>0</v>
      </c>
      <c r="L2248" s="18">
        <f t="shared" si="110"/>
        <v>0</v>
      </c>
    </row>
    <row r="2249" spans="1:13" x14ac:dyDescent="0.2">
      <c r="A2249" s="12" t="s">
        <v>261</v>
      </c>
      <c r="B2249" s="21" t="s">
        <v>262</v>
      </c>
      <c r="C2249" s="26" t="s">
        <v>25</v>
      </c>
      <c r="D2249" s="27" t="s">
        <v>26</v>
      </c>
      <c r="E2249" s="28">
        <v>3305</v>
      </c>
      <c r="F2249" s="18">
        <v>99.190000000000012</v>
      </c>
      <c r="G2249" s="18">
        <v>97.93</v>
      </c>
      <c r="H2249" s="98">
        <v>0</v>
      </c>
      <c r="I2249" s="18">
        <f t="shared" si="108"/>
        <v>97.93</v>
      </c>
      <c r="J2249" s="18">
        <f t="shared" si="109"/>
        <v>-1.2600000000000051</v>
      </c>
      <c r="K2249" s="96">
        <v>0</v>
      </c>
      <c r="L2249" s="18">
        <f t="shared" si="110"/>
        <v>0</v>
      </c>
    </row>
    <row r="2250" spans="1:13" x14ac:dyDescent="0.2">
      <c r="A2250" s="12" t="s">
        <v>261</v>
      </c>
      <c r="B2250" s="21" t="s">
        <v>262</v>
      </c>
      <c r="C2250" s="26" t="s">
        <v>27</v>
      </c>
      <c r="D2250" s="27" t="s">
        <v>28</v>
      </c>
      <c r="E2250" s="28">
        <v>3307</v>
      </c>
      <c r="F2250" s="18">
        <v>108.81</v>
      </c>
      <c r="G2250" s="18">
        <v>107.55</v>
      </c>
      <c r="H2250" s="98">
        <v>0</v>
      </c>
      <c r="I2250" s="18">
        <f t="shared" si="108"/>
        <v>107.55</v>
      </c>
      <c r="J2250" s="18">
        <f t="shared" si="109"/>
        <v>-1.2600000000000051</v>
      </c>
      <c r="K2250" s="96">
        <v>0</v>
      </c>
      <c r="L2250" s="18">
        <f t="shared" si="110"/>
        <v>0</v>
      </c>
    </row>
    <row r="2251" spans="1:13" x14ac:dyDescent="0.2">
      <c r="A2251" s="12" t="s">
        <v>261</v>
      </c>
      <c r="B2251" s="21" t="s">
        <v>262</v>
      </c>
      <c r="C2251" s="26" t="s">
        <v>29</v>
      </c>
      <c r="D2251" s="27" t="s">
        <v>30</v>
      </c>
      <c r="E2251" s="28">
        <v>3309</v>
      </c>
      <c r="F2251" s="18">
        <v>67.09</v>
      </c>
      <c r="G2251" s="18">
        <v>65.83</v>
      </c>
      <c r="H2251" s="98">
        <v>0</v>
      </c>
      <c r="I2251" s="18">
        <f t="shared" si="108"/>
        <v>65.83</v>
      </c>
      <c r="J2251" s="18">
        <f t="shared" si="109"/>
        <v>-1.2600000000000051</v>
      </c>
      <c r="K2251" s="96">
        <v>1510</v>
      </c>
      <c r="L2251" s="18">
        <f t="shared" si="110"/>
        <v>-1902.6000000000076</v>
      </c>
    </row>
    <row r="2252" spans="1:13" x14ac:dyDescent="0.2">
      <c r="A2252" s="12" t="s">
        <v>261</v>
      </c>
      <c r="B2252" s="21" t="s">
        <v>262</v>
      </c>
      <c r="C2252" s="26" t="s">
        <v>31</v>
      </c>
      <c r="D2252" s="27" t="s">
        <v>32</v>
      </c>
      <c r="E2252" s="28">
        <v>3311</v>
      </c>
      <c r="F2252" s="18">
        <v>85.89</v>
      </c>
      <c r="G2252" s="18">
        <v>84.63</v>
      </c>
      <c r="H2252" s="98">
        <v>0</v>
      </c>
      <c r="I2252" s="18">
        <f t="shared" si="108"/>
        <v>84.63</v>
      </c>
      <c r="J2252" s="18">
        <f t="shared" si="109"/>
        <v>-1.2600000000000051</v>
      </c>
      <c r="K2252" s="96">
        <v>125</v>
      </c>
      <c r="L2252" s="18">
        <f t="shared" si="110"/>
        <v>-157.50000000000063</v>
      </c>
    </row>
    <row r="2253" spans="1:13" x14ac:dyDescent="0.2">
      <c r="A2253" s="12" t="s">
        <v>261</v>
      </c>
      <c r="B2253" s="21" t="s">
        <v>262</v>
      </c>
      <c r="C2253" s="26" t="s">
        <v>33</v>
      </c>
      <c r="D2253" s="27" t="s">
        <v>34</v>
      </c>
      <c r="E2253" s="28">
        <v>3313</v>
      </c>
      <c r="F2253" s="18">
        <v>91.42</v>
      </c>
      <c r="G2253" s="18">
        <v>90.16</v>
      </c>
      <c r="H2253" s="98">
        <v>0</v>
      </c>
      <c r="I2253" s="18">
        <f t="shared" si="108"/>
        <v>90.16</v>
      </c>
      <c r="J2253" s="18">
        <f t="shared" si="109"/>
        <v>-1.2600000000000051</v>
      </c>
      <c r="K2253" s="96">
        <v>0</v>
      </c>
      <c r="L2253" s="18">
        <f t="shared" si="110"/>
        <v>0</v>
      </c>
    </row>
    <row r="2254" spans="1:13" x14ac:dyDescent="0.2">
      <c r="A2254" s="12" t="s">
        <v>261</v>
      </c>
      <c r="B2254" s="21" t="s">
        <v>262</v>
      </c>
      <c r="C2254" s="26" t="s">
        <v>35</v>
      </c>
      <c r="D2254" s="27" t="s">
        <v>36</v>
      </c>
      <c r="E2254" s="28">
        <v>3315</v>
      </c>
      <c r="F2254" s="18">
        <v>104.24000000000001</v>
      </c>
      <c r="G2254" s="18">
        <v>102.98</v>
      </c>
      <c r="H2254" s="98">
        <v>0</v>
      </c>
      <c r="I2254" s="18">
        <f t="shared" si="108"/>
        <v>102.98</v>
      </c>
      <c r="J2254" s="18">
        <f t="shared" si="109"/>
        <v>-1.2600000000000051</v>
      </c>
      <c r="K2254" s="96">
        <v>0</v>
      </c>
      <c r="L2254" s="18">
        <f t="shared" si="110"/>
        <v>0</v>
      </c>
    </row>
    <row r="2255" spans="1:13" x14ac:dyDescent="0.2">
      <c r="A2255" s="12" t="s">
        <v>261</v>
      </c>
      <c r="B2255" s="21" t="s">
        <v>262</v>
      </c>
      <c r="C2255" s="26" t="s">
        <v>37</v>
      </c>
      <c r="D2255" s="27" t="s">
        <v>38</v>
      </c>
      <c r="E2255" s="28">
        <v>3317</v>
      </c>
      <c r="F2255" s="18">
        <v>66.600000000000009</v>
      </c>
      <c r="G2255" s="18">
        <v>65.34</v>
      </c>
      <c r="H2255" s="98">
        <v>0</v>
      </c>
      <c r="I2255" s="18">
        <f t="shared" si="108"/>
        <v>65.34</v>
      </c>
      <c r="J2255" s="18">
        <f t="shared" si="109"/>
        <v>-1.2600000000000051</v>
      </c>
      <c r="K2255" s="96">
        <v>0</v>
      </c>
      <c r="L2255" s="18">
        <f t="shared" si="110"/>
        <v>0</v>
      </c>
    </row>
    <row r="2256" spans="1:13" x14ac:dyDescent="0.2">
      <c r="A2256" s="12" t="s">
        <v>261</v>
      </c>
      <c r="B2256" s="21" t="s">
        <v>262</v>
      </c>
      <c r="C2256" s="26" t="s">
        <v>39</v>
      </c>
      <c r="D2256" s="27" t="s">
        <v>40</v>
      </c>
      <c r="E2256" s="28">
        <v>3319</v>
      </c>
      <c r="F2256" s="18">
        <v>79.850000000000009</v>
      </c>
      <c r="G2256" s="18">
        <v>78.59</v>
      </c>
      <c r="H2256" s="98">
        <v>0</v>
      </c>
      <c r="I2256" s="18">
        <f t="shared" si="108"/>
        <v>78.59</v>
      </c>
      <c r="J2256" s="18">
        <f t="shared" si="109"/>
        <v>-1.2600000000000051</v>
      </c>
      <c r="K2256" s="96">
        <v>1159</v>
      </c>
      <c r="L2256" s="18">
        <f t="shared" si="110"/>
        <v>-1460.3400000000058</v>
      </c>
    </row>
    <row r="2257" spans="1:13" x14ac:dyDescent="0.2">
      <c r="A2257" s="12" t="s">
        <v>261</v>
      </c>
      <c r="B2257" s="21" t="s">
        <v>262</v>
      </c>
      <c r="C2257" s="26" t="s">
        <v>41</v>
      </c>
      <c r="D2257" s="27" t="s">
        <v>42</v>
      </c>
      <c r="E2257" s="28">
        <v>3321</v>
      </c>
      <c r="F2257" s="18">
        <v>88.54</v>
      </c>
      <c r="G2257" s="18">
        <v>87.28</v>
      </c>
      <c r="H2257" s="98">
        <v>0</v>
      </c>
      <c r="I2257" s="18">
        <f t="shared" si="108"/>
        <v>87.28</v>
      </c>
      <c r="J2257" s="18">
        <f t="shared" si="109"/>
        <v>-1.2600000000000051</v>
      </c>
      <c r="K2257" s="96">
        <v>0</v>
      </c>
      <c r="L2257" s="18">
        <f t="shared" si="110"/>
        <v>0</v>
      </c>
    </row>
    <row r="2258" spans="1:13" x14ac:dyDescent="0.2">
      <c r="A2258" s="12" t="s">
        <v>261</v>
      </c>
      <c r="B2258" s="21" t="s">
        <v>262</v>
      </c>
      <c r="C2258" s="26" t="s">
        <v>43</v>
      </c>
      <c r="D2258" s="27" t="s">
        <v>44</v>
      </c>
      <c r="E2258" s="28">
        <v>3323</v>
      </c>
      <c r="F2258" s="18">
        <v>56.69</v>
      </c>
      <c r="G2258" s="18">
        <v>55.43</v>
      </c>
      <c r="H2258" s="98">
        <v>0</v>
      </c>
      <c r="I2258" s="18">
        <f t="shared" si="108"/>
        <v>55.43</v>
      </c>
      <c r="J2258" s="18">
        <f t="shared" si="109"/>
        <v>-1.259999999999998</v>
      </c>
      <c r="K2258" s="96">
        <v>0</v>
      </c>
      <c r="L2258" s="18">
        <f t="shared" si="110"/>
        <v>0</v>
      </c>
    </row>
    <row r="2259" spans="1:13" x14ac:dyDescent="0.2">
      <c r="A2259" s="12" t="s">
        <v>261</v>
      </c>
      <c r="B2259" s="21" t="s">
        <v>262</v>
      </c>
      <c r="C2259" s="26" t="s">
        <v>45</v>
      </c>
      <c r="D2259" s="27" t="s">
        <v>46</v>
      </c>
      <c r="E2259" s="28">
        <v>3325</v>
      </c>
      <c r="F2259" s="18">
        <v>72.040000000000006</v>
      </c>
      <c r="G2259" s="18">
        <v>70.78</v>
      </c>
      <c r="H2259" s="98">
        <v>0</v>
      </c>
      <c r="I2259" s="18">
        <f t="shared" si="108"/>
        <v>70.78</v>
      </c>
      <c r="J2259" s="18">
        <f t="shared" si="109"/>
        <v>-1.2600000000000051</v>
      </c>
      <c r="K2259" s="96">
        <v>14624</v>
      </c>
      <c r="L2259" s="18">
        <f t="shared" si="110"/>
        <v>-18426.240000000074</v>
      </c>
    </row>
    <row r="2260" spans="1:13" x14ac:dyDescent="0.2">
      <c r="A2260" s="12" t="s">
        <v>261</v>
      </c>
      <c r="B2260" s="21" t="s">
        <v>262</v>
      </c>
      <c r="C2260" s="26" t="s">
        <v>47</v>
      </c>
      <c r="D2260" s="27" t="s">
        <v>48</v>
      </c>
      <c r="E2260" s="28">
        <v>3327</v>
      </c>
      <c r="F2260" s="18">
        <v>79.850000000000009</v>
      </c>
      <c r="G2260" s="18">
        <v>78.59</v>
      </c>
      <c r="H2260" s="98">
        <v>0</v>
      </c>
      <c r="I2260" s="18">
        <f t="shared" si="108"/>
        <v>78.59</v>
      </c>
      <c r="J2260" s="18">
        <f t="shared" si="109"/>
        <v>-1.2600000000000051</v>
      </c>
      <c r="K2260" s="96">
        <v>330</v>
      </c>
      <c r="L2260" s="18">
        <f t="shared" si="110"/>
        <v>-415.80000000000166</v>
      </c>
    </row>
    <row r="2261" spans="1:13" x14ac:dyDescent="0.2">
      <c r="A2261" s="12" t="s">
        <v>261</v>
      </c>
      <c r="B2261" s="21" t="s">
        <v>262</v>
      </c>
      <c r="C2261" s="26" t="s">
        <v>49</v>
      </c>
      <c r="D2261" s="27" t="s">
        <v>50</v>
      </c>
      <c r="E2261" s="28">
        <v>3329</v>
      </c>
      <c r="F2261" s="18">
        <v>85.39</v>
      </c>
      <c r="G2261" s="18">
        <v>84.13</v>
      </c>
      <c r="H2261" s="98">
        <v>0</v>
      </c>
      <c r="I2261" s="18">
        <f t="shared" si="108"/>
        <v>84.13</v>
      </c>
      <c r="J2261" s="18">
        <f t="shared" si="109"/>
        <v>-1.2600000000000051</v>
      </c>
      <c r="K2261" s="96">
        <v>0</v>
      </c>
      <c r="L2261" s="18">
        <f t="shared" si="110"/>
        <v>0</v>
      </c>
    </row>
    <row r="2262" spans="1:13" x14ac:dyDescent="0.2">
      <c r="A2262" s="12" t="s">
        <v>261</v>
      </c>
      <c r="B2262" s="21" t="s">
        <v>262</v>
      </c>
      <c r="C2262" s="29" t="s">
        <v>51</v>
      </c>
      <c r="D2262" s="30" t="s">
        <v>52</v>
      </c>
      <c r="E2262" s="28">
        <v>3331</v>
      </c>
      <c r="F2262" s="18">
        <v>94.76</v>
      </c>
      <c r="G2262" s="18">
        <v>93.5</v>
      </c>
      <c r="H2262" s="98">
        <v>0</v>
      </c>
      <c r="I2262" s="18">
        <f t="shared" si="108"/>
        <v>93.5</v>
      </c>
      <c r="J2262" s="18">
        <f t="shared" si="109"/>
        <v>-1.2600000000000051</v>
      </c>
      <c r="K2262" s="96">
        <v>48</v>
      </c>
      <c r="L2262" s="18">
        <f t="shared" si="110"/>
        <v>-60.480000000000246</v>
      </c>
    </row>
    <row r="2263" spans="1:13" x14ac:dyDescent="0.2">
      <c r="A2263" s="12" t="s">
        <v>271</v>
      </c>
      <c r="B2263" s="21" t="s">
        <v>272</v>
      </c>
      <c r="C2263" s="26" t="s">
        <v>21</v>
      </c>
      <c r="D2263" s="27" t="s">
        <v>22</v>
      </c>
      <c r="E2263" s="28">
        <v>3301</v>
      </c>
      <c r="F2263" s="18">
        <v>93.300000000000011</v>
      </c>
      <c r="G2263" s="18">
        <v>92.86</v>
      </c>
      <c r="H2263" s="98">
        <v>8.9644523627725528E-2</v>
      </c>
      <c r="I2263" s="18">
        <f t="shared" ref="I2263:I2326" si="111">+G2263+H2263</f>
        <v>92.949644523627725</v>
      </c>
      <c r="J2263" s="18">
        <f t="shared" ref="J2263:J2326" si="112">+I2263-F2263</f>
        <v>-0.35035547637228603</v>
      </c>
      <c r="K2263" s="96">
        <v>360</v>
      </c>
      <c r="L2263" s="18">
        <f t="shared" ref="L2263:L2326" si="113">+J2263*K2263</f>
        <v>-126.12797149402297</v>
      </c>
      <c r="M2263" s="40">
        <v>-495.05228811404015</v>
      </c>
    </row>
    <row r="2264" spans="1:13" x14ac:dyDescent="0.2">
      <c r="A2264" s="12" t="s">
        <v>271</v>
      </c>
      <c r="B2264" s="21" t="s">
        <v>272</v>
      </c>
      <c r="C2264" s="26" t="s">
        <v>23</v>
      </c>
      <c r="D2264" s="27" t="s">
        <v>24</v>
      </c>
      <c r="E2264" s="28">
        <v>3303</v>
      </c>
      <c r="F2264" s="18">
        <v>101.29</v>
      </c>
      <c r="G2264" s="18">
        <v>100.85</v>
      </c>
      <c r="H2264" s="98">
        <v>8.9644523627725528E-2</v>
      </c>
      <c r="I2264" s="18">
        <f t="shared" si="111"/>
        <v>100.93964452362772</v>
      </c>
      <c r="J2264" s="18">
        <f t="shared" si="112"/>
        <v>-0.35035547637228603</v>
      </c>
      <c r="K2264" s="96">
        <v>0</v>
      </c>
      <c r="L2264" s="18">
        <f t="shared" si="113"/>
        <v>0</v>
      </c>
    </row>
    <row r="2265" spans="1:13" x14ac:dyDescent="0.2">
      <c r="A2265" s="12" t="s">
        <v>271</v>
      </c>
      <c r="B2265" s="21" t="s">
        <v>272</v>
      </c>
      <c r="C2265" s="26" t="s">
        <v>25</v>
      </c>
      <c r="D2265" s="27" t="s">
        <v>26</v>
      </c>
      <c r="E2265" s="28">
        <v>3305</v>
      </c>
      <c r="F2265" s="18">
        <v>91.29</v>
      </c>
      <c r="G2265" s="18">
        <v>90.85</v>
      </c>
      <c r="H2265" s="98">
        <v>8.9644523627725528E-2</v>
      </c>
      <c r="I2265" s="18">
        <f t="shared" si="111"/>
        <v>90.93964452362772</v>
      </c>
      <c r="J2265" s="18">
        <f t="shared" si="112"/>
        <v>-0.35035547637228603</v>
      </c>
      <c r="K2265" s="96">
        <v>0</v>
      </c>
      <c r="L2265" s="18">
        <f t="shared" si="113"/>
        <v>0</v>
      </c>
    </row>
    <row r="2266" spans="1:13" x14ac:dyDescent="0.2">
      <c r="A2266" s="12" t="s">
        <v>271</v>
      </c>
      <c r="B2266" s="21" t="s">
        <v>272</v>
      </c>
      <c r="C2266" s="26" t="s">
        <v>27</v>
      </c>
      <c r="D2266" s="27" t="s">
        <v>28</v>
      </c>
      <c r="E2266" s="28">
        <v>3307</v>
      </c>
      <c r="F2266" s="18">
        <v>99.980000000000018</v>
      </c>
      <c r="G2266" s="18">
        <v>99.54</v>
      </c>
      <c r="H2266" s="98">
        <v>8.9644523627725528E-2</v>
      </c>
      <c r="I2266" s="18">
        <f t="shared" si="111"/>
        <v>99.629644523627732</v>
      </c>
      <c r="J2266" s="18">
        <f t="shared" si="112"/>
        <v>-0.35035547637228603</v>
      </c>
      <c r="K2266" s="96">
        <v>0</v>
      </c>
      <c r="L2266" s="18">
        <f t="shared" si="113"/>
        <v>0</v>
      </c>
    </row>
    <row r="2267" spans="1:13" x14ac:dyDescent="0.2">
      <c r="A2267" s="12" t="s">
        <v>271</v>
      </c>
      <c r="B2267" s="21" t="s">
        <v>272</v>
      </c>
      <c r="C2267" s="26" t="s">
        <v>29</v>
      </c>
      <c r="D2267" s="27" t="s">
        <v>30</v>
      </c>
      <c r="E2267" s="28">
        <v>3309</v>
      </c>
      <c r="F2267" s="18">
        <v>61.97</v>
      </c>
      <c r="G2267" s="18">
        <v>61.53</v>
      </c>
      <c r="H2267" s="98">
        <v>8.9644523627725528E-2</v>
      </c>
      <c r="I2267" s="18">
        <f t="shared" si="111"/>
        <v>61.619644523627727</v>
      </c>
      <c r="J2267" s="18">
        <f t="shared" si="112"/>
        <v>-0.35035547637227182</v>
      </c>
      <c r="K2267" s="96">
        <v>0</v>
      </c>
      <c r="L2267" s="18">
        <f t="shared" si="113"/>
        <v>0</v>
      </c>
    </row>
    <row r="2268" spans="1:13" x14ac:dyDescent="0.2">
      <c r="A2268" s="12" t="s">
        <v>271</v>
      </c>
      <c r="B2268" s="21" t="s">
        <v>272</v>
      </c>
      <c r="C2268" s="26" t="s">
        <v>31</v>
      </c>
      <c r="D2268" s="27" t="s">
        <v>32</v>
      </c>
      <c r="E2268" s="28">
        <v>3311</v>
      </c>
      <c r="F2268" s="18">
        <v>79.170000000000016</v>
      </c>
      <c r="G2268" s="18">
        <v>78.73</v>
      </c>
      <c r="H2268" s="98">
        <v>8.9644523627725528E-2</v>
      </c>
      <c r="I2268" s="18">
        <f t="shared" si="111"/>
        <v>78.81964452362773</v>
      </c>
      <c r="J2268" s="18">
        <f t="shared" si="112"/>
        <v>-0.35035547637228603</v>
      </c>
      <c r="K2268" s="96">
        <v>0</v>
      </c>
      <c r="L2268" s="18">
        <f t="shared" si="113"/>
        <v>0</v>
      </c>
    </row>
    <row r="2269" spans="1:13" x14ac:dyDescent="0.2">
      <c r="A2269" s="12" t="s">
        <v>271</v>
      </c>
      <c r="B2269" s="21" t="s">
        <v>272</v>
      </c>
      <c r="C2269" s="26" t="s">
        <v>33</v>
      </c>
      <c r="D2269" s="27" t="s">
        <v>34</v>
      </c>
      <c r="E2269" s="28">
        <v>3313</v>
      </c>
      <c r="F2269" s="18">
        <v>84.15</v>
      </c>
      <c r="G2269" s="18">
        <v>83.71</v>
      </c>
      <c r="H2269" s="98">
        <v>8.9644523627725528E-2</v>
      </c>
      <c r="I2269" s="18">
        <f t="shared" si="111"/>
        <v>83.79964452362772</v>
      </c>
      <c r="J2269" s="18">
        <f t="shared" si="112"/>
        <v>-0.35035547637228603</v>
      </c>
      <c r="K2269" s="96">
        <v>0</v>
      </c>
      <c r="L2269" s="18">
        <f t="shared" si="113"/>
        <v>0</v>
      </c>
    </row>
    <row r="2270" spans="1:13" x14ac:dyDescent="0.2">
      <c r="A2270" s="12" t="s">
        <v>271</v>
      </c>
      <c r="B2270" s="21" t="s">
        <v>272</v>
      </c>
      <c r="C2270" s="26" t="s">
        <v>35</v>
      </c>
      <c r="D2270" s="27" t="s">
        <v>36</v>
      </c>
      <c r="E2270" s="28">
        <v>3315</v>
      </c>
      <c r="F2270" s="18">
        <v>95.88000000000001</v>
      </c>
      <c r="G2270" s="18">
        <v>95.44</v>
      </c>
      <c r="H2270" s="98">
        <v>8.9644523627725528E-2</v>
      </c>
      <c r="I2270" s="18">
        <f t="shared" si="111"/>
        <v>95.529644523627724</v>
      </c>
      <c r="J2270" s="18">
        <f t="shared" si="112"/>
        <v>-0.35035547637228603</v>
      </c>
      <c r="K2270" s="96">
        <v>0</v>
      </c>
      <c r="L2270" s="18">
        <f t="shared" si="113"/>
        <v>0</v>
      </c>
    </row>
    <row r="2271" spans="1:13" x14ac:dyDescent="0.2">
      <c r="A2271" s="12" t="s">
        <v>271</v>
      </c>
      <c r="B2271" s="21" t="s">
        <v>272</v>
      </c>
      <c r="C2271" s="26" t="s">
        <v>37</v>
      </c>
      <c r="D2271" s="27" t="s">
        <v>38</v>
      </c>
      <c r="E2271" s="28">
        <v>3317</v>
      </c>
      <c r="F2271" s="18">
        <v>61.48</v>
      </c>
      <c r="G2271" s="18">
        <v>61.04</v>
      </c>
      <c r="H2271" s="98">
        <v>8.9644523627725528E-2</v>
      </c>
      <c r="I2271" s="18">
        <f t="shared" si="111"/>
        <v>61.129644523627725</v>
      </c>
      <c r="J2271" s="18">
        <f t="shared" si="112"/>
        <v>-0.35035547637227182</v>
      </c>
      <c r="K2271" s="96">
        <v>0</v>
      </c>
      <c r="L2271" s="18">
        <f t="shared" si="113"/>
        <v>0</v>
      </c>
    </row>
    <row r="2272" spans="1:13" x14ac:dyDescent="0.2">
      <c r="A2272" s="12" t="s">
        <v>271</v>
      </c>
      <c r="B2272" s="21" t="s">
        <v>272</v>
      </c>
      <c r="C2272" s="26" t="s">
        <v>39</v>
      </c>
      <c r="D2272" s="27" t="s">
        <v>40</v>
      </c>
      <c r="E2272" s="28">
        <v>3319</v>
      </c>
      <c r="F2272" s="18">
        <v>73.610000000000014</v>
      </c>
      <c r="G2272" s="18">
        <v>73.17</v>
      </c>
      <c r="H2272" s="98">
        <v>8.9644523627725528E-2</v>
      </c>
      <c r="I2272" s="18">
        <f t="shared" si="111"/>
        <v>73.259644523627728</v>
      </c>
      <c r="J2272" s="18">
        <f t="shared" si="112"/>
        <v>-0.35035547637228603</v>
      </c>
      <c r="K2272" s="96">
        <v>345</v>
      </c>
      <c r="L2272" s="18">
        <f t="shared" si="113"/>
        <v>-120.87263934843868</v>
      </c>
    </row>
    <row r="2273" spans="1:13" x14ac:dyDescent="0.2">
      <c r="A2273" s="12" t="s">
        <v>271</v>
      </c>
      <c r="B2273" s="21" t="s">
        <v>272</v>
      </c>
      <c r="C2273" s="26" t="s">
        <v>41</v>
      </c>
      <c r="D2273" s="27" t="s">
        <v>42</v>
      </c>
      <c r="E2273" s="28">
        <v>3321</v>
      </c>
      <c r="F2273" s="18">
        <v>81.620000000000019</v>
      </c>
      <c r="G2273" s="18">
        <v>81.180000000000007</v>
      </c>
      <c r="H2273" s="98">
        <v>8.9644523627725528E-2</v>
      </c>
      <c r="I2273" s="18">
        <f t="shared" si="111"/>
        <v>81.269644523627733</v>
      </c>
      <c r="J2273" s="18">
        <f t="shared" si="112"/>
        <v>-0.35035547637228603</v>
      </c>
      <c r="K2273" s="96">
        <v>0</v>
      </c>
      <c r="L2273" s="18">
        <f t="shared" si="113"/>
        <v>0</v>
      </c>
    </row>
    <row r="2274" spans="1:13" x14ac:dyDescent="0.2">
      <c r="A2274" s="12" t="s">
        <v>271</v>
      </c>
      <c r="B2274" s="21" t="s">
        <v>272</v>
      </c>
      <c r="C2274" s="26" t="s">
        <v>43</v>
      </c>
      <c r="D2274" s="27" t="s">
        <v>44</v>
      </c>
      <c r="E2274" s="28">
        <v>3323</v>
      </c>
      <c r="F2274" s="18">
        <v>52.629999999999995</v>
      </c>
      <c r="G2274" s="18">
        <v>52.19</v>
      </c>
      <c r="H2274" s="98">
        <v>8.9644523627725528E-2</v>
      </c>
      <c r="I2274" s="18">
        <f t="shared" si="111"/>
        <v>52.279644523627724</v>
      </c>
      <c r="J2274" s="18">
        <f t="shared" si="112"/>
        <v>-0.35035547637227182</v>
      </c>
      <c r="K2274" s="96">
        <v>0</v>
      </c>
      <c r="L2274" s="18">
        <f t="shared" si="113"/>
        <v>0</v>
      </c>
    </row>
    <row r="2275" spans="1:13" x14ac:dyDescent="0.2">
      <c r="A2275" s="12" t="s">
        <v>271</v>
      </c>
      <c r="B2275" s="21" t="s">
        <v>272</v>
      </c>
      <c r="C2275" s="26" t="s">
        <v>45</v>
      </c>
      <c r="D2275" s="27" t="s">
        <v>46</v>
      </c>
      <c r="E2275" s="28">
        <v>3325</v>
      </c>
      <c r="F2275" s="18">
        <v>66.500000000000014</v>
      </c>
      <c r="G2275" s="18">
        <v>66.06</v>
      </c>
      <c r="H2275" s="98">
        <v>8.9644523627725528E-2</v>
      </c>
      <c r="I2275" s="18">
        <f t="shared" si="111"/>
        <v>66.149644523627728</v>
      </c>
      <c r="J2275" s="18">
        <f t="shared" si="112"/>
        <v>-0.35035547637228603</v>
      </c>
      <c r="K2275" s="96">
        <v>708</v>
      </c>
      <c r="L2275" s="18">
        <f t="shared" si="113"/>
        <v>-248.05167727157851</v>
      </c>
    </row>
    <row r="2276" spans="1:13" x14ac:dyDescent="0.2">
      <c r="A2276" s="12" t="s">
        <v>271</v>
      </c>
      <c r="B2276" s="21" t="s">
        <v>272</v>
      </c>
      <c r="C2276" s="26" t="s">
        <v>47</v>
      </c>
      <c r="D2276" s="27" t="s">
        <v>48</v>
      </c>
      <c r="E2276" s="28">
        <v>3327</v>
      </c>
      <c r="F2276" s="18">
        <v>73.610000000000014</v>
      </c>
      <c r="G2276" s="18">
        <v>73.17</v>
      </c>
      <c r="H2276" s="98">
        <v>8.9644523627725528E-2</v>
      </c>
      <c r="I2276" s="18">
        <f t="shared" si="111"/>
        <v>73.259644523627728</v>
      </c>
      <c r="J2276" s="18">
        <f t="shared" si="112"/>
        <v>-0.35035547637228603</v>
      </c>
      <c r="K2276" s="96">
        <v>0</v>
      </c>
      <c r="L2276" s="18">
        <f t="shared" si="113"/>
        <v>0</v>
      </c>
    </row>
    <row r="2277" spans="1:13" x14ac:dyDescent="0.2">
      <c r="A2277" s="12" t="s">
        <v>271</v>
      </c>
      <c r="B2277" s="21" t="s">
        <v>272</v>
      </c>
      <c r="C2277" s="26" t="s">
        <v>49</v>
      </c>
      <c r="D2277" s="27" t="s">
        <v>50</v>
      </c>
      <c r="E2277" s="28">
        <v>3329</v>
      </c>
      <c r="F2277" s="18">
        <v>78.690000000000012</v>
      </c>
      <c r="G2277" s="18">
        <v>78.25</v>
      </c>
      <c r="H2277" s="98">
        <v>8.9644523627725528E-2</v>
      </c>
      <c r="I2277" s="18">
        <f t="shared" si="111"/>
        <v>78.339644523627726</v>
      </c>
      <c r="J2277" s="18">
        <f t="shared" si="112"/>
        <v>-0.35035547637228603</v>
      </c>
      <c r="K2277" s="96">
        <v>0</v>
      </c>
      <c r="L2277" s="18">
        <f t="shared" si="113"/>
        <v>0</v>
      </c>
    </row>
    <row r="2278" spans="1:13" x14ac:dyDescent="0.2">
      <c r="A2278" s="12" t="s">
        <v>271</v>
      </c>
      <c r="B2278" s="21" t="s">
        <v>272</v>
      </c>
      <c r="C2278" s="29" t="s">
        <v>51</v>
      </c>
      <c r="D2278" s="30" t="s">
        <v>52</v>
      </c>
      <c r="E2278" s="28">
        <v>3331</v>
      </c>
      <c r="F2278" s="18">
        <v>87.4</v>
      </c>
      <c r="G2278" s="18">
        <v>86.96</v>
      </c>
      <c r="H2278" s="98">
        <v>8.9644523627725528E-2</v>
      </c>
      <c r="I2278" s="18">
        <f t="shared" si="111"/>
        <v>87.04964452362772</v>
      </c>
      <c r="J2278" s="18">
        <f t="shared" si="112"/>
        <v>-0.35035547637228603</v>
      </c>
      <c r="K2278" s="96">
        <v>0</v>
      </c>
      <c r="L2278" s="18">
        <f t="shared" si="113"/>
        <v>0</v>
      </c>
    </row>
    <row r="2279" spans="1:13" x14ac:dyDescent="0.2">
      <c r="A2279" s="20" t="s">
        <v>108</v>
      </c>
      <c r="B2279" s="21" t="s">
        <v>109</v>
      </c>
      <c r="C2279" s="26" t="s">
        <v>21</v>
      </c>
      <c r="D2279" s="27" t="s">
        <v>22</v>
      </c>
      <c r="E2279" s="28">
        <v>3301</v>
      </c>
      <c r="F2279" s="18">
        <v>117.14</v>
      </c>
      <c r="G2279" s="18">
        <v>116.1546132793008</v>
      </c>
      <c r="H2279" s="98">
        <v>3.2997864265630041E-2</v>
      </c>
      <c r="I2279" s="18">
        <f t="shared" si="111"/>
        <v>116.18761114356643</v>
      </c>
      <c r="J2279" s="18">
        <f t="shared" si="112"/>
        <v>-0.95238885643357207</v>
      </c>
      <c r="K2279" s="96">
        <v>3247</v>
      </c>
      <c r="L2279" s="18">
        <f t="shared" si="113"/>
        <v>-3092.4066168398085</v>
      </c>
      <c r="M2279" s="40">
        <v>-59777.638962909572</v>
      </c>
    </row>
    <row r="2280" spans="1:13" x14ac:dyDescent="0.2">
      <c r="A2280" s="20" t="s">
        <v>108</v>
      </c>
      <c r="B2280" s="21" t="s">
        <v>109</v>
      </c>
      <c r="C2280" s="26" t="s">
        <v>23</v>
      </c>
      <c r="D2280" s="27" t="s">
        <v>24</v>
      </c>
      <c r="E2280" s="28">
        <v>3303</v>
      </c>
      <c r="F2280" s="18">
        <v>127.51</v>
      </c>
      <c r="G2280" s="18">
        <v>126.52461327930081</v>
      </c>
      <c r="H2280" s="98">
        <v>3.2997864265630041E-2</v>
      </c>
      <c r="I2280" s="18">
        <f t="shared" si="111"/>
        <v>126.55761114356643</v>
      </c>
      <c r="J2280" s="18">
        <f t="shared" si="112"/>
        <v>-0.95238885643357207</v>
      </c>
      <c r="K2280" s="96">
        <v>337</v>
      </c>
      <c r="L2280" s="18">
        <f t="shared" si="113"/>
        <v>-320.95504461811379</v>
      </c>
    </row>
    <row r="2281" spans="1:13" x14ac:dyDescent="0.2">
      <c r="A2281" s="20" t="s">
        <v>108</v>
      </c>
      <c r="B2281" s="21" t="s">
        <v>109</v>
      </c>
      <c r="C2281" s="26" t="s">
        <v>25</v>
      </c>
      <c r="D2281" s="27" t="s">
        <v>26</v>
      </c>
      <c r="E2281" s="28">
        <v>3305</v>
      </c>
      <c r="F2281" s="18">
        <v>114.51</v>
      </c>
      <c r="G2281" s="18">
        <v>113.52461327930081</v>
      </c>
      <c r="H2281" s="98">
        <v>3.2997864265630041E-2</v>
      </c>
      <c r="I2281" s="18">
        <f t="shared" si="111"/>
        <v>113.55761114356643</v>
      </c>
      <c r="J2281" s="18">
        <f t="shared" si="112"/>
        <v>-0.95238885643357207</v>
      </c>
      <c r="K2281" s="96">
        <v>0</v>
      </c>
      <c r="L2281" s="18">
        <f t="shared" si="113"/>
        <v>0</v>
      </c>
    </row>
    <row r="2282" spans="1:13" x14ac:dyDescent="0.2">
      <c r="A2282" s="20" t="s">
        <v>108</v>
      </c>
      <c r="B2282" s="21" t="s">
        <v>109</v>
      </c>
      <c r="C2282" s="26" t="s">
        <v>27</v>
      </c>
      <c r="D2282" s="27" t="s">
        <v>28</v>
      </c>
      <c r="E2282" s="28">
        <v>3307</v>
      </c>
      <c r="F2282" s="18">
        <v>125.52</v>
      </c>
      <c r="G2282" s="18">
        <v>124.5346132793008</v>
      </c>
      <c r="H2282" s="98">
        <v>3.2997864265630041E-2</v>
      </c>
      <c r="I2282" s="18">
        <f t="shared" si="111"/>
        <v>124.56761114356642</v>
      </c>
      <c r="J2282" s="18">
        <f t="shared" si="112"/>
        <v>-0.95238885643357207</v>
      </c>
      <c r="K2282" s="96">
        <v>0</v>
      </c>
      <c r="L2282" s="18">
        <f t="shared" si="113"/>
        <v>0</v>
      </c>
    </row>
    <row r="2283" spans="1:13" x14ac:dyDescent="0.2">
      <c r="A2283" s="20" t="s">
        <v>108</v>
      </c>
      <c r="B2283" s="21" t="s">
        <v>109</v>
      </c>
      <c r="C2283" s="26" t="s">
        <v>29</v>
      </c>
      <c r="D2283" s="27" t="s">
        <v>30</v>
      </c>
      <c r="E2283" s="28">
        <v>3309</v>
      </c>
      <c r="F2283" s="18">
        <v>76.55</v>
      </c>
      <c r="G2283" s="18">
        <v>75.564613279300801</v>
      </c>
      <c r="H2283" s="98">
        <v>3.2997864265630041E-2</v>
      </c>
      <c r="I2283" s="18">
        <f t="shared" si="111"/>
        <v>75.597611143566425</v>
      </c>
      <c r="J2283" s="18">
        <f t="shared" si="112"/>
        <v>-0.95238885643357207</v>
      </c>
      <c r="K2283" s="96">
        <v>4359</v>
      </c>
      <c r="L2283" s="18">
        <f t="shared" si="113"/>
        <v>-4151.4630251939407</v>
      </c>
    </row>
    <row r="2284" spans="1:13" x14ac:dyDescent="0.2">
      <c r="A2284" s="20" t="s">
        <v>108</v>
      </c>
      <c r="B2284" s="21" t="s">
        <v>109</v>
      </c>
      <c r="C2284" s="26" t="s">
        <v>31</v>
      </c>
      <c r="D2284" s="27" t="s">
        <v>32</v>
      </c>
      <c r="E2284" s="28">
        <v>3311</v>
      </c>
      <c r="F2284" s="18">
        <v>98.93</v>
      </c>
      <c r="G2284" s="18">
        <v>97.94461327930081</v>
      </c>
      <c r="H2284" s="98">
        <v>3.2997864265630041E-2</v>
      </c>
      <c r="I2284" s="18">
        <f t="shared" si="111"/>
        <v>97.977611143566435</v>
      </c>
      <c r="J2284" s="18">
        <f t="shared" si="112"/>
        <v>-0.95238885643357207</v>
      </c>
      <c r="K2284" s="96">
        <v>202</v>
      </c>
      <c r="L2284" s="18">
        <f t="shared" si="113"/>
        <v>-192.38254899958156</v>
      </c>
    </row>
    <row r="2285" spans="1:13" x14ac:dyDescent="0.2">
      <c r="A2285" s="20" t="s">
        <v>108</v>
      </c>
      <c r="B2285" s="21" t="s">
        <v>109</v>
      </c>
      <c r="C2285" s="26" t="s">
        <v>33</v>
      </c>
      <c r="D2285" s="27" t="s">
        <v>34</v>
      </c>
      <c r="E2285" s="28">
        <v>3313</v>
      </c>
      <c r="F2285" s="18">
        <v>105.39</v>
      </c>
      <c r="G2285" s="18">
        <v>104.4046132793008</v>
      </c>
      <c r="H2285" s="98">
        <v>3.2997864265630041E-2</v>
      </c>
      <c r="I2285" s="18">
        <f t="shared" si="111"/>
        <v>104.43761114356643</v>
      </c>
      <c r="J2285" s="18">
        <f t="shared" si="112"/>
        <v>-0.95238885643357207</v>
      </c>
      <c r="K2285" s="96">
        <v>435</v>
      </c>
      <c r="L2285" s="18">
        <f t="shared" si="113"/>
        <v>-414.28915254860385</v>
      </c>
    </row>
    <row r="2286" spans="1:13" x14ac:dyDescent="0.2">
      <c r="A2286" s="20" t="s">
        <v>108</v>
      </c>
      <c r="B2286" s="21" t="s">
        <v>109</v>
      </c>
      <c r="C2286" s="26" t="s">
        <v>35</v>
      </c>
      <c r="D2286" s="27" t="s">
        <v>36</v>
      </c>
      <c r="E2286" s="28">
        <v>3315</v>
      </c>
      <c r="F2286" s="18">
        <v>120.51</v>
      </c>
      <c r="G2286" s="18">
        <v>119.52461327930081</v>
      </c>
      <c r="H2286" s="98">
        <v>3.2997864265630041E-2</v>
      </c>
      <c r="I2286" s="18">
        <f t="shared" si="111"/>
        <v>119.55761114356643</v>
      </c>
      <c r="J2286" s="18">
        <f t="shared" si="112"/>
        <v>-0.95238885643357207</v>
      </c>
      <c r="K2286" s="96">
        <v>157</v>
      </c>
      <c r="L2286" s="18">
        <f t="shared" si="113"/>
        <v>-149.52505046007082</v>
      </c>
    </row>
    <row r="2287" spans="1:13" x14ac:dyDescent="0.2">
      <c r="A2287" s="20" t="s">
        <v>108</v>
      </c>
      <c r="B2287" s="21" t="s">
        <v>109</v>
      </c>
      <c r="C2287" s="26" t="s">
        <v>37</v>
      </c>
      <c r="D2287" s="27" t="s">
        <v>38</v>
      </c>
      <c r="E2287" s="28">
        <v>3317</v>
      </c>
      <c r="F2287" s="18">
        <v>75.959999999999994</v>
      </c>
      <c r="G2287" s="18">
        <v>74.974613279300797</v>
      </c>
      <c r="H2287" s="98">
        <v>3.2997864265630041E-2</v>
      </c>
      <c r="I2287" s="18">
        <f t="shared" si="111"/>
        <v>75.007611143566422</v>
      </c>
      <c r="J2287" s="18">
        <f t="shared" si="112"/>
        <v>-0.95238885643357207</v>
      </c>
      <c r="K2287" s="96">
        <v>0</v>
      </c>
      <c r="L2287" s="18">
        <f t="shared" si="113"/>
        <v>0</v>
      </c>
    </row>
    <row r="2288" spans="1:13" x14ac:dyDescent="0.2">
      <c r="A2288" s="20" t="s">
        <v>108</v>
      </c>
      <c r="B2288" s="21" t="s">
        <v>109</v>
      </c>
      <c r="C2288" s="26" t="s">
        <v>39</v>
      </c>
      <c r="D2288" s="27" t="s">
        <v>40</v>
      </c>
      <c r="E2288" s="28">
        <v>3319</v>
      </c>
      <c r="F2288" s="18">
        <v>91.77</v>
      </c>
      <c r="G2288" s="18">
        <v>90.7846132793008</v>
      </c>
      <c r="H2288" s="98">
        <v>3.2997864265630041E-2</v>
      </c>
      <c r="I2288" s="18">
        <f t="shared" si="111"/>
        <v>90.817611143566424</v>
      </c>
      <c r="J2288" s="18">
        <f t="shared" si="112"/>
        <v>-0.95238885643357207</v>
      </c>
      <c r="K2288" s="96">
        <v>681</v>
      </c>
      <c r="L2288" s="18">
        <f t="shared" si="113"/>
        <v>-648.57681123126258</v>
      </c>
    </row>
    <row r="2289" spans="1:13" x14ac:dyDescent="0.2">
      <c r="A2289" s="20" t="s">
        <v>108</v>
      </c>
      <c r="B2289" s="21" t="s">
        <v>109</v>
      </c>
      <c r="C2289" s="26" t="s">
        <v>41</v>
      </c>
      <c r="D2289" s="27" t="s">
        <v>42</v>
      </c>
      <c r="E2289" s="28">
        <v>3321</v>
      </c>
      <c r="F2289" s="18">
        <v>102.15</v>
      </c>
      <c r="G2289" s="18">
        <v>101.16461327930081</v>
      </c>
      <c r="H2289" s="98">
        <v>3.2997864265630041E-2</v>
      </c>
      <c r="I2289" s="18">
        <f t="shared" si="111"/>
        <v>101.19761114356643</v>
      </c>
      <c r="J2289" s="18">
        <f t="shared" si="112"/>
        <v>-0.95238885643357207</v>
      </c>
      <c r="K2289" s="96">
        <v>9</v>
      </c>
      <c r="L2289" s="18">
        <f t="shared" si="113"/>
        <v>-8.5714997079021487</v>
      </c>
    </row>
    <row r="2290" spans="1:13" x14ac:dyDescent="0.2">
      <c r="A2290" s="20" t="s">
        <v>108</v>
      </c>
      <c r="B2290" s="21" t="s">
        <v>109</v>
      </c>
      <c r="C2290" s="26" t="s">
        <v>43</v>
      </c>
      <c r="D2290" s="27" t="s">
        <v>44</v>
      </c>
      <c r="E2290" s="28">
        <v>3323</v>
      </c>
      <c r="F2290" s="18">
        <v>64.48</v>
      </c>
      <c r="G2290" s="18">
        <v>63.4946132793008</v>
      </c>
      <c r="H2290" s="98">
        <v>3.2997864265630041E-2</v>
      </c>
      <c r="I2290" s="18">
        <f t="shared" si="111"/>
        <v>63.527611143566432</v>
      </c>
      <c r="J2290" s="18">
        <f t="shared" si="112"/>
        <v>-0.95238885643357207</v>
      </c>
      <c r="K2290" s="96">
        <v>0</v>
      </c>
      <c r="L2290" s="18">
        <f t="shared" si="113"/>
        <v>0</v>
      </c>
    </row>
    <row r="2291" spans="1:13" x14ac:dyDescent="0.2">
      <c r="A2291" s="20" t="s">
        <v>108</v>
      </c>
      <c r="B2291" s="21" t="s">
        <v>109</v>
      </c>
      <c r="C2291" s="26" t="s">
        <v>45</v>
      </c>
      <c r="D2291" s="27" t="s">
        <v>46</v>
      </c>
      <c r="E2291" s="28">
        <v>3325</v>
      </c>
      <c r="F2291" s="18">
        <v>82.5</v>
      </c>
      <c r="G2291" s="18">
        <v>81.514613279300804</v>
      </c>
      <c r="H2291" s="98">
        <v>3.2997864265630041E-2</v>
      </c>
      <c r="I2291" s="18">
        <f t="shared" si="111"/>
        <v>81.547611143566428</v>
      </c>
      <c r="J2291" s="18">
        <f t="shared" si="112"/>
        <v>-0.95238885643357207</v>
      </c>
      <c r="K2291" s="96">
        <v>50594</v>
      </c>
      <c r="L2291" s="18">
        <f t="shared" si="113"/>
        <v>-48185.161802400144</v>
      </c>
    </row>
    <row r="2292" spans="1:13" x14ac:dyDescent="0.2">
      <c r="A2292" s="20" t="s">
        <v>108</v>
      </c>
      <c r="B2292" s="21" t="s">
        <v>109</v>
      </c>
      <c r="C2292" s="26" t="s">
        <v>47</v>
      </c>
      <c r="D2292" s="27" t="s">
        <v>48</v>
      </c>
      <c r="E2292" s="28">
        <v>3327</v>
      </c>
      <c r="F2292" s="18">
        <v>91.77</v>
      </c>
      <c r="G2292" s="18">
        <v>90.7846132793008</v>
      </c>
      <c r="H2292" s="98">
        <v>3.2997864265630041E-2</v>
      </c>
      <c r="I2292" s="18">
        <f t="shared" si="111"/>
        <v>90.817611143566424</v>
      </c>
      <c r="J2292" s="18">
        <f t="shared" si="112"/>
        <v>-0.95238885643357207</v>
      </c>
      <c r="K2292" s="96">
        <v>2136</v>
      </c>
      <c r="L2292" s="18">
        <f t="shared" si="113"/>
        <v>-2034.3025973421099</v>
      </c>
    </row>
    <row r="2293" spans="1:13" x14ac:dyDescent="0.2">
      <c r="A2293" s="20" t="s">
        <v>108</v>
      </c>
      <c r="B2293" s="21" t="s">
        <v>109</v>
      </c>
      <c r="C2293" s="26" t="s">
        <v>49</v>
      </c>
      <c r="D2293" s="27" t="s">
        <v>50</v>
      </c>
      <c r="E2293" s="28">
        <v>3329</v>
      </c>
      <c r="F2293" s="18">
        <v>98.35</v>
      </c>
      <c r="G2293" s="18">
        <v>97.364613279300798</v>
      </c>
      <c r="H2293" s="98">
        <v>3.2997864265630041E-2</v>
      </c>
      <c r="I2293" s="18">
        <f t="shared" si="111"/>
        <v>97.397611143566422</v>
      </c>
      <c r="J2293" s="18">
        <f t="shared" si="112"/>
        <v>-0.95238885643357207</v>
      </c>
      <c r="K2293" s="96">
        <v>362</v>
      </c>
      <c r="L2293" s="18">
        <f t="shared" si="113"/>
        <v>-344.76476602895309</v>
      </c>
    </row>
    <row r="2294" spans="1:13" x14ac:dyDescent="0.2">
      <c r="A2294" s="20" t="s">
        <v>108</v>
      </c>
      <c r="B2294" s="21" t="s">
        <v>109</v>
      </c>
      <c r="C2294" s="29" t="s">
        <v>51</v>
      </c>
      <c r="D2294" s="30" t="s">
        <v>52</v>
      </c>
      <c r="E2294" s="28">
        <v>3331</v>
      </c>
      <c r="F2294" s="18">
        <v>109.66</v>
      </c>
      <c r="G2294" s="18">
        <v>108.6746132793008</v>
      </c>
      <c r="H2294" s="98">
        <v>3.2997864265630041E-2</v>
      </c>
      <c r="I2294" s="18">
        <f t="shared" si="111"/>
        <v>108.70761114356642</v>
      </c>
      <c r="J2294" s="18">
        <f t="shared" si="112"/>
        <v>-0.95238885643357207</v>
      </c>
      <c r="K2294" s="96">
        <v>247</v>
      </c>
      <c r="L2294" s="18">
        <f t="shared" si="113"/>
        <v>-235.2400475390923</v>
      </c>
    </row>
    <row r="2295" spans="1:13" x14ac:dyDescent="0.2">
      <c r="A2295" s="21" t="s">
        <v>135</v>
      </c>
      <c r="B2295" s="21" t="s">
        <v>136</v>
      </c>
      <c r="C2295" s="26" t="s">
        <v>21</v>
      </c>
      <c r="D2295" s="27" t="s">
        <v>22</v>
      </c>
      <c r="E2295" s="28">
        <v>3301</v>
      </c>
      <c r="F2295" s="18">
        <v>91.98</v>
      </c>
      <c r="G2295" s="18">
        <v>91.45</v>
      </c>
      <c r="H2295" s="98">
        <v>0</v>
      </c>
      <c r="I2295" s="18">
        <f t="shared" si="111"/>
        <v>91.45</v>
      </c>
      <c r="J2295" s="18">
        <f t="shared" si="112"/>
        <v>-0.53000000000000114</v>
      </c>
      <c r="K2295" s="96">
        <v>105</v>
      </c>
      <c r="L2295" s="18">
        <f t="shared" si="113"/>
        <v>-55.650000000000119</v>
      </c>
      <c r="M2295" s="40">
        <v>-4670.3600000000106</v>
      </c>
    </row>
    <row r="2296" spans="1:13" x14ac:dyDescent="0.2">
      <c r="A2296" s="21" t="s">
        <v>135</v>
      </c>
      <c r="B2296" s="21" t="s">
        <v>136</v>
      </c>
      <c r="C2296" s="26" t="s">
        <v>23</v>
      </c>
      <c r="D2296" s="27" t="s">
        <v>24</v>
      </c>
      <c r="E2296" s="28">
        <v>3303</v>
      </c>
      <c r="F2296" s="18">
        <v>99.79</v>
      </c>
      <c r="G2296" s="18">
        <v>99.26</v>
      </c>
      <c r="H2296" s="98">
        <v>0</v>
      </c>
      <c r="I2296" s="18">
        <f t="shared" si="111"/>
        <v>99.26</v>
      </c>
      <c r="J2296" s="18">
        <f t="shared" si="112"/>
        <v>-0.53000000000000114</v>
      </c>
      <c r="K2296" s="96">
        <v>0</v>
      </c>
      <c r="L2296" s="18">
        <f t="shared" si="113"/>
        <v>0</v>
      </c>
    </row>
    <row r="2297" spans="1:13" x14ac:dyDescent="0.2">
      <c r="A2297" s="21" t="s">
        <v>135</v>
      </c>
      <c r="B2297" s="21" t="s">
        <v>136</v>
      </c>
      <c r="C2297" s="26" t="s">
        <v>25</v>
      </c>
      <c r="D2297" s="27" t="s">
        <v>26</v>
      </c>
      <c r="E2297" s="28">
        <v>3305</v>
      </c>
      <c r="F2297" s="18">
        <v>89.88</v>
      </c>
      <c r="G2297" s="18">
        <v>89.35</v>
      </c>
      <c r="H2297" s="98">
        <v>0</v>
      </c>
      <c r="I2297" s="18">
        <f t="shared" si="111"/>
        <v>89.35</v>
      </c>
      <c r="J2297" s="18">
        <f t="shared" si="112"/>
        <v>-0.53000000000000114</v>
      </c>
      <c r="K2297" s="96">
        <v>0</v>
      </c>
      <c r="L2297" s="18">
        <f t="shared" si="113"/>
        <v>0</v>
      </c>
    </row>
    <row r="2298" spans="1:13" x14ac:dyDescent="0.2">
      <c r="A2298" s="21" t="s">
        <v>135</v>
      </c>
      <c r="B2298" s="21" t="s">
        <v>136</v>
      </c>
      <c r="C2298" s="26" t="s">
        <v>27</v>
      </c>
      <c r="D2298" s="27" t="s">
        <v>28</v>
      </c>
      <c r="E2298" s="28">
        <v>3307</v>
      </c>
      <c r="F2298" s="18">
        <v>98.48</v>
      </c>
      <c r="G2298" s="18">
        <v>97.95</v>
      </c>
      <c r="H2298" s="98">
        <v>0</v>
      </c>
      <c r="I2298" s="18">
        <f t="shared" si="111"/>
        <v>97.95</v>
      </c>
      <c r="J2298" s="18">
        <f t="shared" si="112"/>
        <v>-0.53000000000000114</v>
      </c>
      <c r="K2298" s="96">
        <v>0</v>
      </c>
      <c r="L2298" s="18">
        <f t="shared" si="113"/>
        <v>0</v>
      </c>
    </row>
    <row r="2299" spans="1:13" x14ac:dyDescent="0.2">
      <c r="A2299" s="21" t="s">
        <v>135</v>
      </c>
      <c r="B2299" s="21" t="s">
        <v>136</v>
      </c>
      <c r="C2299" s="26" t="s">
        <v>29</v>
      </c>
      <c r="D2299" s="27" t="s">
        <v>30</v>
      </c>
      <c r="E2299" s="28">
        <v>3309</v>
      </c>
      <c r="F2299" s="18">
        <v>60.96</v>
      </c>
      <c r="G2299" s="18">
        <v>60.43</v>
      </c>
      <c r="H2299" s="98">
        <v>0</v>
      </c>
      <c r="I2299" s="18">
        <f t="shared" si="111"/>
        <v>60.43</v>
      </c>
      <c r="J2299" s="18">
        <f t="shared" si="112"/>
        <v>-0.53000000000000114</v>
      </c>
      <c r="K2299" s="96">
        <v>474</v>
      </c>
      <c r="L2299" s="18">
        <f t="shared" si="113"/>
        <v>-251.22000000000054</v>
      </c>
    </row>
    <row r="2300" spans="1:13" x14ac:dyDescent="0.2">
      <c r="A2300" s="21" t="s">
        <v>135</v>
      </c>
      <c r="B2300" s="21" t="s">
        <v>136</v>
      </c>
      <c r="C2300" s="26" t="s">
        <v>31</v>
      </c>
      <c r="D2300" s="27" t="s">
        <v>32</v>
      </c>
      <c r="E2300" s="28">
        <v>3311</v>
      </c>
      <c r="F2300" s="18">
        <v>77.930000000000007</v>
      </c>
      <c r="G2300" s="18">
        <v>77.400000000000006</v>
      </c>
      <c r="H2300" s="98">
        <v>0</v>
      </c>
      <c r="I2300" s="18">
        <f t="shared" si="111"/>
        <v>77.400000000000006</v>
      </c>
      <c r="J2300" s="18">
        <f t="shared" si="112"/>
        <v>-0.53000000000000114</v>
      </c>
      <c r="K2300" s="96">
        <v>442</v>
      </c>
      <c r="L2300" s="18">
        <f t="shared" si="113"/>
        <v>-234.2600000000005</v>
      </c>
    </row>
    <row r="2301" spans="1:13" x14ac:dyDescent="0.2">
      <c r="A2301" s="21" t="s">
        <v>135</v>
      </c>
      <c r="B2301" s="21" t="s">
        <v>136</v>
      </c>
      <c r="C2301" s="26" t="s">
        <v>33</v>
      </c>
      <c r="D2301" s="27" t="s">
        <v>34</v>
      </c>
      <c r="E2301" s="28">
        <v>3313</v>
      </c>
      <c r="F2301" s="18">
        <v>82.89</v>
      </c>
      <c r="G2301" s="18">
        <v>82.36</v>
      </c>
      <c r="H2301" s="98">
        <v>0</v>
      </c>
      <c r="I2301" s="18">
        <f t="shared" si="111"/>
        <v>82.36</v>
      </c>
      <c r="J2301" s="18">
        <f t="shared" si="112"/>
        <v>-0.53000000000000114</v>
      </c>
      <c r="K2301" s="96">
        <v>0</v>
      </c>
      <c r="L2301" s="18">
        <f t="shared" si="113"/>
        <v>0</v>
      </c>
    </row>
    <row r="2302" spans="1:13" x14ac:dyDescent="0.2">
      <c r="A2302" s="21" t="s">
        <v>135</v>
      </c>
      <c r="B2302" s="21" t="s">
        <v>136</v>
      </c>
      <c r="C2302" s="26" t="s">
        <v>35</v>
      </c>
      <c r="D2302" s="27" t="s">
        <v>36</v>
      </c>
      <c r="E2302" s="28">
        <v>3315</v>
      </c>
      <c r="F2302" s="18">
        <v>94.43</v>
      </c>
      <c r="G2302" s="18">
        <v>93.9</v>
      </c>
      <c r="H2302" s="98">
        <v>0</v>
      </c>
      <c r="I2302" s="18">
        <f t="shared" si="111"/>
        <v>93.9</v>
      </c>
      <c r="J2302" s="18">
        <f t="shared" si="112"/>
        <v>-0.53000000000000114</v>
      </c>
      <c r="K2302" s="96">
        <v>0</v>
      </c>
      <c r="L2302" s="18">
        <f t="shared" si="113"/>
        <v>0</v>
      </c>
    </row>
    <row r="2303" spans="1:13" x14ac:dyDescent="0.2">
      <c r="A2303" s="21" t="s">
        <v>135</v>
      </c>
      <c r="B2303" s="21" t="s">
        <v>136</v>
      </c>
      <c r="C2303" s="26" t="s">
        <v>37</v>
      </c>
      <c r="D2303" s="27" t="s">
        <v>38</v>
      </c>
      <c r="E2303" s="28">
        <v>3317</v>
      </c>
      <c r="F2303" s="18">
        <v>60.51</v>
      </c>
      <c r="G2303" s="18">
        <v>59.98</v>
      </c>
      <c r="H2303" s="98">
        <v>0</v>
      </c>
      <c r="I2303" s="18">
        <f t="shared" si="111"/>
        <v>59.98</v>
      </c>
      <c r="J2303" s="18">
        <f t="shared" si="112"/>
        <v>-0.53000000000000114</v>
      </c>
      <c r="K2303" s="96">
        <v>0</v>
      </c>
      <c r="L2303" s="18">
        <f t="shared" si="113"/>
        <v>0</v>
      </c>
    </row>
    <row r="2304" spans="1:13" x14ac:dyDescent="0.2">
      <c r="A2304" s="21" t="s">
        <v>135</v>
      </c>
      <c r="B2304" s="21" t="s">
        <v>136</v>
      </c>
      <c r="C2304" s="26" t="s">
        <v>39</v>
      </c>
      <c r="D2304" s="27" t="s">
        <v>40</v>
      </c>
      <c r="E2304" s="28">
        <v>3319</v>
      </c>
      <c r="F2304" s="18">
        <v>72.489999999999995</v>
      </c>
      <c r="G2304" s="18">
        <v>71.959999999999994</v>
      </c>
      <c r="H2304" s="98">
        <v>0</v>
      </c>
      <c r="I2304" s="18">
        <f t="shared" si="111"/>
        <v>71.959999999999994</v>
      </c>
      <c r="J2304" s="18">
        <f t="shared" si="112"/>
        <v>-0.53000000000000114</v>
      </c>
      <c r="K2304" s="96">
        <v>860</v>
      </c>
      <c r="L2304" s="18">
        <f t="shared" si="113"/>
        <v>-455.80000000000098</v>
      </c>
    </row>
    <row r="2305" spans="1:13" x14ac:dyDescent="0.2">
      <c r="A2305" s="21" t="s">
        <v>135</v>
      </c>
      <c r="B2305" s="21" t="s">
        <v>136</v>
      </c>
      <c r="C2305" s="26" t="s">
        <v>41</v>
      </c>
      <c r="D2305" s="27" t="s">
        <v>42</v>
      </c>
      <c r="E2305" s="28">
        <v>3321</v>
      </c>
      <c r="F2305" s="18">
        <v>80.34</v>
      </c>
      <c r="G2305" s="18">
        <v>79.81</v>
      </c>
      <c r="H2305" s="98">
        <v>0</v>
      </c>
      <c r="I2305" s="18">
        <f t="shared" si="111"/>
        <v>79.81</v>
      </c>
      <c r="J2305" s="18">
        <f t="shared" si="112"/>
        <v>-0.53000000000000114</v>
      </c>
      <c r="K2305" s="96">
        <v>365</v>
      </c>
      <c r="L2305" s="18">
        <f t="shared" si="113"/>
        <v>-193.45000000000041</v>
      </c>
    </row>
    <row r="2306" spans="1:13" x14ac:dyDescent="0.2">
      <c r="A2306" s="21" t="s">
        <v>135</v>
      </c>
      <c r="B2306" s="21" t="s">
        <v>136</v>
      </c>
      <c r="C2306" s="26" t="s">
        <v>43</v>
      </c>
      <c r="D2306" s="27" t="s">
        <v>44</v>
      </c>
      <c r="E2306" s="28">
        <v>3323</v>
      </c>
      <c r="F2306" s="18">
        <v>51.65</v>
      </c>
      <c r="G2306" s="18">
        <v>51.12</v>
      </c>
      <c r="H2306" s="98">
        <v>0</v>
      </c>
      <c r="I2306" s="18">
        <f t="shared" si="111"/>
        <v>51.12</v>
      </c>
      <c r="J2306" s="18">
        <f t="shared" si="112"/>
        <v>-0.53000000000000114</v>
      </c>
      <c r="K2306" s="96">
        <v>0</v>
      </c>
      <c r="L2306" s="18">
        <f t="shared" si="113"/>
        <v>0</v>
      </c>
    </row>
    <row r="2307" spans="1:13" x14ac:dyDescent="0.2">
      <c r="A2307" s="21" t="s">
        <v>135</v>
      </c>
      <c r="B2307" s="21" t="s">
        <v>136</v>
      </c>
      <c r="C2307" s="26" t="s">
        <v>45</v>
      </c>
      <c r="D2307" s="27" t="s">
        <v>46</v>
      </c>
      <c r="E2307" s="28">
        <v>3325</v>
      </c>
      <c r="F2307" s="18">
        <v>65.44</v>
      </c>
      <c r="G2307" s="18">
        <v>64.91</v>
      </c>
      <c r="H2307" s="98">
        <v>0</v>
      </c>
      <c r="I2307" s="18">
        <f t="shared" si="111"/>
        <v>64.91</v>
      </c>
      <c r="J2307" s="18">
        <f t="shared" si="112"/>
        <v>-0.53000000000000114</v>
      </c>
      <c r="K2307" s="96">
        <v>3068</v>
      </c>
      <c r="L2307" s="18">
        <f t="shared" si="113"/>
        <v>-1626.0400000000036</v>
      </c>
    </row>
    <row r="2308" spans="1:13" x14ac:dyDescent="0.2">
      <c r="A2308" s="21" t="s">
        <v>135</v>
      </c>
      <c r="B2308" s="21" t="s">
        <v>136</v>
      </c>
      <c r="C2308" s="26" t="s">
        <v>47</v>
      </c>
      <c r="D2308" s="27" t="s">
        <v>48</v>
      </c>
      <c r="E2308" s="28">
        <v>3327</v>
      </c>
      <c r="F2308" s="18">
        <v>72.489999999999995</v>
      </c>
      <c r="G2308" s="18">
        <v>71.959999999999994</v>
      </c>
      <c r="H2308" s="98">
        <v>0</v>
      </c>
      <c r="I2308" s="18">
        <f t="shared" si="111"/>
        <v>71.959999999999994</v>
      </c>
      <c r="J2308" s="18">
        <f t="shared" si="112"/>
        <v>-0.53000000000000114</v>
      </c>
      <c r="K2308" s="96">
        <v>3498</v>
      </c>
      <c r="L2308" s="18">
        <f t="shared" si="113"/>
        <v>-1853.9400000000039</v>
      </c>
    </row>
    <row r="2309" spans="1:13" x14ac:dyDescent="0.2">
      <c r="A2309" s="21" t="s">
        <v>135</v>
      </c>
      <c r="B2309" s="21" t="s">
        <v>136</v>
      </c>
      <c r="C2309" s="26" t="s">
        <v>49</v>
      </c>
      <c r="D2309" s="27" t="s">
        <v>50</v>
      </c>
      <c r="E2309" s="28">
        <v>3329</v>
      </c>
      <c r="F2309" s="18">
        <v>77.48</v>
      </c>
      <c r="G2309" s="18">
        <v>76.95</v>
      </c>
      <c r="H2309" s="98">
        <v>0</v>
      </c>
      <c r="I2309" s="18">
        <f t="shared" si="111"/>
        <v>76.95</v>
      </c>
      <c r="J2309" s="18">
        <f t="shared" si="112"/>
        <v>-0.53000000000000114</v>
      </c>
      <c r="K2309" s="96">
        <v>0</v>
      </c>
      <c r="L2309" s="18">
        <f t="shared" si="113"/>
        <v>0</v>
      </c>
    </row>
    <row r="2310" spans="1:13" x14ac:dyDescent="0.2">
      <c r="A2310" s="21" t="s">
        <v>135</v>
      </c>
      <c r="B2310" s="21" t="s">
        <v>136</v>
      </c>
      <c r="C2310" s="29" t="s">
        <v>51</v>
      </c>
      <c r="D2310" s="30" t="s">
        <v>52</v>
      </c>
      <c r="E2310" s="28">
        <v>3331</v>
      </c>
      <c r="F2310" s="18">
        <v>85.99</v>
      </c>
      <c r="G2310" s="18">
        <v>85.46</v>
      </c>
      <c r="H2310" s="98">
        <v>0</v>
      </c>
      <c r="I2310" s="18">
        <f t="shared" si="111"/>
        <v>85.46</v>
      </c>
      <c r="J2310" s="18">
        <f t="shared" si="112"/>
        <v>-0.53000000000000114</v>
      </c>
      <c r="K2310" s="96">
        <v>0</v>
      </c>
      <c r="L2310" s="18">
        <f t="shared" si="113"/>
        <v>0</v>
      </c>
    </row>
    <row r="2311" spans="1:13" x14ac:dyDescent="0.2">
      <c r="A2311" s="12" t="s">
        <v>306</v>
      </c>
      <c r="B2311" s="21" t="s">
        <v>307</v>
      </c>
      <c r="C2311" s="26" t="s">
        <v>21</v>
      </c>
      <c r="D2311" s="27" t="s">
        <v>22</v>
      </c>
      <c r="E2311" s="28">
        <v>3301</v>
      </c>
      <c r="F2311" s="18">
        <v>85.19</v>
      </c>
      <c r="G2311" s="18">
        <v>84.25</v>
      </c>
      <c r="H2311" s="98">
        <v>0</v>
      </c>
      <c r="I2311" s="18">
        <f t="shared" si="111"/>
        <v>84.25</v>
      </c>
      <c r="J2311" s="18">
        <f t="shared" si="112"/>
        <v>-0.93999999999999773</v>
      </c>
      <c r="K2311" s="96">
        <v>223</v>
      </c>
      <c r="L2311" s="18">
        <f t="shared" si="113"/>
        <v>-209.61999999999949</v>
      </c>
      <c r="M2311" s="40">
        <v>-14565.299999999965</v>
      </c>
    </row>
    <row r="2312" spans="1:13" x14ac:dyDescent="0.2">
      <c r="A2312" s="12" t="s">
        <v>306</v>
      </c>
      <c r="B2312" s="21" t="s">
        <v>307</v>
      </c>
      <c r="C2312" s="26" t="s">
        <v>23</v>
      </c>
      <c r="D2312" s="27" t="s">
        <v>24</v>
      </c>
      <c r="E2312" s="28">
        <v>3303</v>
      </c>
      <c r="F2312" s="18">
        <v>92.149999999999991</v>
      </c>
      <c r="G2312" s="18">
        <v>91.21</v>
      </c>
      <c r="H2312" s="98">
        <v>0</v>
      </c>
      <c r="I2312" s="18">
        <f t="shared" si="111"/>
        <v>91.21</v>
      </c>
      <c r="J2312" s="18">
        <f t="shared" si="112"/>
        <v>-0.93999999999999773</v>
      </c>
      <c r="K2312" s="96">
        <v>0</v>
      </c>
      <c r="L2312" s="18">
        <f t="shared" si="113"/>
        <v>0</v>
      </c>
    </row>
    <row r="2313" spans="1:13" x14ac:dyDescent="0.2">
      <c r="A2313" s="12" t="s">
        <v>306</v>
      </c>
      <c r="B2313" s="21" t="s">
        <v>307</v>
      </c>
      <c r="C2313" s="26" t="s">
        <v>25</v>
      </c>
      <c r="D2313" s="27" t="s">
        <v>26</v>
      </c>
      <c r="E2313" s="28">
        <v>3305</v>
      </c>
      <c r="F2313" s="18">
        <v>83.24</v>
      </c>
      <c r="G2313" s="18">
        <v>82.3</v>
      </c>
      <c r="H2313" s="98">
        <v>0</v>
      </c>
      <c r="I2313" s="18">
        <f t="shared" si="111"/>
        <v>82.3</v>
      </c>
      <c r="J2313" s="18">
        <f t="shared" si="112"/>
        <v>-0.93999999999999773</v>
      </c>
      <c r="K2313" s="96">
        <v>0</v>
      </c>
      <c r="L2313" s="18">
        <f t="shared" si="113"/>
        <v>0</v>
      </c>
    </row>
    <row r="2314" spans="1:13" x14ac:dyDescent="0.2">
      <c r="A2314" s="12" t="s">
        <v>306</v>
      </c>
      <c r="B2314" s="21" t="s">
        <v>307</v>
      </c>
      <c r="C2314" s="26" t="s">
        <v>27</v>
      </c>
      <c r="D2314" s="27" t="s">
        <v>28</v>
      </c>
      <c r="E2314" s="28">
        <v>3307</v>
      </c>
      <c r="F2314" s="18">
        <v>90.91</v>
      </c>
      <c r="G2314" s="18">
        <v>89.97</v>
      </c>
      <c r="H2314" s="98">
        <v>0</v>
      </c>
      <c r="I2314" s="18">
        <f t="shared" si="111"/>
        <v>89.97</v>
      </c>
      <c r="J2314" s="18">
        <f t="shared" si="112"/>
        <v>-0.93999999999999773</v>
      </c>
      <c r="K2314" s="96">
        <v>0</v>
      </c>
      <c r="L2314" s="18">
        <f t="shared" si="113"/>
        <v>0</v>
      </c>
    </row>
    <row r="2315" spans="1:13" x14ac:dyDescent="0.2">
      <c r="A2315" s="12" t="s">
        <v>306</v>
      </c>
      <c r="B2315" s="21" t="s">
        <v>307</v>
      </c>
      <c r="C2315" s="26" t="s">
        <v>29</v>
      </c>
      <c r="D2315" s="27" t="s">
        <v>30</v>
      </c>
      <c r="E2315" s="28">
        <v>3309</v>
      </c>
      <c r="F2315" s="18">
        <v>57.349999999999994</v>
      </c>
      <c r="G2315" s="18">
        <v>56.41</v>
      </c>
      <c r="H2315" s="98">
        <v>0</v>
      </c>
      <c r="I2315" s="18">
        <f t="shared" si="111"/>
        <v>56.41</v>
      </c>
      <c r="J2315" s="18">
        <f t="shared" si="112"/>
        <v>-0.93999999999999773</v>
      </c>
      <c r="K2315" s="96">
        <v>785</v>
      </c>
      <c r="L2315" s="18">
        <f t="shared" si="113"/>
        <v>-737.89999999999827</v>
      </c>
    </row>
    <row r="2316" spans="1:13" x14ac:dyDescent="0.2">
      <c r="A2316" s="12" t="s">
        <v>306</v>
      </c>
      <c r="B2316" s="21" t="s">
        <v>307</v>
      </c>
      <c r="C2316" s="26" t="s">
        <v>31</v>
      </c>
      <c r="D2316" s="27" t="s">
        <v>32</v>
      </c>
      <c r="E2316" s="28">
        <v>3311</v>
      </c>
      <c r="F2316" s="18">
        <v>72.56</v>
      </c>
      <c r="G2316" s="18">
        <v>71.62</v>
      </c>
      <c r="H2316" s="98">
        <v>0</v>
      </c>
      <c r="I2316" s="18">
        <f t="shared" si="111"/>
        <v>71.62</v>
      </c>
      <c r="J2316" s="18">
        <f t="shared" si="112"/>
        <v>-0.93999999999999773</v>
      </c>
      <c r="K2316" s="96">
        <v>90</v>
      </c>
      <c r="L2316" s="18">
        <f t="shared" si="113"/>
        <v>-84.599999999999795</v>
      </c>
    </row>
    <row r="2317" spans="1:13" x14ac:dyDescent="0.2">
      <c r="A2317" s="12" t="s">
        <v>306</v>
      </c>
      <c r="B2317" s="21" t="s">
        <v>307</v>
      </c>
      <c r="C2317" s="26" t="s">
        <v>33</v>
      </c>
      <c r="D2317" s="27" t="s">
        <v>34</v>
      </c>
      <c r="E2317" s="28">
        <v>3313</v>
      </c>
      <c r="F2317" s="18">
        <v>77.05</v>
      </c>
      <c r="G2317" s="18">
        <v>76.11</v>
      </c>
      <c r="H2317" s="98">
        <v>0</v>
      </c>
      <c r="I2317" s="18">
        <f t="shared" si="111"/>
        <v>76.11</v>
      </c>
      <c r="J2317" s="18">
        <f t="shared" si="112"/>
        <v>-0.93999999999999773</v>
      </c>
      <c r="K2317" s="96">
        <v>286</v>
      </c>
      <c r="L2317" s="18">
        <f t="shared" si="113"/>
        <v>-268.83999999999935</v>
      </c>
    </row>
    <row r="2318" spans="1:13" x14ac:dyDescent="0.2">
      <c r="A2318" s="12" t="s">
        <v>306</v>
      </c>
      <c r="B2318" s="21" t="s">
        <v>307</v>
      </c>
      <c r="C2318" s="26" t="s">
        <v>35</v>
      </c>
      <c r="D2318" s="27" t="s">
        <v>36</v>
      </c>
      <c r="E2318" s="28">
        <v>3315</v>
      </c>
      <c r="F2318" s="18">
        <v>87.35</v>
      </c>
      <c r="G2318" s="18">
        <v>86.41</v>
      </c>
      <c r="H2318" s="98">
        <v>0</v>
      </c>
      <c r="I2318" s="18">
        <f t="shared" si="111"/>
        <v>86.41</v>
      </c>
      <c r="J2318" s="18">
        <f t="shared" si="112"/>
        <v>-0.93999999999999773</v>
      </c>
      <c r="K2318" s="96">
        <v>0</v>
      </c>
      <c r="L2318" s="18">
        <f t="shared" si="113"/>
        <v>0</v>
      </c>
    </row>
    <row r="2319" spans="1:13" x14ac:dyDescent="0.2">
      <c r="A2319" s="12" t="s">
        <v>306</v>
      </c>
      <c r="B2319" s="21" t="s">
        <v>307</v>
      </c>
      <c r="C2319" s="26" t="s">
        <v>37</v>
      </c>
      <c r="D2319" s="27" t="s">
        <v>38</v>
      </c>
      <c r="E2319" s="28">
        <v>3317</v>
      </c>
      <c r="F2319" s="18">
        <v>56.98</v>
      </c>
      <c r="G2319" s="18">
        <v>56.04</v>
      </c>
      <c r="H2319" s="98">
        <v>0</v>
      </c>
      <c r="I2319" s="18">
        <f t="shared" si="111"/>
        <v>56.04</v>
      </c>
      <c r="J2319" s="18">
        <f t="shared" si="112"/>
        <v>-0.93999999999999773</v>
      </c>
      <c r="K2319" s="96">
        <v>0</v>
      </c>
      <c r="L2319" s="18">
        <f t="shared" si="113"/>
        <v>0</v>
      </c>
    </row>
    <row r="2320" spans="1:13" x14ac:dyDescent="0.2">
      <c r="A2320" s="12" t="s">
        <v>306</v>
      </c>
      <c r="B2320" s="21" t="s">
        <v>307</v>
      </c>
      <c r="C2320" s="26" t="s">
        <v>39</v>
      </c>
      <c r="D2320" s="27" t="s">
        <v>40</v>
      </c>
      <c r="E2320" s="28">
        <v>3319</v>
      </c>
      <c r="F2320" s="18">
        <v>67.72</v>
      </c>
      <c r="G2320" s="18">
        <v>66.78</v>
      </c>
      <c r="H2320" s="98">
        <v>0</v>
      </c>
      <c r="I2320" s="18">
        <f t="shared" si="111"/>
        <v>66.78</v>
      </c>
      <c r="J2320" s="18">
        <f t="shared" si="112"/>
        <v>-0.93999999999999773</v>
      </c>
      <c r="K2320" s="96">
        <v>3533</v>
      </c>
      <c r="L2320" s="18">
        <f t="shared" si="113"/>
        <v>-3321.0199999999918</v>
      </c>
    </row>
    <row r="2321" spans="1:13" x14ac:dyDescent="0.2">
      <c r="A2321" s="12" t="s">
        <v>306</v>
      </c>
      <c r="B2321" s="21" t="s">
        <v>307</v>
      </c>
      <c r="C2321" s="26" t="s">
        <v>41</v>
      </c>
      <c r="D2321" s="27" t="s">
        <v>42</v>
      </c>
      <c r="E2321" s="28">
        <v>3321</v>
      </c>
      <c r="F2321" s="18">
        <v>74.72</v>
      </c>
      <c r="G2321" s="18">
        <v>73.78</v>
      </c>
      <c r="H2321" s="98">
        <v>0</v>
      </c>
      <c r="I2321" s="18">
        <f t="shared" si="111"/>
        <v>73.78</v>
      </c>
      <c r="J2321" s="18">
        <f t="shared" si="112"/>
        <v>-0.93999999999999773</v>
      </c>
      <c r="K2321" s="96">
        <v>717</v>
      </c>
      <c r="L2321" s="18">
        <f t="shared" si="113"/>
        <v>-673.97999999999843</v>
      </c>
    </row>
    <row r="2322" spans="1:13" x14ac:dyDescent="0.2">
      <c r="A2322" s="12" t="s">
        <v>306</v>
      </c>
      <c r="B2322" s="21" t="s">
        <v>307</v>
      </c>
      <c r="C2322" s="26" t="s">
        <v>43</v>
      </c>
      <c r="D2322" s="27" t="s">
        <v>44</v>
      </c>
      <c r="E2322" s="28">
        <v>3323</v>
      </c>
      <c r="F2322" s="18">
        <v>48.97</v>
      </c>
      <c r="G2322" s="18">
        <v>48.03</v>
      </c>
      <c r="H2322" s="98">
        <v>0</v>
      </c>
      <c r="I2322" s="18">
        <f t="shared" si="111"/>
        <v>48.03</v>
      </c>
      <c r="J2322" s="18">
        <f t="shared" si="112"/>
        <v>-0.93999999999999773</v>
      </c>
      <c r="K2322" s="96">
        <v>715</v>
      </c>
      <c r="L2322" s="18">
        <f t="shared" si="113"/>
        <v>-672.09999999999832</v>
      </c>
    </row>
    <row r="2323" spans="1:13" x14ac:dyDescent="0.2">
      <c r="A2323" s="12" t="s">
        <v>306</v>
      </c>
      <c r="B2323" s="21" t="s">
        <v>307</v>
      </c>
      <c r="C2323" s="26" t="s">
        <v>45</v>
      </c>
      <c r="D2323" s="27" t="s">
        <v>46</v>
      </c>
      <c r="E2323" s="28">
        <v>3325</v>
      </c>
      <c r="F2323" s="18">
        <v>61.379999999999995</v>
      </c>
      <c r="G2323" s="18">
        <v>60.44</v>
      </c>
      <c r="H2323" s="98">
        <v>0</v>
      </c>
      <c r="I2323" s="18">
        <f t="shared" si="111"/>
        <v>60.44</v>
      </c>
      <c r="J2323" s="18">
        <f t="shared" si="112"/>
        <v>-0.93999999999999773</v>
      </c>
      <c r="K2323" s="96">
        <v>7714</v>
      </c>
      <c r="L2323" s="18">
        <f t="shared" si="113"/>
        <v>-7251.1599999999826</v>
      </c>
    </row>
    <row r="2324" spans="1:13" x14ac:dyDescent="0.2">
      <c r="A2324" s="12" t="s">
        <v>306</v>
      </c>
      <c r="B2324" s="21" t="s">
        <v>307</v>
      </c>
      <c r="C2324" s="26" t="s">
        <v>47</v>
      </c>
      <c r="D2324" s="27" t="s">
        <v>48</v>
      </c>
      <c r="E2324" s="28">
        <v>3327</v>
      </c>
      <c r="F2324" s="18">
        <v>67.72</v>
      </c>
      <c r="G2324" s="18">
        <v>66.78</v>
      </c>
      <c r="H2324" s="98">
        <v>0</v>
      </c>
      <c r="I2324" s="18">
        <f t="shared" si="111"/>
        <v>66.78</v>
      </c>
      <c r="J2324" s="18">
        <f t="shared" si="112"/>
        <v>-0.93999999999999773</v>
      </c>
      <c r="K2324" s="96">
        <v>1432</v>
      </c>
      <c r="L2324" s="18">
        <f t="shared" si="113"/>
        <v>-1346.0799999999967</v>
      </c>
    </row>
    <row r="2325" spans="1:13" x14ac:dyDescent="0.2">
      <c r="A2325" s="12" t="s">
        <v>306</v>
      </c>
      <c r="B2325" s="21" t="s">
        <v>307</v>
      </c>
      <c r="C2325" s="26" t="s">
        <v>49</v>
      </c>
      <c r="D2325" s="27" t="s">
        <v>50</v>
      </c>
      <c r="E2325" s="28">
        <v>3329</v>
      </c>
      <c r="F2325" s="18">
        <v>72.19</v>
      </c>
      <c r="G2325" s="18">
        <v>71.25</v>
      </c>
      <c r="H2325" s="98">
        <v>0</v>
      </c>
      <c r="I2325" s="18">
        <f t="shared" si="111"/>
        <v>71.25</v>
      </c>
      <c r="J2325" s="18">
        <f t="shared" si="112"/>
        <v>-0.93999999999999773</v>
      </c>
      <c r="K2325" s="96">
        <v>0</v>
      </c>
      <c r="L2325" s="18">
        <f t="shared" si="113"/>
        <v>0</v>
      </c>
    </row>
    <row r="2326" spans="1:13" x14ac:dyDescent="0.2">
      <c r="A2326" s="12" t="s">
        <v>306</v>
      </c>
      <c r="B2326" s="21" t="s">
        <v>307</v>
      </c>
      <c r="C2326" s="29" t="s">
        <v>51</v>
      </c>
      <c r="D2326" s="30" t="s">
        <v>52</v>
      </c>
      <c r="E2326" s="28">
        <v>3331</v>
      </c>
      <c r="F2326" s="18">
        <v>79.75</v>
      </c>
      <c r="G2326" s="18">
        <v>78.81</v>
      </c>
      <c r="H2326" s="98">
        <v>0</v>
      </c>
      <c r="I2326" s="18">
        <f t="shared" si="111"/>
        <v>78.81</v>
      </c>
      <c r="J2326" s="18">
        <f t="shared" si="112"/>
        <v>-0.93999999999999773</v>
      </c>
      <c r="K2326" s="96">
        <v>0</v>
      </c>
      <c r="L2326" s="18">
        <f t="shared" si="113"/>
        <v>0</v>
      </c>
    </row>
    <row r="2327" spans="1:13" x14ac:dyDescent="0.2">
      <c r="A2327" s="20" t="s">
        <v>176</v>
      </c>
      <c r="B2327" s="21" t="s">
        <v>177</v>
      </c>
      <c r="C2327" s="26" t="s">
        <v>21</v>
      </c>
      <c r="D2327" s="27" t="s">
        <v>22</v>
      </c>
      <c r="E2327" s="28">
        <v>3301</v>
      </c>
      <c r="F2327" s="18">
        <v>85.07</v>
      </c>
      <c r="G2327" s="18">
        <v>84.69</v>
      </c>
      <c r="H2327" s="98">
        <v>1.7271584302325572E-3</v>
      </c>
      <c r="I2327" s="18">
        <f t="shared" ref="I2327:I2358" si="114">+G2327+H2327</f>
        <v>84.691727158430226</v>
      </c>
      <c r="J2327" s="18">
        <f t="shared" ref="J2327:J2358" si="115">+I2327-F2327</f>
        <v>-0.37827284156976759</v>
      </c>
      <c r="K2327" s="96">
        <v>145</v>
      </c>
      <c r="L2327" s="18">
        <f t="shared" ref="L2327:L2358" si="116">+J2327*K2327</f>
        <v>-54.849562027616301</v>
      </c>
      <c r="M2327" s="40">
        <v>-2123.6237325726756</v>
      </c>
    </row>
    <row r="2328" spans="1:13" x14ac:dyDescent="0.2">
      <c r="A2328" s="20" t="s">
        <v>176</v>
      </c>
      <c r="B2328" s="21" t="s">
        <v>177</v>
      </c>
      <c r="C2328" s="26" t="s">
        <v>23</v>
      </c>
      <c r="D2328" s="27" t="s">
        <v>24</v>
      </c>
      <c r="E2328" s="28">
        <v>3303</v>
      </c>
      <c r="F2328" s="18">
        <v>92.149999999999991</v>
      </c>
      <c r="G2328" s="18">
        <v>91.77</v>
      </c>
      <c r="H2328" s="98">
        <v>1.7271584302325572E-3</v>
      </c>
      <c r="I2328" s="18">
        <f t="shared" si="114"/>
        <v>91.771727158430224</v>
      </c>
      <c r="J2328" s="18">
        <f t="shared" si="115"/>
        <v>-0.37827284156976759</v>
      </c>
      <c r="K2328" s="96">
        <v>0</v>
      </c>
      <c r="L2328" s="18">
        <f t="shared" si="116"/>
        <v>0</v>
      </c>
    </row>
    <row r="2329" spans="1:13" x14ac:dyDescent="0.2">
      <c r="A2329" s="20" t="s">
        <v>176</v>
      </c>
      <c r="B2329" s="21" t="s">
        <v>177</v>
      </c>
      <c r="C2329" s="26" t="s">
        <v>25</v>
      </c>
      <c r="D2329" s="27" t="s">
        <v>26</v>
      </c>
      <c r="E2329" s="28">
        <v>3305</v>
      </c>
      <c r="F2329" s="18">
        <v>83.14</v>
      </c>
      <c r="G2329" s="18">
        <v>82.76</v>
      </c>
      <c r="H2329" s="98">
        <v>1.7271584302325572E-3</v>
      </c>
      <c r="I2329" s="18">
        <f t="shared" si="114"/>
        <v>82.761727158430233</v>
      </c>
      <c r="J2329" s="18">
        <f t="shared" si="115"/>
        <v>-0.37827284156976759</v>
      </c>
      <c r="K2329" s="96">
        <v>0</v>
      </c>
      <c r="L2329" s="18">
        <f t="shared" si="116"/>
        <v>0</v>
      </c>
    </row>
    <row r="2330" spans="1:13" x14ac:dyDescent="0.2">
      <c r="A2330" s="20" t="s">
        <v>176</v>
      </c>
      <c r="B2330" s="21" t="s">
        <v>177</v>
      </c>
      <c r="C2330" s="26" t="s">
        <v>27</v>
      </c>
      <c r="D2330" s="27" t="s">
        <v>28</v>
      </c>
      <c r="E2330" s="28">
        <v>3307</v>
      </c>
      <c r="F2330" s="18">
        <v>91.08</v>
      </c>
      <c r="G2330" s="18">
        <v>90.7</v>
      </c>
      <c r="H2330" s="98">
        <v>1.7271584302325572E-3</v>
      </c>
      <c r="I2330" s="18">
        <f t="shared" si="114"/>
        <v>90.701727158430231</v>
      </c>
      <c r="J2330" s="18">
        <f t="shared" si="115"/>
        <v>-0.37827284156976759</v>
      </c>
      <c r="K2330" s="96">
        <v>0</v>
      </c>
      <c r="L2330" s="18">
        <f t="shared" si="116"/>
        <v>0</v>
      </c>
    </row>
    <row r="2331" spans="1:13" x14ac:dyDescent="0.2">
      <c r="A2331" s="20" t="s">
        <v>176</v>
      </c>
      <c r="B2331" s="21" t="s">
        <v>177</v>
      </c>
      <c r="C2331" s="26" t="s">
        <v>29</v>
      </c>
      <c r="D2331" s="27" t="s">
        <v>30</v>
      </c>
      <c r="E2331" s="28">
        <v>3309</v>
      </c>
      <c r="F2331" s="18">
        <v>56.82</v>
      </c>
      <c r="G2331" s="18">
        <v>56.44</v>
      </c>
      <c r="H2331" s="98">
        <v>1.7271584302325572E-3</v>
      </c>
      <c r="I2331" s="18">
        <f t="shared" si="114"/>
        <v>56.441727158430233</v>
      </c>
      <c r="J2331" s="18">
        <f t="shared" si="115"/>
        <v>-0.37827284156976759</v>
      </c>
      <c r="K2331" s="96">
        <v>84</v>
      </c>
      <c r="L2331" s="18">
        <f t="shared" si="116"/>
        <v>-31.774918691860478</v>
      </c>
    </row>
    <row r="2332" spans="1:13" x14ac:dyDescent="0.2">
      <c r="A2332" s="20" t="s">
        <v>176</v>
      </c>
      <c r="B2332" s="21" t="s">
        <v>177</v>
      </c>
      <c r="C2332" s="26" t="s">
        <v>31</v>
      </c>
      <c r="D2332" s="27" t="s">
        <v>32</v>
      </c>
      <c r="E2332" s="28">
        <v>3311</v>
      </c>
      <c r="F2332" s="18">
        <v>72.209999999999994</v>
      </c>
      <c r="G2332" s="18">
        <v>71.83</v>
      </c>
      <c r="H2332" s="98">
        <v>1.7271584302325572E-3</v>
      </c>
      <c r="I2332" s="18">
        <f t="shared" si="114"/>
        <v>71.831727158430226</v>
      </c>
      <c r="J2332" s="18">
        <f t="shared" si="115"/>
        <v>-0.37827284156976759</v>
      </c>
      <c r="K2332" s="96">
        <v>42</v>
      </c>
      <c r="L2332" s="18">
        <f t="shared" si="116"/>
        <v>-15.887459345930239</v>
      </c>
    </row>
    <row r="2333" spans="1:13" x14ac:dyDescent="0.2">
      <c r="A2333" s="20" t="s">
        <v>176</v>
      </c>
      <c r="B2333" s="21" t="s">
        <v>177</v>
      </c>
      <c r="C2333" s="26" t="s">
        <v>33</v>
      </c>
      <c r="D2333" s="27" t="s">
        <v>34</v>
      </c>
      <c r="E2333" s="28">
        <v>3313</v>
      </c>
      <c r="F2333" s="18">
        <v>76.759999999999991</v>
      </c>
      <c r="G2333" s="18">
        <v>76.38</v>
      </c>
      <c r="H2333" s="98">
        <v>1.7271584302325572E-3</v>
      </c>
      <c r="I2333" s="18">
        <f t="shared" si="114"/>
        <v>76.381727158430223</v>
      </c>
      <c r="J2333" s="18">
        <f t="shared" si="115"/>
        <v>-0.37827284156976759</v>
      </c>
      <c r="K2333" s="96">
        <v>0</v>
      </c>
      <c r="L2333" s="18">
        <f t="shared" si="116"/>
        <v>0</v>
      </c>
    </row>
    <row r="2334" spans="1:13" x14ac:dyDescent="0.2">
      <c r="A2334" s="20" t="s">
        <v>176</v>
      </c>
      <c r="B2334" s="21" t="s">
        <v>177</v>
      </c>
      <c r="C2334" s="26" t="s">
        <v>35</v>
      </c>
      <c r="D2334" s="27" t="s">
        <v>36</v>
      </c>
      <c r="E2334" s="28">
        <v>3315</v>
      </c>
      <c r="F2334" s="18">
        <v>87.259999999999991</v>
      </c>
      <c r="G2334" s="18">
        <v>86.88</v>
      </c>
      <c r="H2334" s="98">
        <v>1.7271584302325572E-3</v>
      </c>
      <c r="I2334" s="18">
        <f t="shared" si="114"/>
        <v>86.881727158430223</v>
      </c>
      <c r="J2334" s="18">
        <f t="shared" si="115"/>
        <v>-0.37827284156976759</v>
      </c>
      <c r="K2334" s="96">
        <v>0</v>
      </c>
      <c r="L2334" s="18">
        <f t="shared" si="116"/>
        <v>0</v>
      </c>
    </row>
    <row r="2335" spans="1:13" x14ac:dyDescent="0.2">
      <c r="A2335" s="20" t="s">
        <v>176</v>
      </c>
      <c r="B2335" s="21" t="s">
        <v>177</v>
      </c>
      <c r="C2335" s="26" t="s">
        <v>37</v>
      </c>
      <c r="D2335" s="27" t="s">
        <v>38</v>
      </c>
      <c r="E2335" s="28">
        <v>3317</v>
      </c>
      <c r="F2335" s="18">
        <v>56.39</v>
      </c>
      <c r="G2335" s="18">
        <v>56.01</v>
      </c>
      <c r="H2335" s="98">
        <v>1.7271584302325572E-3</v>
      </c>
      <c r="I2335" s="18">
        <f t="shared" si="114"/>
        <v>56.011727158430233</v>
      </c>
      <c r="J2335" s="18">
        <f t="shared" si="115"/>
        <v>-0.37827284156976759</v>
      </c>
      <c r="K2335" s="96">
        <v>0</v>
      </c>
      <c r="L2335" s="18">
        <f t="shared" si="116"/>
        <v>0</v>
      </c>
    </row>
    <row r="2336" spans="1:13" x14ac:dyDescent="0.2">
      <c r="A2336" s="20" t="s">
        <v>176</v>
      </c>
      <c r="B2336" s="21" t="s">
        <v>177</v>
      </c>
      <c r="C2336" s="26" t="s">
        <v>39</v>
      </c>
      <c r="D2336" s="27" t="s">
        <v>40</v>
      </c>
      <c r="E2336" s="28">
        <v>3319</v>
      </c>
      <c r="F2336" s="18">
        <v>67.25</v>
      </c>
      <c r="G2336" s="18">
        <v>66.87</v>
      </c>
      <c r="H2336" s="98">
        <v>1.7271584302325572E-3</v>
      </c>
      <c r="I2336" s="18">
        <f t="shared" si="114"/>
        <v>66.871727158430232</v>
      </c>
      <c r="J2336" s="18">
        <f t="shared" si="115"/>
        <v>-0.37827284156976759</v>
      </c>
      <c r="K2336" s="96">
        <v>268</v>
      </c>
      <c r="L2336" s="18">
        <f t="shared" si="116"/>
        <v>-101.37712154069771</v>
      </c>
    </row>
    <row r="2337" spans="1:13" x14ac:dyDescent="0.2">
      <c r="A2337" s="20" t="s">
        <v>176</v>
      </c>
      <c r="B2337" s="21" t="s">
        <v>177</v>
      </c>
      <c r="C2337" s="26" t="s">
        <v>41</v>
      </c>
      <c r="D2337" s="27" t="s">
        <v>42</v>
      </c>
      <c r="E2337" s="28">
        <v>3321</v>
      </c>
      <c r="F2337" s="18">
        <v>74.36999999999999</v>
      </c>
      <c r="G2337" s="18">
        <v>73.989999999999995</v>
      </c>
      <c r="H2337" s="98">
        <v>1.7271584302325572E-3</v>
      </c>
      <c r="I2337" s="18">
        <f t="shared" si="114"/>
        <v>73.991727158430223</v>
      </c>
      <c r="J2337" s="18">
        <f t="shared" si="115"/>
        <v>-0.37827284156976759</v>
      </c>
      <c r="K2337" s="96">
        <v>1016</v>
      </c>
      <c r="L2337" s="18">
        <f t="shared" si="116"/>
        <v>-384.32520703488387</v>
      </c>
    </row>
    <row r="2338" spans="1:13" x14ac:dyDescent="0.2">
      <c r="A2338" s="20" t="s">
        <v>176</v>
      </c>
      <c r="B2338" s="21" t="s">
        <v>177</v>
      </c>
      <c r="C2338" s="26" t="s">
        <v>43</v>
      </c>
      <c r="D2338" s="27" t="s">
        <v>44</v>
      </c>
      <c r="E2338" s="28">
        <v>3323</v>
      </c>
      <c r="F2338" s="18">
        <v>48.27</v>
      </c>
      <c r="G2338" s="18">
        <v>47.89</v>
      </c>
      <c r="H2338" s="98">
        <v>1.7271584302325572E-3</v>
      </c>
      <c r="I2338" s="18">
        <f t="shared" si="114"/>
        <v>47.891727158430236</v>
      </c>
      <c r="J2338" s="18">
        <f t="shared" si="115"/>
        <v>-0.37827284156976759</v>
      </c>
      <c r="K2338" s="96">
        <v>0</v>
      </c>
      <c r="L2338" s="18">
        <f t="shared" si="116"/>
        <v>0</v>
      </c>
    </row>
    <row r="2339" spans="1:13" x14ac:dyDescent="0.2">
      <c r="A2339" s="20" t="s">
        <v>176</v>
      </c>
      <c r="B2339" s="21" t="s">
        <v>177</v>
      </c>
      <c r="C2339" s="26" t="s">
        <v>45</v>
      </c>
      <c r="D2339" s="27" t="s">
        <v>46</v>
      </c>
      <c r="E2339" s="28">
        <v>3325</v>
      </c>
      <c r="F2339" s="18">
        <v>60.85</v>
      </c>
      <c r="G2339" s="18">
        <v>60.47</v>
      </c>
      <c r="H2339" s="98">
        <v>1.7271584302325572E-3</v>
      </c>
      <c r="I2339" s="18">
        <f t="shared" si="114"/>
        <v>60.471727158430234</v>
      </c>
      <c r="J2339" s="18">
        <f t="shared" si="115"/>
        <v>-0.37827284156976759</v>
      </c>
      <c r="K2339" s="96">
        <v>3213</v>
      </c>
      <c r="L2339" s="18">
        <f t="shared" si="116"/>
        <v>-1215.3906399636633</v>
      </c>
    </row>
    <row r="2340" spans="1:13" x14ac:dyDescent="0.2">
      <c r="A2340" s="20" t="s">
        <v>176</v>
      </c>
      <c r="B2340" s="21" t="s">
        <v>177</v>
      </c>
      <c r="C2340" s="26" t="s">
        <v>47</v>
      </c>
      <c r="D2340" s="27" t="s">
        <v>48</v>
      </c>
      <c r="E2340" s="28">
        <v>3327</v>
      </c>
      <c r="F2340" s="18">
        <v>67.25</v>
      </c>
      <c r="G2340" s="18">
        <v>66.87</v>
      </c>
      <c r="H2340" s="98">
        <v>1.7271584302325572E-3</v>
      </c>
      <c r="I2340" s="18">
        <f t="shared" si="114"/>
        <v>66.871727158430232</v>
      </c>
      <c r="J2340" s="18">
        <f t="shared" si="115"/>
        <v>-0.37827284156976759</v>
      </c>
      <c r="K2340" s="96">
        <v>743</v>
      </c>
      <c r="L2340" s="18">
        <f t="shared" si="116"/>
        <v>-281.05672128633734</v>
      </c>
    </row>
    <row r="2341" spans="1:13" x14ac:dyDescent="0.2">
      <c r="A2341" s="20" t="s">
        <v>176</v>
      </c>
      <c r="B2341" s="21" t="s">
        <v>177</v>
      </c>
      <c r="C2341" s="26" t="s">
        <v>49</v>
      </c>
      <c r="D2341" s="27" t="s">
        <v>50</v>
      </c>
      <c r="E2341" s="28">
        <v>3329</v>
      </c>
      <c r="F2341" s="18">
        <v>71.789999999999992</v>
      </c>
      <c r="G2341" s="18">
        <v>71.41</v>
      </c>
      <c r="H2341" s="98">
        <v>1.7271584302325572E-3</v>
      </c>
      <c r="I2341" s="18">
        <f t="shared" si="114"/>
        <v>71.411727158430224</v>
      </c>
      <c r="J2341" s="18">
        <f t="shared" si="115"/>
        <v>-0.37827284156976759</v>
      </c>
      <c r="K2341" s="96">
        <v>0</v>
      </c>
      <c r="L2341" s="18">
        <f t="shared" si="116"/>
        <v>0</v>
      </c>
    </row>
    <row r="2342" spans="1:13" x14ac:dyDescent="0.2">
      <c r="A2342" s="20" t="s">
        <v>176</v>
      </c>
      <c r="B2342" s="21" t="s">
        <v>177</v>
      </c>
      <c r="C2342" s="29" t="s">
        <v>51</v>
      </c>
      <c r="D2342" s="30" t="s">
        <v>52</v>
      </c>
      <c r="E2342" s="28">
        <v>3331</v>
      </c>
      <c r="F2342" s="18">
        <v>79.47</v>
      </c>
      <c r="G2342" s="18">
        <v>79.09</v>
      </c>
      <c r="H2342" s="98">
        <v>1.7271584302325572E-3</v>
      </c>
      <c r="I2342" s="18">
        <f t="shared" si="114"/>
        <v>79.091727158430231</v>
      </c>
      <c r="J2342" s="18">
        <f t="shared" si="115"/>
        <v>-0.37827284156976759</v>
      </c>
      <c r="K2342" s="96">
        <v>103</v>
      </c>
      <c r="L2342" s="18">
        <f t="shared" si="116"/>
        <v>-38.962102681686062</v>
      </c>
    </row>
    <row r="2343" spans="1:13" x14ac:dyDescent="0.2">
      <c r="A2343" s="12" t="s">
        <v>199</v>
      </c>
      <c r="B2343" s="12" t="s">
        <v>200</v>
      </c>
      <c r="C2343" s="26" t="s">
        <v>21</v>
      </c>
      <c r="D2343" s="27" t="s">
        <v>22</v>
      </c>
      <c r="E2343" s="28">
        <v>3301</v>
      </c>
      <c r="F2343" s="18">
        <v>127.29</v>
      </c>
      <c r="G2343" s="18">
        <v>126.2</v>
      </c>
      <c r="H2343" s="98">
        <v>0</v>
      </c>
      <c r="I2343" s="18">
        <f t="shared" si="114"/>
        <v>126.2</v>
      </c>
      <c r="J2343" s="18">
        <f t="shared" si="115"/>
        <v>-1.0900000000000034</v>
      </c>
      <c r="K2343" s="96">
        <v>0</v>
      </c>
      <c r="L2343" s="18">
        <f t="shared" si="116"/>
        <v>0</v>
      </c>
      <c r="M2343" s="40">
        <v>-54316.880000000172</v>
      </c>
    </row>
    <row r="2344" spans="1:13" x14ac:dyDescent="0.2">
      <c r="A2344" s="12" t="s">
        <v>199</v>
      </c>
      <c r="B2344" s="12" t="s">
        <v>200</v>
      </c>
      <c r="C2344" s="26" t="s">
        <v>23</v>
      </c>
      <c r="D2344" s="27" t="s">
        <v>24</v>
      </c>
      <c r="E2344" s="28">
        <v>3303</v>
      </c>
      <c r="F2344" s="18">
        <v>139.08000000000001</v>
      </c>
      <c r="G2344" s="18">
        <v>137.99</v>
      </c>
      <c r="H2344" s="98">
        <v>0</v>
      </c>
      <c r="I2344" s="18">
        <f t="shared" si="114"/>
        <v>137.99</v>
      </c>
      <c r="J2344" s="18">
        <f t="shared" si="115"/>
        <v>-1.0900000000000034</v>
      </c>
      <c r="K2344" s="96">
        <v>0</v>
      </c>
      <c r="L2344" s="18">
        <f t="shared" si="116"/>
        <v>0</v>
      </c>
    </row>
    <row r="2345" spans="1:13" x14ac:dyDescent="0.2">
      <c r="A2345" s="12" t="s">
        <v>199</v>
      </c>
      <c r="B2345" s="12" t="s">
        <v>200</v>
      </c>
      <c r="C2345" s="26" t="s">
        <v>25</v>
      </c>
      <c r="D2345" s="27" t="s">
        <v>26</v>
      </c>
      <c r="E2345" s="28">
        <v>3305</v>
      </c>
      <c r="F2345" s="18">
        <v>124.22</v>
      </c>
      <c r="G2345" s="18">
        <v>123.13</v>
      </c>
      <c r="H2345" s="98">
        <v>0</v>
      </c>
      <c r="I2345" s="18">
        <f t="shared" si="114"/>
        <v>123.13</v>
      </c>
      <c r="J2345" s="18">
        <f t="shared" si="115"/>
        <v>-1.0900000000000034</v>
      </c>
      <c r="K2345" s="96">
        <v>0</v>
      </c>
      <c r="L2345" s="18">
        <f t="shared" si="116"/>
        <v>0</v>
      </c>
    </row>
    <row r="2346" spans="1:13" x14ac:dyDescent="0.2">
      <c r="A2346" s="12" t="s">
        <v>199</v>
      </c>
      <c r="B2346" s="12" t="s">
        <v>200</v>
      </c>
      <c r="C2346" s="26" t="s">
        <v>27</v>
      </c>
      <c r="D2346" s="27" t="s">
        <v>28</v>
      </c>
      <c r="E2346" s="28">
        <v>3307</v>
      </c>
      <c r="F2346" s="18">
        <v>136.01</v>
      </c>
      <c r="G2346" s="18">
        <v>134.91999999999999</v>
      </c>
      <c r="H2346" s="98">
        <v>0</v>
      </c>
      <c r="I2346" s="18">
        <f t="shared" si="114"/>
        <v>134.91999999999999</v>
      </c>
      <c r="J2346" s="18">
        <f t="shared" si="115"/>
        <v>-1.0900000000000034</v>
      </c>
      <c r="K2346" s="96">
        <v>0</v>
      </c>
      <c r="L2346" s="18">
        <f t="shared" si="116"/>
        <v>0</v>
      </c>
    </row>
    <row r="2347" spans="1:13" x14ac:dyDescent="0.2">
      <c r="A2347" s="12" t="s">
        <v>199</v>
      </c>
      <c r="B2347" s="12" t="s">
        <v>200</v>
      </c>
      <c r="C2347" s="26" t="s">
        <v>29</v>
      </c>
      <c r="D2347" s="27" t="s">
        <v>30</v>
      </c>
      <c r="E2347" s="28">
        <v>3309</v>
      </c>
      <c r="F2347" s="18">
        <v>81.33</v>
      </c>
      <c r="G2347" s="18">
        <v>80.239999999999995</v>
      </c>
      <c r="H2347" s="98">
        <v>0</v>
      </c>
      <c r="I2347" s="18">
        <f t="shared" si="114"/>
        <v>80.239999999999995</v>
      </c>
      <c r="J2347" s="18">
        <f t="shared" si="115"/>
        <v>-1.0900000000000034</v>
      </c>
      <c r="K2347" s="96">
        <v>7094</v>
      </c>
      <c r="L2347" s="18">
        <f t="shared" si="116"/>
        <v>-7732.4600000000246</v>
      </c>
    </row>
    <row r="2348" spans="1:13" x14ac:dyDescent="0.2">
      <c r="A2348" s="12" t="s">
        <v>199</v>
      </c>
      <c r="B2348" s="12" t="s">
        <v>200</v>
      </c>
      <c r="C2348" s="26" t="s">
        <v>31</v>
      </c>
      <c r="D2348" s="27" t="s">
        <v>32</v>
      </c>
      <c r="E2348" s="28">
        <v>3311</v>
      </c>
      <c r="F2348" s="18">
        <v>106.9</v>
      </c>
      <c r="G2348" s="18">
        <v>105.81</v>
      </c>
      <c r="H2348" s="98">
        <v>0</v>
      </c>
      <c r="I2348" s="18">
        <f t="shared" si="114"/>
        <v>105.81</v>
      </c>
      <c r="J2348" s="18">
        <f t="shared" si="115"/>
        <v>-1.0900000000000034</v>
      </c>
      <c r="K2348" s="96">
        <v>2655</v>
      </c>
      <c r="L2348" s="18">
        <f t="shared" si="116"/>
        <v>-2893.9500000000089</v>
      </c>
    </row>
    <row r="2349" spans="1:13" x14ac:dyDescent="0.2">
      <c r="A2349" s="12" t="s">
        <v>199</v>
      </c>
      <c r="B2349" s="12" t="s">
        <v>200</v>
      </c>
      <c r="C2349" s="26" t="s">
        <v>33</v>
      </c>
      <c r="D2349" s="27" t="s">
        <v>34</v>
      </c>
      <c r="E2349" s="28">
        <v>3313</v>
      </c>
      <c r="F2349" s="18">
        <v>114.27000000000001</v>
      </c>
      <c r="G2349" s="18">
        <v>113.18</v>
      </c>
      <c r="H2349" s="98">
        <v>0</v>
      </c>
      <c r="I2349" s="18">
        <f t="shared" si="114"/>
        <v>113.18</v>
      </c>
      <c r="J2349" s="18">
        <f t="shared" si="115"/>
        <v>-1.0900000000000034</v>
      </c>
      <c r="K2349" s="96">
        <v>205</v>
      </c>
      <c r="L2349" s="18">
        <f t="shared" si="116"/>
        <v>-223.4500000000007</v>
      </c>
    </row>
    <row r="2350" spans="1:13" x14ac:dyDescent="0.2">
      <c r="A2350" s="12" t="s">
        <v>199</v>
      </c>
      <c r="B2350" s="12" t="s">
        <v>200</v>
      </c>
      <c r="C2350" s="26" t="s">
        <v>35</v>
      </c>
      <c r="D2350" s="27" t="s">
        <v>36</v>
      </c>
      <c r="E2350" s="28">
        <v>3315</v>
      </c>
      <c r="F2350" s="18">
        <v>131.16</v>
      </c>
      <c r="G2350" s="18">
        <v>130.07</v>
      </c>
      <c r="H2350" s="98">
        <v>0</v>
      </c>
      <c r="I2350" s="18">
        <f t="shared" si="114"/>
        <v>130.07</v>
      </c>
      <c r="J2350" s="18">
        <f t="shared" si="115"/>
        <v>-1.0900000000000034</v>
      </c>
      <c r="K2350" s="96">
        <v>0</v>
      </c>
      <c r="L2350" s="18">
        <f t="shared" si="116"/>
        <v>0</v>
      </c>
    </row>
    <row r="2351" spans="1:13" x14ac:dyDescent="0.2">
      <c r="A2351" s="12" t="s">
        <v>199</v>
      </c>
      <c r="B2351" s="12" t="s">
        <v>200</v>
      </c>
      <c r="C2351" s="26" t="s">
        <v>37</v>
      </c>
      <c r="D2351" s="27" t="s">
        <v>38</v>
      </c>
      <c r="E2351" s="28">
        <v>3317</v>
      </c>
      <c r="F2351" s="18">
        <v>80.820000000000007</v>
      </c>
      <c r="G2351" s="18">
        <v>79.73</v>
      </c>
      <c r="H2351" s="98">
        <v>0</v>
      </c>
      <c r="I2351" s="18">
        <f t="shared" si="114"/>
        <v>79.73</v>
      </c>
      <c r="J2351" s="18">
        <f t="shared" si="115"/>
        <v>-1.0900000000000034</v>
      </c>
      <c r="K2351" s="96">
        <v>0</v>
      </c>
      <c r="L2351" s="18">
        <f t="shared" si="116"/>
        <v>0</v>
      </c>
    </row>
    <row r="2352" spans="1:13" x14ac:dyDescent="0.2">
      <c r="A2352" s="12" t="s">
        <v>199</v>
      </c>
      <c r="B2352" s="12" t="s">
        <v>200</v>
      </c>
      <c r="C2352" s="26" t="s">
        <v>39</v>
      </c>
      <c r="D2352" s="27" t="s">
        <v>40</v>
      </c>
      <c r="E2352" s="28">
        <v>3319</v>
      </c>
      <c r="F2352" s="18">
        <v>98.98</v>
      </c>
      <c r="G2352" s="18">
        <v>97.89</v>
      </c>
      <c r="H2352" s="98">
        <v>0</v>
      </c>
      <c r="I2352" s="18">
        <f t="shared" si="114"/>
        <v>97.89</v>
      </c>
      <c r="J2352" s="18">
        <f t="shared" si="115"/>
        <v>-1.0900000000000034</v>
      </c>
      <c r="K2352" s="96">
        <v>3565</v>
      </c>
      <c r="L2352" s="18">
        <f t="shared" si="116"/>
        <v>-3885.8500000000122</v>
      </c>
    </row>
    <row r="2353" spans="1:12" x14ac:dyDescent="0.2">
      <c r="A2353" s="12" t="s">
        <v>199</v>
      </c>
      <c r="B2353" s="12" t="s">
        <v>200</v>
      </c>
      <c r="C2353" s="26" t="s">
        <v>41</v>
      </c>
      <c r="D2353" s="27" t="s">
        <v>42</v>
      </c>
      <c r="E2353" s="28">
        <v>3321</v>
      </c>
      <c r="F2353" s="18">
        <v>110.72</v>
      </c>
      <c r="G2353" s="18">
        <v>109.63</v>
      </c>
      <c r="H2353" s="98">
        <v>0</v>
      </c>
      <c r="I2353" s="18">
        <f t="shared" si="114"/>
        <v>109.63</v>
      </c>
      <c r="J2353" s="18">
        <f t="shared" si="115"/>
        <v>-1.0900000000000034</v>
      </c>
      <c r="K2353" s="96">
        <v>881</v>
      </c>
      <c r="L2353" s="18">
        <f t="shared" si="116"/>
        <v>-960.29000000000303</v>
      </c>
    </row>
    <row r="2354" spans="1:12" x14ac:dyDescent="0.2">
      <c r="A2354" s="12" t="s">
        <v>199</v>
      </c>
      <c r="B2354" s="12" t="s">
        <v>200</v>
      </c>
      <c r="C2354" s="26" t="s">
        <v>43</v>
      </c>
      <c r="D2354" s="27" t="s">
        <v>44</v>
      </c>
      <c r="E2354" s="28">
        <v>3323</v>
      </c>
      <c r="F2354" s="18">
        <v>67.820000000000007</v>
      </c>
      <c r="G2354" s="18">
        <v>66.73</v>
      </c>
      <c r="H2354" s="98">
        <v>0</v>
      </c>
      <c r="I2354" s="18">
        <f t="shared" si="114"/>
        <v>66.73</v>
      </c>
      <c r="J2354" s="18">
        <f t="shared" si="115"/>
        <v>-1.0900000000000034</v>
      </c>
      <c r="K2354" s="96">
        <v>47</v>
      </c>
      <c r="L2354" s="18">
        <f t="shared" si="116"/>
        <v>-51.23000000000016</v>
      </c>
    </row>
    <row r="2355" spans="1:12" x14ac:dyDescent="0.2">
      <c r="A2355" s="12" t="s">
        <v>199</v>
      </c>
      <c r="B2355" s="12" t="s">
        <v>200</v>
      </c>
      <c r="C2355" s="26" t="s">
        <v>45</v>
      </c>
      <c r="D2355" s="27" t="s">
        <v>46</v>
      </c>
      <c r="E2355" s="28">
        <v>3325</v>
      </c>
      <c r="F2355" s="18">
        <v>88.34</v>
      </c>
      <c r="G2355" s="18">
        <v>87.25</v>
      </c>
      <c r="H2355" s="98">
        <v>0</v>
      </c>
      <c r="I2355" s="18">
        <f t="shared" si="114"/>
        <v>87.25</v>
      </c>
      <c r="J2355" s="18">
        <f t="shared" si="115"/>
        <v>-1.0900000000000034</v>
      </c>
      <c r="K2355" s="96">
        <v>29266</v>
      </c>
      <c r="L2355" s="18">
        <f t="shared" si="116"/>
        <v>-31899.940000000101</v>
      </c>
    </row>
    <row r="2356" spans="1:12" x14ac:dyDescent="0.2">
      <c r="A2356" s="12" t="s">
        <v>199</v>
      </c>
      <c r="B2356" s="12" t="s">
        <v>200</v>
      </c>
      <c r="C2356" s="26" t="s">
        <v>47</v>
      </c>
      <c r="D2356" s="27" t="s">
        <v>48</v>
      </c>
      <c r="E2356" s="28">
        <v>3327</v>
      </c>
      <c r="F2356" s="18">
        <v>98.98</v>
      </c>
      <c r="G2356" s="18">
        <v>97.89</v>
      </c>
      <c r="H2356" s="98">
        <v>0</v>
      </c>
      <c r="I2356" s="18">
        <f t="shared" si="114"/>
        <v>97.89</v>
      </c>
      <c r="J2356" s="18">
        <f t="shared" si="115"/>
        <v>-1.0900000000000034</v>
      </c>
      <c r="K2356" s="96">
        <v>5494</v>
      </c>
      <c r="L2356" s="18">
        <f t="shared" si="116"/>
        <v>-5988.4600000000191</v>
      </c>
    </row>
    <row r="2357" spans="1:12" x14ac:dyDescent="0.2">
      <c r="A2357" s="12" t="s">
        <v>199</v>
      </c>
      <c r="B2357" s="12" t="s">
        <v>200</v>
      </c>
      <c r="C2357" s="26" t="s">
        <v>49</v>
      </c>
      <c r="D2357" s="27" t="s">
        <v>50</v>
      </c>
      <c r="E2357" s="28">
        <v>3329</v>
      </c>
      <c r="F2357" s="18">
        <v>106.42</v>
      </c>
      <c r="G2357" s="18">
        <v>105.33</v>
      </c>
      <c r="H2357" s="98">
        <v>0</v>
      </c>
      <c r="I2357" s="18">
        <f t="shared" si="114"/>
        <v>105.33</v>
      </c>
      <c r="J2357" s="18">
        <f t="shared" si="115"/>
        <v>-1.0900000000000034</v>
      </c>
      <c r="K2357" s="96">
        <v>625</v>
      </c>
      <c r="L2357" s="18">
        <f t="shared" si="116"/>
        <v>-681.25000000000216</v>
      </c>
    </row>
    <row r="2358" spans="1:12" x14ac:dyDescent="0.2">
      <c r="A2358" s="12" t="s">
        <v>199</v>
      </c>
      <c r="B2358" s="12" t="s">
        <v>200</v>
      </c>
      <c r="C2358" s="29" t="s">
        <v>51</v>
      </c>
      <c r="D2358" s="30" t="s">
        <v>52</v>
      </c>
      <c r="E2358" s="28">
        <v>3331</v>
      </c>
      <c r="F2358" s="18">
        <v>119.33</v>
      </c>
      <c r="G2358" s="18">
        <v>118.24</v>
      </c>
      <c r="H2358" s="98">
        <v>0</v>
      </c>
      <c r="I2358" s="18">
        <f t="shared" si="114"/>
        <v>118.24</v>
      </c>
      <c r="J2358" s="18">
        <f t="shared" si="115"/>
        <v>-1.0900000000000034</v>
      </c>
      <c r="K2358" s="96">
        <v>0</v>
      </c>
      <c r="L2358" s="18">
        <f t="shared" si="116"/>
        <v>0</v>
      </c>
    </row>
  </sheetData>
  <autoFilter ref="A6:L6" xr:uid="{AA885B8A-FB58-4166-9183-87ED94C93EC1}"/>
  <sortState xmlns:xlrd2="http://schemas.microsoft.com/office/spreadsheetml/2017/richdata2" ref="A1367:L1398">
    <sortCondition ref="A1367:A1398"/>
    <sortCondition ref="E1367:E1398"/>
  </sortState>
  <pageMargins left="0.7" right="0.7" top="0.75" bottom="0.75" header="0.3" footer="0.3"/>
  <pageSetup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28872-2587-47C3-B53D-C0BE5F0E5713}">
  <sheetPr>
    <pageSetUpPr fitToPage="1"/>
  </sheetPr>
  <dimension ref="A2:C153"/>
  <sheetViews>
    <sheetView zoomScale="90" zoomScaleNormal="90" workbookViewId="0">
      <pane ySplit="6" topLeftCell="A7" activePane="bottomLeft" state="frozen"/>
      <selection pane="bottomLeft"/>
    </sheetView>
  </sheetViews>
  <sheetFormatPr defaultRowHeight="12" x14ac:dyDescent="0.2"/>
  <cols>
    <col min="1" max="1" width="10.85546875" customWidth="1"/>
    <col min="2" max="2" width="34.140625" customWidth="1"/>
    <col min="3" max="3" width="15.42578125" bestFit="1" customWidth="1"/>
  </cols>
  <sheetData>
    <row r="2" spans="1:3" ht="15.75" x14ac:dyDescent="0.25">
      <c r="A2" s="99" t="s">
        <v>353</v>
      </c>
      <c r="B2" s="99"/>
      <c r="C2" s="99"/>
    </row>
    <row r="3" spans="1:3" ht="12.75" thickBot="1" x14ac:dyDescent="0.25"/>
    <row r="4" spans="1:3" ht="13.5" thickBot="1" x14ac:dyDescent="0.3">
      <c r="C4" s="24">
        <f>SUM(C7:C153)</f>
        <v>-3453783.5717660361</v>
      </c>
    </row>
    <row r="5" spans="1:3" ht="12.75" x14ac:dyDescent="0.2">
      <c r="A5" s="5" t="s">
        <v>1</v>
      </c>
      <c r="B5" s="5"/>
    </row>
    <row r="6" spans="1:3" ht="26.25" thickBot="1" x14ac:dyDescent="0.25">
      <c r="A6" s="8" t="s">
        <v>7</v>
      </c>
      <c r="B6" s="8" t="s">
        <v>8</v>
      </c>
      <c r="C6" s="57" t="s">
        <v>466</v>
      </c>
    </row>
    <row r="7" spans="1:3" x14ac:dyDescent="0.2">
      <c r="A7" s="20" t="s">
        <v>192</v>
      </c>
      <c r="B7" s="21" t="s">
        <v>193</v>
      </c>
      <c r="C7" s="40">
        <v>-5236.1699999999619</v>
      </c>
    </row>
    <row r="8" spans="1:3" x14ac:dyDescent="0.2">
      <c r="A8" s="20" t="s">
        <v>211</v>
      </c>
      <c r="B8" s="21" t="s">
        <v>212</v>
      </c>
      <c r="C8" s="40">
        <v>-3747.6000000000645</v>
      </c>
    </row>
    <row r="9" spans="1:3" x14ac:dyDescent="0.2">
      <c r="A9" s="20" t="s">
        <v>214</v>
      </c>
      <c r="B9" s="21" t="s">
        <v>215</v>
      </c>
      <c r="C9" s="40">
        <v>-3328.5600000000559</v>
      </c>
    </row>
    <row r="10" spans="1:3" x14ac:dyDescent="0.2">
      <c r="A10" s="20" t="s">
        <v>218</v>
      </c>
      <c r="B10" s="21" t="s">
        <v>219</v>
      </c>
      <c r="C10" s="40">
        <v>-3148.9200000000492</v>
      </c>
    </row>
    <row r="11" spans="1:3" x14ac:dyDescent="0.2">
      <c r="A11" s="12" t="s">
        <v>89</v>
      </c>
      <c r="B11" s="21" t="s">
        <v>90</v>
      </c>
      <c r="C11" s="40">
        <v>-8394.8389405336202</v>
      </c>
    </row>
    <row r="12" spans="1:3" x14ac:dyDescent="0.2">
      <c r="A12" s="12" t="s">
        <v>66</v>
      </c>
      <c r="B12" s="21" t="s">
        <v>67</v>
      </c>
      <c r="C12" s="40">
        <v>28623.830798183044</v>
      </c>
    </row>
    <row r="13" spans="1:3" x14ac:dyDescent="0.2">
      <c r="A13" s="20" t="s">
        <v>58</v>
      </c>
      <c r="B13" s="21" t="s">
        <v>59</v>
      </c>
      <c r="C13" s="40">
        <v>62492.951754675822</v>
      </c>
    </row>
    <row r="14" spans="1:3" x14ac:dyDescent="0.2">
      <c r="A14" s="20" t="s">
        <v>360</v>
      </c>
      <c r="B14" s="21" t="s">
        <v>361</v>
      </c>
      <c r="C14" s="40">
        <v>-32560.480000000101</v>
      </c>
    </row>
    <row r="15" spans="1:3" x14ac:dyDescent="0.2">
      <c r="A15" s="20" t="s">
        <v>362</v>
      </c>
      <c r="B15" s="21" t="s">
        <v>363</v>
      </c>
      <c r="C15" s="40">
        <v>-285.59999999999889</v>
      </c>
    </row>
    <row r="16" spans="1:3" x14ac:dyDescent="0.2">
      <c r="A16" s="12" t="s">
        <v>232</v>
      </c>
      <c r="B16" s="23" t="s">
        <v>233</v>
      </c>
      <c r="C16" s="40">
        <v>-28179.900000000009</v>
      </c>
    </row>
    <row r="17" spans="1:3" x14ac:dyDescent="0.2">
      <c r="A17" s="12" t="s">
        <v>86</v>
      </c>
      <c r="B17" s="21" t="s">
        <v>87</v>
      </c>
      <c r="C17" s="40">
        <v>16141.699172987113</v>
      </c>
    </row>
    <row r="18" spans="1:3" x14ac:dyDescent="0.2">
      <c r="A18" s="20" t="s">
        <v>332</v>
      </c>
      <c r="B18" s="21" t="s">
        <v>333</v>
      </c>
      <c r="C18" s="40">
        <v>-9364.4099999999635</v>
      </c>
    </row>
    <row r="19" spans="1:3" x14ac:dyDescent="0.2">
      <c r="A19" s="12" t="s">
        <v>234</v>
      </c>
      <c r="B19" s="21" t="s">
        <v>235</v>
      </c>
      <c r="C19" s="40">
        <v>-180551.82986770043</v>
      </c>
    </row>
    <row r="20" spans="1:3" x14ac:dyDescent="0.2">
      <c r="A20" s="20" t="s">
        <v>263</v>
      </c>
      <c r="B20" s="21" t="s">
        <v>264</v>
      </c>
      <c r="C20" s="40">
        <v>-34321.140000000138</v>
      </c>
    </row>
    <row r="21" spans="1:3" x14ac:dyDescent="0.2">
      <c r="A21" s="12" t="s">
        <v>178</v>
      </c>
      <c r="B21" s="21" t="s">
        <v>179</v>
      </c>
      <c r="C21" s="40">
        <v>-11920.980000000018</v>
      </c>
    </row>
    <row r="22" spans="1:3" x14ac:dyDescent="0.2">
      <c r="A22" s="12" t="s">
        <v>236</v>
      </c>
      <c r="B22" s="21" t="s">
        <v>237</v>
      </c>
      <c r="C22" s="40">
        <v>-161107.38000000006</v>
      </c>
    </row>
    <row r="23" spans="1:3" x14ac:dyDescent="0.2">
      <c r="A23" s="12" t="s">
        <v>238</v>
      </c>
      <c r="B23" s="21" t="s">
        <v>239</v>
      </c>
      <c r="C23" s="40">
        <v>-41708.520000000011</v>
      </c>
    </row>
    <row r="24" spans="1:3" x14ac:dyDescent="0.2">
      <c r="A24" s="20" t="s">
        <v>68</v>
      </c>
      <c r="B24" s="21" t="s">
        <v>69</v>
      </c>
      <c r="C24" s="40">
        <v>-28726.944722207561</v>
      </c>
    </row>
    <row r="25" spans="1:3" x14ac:dyDescent="0.2">
      <c r="A25" s="20" t="s">
        <v>334</v>
      </c>
      <c r="B25" s="21" t="s">
        <v>335</v>
      </c>
      <c r="C25" s="40">
        <v>-162403.05410890767</v>
      </c>
    </row>
    <row r="26" spans="1:3" x14ac:dyDescent="0.2">
      <c r="A26" s="12" t="s">
        <v>290</v>
      </c>
      <c r="B26" s="21" t="s">
        <v>291</v>
      </c>
      <c r="C26" s="40">
        <v>-10387.470000000021</v>
      </c>
    </row>
    <row r="27" spans="1:3" x14ac:dyDescent="0.2">
      <c r="A27" s="20" t="s">
        <v>137</v>
      </c>
      <c r="B27" s="21" t="s">
        <v>138</v>
      </c>
      <c r="C27" s="40">
        <v>-3238.3000000000061</v>
      </c>
    </row>
    <row r="28" spans="1:3" x14ac:dyDescent="0.2">
      <c r="A28" s="12" t="s">
        <v>222</v>
      </c>
      <c r="B28" s="21" t="s">
        <v>223</v>
      </c>
      <c r="C28" s="40">
        <v>-144532.08000000002</v>
      </c>
    </row>
    <row r="29" spans="1:3" x14ac:dyDescent="0.2">
      <c r="A29" s="12" t="s">
        <v>320</v>
      </c>
      <c r="B29" s="12" t="s">
        <v>321</v>
      </c>
      <c r="C29" s="40">
        <v>-2630.0000000000009</v>
      </c>
    </row>
    <row r="30" spans="1:3" x14ac:dyDescent="0.2">
      <c r="A30" s="12" t="s">
        <v>298</v>
      </c>
      <c r="B30" s="12" t="s">
        <v>299</v>
      </c>
      <c r="C30" s="40">
        <v>-5159.6599999999871</v>
      </c>
    </row>
    <row r="31" spans="1:3" x14ac:dyDescent="0.2">
      <c r="A31" s="12" t="s">
        <v>64</v>
      </c>
      <c r="B31" s="12" t="s">
        <v>65</v>
      </c>
      <c r="C31" s="40">
        <v>46434.091886568349</v>
      </c>
    </row>
    <row r="32" spans="1:3" x14ac:dyDescent="0.2">
      <c r="A32" s="20" t="s">
        <v>336</v>
      </c>
      <c r="B32" s="21" t="s">
        <v>337</v>
      </c>
      <c r="C32" s="40">
        <v>-11867.399999999987</v>
      </c>
    </row>
    <row r="33" spans="1:3" x14ac:dyDescent="0.2">
      <c r="A33" s="20" t="s">
        <v>322</v>
      </c>
      <c r="B33" s="21" t="s">
        <v>323</v>
      </c>
      <c r="C33" s="40">
        <v>-9828.2795003921383</v>
      </c>
    </row>
    <row r="34" spans="1:3" x14ac:dyDescent="0.2">
      <c r="A34" s="12" t="s">
        <v>122</v>
      </c>
      <c r="B34" s="21" t="s">
        <v>123</v>
      </c>
      <c r="C34" s="40">
        <v>-5208.3100000000113</v>
      </c>
    </row>
    <row r="35" spans="1:3" x14ac:dyDescent="0.2">
      <c r="A35" s="20" t="s">
        <v>80</v>
      </c>
      <c r="B35" s="21" t="s">
        <v>81</v>
      </c>
      <c r="C35" s="40">
        <v>-18787.623495870579</v>
      </c>
    </row>
    <row r="36" spans="1:3" x14ac:dyDescent="0.2">
      <c r="A36" s="12" t="s">
        <v>240</v>
      </c>
      <c r="B36" s="12" t="s">
        <v>241</v>
      </c>
      <c r="C36" s="40">
        <v>-76067.656783273342</v>
      </c>
    </row>
    <row r="37" spans="1:3" x14ac:dyDescent="0.2">
      <c r="A37" s="12" t="s">
        <v>162</v>
      </c>
      <c r="B37" s="12" t="s">
        <v>163</v>
      </c>
      <c r="C37" s="40">
        <v>-96747.249999999898</v>
      </c>
    </row>
    <row r="38" spans="1:3" x14ac:dyDescent="0.2">
      <c r="A38" s="12" t="s">
        <v>273</v>
      </c>
      <c r="B38" s="21" t="s">
        <v>274</v>
      </c>
      <c r="C38" s="40">
        <v>-6337.44639906667</v>
      </c>
    </row>
    <row r="39" spans="1:3" x14ac:dyDescent="0.2">
      <c r="A39" s="21" t="s">
        <v>242</v>
      </c>
      <c r="B39" s="21" t="s">
        <v>243</v>
      </c>
      <c r="C39" s="40">
        <v>-96696.180000000037</v>
      </c>
    </row>
    <row r="40" spans="1:3" x14ac:dyDescent="0.2">
      <c r="A40" s="20" t="s">
        <v>164</v>
      </c>
      <c r="B40" s="21" t="s">
        <v>165</v>
      </c>
      <c r="C40" s="40">
        <v>-3040.7600000000184</v>
      </c>
    </row>
    <row r="41" spans="1:3" x14ac:dyDescent="0.2">
      <c r="A41" s="20" t="s">
        <v>182</v>
      </c>
      <c r="B41" s="21" t="s">
        <v>183</v>
      </c>
      <c r="C41" s="40">
        <v>-3747.5599999999831</v>
      </c>
    </row>
    <row r="42" spans="1:3" x14ac:dyDescent="0.2">
      <c r="A42" s="20" t="s">
        <v>282</v>
      </c>
      <c r="B42" s="21" t="s">
        <v>283</v>
      </c>
      <c r="C42" s="40">
        <v>-4249.9199999999582</v>
      </c>
    </row>
    <row r="43" spans="1:3" x14ac:dyDescent="0.2">
      <c r="A43" s="12" t="s">
        <v>184</v>
      </c>
      <c r="B43" s="12" t="s">
        <v>185</v>
      </c>
      <c r="C43" s="40">
        <v>-4457.0200000000168</v>
      </c>
    </row>
    <row r="44" spans="1:3" x14ac:dyDescent="0.2">
      <c r="A44" s="22" t="s">
        <v>166</v>
      </c>
      <c r="B44" s="21" t="s">
        <v>167</v>
      </c>
      <c r="C44" s="40">
        <v>-1732.0400000000118</v>
      </c>
    </row>
    <row r="45" spans="1:3" x14ac:dyDescent="0.2">
      <c r="A45" s="12" t="s">
        <v>151</v>
      </c>
      <c r="B45" s="12" t="s">
        <v>152</v>
      </c>
      <c r="C45" s="40">
        <v>-3247.1999999999948</v>
      </c>
    </row>
    <row r="46" spans="1:3" x14ac:dyDescent="0.2">
      <c r="A46" s="22" t="s">
        <v>60</v>
      </c>
      <c r="B46" s="12" t="s">
        <v>61</v>
      </c>
      <c r="C46" s="40">
        <v>10984.32252057639</v>
      </c>
    </row>
    <row r="47" spans="1:3" x14ac:dyDescent="0.2">
      <c r="A47" s="20" t="s">
        <v>324</v>
      </c>
      <c r="B47" s="21" t="s">
        <v>325</v>
      </c>
      <c r="C47" s="40">
        <v>-24741</v>
      </c>
    </row>
    <row r="48" spans="1:3" x14ac:dyDescent="0.2">
      <c r="A48" s="12" t="s">
        <v>284</v>
      </c>
      <c r="B48" s="23" t="s">
        <v>285</v>
      </c>
      <c r="C48" s="40">
        <v>-34.770000000000017</v>
      </c>
    </row>
    <row r="49" spans="1:3" x14ac:dyDescent="0.2">
      <c r="A49" s="12" t="s">
        <v>277</v>
      </c>
      <c r="B49" s="21" t="s">
        <v>278</v>
      </c>
      <c r="C49" s="40">
        <v>-3134.9999999999727</v>
      </c>
    </row>
    <row r="50" spans="1:3" x14ac:dyDescent="0.2">
      <c r="A50" s="20" t="s">
        <v>125</v>
      </c>
      <c r="B50" s="21" t="s">
        <v>126</v>
      </c>
      <c r="C50" s="40">
        <v>0</v>
      </c>
    </row>
    <row r="51" spans="1:3" x14ac:dyDescent="0.2">
      <c r="A51" s="12" t="s">
        <v>244</v>
      </c>
      <c r="B51" s="21" t="s">
        <v>245</v>
      </c>
      <c r="C51" s="40">
        <v>-35849.520000000011</v>
      </c>
    </row>
    <row r="52" spans="1:3" x14ac:dyDescent="0.2">
      <c r="A52" s="20" t="s">
        <v>338</v>
      </c>
      <c r="B52" s="21" t="s">
        <v>339</v>
      </c>
      <c r="C52" s="40">
        <v>-4528.8399999999792</v>
      </c>
    </row>
    <row r="53" spans="1:3" x14ac:dyDescent="0.2">
      <c r="A53" s="20" t="s">
        <v>340</v>
      </c>
      <c r="B53" s="21" t="s">
        <v>341</v>
      </c>
      <c r="C53" s="40">
        <v>-52625.160000000011</v>
      </c>
    </row>
    <row r="54" spans="1:3" x14ac:dyDescent="0.2">
      <c r="A54" s="12" t="s">
        <v>155</v>
      </c>
      <c r="B54" s="12" t="s">
        <v>156</v>
      </c>
      <c r="C54" s="40">
        <v>-6094.0799999999908</v>
      </c>
    </row>
    <row r="55" spans="1:3" x14ac:dyDescent="0.2">
      <c r="A55" s="12" t="s">
        <v>246</v>
      </c>
      <c r="B55" s="21" t="s">
        <v>247</v>
      </c>
      <c r="C55" s="40">
        <v>-112117.50787597697</v>
      </c>
    </row>
    <row r="56" spans="1:3" x14ac:dyDescent="0.2">
      <c r="A56" s="12" t="s">
        <v>139</v>
      </c>
      <c r="B56" s="21" t="s">
        <v>140</v>
      </c>
      <c r="C56" s="40">
        <v>-13654.39000000003</v>
      </c>
    </row>
    <row r="57" spans="1:3" x14ac:dyDescent="0.2">
      <c r="A57" s="12" t="s">
        <v>112</v>
      </c>
      <c r="B57" s="21" t="s">
        <v>113</v>
      </c>
      <c r="C57" s="40">
        <v>-11712.738489372454</v>
      </c>
    </row>
    <row r="58" spans="1:3" x14ac:dyDescent="0.2">
      <c r="A58" s="20" t="s">
        <v>168</v>
      </c>
      <c r="B58" s="21" t="s">
        <v>169</v>
      </c>
      <c r="C58" s="40">
        <v>-9298.5999999999694</v>
      </c>
    </row>
    <row r="59" spans="1:3" x14ac:dyDescent="0.2">
      <c r="A59" s="12" t="s">
        <v>141</v>
      </c>
      <c r="B59" s="21" t="s">
        <v>142</v>
      </c>
      <c r="C59" s="40">
        <v>-6957.8400000000156</v>
      </c>
    </row>
    <row r="60" spans="1:3" x14ac:dyDescent="0.2">
      <c r="A60" s="12" t="s">
        <v>110</v>
      </c>
      <c r="B60" s="21" t="s">
        <v>111</v>
      </c>
      <c r="C60" s="40">
        <v>-3747.573421556569</v>
      </c>
    </row>
    <row r="61" spans="1:3" x14ac:dyDescent="0.2">
      <c r="A61" s="12" t="s">
        <v>286</v>
      </c>
      <c r="B61" s="12" t="s">
        <v>287</v>
      </c>
      <c r="C61" s="40">
        <v>-15197.339999999844</v>
      </c>
    </row>
    <row r="62" spans="1:3" x14ac:dyDescent="0.2">
      <c r="A62" s="22" t="s">
        <v>127</v>
      </c>
      <c r="B62" s="21" t="s">
        <v>128</v>
      </c>
      <c r="C62" s="40">
        <v>-2098.2700000000045</v>
      </c>
    </row>
    <row r="63" spans="1:3" x14ac:dyDescent="0.2">
      <c r="A63" s="12" t="s">
        <v>143</v>
      </c>
      <c r="B63" s="23" t="s">
        <v>144</v>
      </c>
      <c r="C63" s="40">
        <v>-1686.9900000000036</v>
      </c>
    </row>
    <row r="64" spans="1:3" x14ac:dyDescent="0.2">
      <c r="A64" s="20" t="s">
        <v>314</v>
      </c>
      <c r="B64" s="21" t="s">
        <v>315</v>
      </c>
      <c r="C64" s="40">
        <v>-6632.4911254937415</v>
      </c>
    </row>
    <row r="65" spans="1:3" x14ac:dyDescent="0.2">
      <c r="A65" s="12" t="s">
        <v>117</v>
      </c>
      <c r="B65" s="23" t="s">
        <v>118</v>
      </c>
      <c r="C65" s="40">
        <v>-7271.631899904839</v>
      </c>
    </row>
    <row r="66" spans="1:3" x14ac:dyDescent="0.2">
      <c r="A66" s="20" t="s">
        <v>342</v>
      </c>
      <c r="B66" s="21" t="s">
        <v>343</v>
      </c>
      <c r="C66" s="40">
        <v>-5701.0800000001445</v>
      </c>
    </row>
    <row r="67" spans="1:3" x14ac:dyDescent="0.2">
      <c r="A67" s="12" t="s">
        <v>157</v>
      </c>
      <c r="B67" s="21" t="s">
        <v>158</v>
      </c>
      <c r="C67" s="40">
        <v>-6315.8399999999901</v>
      </c>
    </row>
    <row r="68" spans="1:3" x14ac:dyDescent="0.2">
      <c r="A68" s="20" t="s">
        <v>201</v>
      </c>
      <c r="B68" s="21" t="s">
        <v>202</v>
      </c>
      <c r="C68" s="40">
        <v>-36342.643589732143</v>
      </c>
    </row>
    <row r="69" spans="1:3" x14ac:dyDescent="0.2">
      <c r="A69" s="20" t="s">
        <v>248</v>
      </c>
      <c r="B69" s="21" t="s">
        <v>249</v>
      </c>
      <c r="C69" s="40">
        <v>-87083.640000000014</v>
      </c>
    </row>
    <row r="70" spans="1:3" x14ac:dyDescent="0.2">
      <c r="A70" s="20" t="s">
        <v>145</v>
      </c>
      <c r="B70" s="21" t="s">
        <v>146</v>
      </c>
      <c r="C70" s="40">
        <v>-1558.2000000000035</v>
      </c>
    </row>
    <row r="71" spans="1:3" x14ac:dyDescent="0.2">
      <c r="A71" s="20" t="s">
        <v>364</v>
      </c>
      <c r="B71" s="21" t="s">
        <v>365</v>
      </c>
      <c r="C71" s="40">
        <v>-62419.140000000014</v>
      </c>
    </row>
    <row r="72" spans="1:3" x14ac:dyDescent="0.2">
      <c r="A72" s="20" t="s">
        <v>250</v>
      </c>
      <c r="B72" s="21" t="s">
        <v>251</v>
      </c>
      <c r="C72" s="40">
        <v>-76877.640000000029</v>
      </c>
    </row>
    <row r="73" spans="1:3" x14ac:dyDescent="0.2">
      <c r="A73" s="20" t="s">
        <v>344</v>
      </c>
      <c r="B73" s="21" t="s">
        <v>345</v>
      </c>
      <c r="C73" s="40">
        <v>0</v>
      </c>
    </row>
    <row r="74" spans="1:3" x14ac:dyDescent="0.2">
      <c r="A74" s="20" t="s">
        <v>203</v>
      </c>
      <c r="B74" s="21" t="s">
        <v>204</v>
      </c>
      <c r="C74" s="40">
        <v>-69270.590000000215</v>
      </c>
    </row>
    <row r="75" spans="1:3" x14ac:dyDescent="0.2">
      <c r="A75" s="12" t="s">
        <v>74</v>
      </c>
      <c r="B75" s="21" t="s">
        <v>75</v>
      </c>
      <c r="C75" s="40">
        <v>-85361.485782838296</v>
      </c>
    </row>
    <row r="76" spans="1:3" x14ac:dyDescent="0.2">
      <c r="A76" s="12" t="s">
        <v>292</v>
      </c>
      <c r="B76" s="21" t="s">
        <v>293</v>
      </c>
      <c r="C76" s="40">
        <v>-16198.920000000033</v>
      </c>
    </row>
    <row r="77" spans="1:3" x14ac:dyDescent="0.2">
      <c r="A77" s="12" t="s">
        <v>115</v>
      </c>
      <c r="B77" s="12" t="s">
        <v>116</v>
      </c>
      <c r="C77" s="40">
        <v>-4236.3043223143359</v>
      </c>
    </row>
    <row r="78" spans="1:3" x14ac:dyDescent="0.2">
      <c r="A78" s="12" t="s">
        <v>18</v>
      </c>
      <c r="B78" s="12" t="s">
        <v>19</v>
      </c>
      <c r="C78" s="40">
        <v>-10237.428270069238</v>
      </c>
    </row>
    <row r="79" spans="1:3" x14ac:dyDescent="0.2">
      <c r="A79" s="12" t="s">
        <v>72</v>
      </c>
      <c r="B79" s="21" t="s">
        <v>73</v>
      </c>
      <c r="C79" s="40">
        <v>-64617.428442017423</v>
      </c>
    </row>
    <row r="80" spans="1:3" x14ac:dyDescent="0.2">
      <c r="A80" s="12" t="s">
        <v>62</v>
      </c>
      <c r="B80" s="12" t="s">
        <v>63</v>
      </c>
      <c r="C80" s="40">
        <v>-48383.334194893454</v>
      </c>
    </row>
    <row r="81" spans="1:3" x14ac:dyDescent="0.2">
      <c r="A81" s="12" t="s">
        <v>294</v>
      </c>
      <c r="B81" s="23" t="s">
        <v>295</v>
      </c>
      <c r="C81" s="40">
        <v>-3235.6500000000069</v>
      </c>
    </row>
    <row r="82" spans="1:3" x14ac:dyDescent="0.2">
      <c r="A82" s="12" t="s">
        <v>220</v>
      </c>
      <c r="B82" s="23" t="s">
        <v>221</v>
      </c>
      <c r="C82" s="40">
        <v>-3704.7600000000671</v>
      </c>
    </row>
    <row r="83" spans="1:3" x14ac:dyDescent="0.2">
      <c r="A83" s="22" t="s">
        <v>147</v>
      </c>
      <c r="B83" s="12" t="s">
        <v>148</v>
      </c>
      <c r="C83" s="40">
        <v>9421.6239411383704</v>
      </c>
    </row>
    <row r="84" spans="1:3" x14ac:dyDescent="0.2">
      <c r="A84" s="20" t="s">
        <v>106</v>
      </c>
      <c r="B84" s="21" t="s">
        <v>107</v>
      </c>
      <c r="C84" s="40">
        <v>-1145.8172546536748</v>
      </c>
    </row>
    <row r="85" spans="1:3" x14ac:dyDescent="0.2">
      <c r="A85" s="12" t="s">
        <v>149</v>
      </c>
      <c r="B85" s="21" t="s">
        <v>150</v>
      </c>
      <c r="C85" s="40">
        <v>0</v>
      </c>
    </row>
    <row r="86" spans="1:3" x14ac:dyDescent="0.2">
      <c r="A86" s="20" t="s">
        <v>216</v>
      </c>
      <c r="B86" s="21" t="s">
        <v>217</v>
      </c>
      <c r="C86" s="40">
        <v>-5750.6400000000995</v>
      </c>
    </row>
    <row r="87" spans="1:3" x14ac:dyDescent="0.2">
      <c r="A87" s="12" t="s">
        <v>205</v>
      </c>
      <c r="B87" s="21" t="s">
        <v>206</v>
      </c>
      <c r="C87" s="40">
        <v>-69197.560000000231</v>
      </c>
    </row>
    <row r="88" spans="1:3" x14ac:dyDescent="0.2">
      <c r="A88" s="20" t="s">
        <v>186</v>
      </c>
      <c r="B88" s="21" t="s">
        <v>187</v>
      </c>
      <c r="C88" s="40">
        <v>-2888.759999999977</v>
      </c>
    </row>
    <row r="89" spans="1:3" x14ac:dyDescent="0.2">
      <c r="A89" s="12" t="s">
        <v>170</v>
      </c>
      <c r="B89" s="12" t="s">
        <v>171</v>
      </c>
      <c r="C89" s="40">
        <v>-1938.7599999999834</v>
      </c>
    </row>
    <row r="90" spans="1:3" x14ac:dyDescent="0.2">
      <c r="A90" s="21" t="s">
        <v>78</v>
      </c>
      <c r="B90" s="21" t="s">
        <v>79</v>
      </c>
      <c r="C90" s="40">
        <v>-64597.196319334806</v>
      </c>
    </row>
    <row r="91" spans="1:3" x14ac:dyDescent="0.2">
      <c r="A91" s="20" t="s">
        <v>224</v>
      </c>
      <c r="B91" s="21" t="s">
        <v>225</v>
      </c>
      <c r="C91" s="40">
        <v>-33619.320000000014</v>
      </c>
    </row>
    <row r="92" spans="1:3" x14ac:dyDescent="0.2">
      <c r="A92" s="20" t="s">
        <v>254</v>
      </c>
      <c r="B92" s="12" t="s">
        <v>253</v>
      </c>
      <c r="C92" s="40">
        <v>-37123.380000000005</v>
      </c>
    </row>
    <row r="93" spans="1:3" x14ac:dyDescent="0.2">
      <c r="A93" s="12" t="s">
        <v>252</v>
      </c>
      <c r="B93" s="12" t="s">
        <v>253</v>
      </c>
      <c r="C93" s="40">
        <v>0</v>
      </c>
    </row>
    <row r="94" spans="1:3" x14ac:dyDescent="0.2">
      <c r="A94" s="20" t="s">
        <v>188</v>
      </c>
      <c r="B94" s="21" t="s">
        <v>189</v>
      </c>
      <c r="C94" s="40">
        <v>-13917.500000000056</v>
      </c>
    </row>
    <row r="95" spans="1:3" x14ac:dyDescent="0.2">
      <c r="A95" s="12" t="s">
        <v>265</v>
      </c>
      <c r="B95" s="12" t="s">
        <v>266</v>
      </c>
      <c r="C95" s="40">
        <v>-13342.139999999985</v>
      </c>
    </row>
    <row r="96" spans="1:3" x14ac:dyDescent="0.2">
      <c r="A96" s="12" t="s">
        <v>82</v>
      </c>
      <c r="B96" s="21" t="s">
        <v>83</v>
      </c>
      <c r="C96" s="40">
        <v>-33673.635644540642</v>
      </c>
    </row>
    <row r="97" spans="1:3" x14ac:dyDescent="0.2">
      <c r="A97" s="12" t="s">
        <v>103</v>
      </c>
      <c r="B97" s="21" t="s">
        <v>104</v>
      </c>
      <c r="C97" s="40">
        <v>1156.3928034871305</v>
      </c>
    </row>
    <row r="98" spans="1:3" x14ac:dyDescent="0.2">
      <c r="A98" s="12" t="s">
        <v>84</v>
      </c>
      <c r="B98" s="21" t="s">
        <v>85</v>
      </c>
      <c r="C98" s="40">
        <v>-83602.915279687935</v>
      </c>
    </row>
    <row r="99" spans="1:3" x14ac:dyDescent="0.2">
      <c r="A99" s="20" t="s">
        <v>180</v>
      </c>
      <c r="B99" s="21" t="s">
        <v>181</v>
      </c>
      <c r="C99" s="40">
        <v>-1774.2199999999932</v>
      </c>
    </row>
    <row r="100" spans="1:3" x14ac:dyDescent="0.2">
      <c r="A100" s="20" t="s">
        <v>56</v>
      </c>
      <c r="B100" s="21" t="s">
        <v>57</v>
      </c>
      <c r="C100" s="40">
        <v>11333.677561979021</v>
      </c>
    </row>
    <row r="101" spans="1:3" x14ac:dyDescent="0.2">
      <c r="A101" s="20" t="s">
        <v>98</v>
      </c>
      <c r="B101" s="21" t="s">
        <v>99</v>
      </c>
      <c r="C101" s="40">
        <v>1313.7946030632731</v>
      </c>
    </row>
    <row r="102" spans="1:3" x14ac:dyDescent="0.2">
      <c r="A102" s="12" t="s">
        <v>296</v>
      </c>
      <c r="B102" s="21" t="s">
        <v>297</v>
      </c>
      <c r="C102" s="40">
        <v>-1194.0900000000026</v>
      </c>
    </row>
    <row r="103" spans="1:3" x14ac:dyDescent="0.2">
      <c r="A103" s="12" t="s">
        <v>129</v>
      </c>
      <c r="B103" s="21" t="s">
        <v>130</v>
      </c>
      <c r="C103" s="40">
        <v>-8639.0000000000182</v>
      </c>
    </row>
    <row r="104" spans="1:3" x14ac:dyDescent="0.2">
      <c r="A104" s="12" t="s">
        <v>308</v>
      </c>
      <c r="B104" s="12" t="s">
        <v>309</v>
      </c>
      <c r="C104" s="40">
        <v>-12442.77999999997</v>
      </c>
    </row>
    <row r="105" spans="1:3" x14ac:dyDescent="0.2">
      <c r="A105" s="20" t="s">
        <v>257</v>
      </c>
      <c r="B105" s="21" t="s">
        <v>258</v>
      </c>
      <c r="C105" s="40">
        <v>-42518.700000000172</v>
      </c>
    </row>
    <row r="106" spans="1:3" x14ac:dyDescent="0.2">
      <c r="A106" s="20" t="s">
        <v>347</v>
      </c>
      <c r="B106" s="21" t="s">
        <v>348</v>
      </c>
      <c r="C106" s="40">
        <v>-1359.5400000000056</v>
      </c>
    </row>
    <row r="107" spans="1:3" x14ac:dyDescent="0.2">
      <c r="A107" s="20" t="s">
        <v>70</v>
      </c>
      <c r="B107" s="21" t="s">
        <v>71</v>
      </c>
      <c r="C107" s="40">
        <v>-82201.579850444206</v>
      </c>
    </row>
    <row r="108" spans="1:3" x14ac:dyDescent="0.2">
      <c r="A108" s="20" t="s">
        <v>267</v>
      </c>
      <c r="B108" s="21" t="s">
        <v>268</v>
      </c>
      <c r="C108" s="40">
        <v>-10028.340000000042</v>
      </c>
    </row>
    <row r="109" spans="1:3" x14ac:dyDescent="0.2">
      <c r="A109" s="12" t="s">
        <v>269</v>
      </c>
      <c r="B109" s="21" t="s">
        <v>270</v>
      </c>
      <c r="C109" s="40">
        <v>-12319.02000000005</v>
      </c>
    </row>
    <row r="110" spans="1:3" x14ac:dyDescent="0.2">
      <c r="A110" s="12" t="s">
        <v>172</v>
      </c>
      <c r="B110" s="21" t="s">
        <v>173</v>
      </c>
      <c r="C110" s="40">
        <v>-3656.688137752943</v>
      </c>
    </row>
    <row r="111" spans="1:3" x14ac:dyDescent="0.2">
      <c r="A111" s="12" t="s">
        <v>207</v>
      </c>
      <c r="B111" s="23" t="s">
        <v>208</v>
      </c>
      <c r="C111" s="40">
        <v>-5073.9500000000153</v>
      </c>
    </row>
    <row r="112" spans="1:3" x14ac:dyDescent="0.2">
      <c r="A112" s="20" t="s">
        <v>310</v>
      </c>
      <c r="B112" s="21" t="s">
        <v>311</v>
      </c>
      <c r="C112" s="40">
        <v>-23913.102354467777</v>
      </c>
    </row>
    <row r="113" spans="1:3" x14ac:dyDescent="0.2">
      <c r="A113" s="12" t="s">
        <v>131</v>
      </c>
      <c r="B113" s="21" t="s">
        <v>132</v>
      </c>
      <c r="C113" s="40">
        <v>-2156.040000000005</v>
      </c>
    </row>
    <row r="114" spans="1:3" x14ac:dyDescent="0.2">
      <c r="A114" s="20" t="s">
        <v>53</v>
      </c>
      <c r="B114" s="21" t="s">
        <v>358</v>
      </c>
      <c r="C114" s="40">
        <v>-33482.278794855862</v>
      </c>
    </row>
    <row r="115" spans="1:3" x14ac:dyDescent="0.2">
      <c r="A115" s="12" t="s">
        <v>92</v>
      </c>
      <c r="B115" s="12" t="s">
        <v>93</v>
      </c>
      <c r="C115" s="40">
        <v>-18043.000409884509</v>
      </c>
    </row>
    <row r="116" spans="1:3" x14ac:dyDescent="0.2">
      <c r="A116" s="20" t="s">
        <v>326</v>
      </c>
      <c r="B116" s="21" t="s">
        <v>359</v>
      </c>
      <c r="C116" s="40">
        <v>0</v>
      </c>
    </row>
    <row r="117" spans="1:3" x14ac:dyDescent="0.2">
      <c r="A117" s="12" t="s">
        <v>288</v>
      </c>
      <c r="B117" s="21" t="s">
        <v>289</v>
      </c>
      <c r="C117" s="40">
        <v>-8080.8799999999164</v>
      </c>
    </row>
    <row r="118" spans="1:3" x14ac:dyDescent="0.2">
      <c r="A118" s="12" t="s">
        <v>209</v>
      </c>
      <c r="B118" s="23" t="s">
        <v>210</v>
      </c>
      <c r="C118" s="40">
        <v>-8250.2100000000264</v>
      </c>
    </row>
    <row r="119" spans="1:3" x14ac:dyDescent="0.2">
      <c r="A119" s="20" t="s">
        <v>312</v>
      </c>
      <c r="B119" s="21" t="s">
        <v>313</v>
      </c>
      <c r="C119" s="40">
        <v>-15332.339999999962</v>
      </c>
    </row>
    <row r="120" spans="1:3" x14ac:dyDescent="0.2">
      <c r="A120" s="12" t="s">
        <v>95</v>
      </c>
      <c r="B120" s="12" t="s">
        <v>96</v>
      </c>
      <c r="C120" s="40">
        <v>-2506.5421364191766</v>
      </c>
    </row>
    <row r="121" spans="1:3" x14ac:dyDescent="0.2">
      <c r="A121" s="20" t="s">
        <v>255</v>
      </c>
      <c r="B121" s="21" t="s">
        <v>256</v>
      </c>
      <c r="C121" s="40">
        <v>-72859.500000000029</v>
      </c>
    </row>
    <row r="122" spans="1:3" x14ac:dyDescent="0.2">
      <c r="A122" s="20" t="s">
        <v>76</v>
      </c>
      <c r="B122" s="21" t="s">
        <v>77</v>
      </c>
      <c r="C122" s="40">
        <v>-62615.12618236299</v>
      </c>
    </row>
    <row r="123" spans="1:3" x14ac:dyDescent="0.2">
      <c r="A123" s="12" t="s">
        <v>190</v>
      </c>
      <c r="B123" s="21" t="s">
        <v>191</v>
      </c>
      <c r="C123" s="40">
        <v>-14810.879999999914</v>
      </c>
    </row>
    <row r="124" spans="1:3" x14ac:dyDescent="0.2">
      <c r="A124" s="12" t="s">
        <v>275</v>
      </c>
      <c r="B124" s="12" t="s">
        <v>276</v>
      </c>
      <c r="C124" s="40">
        <v>-3891.3517256138775</v>
      </c>
    </row>
    <row r="125" spans="1:3" x14ac:dyDescent="0.2">
      <c r="A125" s="20" t="s">
        <v>119</v>
      </c>
      <c r="B125" s="21" t="s">
        <v>120</v>
      </c>
      <c r="C125" s="40">
        <v>-20086.236857514519</v>
      </c>
    </row>
    <row r="126" spans="1:3" x14ac:dyDescent="0.2">
      <c r="A126" s="20" t="s">
        <v>133</v>
      </c>
      <c r="B126" s="21" t="s">
        <v>134</v>
      </c>
      <c r="C126" s="40">
        <v>-7146.520000000015</v>
      </c>
    </row>
    <row r="127" spans="1:3" x14ac:dyDescent="0.2">
      <c r="A127" s="12" t="s">
        <v>159</v>
      </c>
      <c r="B127" s="12" t="s">
        <v>160</v>
      </c>
      <c r="C127" s="40">
        <v>0</v>
      </c>
    </row>
    <row r="128" spans="1:3" x14ac:dyDescent="0.2">
      <c r="A128" s="20" t="s">
        <v>300</v>
      </c>
      <c r="B128" s="21" t="s">
        <v>301</v>
      </c>
      <c r="C128" s="40">
        <v>-26072.779999999937</v>
      </c>
    </row>
    <row r="129" spans="1:3" x14ac:dyDescent="0.2">
      <c r="A129" s="20" t="s">
        <v>197</v>
      </c>
      <c r="B129" s="21" t="s">
        <v>198</v>
      </c>
      <c r="C129" s="40">
        <v>-119346.66</v>
      </c>
    </row>
    <row r="130" spans="1:3" x14ac:dyDescent="0.2">
      <c r="A130" s="20" t="s">
        <v>195</v>
      </c>
      <c r="B130" s="21" t="s">
        <v>196</v>
      </c>
      <c r="C130" s="40">
        <v>-4909.7699999999486</v>
      </c>
    </row>
    <row r="131" spans="1:3" x14ac:dyDescent="0.2">
      <c r="A131" s="20" t="s">
        <v>316</v>
      </c>
      <c r="B131" s="21" t="s">
        <v>317</v>
      </c>
      <c r="C131" s="40">
        <v>-22269</v>
      </c>
    </row>
    <row r="132" spans="1:3" x14ac:dyDescent="0.2">
      <c r="A132" s="20" t="s">
        <v>259</v>
      </c>
      <c r="B132" s="21" t="s">
        <v>260</v>
      </c>
      <c r="C132" s="40">
        <v>-17458.56000000007</v>
      </c>
    </row>
    <row r="133" spans="1:3" x14ac:dyDescent="0.2">
      <c r="A133" s="20" t="s">
        <v>349</v>
      </c>
      <c r="B133" s="21" t="s">
        <v>350</v>
      </c>
      <c r="C133" s="40">
        <v>-16365</v>
      </c>
    </row>
    <row r="134" spans="1:3" x14ac:dyDescent="0.2">
      <c r="A134" s="20" t="s">
        <v>153</v>
      </c>
      <c r="B134" s="21" t="s">
        <v>154</v>
      </c>
      <c r="C134" s="40">
        <v>-8163.3599999999869</v>
      </c>
    </row>
    <row r="135" spans="1:3" x14ac:dyDescent="0.2">
      <c r="A135" s="20" t="s">
        <v>318</v>
      </c>
      <c r="B135" s="21" t="s">
        <v>319</v>
      </c>
      <c r="C135" s="40">
        <v>-29263</v>
      </c>
    </row>
    <row r="136" spans="1:3" x14ac:dyDescent="0.2">
      <c r="A136" s="20" t="s">
        <v>351</v>
      </c>
      <c r="B136" s="21" t="s">
        <v>352</v>
      </c>
      <c r="C136" s="40">
        <v>-6797.2500000000136</v>
      </c>
    </row>
    <row r="137" spans="1:3" x14ac:dyDescent="0.2">
      <c r="A137" s="20" t="s">
        <v>368</v>
      </c>
      <c r="B137" s="20" t="s">
        <v>369</v>
      </c>
      <c r="C137" s="40">
        <v>0</v>
      </c>
    </row>
    <row r="138" spans="1:3" x14ac:dyDescent="0.2">
      <c r="A138" s="12" t="s">
        <v>280</v>
      </c>
      <c r="B138" s="23" t="s">
        <v>281</v>
      </c>
      <c r="C138" s="40">
        <v>-3380.6699999999614</v>
      </c>
    </row>
    <row r="139" spans="1:3" x14ac:dyDescent="0.2">
      <c r="A139" s="20" t="s">
        <v>226</v>
      </c>
      <c r="B139" s="21" t="s">
        <v>227</v>
      </c>
      <c r="C139" s="40">
        <v>-35112.420000000013</v>
      </c>
    </row>
    <row r="140" spans="1:3" x14ac:dyDescent="0.2">
      <c r="A140" s="12" t="s">
        <v>302</v>
      </c>
      <c r="B140" s="23" t="s">
        <v>303</v>
      </c>
      <c r="C140" s="40">
        <v>-4436.7999999999893</v>
      </c>
    </row>
    <row r="141" spans="1:3" x14ac:dyDescent="0.2">
      <c r="A141" s="12" t="s">
        <v>228</v>
      </c>
      <c r="B141" s="21" t="s">
        <v>229</v>
      </c>
      <c r="C141" s="40">
        <v>-102078.90000000002</v>
      </c>
    </row>
    <row r="142" spans="1:3" x14ac:dyDescent="0.2">
      <c r="A142" s="20" t="s">
        <v>366</v>
      </c>
      <c r="B142" s="36" t="s">
        <v>367</v>
      </c>
      <c r="C142" s="40">
        <v>-71585.640000000029</v>
      </c>
    </row>
    <row r="143" spans="1:3" x14ac:dyDescent="0.2">
      <c r="A143" s="20" t="s">
        <v>230</v>
      </c>
      <c r="B143" s="21" t="s">
        <v>231</v>
      </c>
      <c r="C143" s="40">
        <v>-49487.760000000009</v>
      </c>
    </row>
    <row r="144" spans="1:3" x14ac:dyDescent="0.2">
      <c r="A144" s="12" t="s">
        <v>174</v>
      </c>
      <c r="B144" s="23" t="s">
        <v>175</v>
      </c>
      <c r="C144" s="40">
        <v>-4429.6600000000199</v>
      </c>
    </row>
    <row r="145" spans="1:3" x14ac:dyDescent="0.2">
      <c r="A145" s="20" t="s">
        <v>101</v>
      </c>
      <c r="B145" s="21" t="s">
        <v>102</v>
      </c>
      <c r="C145" s="40">
        <v>5854.8157399764386</v>
      </c>
    </row>
    <row r="146" spans="1:3" x14ac:dyDescent="0.2">
      <c r="A146" s="20" t="s">
        <v>304</v>
      </c>
      <c r="B146" s="21" t="s">
        <v>305</v>
      </c>
      <c r="C146" s="40">
        <v>-10687.495385419279</v>
      </c>
    </row>
    <row r="147" spans="1:3" x14ac:dyDescent="0.2">
      <c r="A147" s="12" t="s">
        <v>261</v>
      </c>
      <c r="B147" s="21" t="s">
        <v>262</v>
      </c>
      <c r="C147" s="40">
        <v>-22691.340000000091</v>
      </c>
    </row>
    <row r="148" spans="1:3" x14ac:dyDescent="0.2">
      <c r="A148" s="12" t="s">
        <v>271</v>
      </c>
      <c r="B148" s="21" t="s">
        <v>272</v>
      </c>
      <c r="C148" s="40">
        <v>-495.05228811404015</v>
      </c>
    </row>
    <row r="149" spans="1:3" x14ac:dyDescent="0.2">
      <c r="A149" s="20" t="s">
        <v>108</v>
      </c>
      <c r="B149" s="21" t="s">
        <v>109</v>
      </c>
      <c r="C149" s="40">
        <v>-59777.638962909572</v>
      </c>
    </row>
    <row r="150" spans="1:3" x14ac:dyDescent="0.2">
      <c r="A150" s="21" t="s">
        <v>135</v>
      </c>
      <c r="B150" s="21" t="s">
        <v>136</v>
      </c>
      <c r="C150" s="40">
        <v>-4670.3600000000106</v>
      </c>
    </row>
    <row r="151" spans="1:3" x14ac:dyDescent="0.2">
      <c r="A151" s="12" t="s">
        <v>306</v>
      </c>
      <c r="B151" s="21" t="s">
        <v>307</v>
      </c>
      <c r="C151" s="40">
        <v>-14565.299999999965</v>
      </c>
    </row>
    <row r="152" spans="1:3" x14ac:dyDescent="0.2">
      <c r="A152" s="20" t="s">
        <v>176</v>
      </c>
      <c r="B152" s="21" t="s">
        <v>177</v>
      </c>
      <c r="C152" s="40">
        <v>-2123.6237325726756</v>
      </c>
    </row>
    <row r="153" spans="1:3" x14ac:dyDescent="0.2">
      <c r="A153" s="12" t="s">
        <v>199</v>
      </c>
      <c r="B153" s="12" t="s">
        <v>200</v>
      </c>
      <c r="C153" s="40">
        <v>-54316.880000000172</v>
      </c>
    </row>
  </sheetData>
  <autoFilter ref="A6:C6" xr:uid="{A93E87C3-4658-4AF3-A5F6-BEB19B881CA9}">
    <sortState xmlns:xlrd2="http://schemas.microsoft.com/office/spreadsheetml/2017/richdata2" ref="A7:C153">
      <sortCondition ref="B6"/>
    </sortState>
  </autoFilter>
  <sortState xmlns:xlrd2="http://schemas.microsoft.com/office/spreadsheetml/2017/richdata2" ref="A7:C153">
    <sortCondition descending="1" ref="C7:C153"/>
    <sortCondition ref="B7:B153"/>
  </sortState>
  <mergeCells count="1">
    <mergeCell ref="A2:C2"/>
  </mergeCells>
  <pageMargins left="0.7" right="0.7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1C037-8C3F-4A00-AD8E-59DD8B75020B}">
  <sheetPr>
    <pageSetUpPr fitToPage="1"/>
  </sheetPr>
  <dimension ref="A2:M2358"/>
  <sheetViews>
    <sheetView zoomScale="80" zoomScaleNormal="80" workbookViewId="0">
      <pane ySplit="6" topLeftCell="A7" activePane="bottomLeft" state="frozen"/>
      <selection pane="bottomLeft"/>
    </sheetView>
  </sheetViews>
  <sheetFormatPr defaultRowHeight="12" x14ac:dyDescent="0.2"/>
  <cols>
    <col min="1" max="1" width="10.85546875" customWidth="1"/>
    <col min="2" max="2" width="34.140625" customWidth="1"/>
    <col min="3" max="3" width="16.5703125" customWidth="1"/>
    <col min="4" max="4" width="26.28515625" customWidth="1"/>
    <col min="5" max="5" width="11.5703125" bestFit="1" customWidth="1"/>
    <col min="6" max="6" width="13.5703125" style="63" customWidth="1"/>
    <col min="7" max="7" width="9.7109375" style="63" customWidth="1"/>
    <col min="8" max="8" width="9.140625" style="79"/>
    <col min="9" max="9" width="9.42578125" style="79" bestFit="1" customWidth="1"/>
    <col min="10" max="10" width="10" style="63" bestFit="1" customWidth="1"/>
    <col min="11" max="11" width="11.7109375" style="75" bestFit="1" customWidth="1"/>
    <col min="12" max="12" width="14.42578125" style="63" bestFit="1" customWidth="1"/>
    <col min="13" max="13" width="14.42578125" bestFit="1" customWidth="1"/>
    <col min="14" max="14" width="13.140625" bestFit="1" customWidth="1"/>
  </cols>
  <sheetData>
    <row r="2" spans="1:13" ht="15.75" x14ac:dyDescent="0.25">
      <c r="C2" s="1" t="s">
        <v>370</v>
      </c>
      <c r="E2" s="2"/>
      <c r="F2" s="64"/>
    </row>
    <row r="4" spans="1:13" ht="12.75" x14ac:dyDescent="0.2">
      <c r="F4" s="59" t="s">
        <v>467</v>
      </c>
    </row>
    <row r="5" spans="1:13" ht="13.5" x14ac:dyDescent="0.25">
      <c r="A5" s="5" t="s">
        <v>1</v>
      </c>
      <c r="B5" s="5"/>
      <c r="C5" s="6" t="s">
        <v>2</v>
      </c>
      <c r="D5" s="7"/>
      <c r="E5" s="7"/>
      <c r="F5" s="59" t="s">
        <v>371</v>
      </c>
      <c r="G5" s="41" t="s">
        <v>372</v>
      </c>
      <c r="H5" s="80" t="s">
        <v>373</v>
      </c>
      <c r="I5" s="80" t="s">
        <v>469</v>
      </c>
      <c r="K5" s="76" t="s">
        <v>330</v>
      </c>
      <c r="L5" s="66">
        <f>SUM(L7:L2358)</f>
        <v>-7595188.6954596639</v>
      </c>
      <c r="M5" s="42">
        <f>SUM(M7:M2358)</f>
        <v>-7595188.6954596732</v>
      </c>
    </row>
    <row r="6" spans="1:13" ht="26.25" thickBot="1" x14ac:dyDescent="0.25">
      <c r="A6" s="8" t="s">
        <v>7</v>
      </c>
      <c r="B6" s="8" t="s">
        <v>8</v>
      </c>
      <c r="C6" s="9" t="s">
        <v>10</v>
      </c>
      <c r="D6" s="10" t="s">
        <v>11</v>
      </c>
      <c r="E6" s="11" t="s">
        <v>12</v>
      </c>
      <c r="F6" s="67" t="s">
        <v>374</v>
      </c>
      <c r="G6" s="67" t="s">
        <v>354</v>
      </c>
      <c r="H6" s="81" t="s">
        <v>375</v>
      </c>
      <c r="I6" s="82" t="s">
        <v>374</v>
      </c>
      <c r="J6" s="67" t="s">
        <v>16</v>
      </c>
      <c r="K6" s="77" t="s">
        <v>357</v>
      </c>
      <c r="L6" s="67" t="s">
        <v>17</v>
      </c>
    </row>
    <row r="7" spans="1:13" ht="12.75" x14ac:dyDescent="0.2">
      <c r="A7" s="43" t="s">
        <v>192</v>
      </c>
      <c r="B7" s="43" t="s">
        <v>376</v>
      </c>
      <c r="C7" s="44" t="s">
        <v>21</v>
      </c>
      <c r="D7" s="45" t="s">
        <v>22</v>
      </c>
      <c r="E7" s="46">
        <v>3301</v>
      </c>
      <c r="F7" s="72">
        <v>86.893289833163081</v>
      </c>
      <c r="G7" s="72">
        <v>85.95</v>
      </c>
      <c r="H7" s="73">
        <v>2.8912397013388189E-2</v>
      </c>
      <c r="I7" s="73">
        <f t="shared" ref="I7:I70" si="0">+G7+H7</f>
        <v>85.978912397013389</v>
      </c>
      <c r="J7" s="72">
        <f t="shared" ref="J7:J70" si="1">+I7-F7</f>
        <v>-0.91437743614969236</v>
      </c>
      <c r="K7" s="78">
        <v>0</v>
      </c>
      <c r="L7" s="73">
        <f t="shared" ref="L7:L70" si="2">+J7*K7</f>
        <v>0</v>
      </c>
      <c r="M7" s="74">
        <v>-10336.122538236237</v>
      </c>
    </row>
    <row r="8" spans="1:13" ht="12.75" x14ac:dyDescent="0.2">
      <c r="A8" s="43" t="s">
        <v>192</v>
      </c>
      <c r="B8" s="43" t="s">
        <v>376</v>
      </c>
      <c r="C8" s="44" t="s">
        <v>23</v>
      </c>
      <c r="D8" s="45" t="s">
        <v>24</v>
      </c>
      <c r="E8" s="46">
        <v>3303</v>
      </c>
      <c r="F8" s="72">
        <v>94.263289833163071</v>
      </c>
      <c r="G8" s="72">
        <v>93.32</v>
      </c>
      <c r="H8" s="73">
        <v>2.8912397013388189E-2</v>
      </c>
      <c r="I8" s="73">
        <f t="shared" si="0"/>
        <v>93.348912397013379</v>
      </c>
      <c r="J8" s="72">
        <f t="shared" si="1"/>
        <v>-0.91437743614969236</v>
      </c>
      <c r="K8" s="78">
        <v>0</v>
      </c>
      <c r="L8" s="73">
        <f t="shared" si="2"/>
        <v>0</v>
      </c>
      <c r="M8" s="74"/>
    </row>
    <row r="9" spans="1:13" ht="12.75" x14ac:dyDescent="0.2">
      <c r="A9" s="43" t="s">
        <v>192</v>
      </c>
      <c r="B9" s="43" t="s">
        <v>376</v>
      </c>
      <c r="C9" s="44" t="s">
        <v>25</v>
      </c>
      <c r="D9" s="45" t="s">
        <v>26</v>
      </c>
      <c r="E9" s="46">
        <v>3305</v>
      </c>
      <c r="F9" s="72">
        <v>84.953289833163083</v>
      </c>
      <c r="G9" s="72">
        <v>84.01</v>
      </c>
      <c r="H9" s="73">
        <v>2.8912397013388189E-2</v>
      </c>
      <c r="I9" s="73">
        <f t="shared" si="0"/>
        <v>84.038912397013391</v>
      </c>
      <c r="J9" s="72">
        <f t="shared" si="1"/>
        <v>-0.91437743614969236</v>
      </c>
      <c r="K9" s="78">
        <v>0</v>
      </c>
      <c r="L9" s="73">
        <f t="shared" si="2"/>
        <v>0</v>
      </c>
      <c r="M9" s="74"/>
    </row>
    <row r="10" spans="1:13" ht="12.75" x14ac:dyDescent="0.2">
      <c r="A10" s="43" t="s">
        <v>192</v>
      </c>
      <c r="B10" s="43" t="s">
        <v>376</v>
      </c>
      <c r="C10" s="44" t="s">
        <v>27</v>
      </c>
      <c r="D10" s="45" t="s">
        <v>28</v>
      </c>
      <c r="E10" s="46">
        <v>3307</v>
      </c>
      <c r="F10" s="72">
        <v>92.723289833163079</v>
      </c>
      <c r="G10" s="72">
        <v>91.78</v>
      </c>
      <c r="H10" s="73">
        <v>2.8912397013388189E-2</v>
      </c>
      <c r="I10" s="73">
        <f t="shared" si="0"/>
        <v>91.808912397013387</v>
      </c>
      <c r="J10" s="72">
        <f t="shared" si="1"/>
        <v>-0.91437743614969236</v>
      </c>
      <c r="K10" s="78">
        <v>0</v>
      </c>
      <c r="L10" s="73">
        <f t="shared" si="2"/>
        <v>0</v>
      </c>
      <c r="M10" s="74"/>
    </row>
    <row r="11" spans="1:13" ht="12.75" x14ac:dyDescent="0.2">
      <c r="A11" s="43" t="s">
        <v>192</v>
      </c>
      <c r="B11" s="43" t="s">
        <v>376</v>
      </c>
      <c r="C11" s="44" t="s">
        <v>29</v>
      </c>
      <c r="D11" s="45" t="s">
        <v>30</v>
      </c>
      <c r="E11" s="46">
        <v>3309</v>
      </c>
      <c r="F11" s="72">
        <v>57.903289833163093</v>
      </c>
      <c r="G11" s="72">
        <v>56.96</v>
      </c>
      <c r="H11" s="73">
        <v>2.8912397013388189E-2</v>
      </c>
      <c r="I11" s="73">
        <f t="shared" si="0"/>
        <v>56.988912397013387</v>
      </c>
      <c r="J11" s="72">
        <f t="shared" si="1"/>
        <v>-0.91437743614970657</v>
      </c>
      <c r="K11" s="78">
        <v>2055</v>
      </c>
      <c r="L11" s="73">
        <f t="shared" si="2"/>
        <v>-1879.045631287647</v>
      </c>
      <c r="M11" s="74"/>
    </row>
    <row r="12" spans="1:13" ht="12.75" x14ac:dyDescent="0.2">
      <c r="A12" s="43" t="s">
        <v>192</v>
      </c>
      <c r="B12" s="43" t="s">
        <v>376</v>
      </c>
      <c r="C12" s="44" t="s">
        <v>31</v>
      </c>
      <c r="D12" s="45" t="s">
        <v>32</v>
      </c>
      <c r="E12" s="46">
        <v>3311</v>
      </c>
      <c r="F12" s="72">
        <v>73.893289833163081</v>
      </c>
      <c r="G12" s="72">
        <v>72.95</v>
      </c>
      <c r="H12" s="73">
        <v>2.8912397013388189E-2</v>
      </c>
      <c r="I12" s="73">
        <f t="shared" si="0"/>
        <v>72.978912397013389</v>
      </c>
      <c r="J12" s="72">
        <f t="shared" si="1"/>
        <v>-0.91437743614969236</v>
      </c>
      <c r="K12" s="78">
        <v>6</v>
      </c>
      <c r="L12" s="73">
        <f t="shared" si="2"/>
        <v>-5.4862646168981541</v>
      </c>
      <c r="M12" s="74"/>
    </row>
    <row r="13" spans="1:13" ht="12.75" x14ac:dyDescent="0.2">
      <c r="A13" s="43" t="s">
        <v>192</v>
      </c>
      <c r="B13" s="43" t="s">
        <v>376</v>
      </c>
      <c r="C13" s="44" t="s">
        <v>33</v>
      </c>
      <c r="D13" s="45" t="s">
        <v>34</v>
      </c>
      <c r="E13" s="46">
        <v>3313</v>
      </c>
      <c r="F13" s="72">
        <v>78.533289833163082</v>
      </c>
      <c r="G13" s="72">
        <v>77.59</v>
      </c>
      <c r="H13" s="73">
        <v>2.8912397013388189E-2</v>
      </c>
      <c r="I13" s="73">
        <f t="shared" si="0"/>
        <v>77.618912397013389</v>
      </c>
      <c r="J13" s="72">
        <f t="shared" si="1"/>
        <v>-0.91437743614969236</v>
      </c>
      <c r="K13" s="78">
        <v>0</v>
      </c>
      <c r="L13" s="73">
        <f t="shared" si="2"/>
        <v>0</v>
      </c>
      <c r="M13" s="74"/>
    </row>
    <row r="14" spans="1:13" ht="12.75" x14ac:dyDescent="0.2">
      <c r="A14" s="43" t="s">
        <v>192</v>
      </c>
      <c r="B14" s="43" t="s">
        <v>376</v>
      </c>
      <c r="C14" s="44" t="s">
        <v>35</v>
      </c>
      <c r="D14" s="45" t="s">
        <v>36</v>
      </c>
      <c r="E14" s="46">
        <v>3315</v>
      </c>
      <c r="F14" s="72">
        <v>89.25328983316308</v>
      </c>
      <c r="G14" s="72">
        <v>88.31</v>
      </c>
      <c r="H14" s="73">
        <v>2.8912397013388189E-2</v>
      </c>
      <c r="I14" s="73">
        <f t="shared" si="0"/>
        <v>88.338912397013388</v>
      </c>
      <c r="J14" s="72">
        <f t="shared" si="1"/>
        <v>-0.91437743614969236</v>
      </c>
      <c r="K14" s="78">
        <v>0</v>
      </c>
      <c r="L14" s="73">
        <f t="shared" si="2"/>
        <v>0</v>
      </c>
      <c r="M14" s="74"/>
    </row>
    <row r="15" spans="1:13" ht="12.75" x14ac:dyDescent="0.2">
      <c r="A15" s="43" t="s">
        <v>192</v>
      </c>
      <c r="B15" s="43" t="s">
        <v>376</v>
      </c>
      <c r="C15" s="44" t="s">
        <v>37</v>
      </c>
      <c r="D15" s="45" t="s">
        <v>38</v>
      </c>
      <c r="E15" s="46">
        <v>3317</v>
      </c>
      <c r="F15" s="72">
        <v>57.533289833163096</v>
      </c>
      <c r="G15" s="72">
        <v>56.59</v>
      </c>
      <c r="H15" s="73">
        <v>2.8912397013388189E-2</v>
      </c>
      <c r="I15" s="73">
        <f t="shared" si="0"/>
        <v>56.618912397013389</v>
      </c>
      <c r="J15" s="72">
        <f t="shared" si="1"/>
        <v>-0.91437743614970657</v>
      </c>
      <c r="K15" s="78">
        <v>83</v>
      </c>
      <c r="L15" s="73">
        <f t="shared" si="2"/>
        <v>-75.893327200425645</v>
      </c>
      <c r="M15" s="74"/>
    </row>
    <row r="16" spans="1:13" ht="12.75" x14ac:dyDescent="0.2">
      <c r="A16" s="43" t="s">
        <v>192</v>
      </c>
      <c r="B16" s="43" t="s">
        <v>376</v>
      </c>
      <c r="C16" s="44" t="s">
        <v>39</v>
      </c>
      <c r="D16" s="45" t="s">
        <v>40</v>
      </c>
      <c r="E16" s="46">
        <v>3319</v>
      </c>
      <c r="F16" s="72">
        <v>68.833289833163079</v>
      </c>
      <c r="G16" s="72">
        <v>67.89</v>
      </c>
      <c r="H16" s="73">
        <v>2.8912397013388189E-2</v>
      </c>
      <c r="I16" s="73">
        <f t="shared" si="0"/>
        <v>67.918912397013386</v>
      </c>
      <c r="J16" s="72">
        <f t="shared" si="1"/>
        <v>-0.91437743614969236</v>
      </c>
      <c r="K16" s="78">
        <v>3108</v>
      </c>
      <c r="L16" s="73">
        <f t="shared" si="2"/>
        <v>-2841.885071553244</v>
      </c>
      <c r="M16" s="74"/>
    </row>
    <row r="17" spans="1:13" ht="12.75" x14ac:dyDescent="0.2">
      <c r="A17" s="43" t="s">
        <v>192</v>
      </c>
      <c r="B17" s="43" t="s">
        <v>376</v>
      </c>
      <c r="C17" s="44" t="s">
        <v>41</v>
      </c>
      <c r="D17" s="45" t="s">
        <v>42</v>
      </c>
      <c r="E17" s="46">
        <v>3321</v>
      </c>
      <c r="F17" s="72">
        <v>76.193289833163078</v>
      </c>
      <c r="G17" s="72">
        <v>75.25</v>
      </c>
      <c r="H17" s="73">
        <v>2.8912397013388189E-2</v>
      </c>
      <c r="I17" s="73">
        <f t="shared" si="0"/>
        <v>75.278912397013386</v>
      </c>
      <c r="J17" s="72">
        <f t="shared" si="1"/>
        <v>-0.91437743614969236</v>
      </c>
      <c r="K17" s="78">
        <v>48</v>
      </c>
      <c r="L17" s="73">
        <f t="shared" si="2"/>
        <v>-43.890116935185233</v>
      </c>
      <c r="M17" s="74"/>
    </row>
    <row r="18" spans="1:13" ht="12.75" x14ac:dyDescent="0.2">
      <c r="A18" s="43" t="s">
        <v>192</v>
      </c>
      <c r="B18" s="43" t="s">
        <v>376</v>
      </c>
      <c r="C18" s="44" t="s">
        <v>43</v>
      </c>
      <c r="D18" s="45" t="s">
        <v>44</v>
      </c>
      <c r="E18" s="46">
        <v>3323</v>
      </c>
      <c r="F18" s="72">
        <v>49.293289833163094</v>
      </c>
      <c r="G18" s="72">
        <v>48.35</v>
      </c>
      <c r="H18" s="73">
        <v>2.8912397013388189E-2</v>
      </c>
      <c r="I18" s="73">
        <f t="shared" si="0"/>
        <v>48.378912397013387</v>
      </c>
      <c r="J18" s="72">
        <f t="shared" si="1"/>
        <v>-0.91437743614970657</v>
      </c>
      <c r="K18" s="78">
        <v>0</v>
      </c>
      <c r="L18" s="73">
        <f t="shared" si="2"/>
        <v>0</v>
      </c>
      <c r="M18" s="74"/>
    </row>
    <row r="19" spans="1:13" ht="12.75" x14ac:dyDescent="0.2">
      <c r="A19" s="43" t="s">
        <v>192</v>
      </c>
      <c r="B19" s="43" t="s">
        <v>376</v>
      </c>
      <c r="C19" s="44" t="s">
        <v>45</v>
      </c>
      <c r="D19" s="45" t="s">
        <v>46</v>
      </c>
      <c r="E19" s="46">
        <v>3325</v>
      </c>
      <c r="F19" s="72">
        <v>62.193289833163092</v>
      </c>
      <c r="G19" s="72">
        <v>61.25</v>
      </c>
      <c r="H19" s="73">
        <v>2.8912397013388189E-2</v>
      </c>
      <c r="I19" s="73">
        <f t="shared" si="0"/>
        <v>61.278912397013386</v>
      </c>
      <c r="J19" s="72">
        <f t="shared" si="1"/>
        <v>-0.91437743614970657</v>
      </c>
      <c r="K19" s="78">
        <v>5920</v>
      </c>
      <c r="L19" s="73">
        <f t="shared" si="2"/>
        <v>-5413.1144220062633</v>
      </c>
      <c r="M19" s="74"/>
    </row>
    <row r="20" spans="1:13" ht="12.75" x14ac:dyDescent="0.2">
      <c r="A20" s="43" t="s">
        <v>192</v>
      </c>
      <c r="B20" s="43" t="s">
        <v>376</v>
      </c>
      <c r="C20" s="44" t="s">
        <v>47</v>
      </c>
      <c r="D20" s="45" t="s">
        <v>48</v>
      </c>
      <c r="E20" s="46">
        <v>3327</v>
      </c>
      <c r="F20" s="72">
        <v>68.833289833163079</v>
      </c>
      <c r="G20" s="72">
        <v>67.89</v>
      </c>
      <c r="H20" s="73">
        <v>2.8912397013388189E-2</v>
      </c>
      <c r="I20" s="73">
        <f t="shared" si="0"/>
        <v>67.918912397013386</v>
      </c>
      <c r="J20" s="72">
        <f t="shared" si="1"/>
        <v>-0.91437743614969236</v>
      </c>
      <c r="K20" s="78">
        <v>84</v>
      </c>
      <c r="L20" s="73">
        <f t="shared" si="2"/>
        <v>-76.807704636574158</v>
      </c>
      <c r="M20" s="74"/>
    </row>
    <row r="21" spans="1:13" ht="12.75" x14ac:dyDescent="0.2">
      <c r="A21" s="43" t="s">
        <v>192</v>
      </c>
      <c r="B21" s="43" t="s">
        <v>376</v>
      </c>
      <c r="C21" s="44" t="s">
        <v>49</v>
      </c>
      <c r="D21" s="45" t="s">
        <v>50</v>
      </c>
      <c r="E21" s="46">
        <v>3329</v>
      </c>
      <c r="F21" s="72">
        <v>73.523289833163076</v>
      </c>
      <c r="G21" s="72">
        <v>72.58</v>
      </c>
      <c r="H21" s="73">
        <v>2.8912397013388189E-2</v>
      </c>
      <c r="I21" s="73">
        <f t="shared" si="0"/>
        <v>72.608912397013384</v>
      </c>
      <c r="J21" s="72">
        <f t="shared" si="1"/>
        <v>-0.91437743614969236</v>
      </c>
      <c r="K21" s="78">
        <v>0</v>
      </c>
      <c r="L21" s="73">
        <f t="shared" si="2"/>
        <v>0</v>
      </c>
      <c r="M21" s="74"/>
    </row>
    <row r="22" spans="1:13" ht="12.75" x14ac:dyDescent="0.2">
      <c r="A22" s="43" t="s">
        <v>192</v>
      </c>
      <c r="B22" s="43" t="s">
        <v>376</v>
      </c>
      <c r="C22" s="44" t="s">
        <v>51</v>
      </c>
      <c r="D22" s="45" t="s">
        <v>52</v>
      </c>
      <c r="E22" s="46">
        <v>3331</v>
      </c>
      <c r="F22" s="72">
        <v>81.543289833163072</v>
      </c>
      <c r="G22" s="72">
        <v>80.599999999999994</v>
      </c>
      <c r="H22" s="73">
        <v>2.8912397013388189E-2</v>
      </c>
      <c r="I22" s="73">
        <f t="shared" si="0"/>
        <v>80.62891239701338</v>
      </c>
      <c r="J22" s="72">
        <f t="shared" si="1"/>
        <v>-0.91437743614969236</v>
      </c>
      <c r="K22" s="78">
        <v>0</v>
      </c>
      <c r="L22" s="73">
        <f t="shared" si="2"/>
        <v>0</v>
      </c>
      <c r="M22" s="74"/>
    </row>
    <row r="23" spans="1:13" ht="12.75" x14ac:dyDescent="0.2">
      <c r="A23" s="43" t="s">
        <v>360</v>
      </c>
      <c r="B23" s="43" t="s">
        <v>452</v>
      </c>
      <c r="C23" s="44" t="s">
        <v>21</v>
      </c>
      <c r="D23" s="45" t="s">
        <v>22</v>
      </c>
      <c r="E23" s="46">
        <v>3301</v>
      </c>
      <c r="F23" s="72">
        <v>130.34875757698379</v>
      </c>
      <c r="G23" s="72">
        <v>126.2</v>
      </c>
      <c r="H23" s="73">
        <v>0</v>
      </c>
      <c r="I23" s="73">
        <f t="shared" si="0"/>
        <v>126.2</v>
      </c>
      <c r="J23" s="72">
        <f t="shared" si="1"/>
        <v>-4.1487575769837832</v>
      </c>
      <c r="K23" s="78">
        <v>127</v>
      </c>
      <c r="L23" s="73">
        <f t="shared" si="2"/>
        <v>-526.89221227694043</v>
      </c>
      <c r="M23" s="74">
        <v>-207023.00309149077</v>
      </c>
    </row>
    <row r="24" spans="1:13" ht="12.75" x14ac:dyDescent="0.2">
      <c r="A24" s="43" t="s">
        <v>360</v>
      </c>
      <c r="B24" s="43" t="s">
        <v>452</v>
      </c>
      <c r="C24" s="44" t="s">
        <v>23</v>
      </c>
      <c r="D24" s="45" t="s">
        <v>24</v>
      </c>
      <c r="E24" s="46">
        <v>3303</v>
      </c>
      <c r="F24" s="72">
        <v>142.13875757698378</v>
      </c>
      <c r="G24" s="72">
        <v>137.99</v>
      </c>
      <c r="H24" s="73">
        <v>0</v>
      </c>
      <c r="I24" s="73">
        <f t="shared" si="0"/>
        <v>137.99</v>
      </c>
      <c r="J24" s="72">
        <f t="shared" si="1"/>
        <v>-4.148757576983769</v>
      </c>
      <c r="K24" s="78">
        <v>86</v>
      </c>
      <c r="L24" s="73">
        <f t="shared" si="2"/>
        <v>-356.79315162060414</v>
      </c>
      <c r="M24" s="74"/>
    </row>
    <row r="25" spans="1:13" ht="12.75" x14ac:dyDescent="0.2">
      <c r="A25" s="43" t="s">
        <v>360</v>
      </c>
      <c r="B25" s="43" t="s">
        <v>452</v>
      </c>
      <c r="C25" s="44" t="s">
        <v>25</v>
      </c>
      <c r="D25" s="45" t="s">
        <v>26</v>
      </c>
      <c r="E25" s="46">
        <v>3305</v>
      </c>
      <c r="F25" s="72">
        <v>127.27875757698378</v>
      </c>
      <c r="G25" s="72">
        <v>123.13</v>
      </c>
      <c r="H25" s="73">
        <v>0</v>
      </c>
      <c r="I25" s="73">
        <f t="shared" si="0"/>
        <v>123.13</v>
      </c>
      <c r="J25" s="72">
        <f t="shared" si="1"/>
        <v>-4.1487575769837832</v>
      </c>
      <c r="K25" s="78">
        <v>0</v>
      </c>
      <c r="L25" s="73">
        <f t="shared" si="2"/>
        <v>0</v>
      </c>
      <c r="M25" s="74"/>
    </row>
    <row r="26" spans="1:13" ht="12.75" x14ac:dyDescent="0.2">
      <c r="A26" s="43" t="s">
        <v>360</v>
      </c>
      <c r="B26" s="43" t="s">
        <v>452</v>
      </c>
      <c r="C26" s="44" t="s">
        <v>27</v>
      </c>
      <c r="D26" s="45" t="s">
        <v>28</v>
      </c>
      <c r="E26" s="46">
        <v>3307</v>
      </c>
      <c r="F26" s="72">
        <v>139.06875757698376</v>
      </c>
      <c r="G26" s="72">
        <v>134.91999999999999</v>
      </c>
      <c r="H26" s="73">
        <v>0</v>
      </c>
      <c r="I26" s="73">
        <f t="shared" si="0"/>
        <v>134.91999999999999</v>
      </c>
      <c r="J26" s="72">
        <f t="shared" si="1"/>
        <v>-4.148757576983769</v>
      </c>
      <c r="K26" s="78">
        <v>0</v>
      </c>
      <c r="L26" s="73">
        <f t="shared" si="2"/>
        <v>0</v>
      </c>
      <c r="M26" s="74"/>
    </row>
    <row r="27" spans="1:13" ht="12.75" x14ac:dyDescent="0.2">
      <c r="A27" s="43" t="s">
        <v>360</v>
      </c>
      <c r="B27" s="43" t="s">
        <v>452</v>
      </c>
      <c r="C27" s="44" t="s">
        <v>29</v>
      </c>
      <c r="D27" s="45" t="s">
        <v>30</v>
      </c>
      <c r="E27" s="46">
        <v>3309</v>
      </c>
      <c r="F27" s="72">
        <v>84.388757576983778</v>
      </c>
      <c r="G27" s="72">
        <v>80.239999999999995</v>
      </c>
      <c r="H27" s="73">
        <v>0</v>
      </c>
      <c r="I27" s="73">
        <f t="shared" si="0"/>
        <v>80.239999999999995</v>
      </c>
      <c r="J27" s="72">
        <f t="shared" si="1"/>
        <v>-4.1487575769837832</v>
      </c>
      <c r="K27" s="78">
        <v>2791</v>
      </c>
      <c r="L27" s="73">
        <f t="shared" si="2"/>
        <v>-11579.182397361739</v>
      </c>
      <c r="M27" s="74"/>
    </row>
    <row r="28" spans="1:13" ht="12.75" x14ac:dyDescent="0.2">
      <c r="A28" s="43" t="s">
        <v>360</v>
      </c>
      <c r="B28" s="43" t="s">
        <v>452</v>
      </c>
      <c r="C28" s="44" t="s">
        <v>31</v>
      </c>
      <c r="D28" s="45" t="s">
        <v>32</v>
      </c>
      <c r="E28" s="46">
        <v>3311</v>
      </c>
      <c r="F28" s="72">
        <v>109.95875757698379</v>
      </c>
      <c r="G28" s="72">
        <v>105.81</v>
      </c>
      <c r="H28" s="73">
        <v>0</v>
      </c>
      <c r="I28" s="73">
        <f t="shared" si="0"/>
        <v>105.81</v>
      </c>
      <c r="J28" s="72">
        <f t="shared" si="1"/>
        <v>-4.1487575769837832</v>
      </c>
      <c r="K28" s="78">
        <v>1501</v>
      </c>
      <c r="L28" s="73">
        <f t="shared" si="2"/>
        <v>-6227.2851230526585</v>
      </c>
      <c r="M28" s="74"/>
    </row>
    <row r="29" spans="1:13" ht="12.75" x14ac:dyDescent="0.2">
      <c r="A29" s="43" t="s">
        <v>360</v>
      </c>
      <c r="B29" s="43" t="s">
        <v>452</v>
      </c>
      <c r="C29" s="44" t="s">
        <v>33</v>
      </c>
      <c r="D29" s="45" t="s">
        <v>34</v>
      </c>
      <c r="E29" s="46">
        <v>3313</v>
      </c>
      <c r="F29" s="72">
        <v>117.32875757698379</v>
      </c>
      <c r="G29" s="72">
        <v>113.18</v>
      </c>
      <c r="H29" s="73">
        <v>0</v>
      </c>
      <c r="I29" s="73">
        <f t="shared" si="0"/>
        <v>113.18</v>
      </c>
      <c r="J29" s="72">
        <f t="shared" si="1"/>
        <v>-4.1487575769837832</v>
      </c>
      <c r="K29" s="78">
        <v>343</v>
      </c>
      <c r="L29" s="73">
        <f t="shared" si="2"/>
        <v>-1423.0238489054377</v>
      </c>
      <c r="M29" s="74"/>
    </row>
    <row r="30" spans="1:13" ht="12.75" x14ac:dyDescent="0.2">
      <c r="A30" s="43" t="s">
        <v>360</v>
      </c>
      <c r="B30" s="43" t="s">
        <v>452</v>
      </c>
      <c r="C30" s="44" t="s">
        <v>35</v>
      </c>
      <c r="D30" s="45" t="s">
        <v>36</v>
      </c>
      <c r="E30" s="46">
        <v>3315</v>
      </c>
      <c r="F30" s="72">
        <v>134.21875757698376</v>
      </c>
      <c r="G30" s="72">
        <v>130.07</v>
      </c>
      <c r="H30" s="73">
        <v>0</v>
      </c>
      <c r="I30" s="73">
        <f t="shared" si="0"/>
        <v>130.07</v>
      </c>
      <c r="J30" s="72">
        <f t="shared" si="1"/>
        <v>-4.148757576983769</v>
      </c>
      <c r="K30" s="78">
        <v>627</v>
      </c>
      <c r="L30" s="73">
        <f t="shared" si="2"/>
        <v>-2601.2710007688233</v>
      </c>
      <c r="M30" s="74"/>
    </row>
    <row r="31" spans="1:13" ht="12.75" x14ac:dyDescent="0.2">
      <c r="A31" s="43" t="s">
        <v>360</v>
      </c>
      <c r="B31" s="43" t="s">
        <v>452</v>
      </c>
      <c r="C31" s="44" t="s">
        <v>37</v>
      </c>
      <c r="D31" s="45" t="s">
        <v>38</v>
      </c>
      <c r="E31" s="46">
        <v>3317</v>
      </c>
      <c r="F31" s="72">
        <v>83.878757576983787</v>
      </c>
      <c r="G31" s="72">
        <v>79.73</v>
      </c>
      <c r="H31" s="73">
        <v>0</v>
      </c>
      <c r="I31" s="73">
        <f t="shared" si="0"/>
        <v>79.73</v>
      </c>
      <c r="J31" s="72">
        <f t="shared" si="1"/>
        <v>-4.1487575769837832</v>
      </c>
      <c r="K31" s="78">
        <v>0</v>
      </c>
      <c r="L31" s="73">
        <f t="shared" si="2"/>
        <v>0</v>
      </c>
      <c r="M31" s="74"/>
    </row>
    <row r="32" spans="1:13" ht="12.75" x14ac:dyDescent="0.2">
      <c r="A32" s="43" t="s">
        <v>360</v>
      </c>
      <c r="B32" s="43" t="s">
        <v>452</v>
      </c>
      <c r="C32" s="44" t="s">
        <v>39</v>
      </c>
      <c r="D32" s="45" t="s">
        <v>40</v>
      </c>
      <c r="E32" s="46">
        <v>3319</v>
      </c>
      <c r="F32" s="72">
        <v>102.03875757698378</v>
      </c>
      <c r="G32" s="72">
        <v>97.89</v>
      </c>
      <c r="H32" s="73">
        <v>0</v>
      </c>
      <c r="I32" s="73">
        <f t="shared" si="0"/>
        <v>97.89</v>
      </c>
      <c r="J32" s="72">
        <f t="shared" si="1"/>
        <v>-4.1487575769837832</v>
      </c>
      <c r="K32" s="78">
        <v>1442</v>
      </c>
      <c r="L32" s="73">
        <f t="shared" si="2"/>
        <v>-5982.508426010615</v>
      </c>
      <c r="M32" s="74"/>
    </row>
    <row r="33" spans="1:13" ht="12.75" x14ac:dyDescent="0.2">
      <c r="A33" s="43" t="s">
        <v>360</v>
      </c>
      <c r="B33" s="43" t="s">
        <v>452</v>
      </c>
      <c r="C33" s="44" t="s">
        <v>41</v>
      </c>
      <c r="D33" s="45" t="s">
        <v>42</v>
      </c>
      <c r="E33" s="46">
        <v>3321</v>
      </c>
      <c r="F33" s="72">
        <v>113.77875757698378</v>
      </c>
      <c r="G33" s="72">
        <v>109.63</v>
      </c>
      <c r="H33" s="73">
        <v>0</v>
      </c>
      <c r="I33" s="73">
        <f t="shared" si="0"/>
        <v>109.63</v>
      </c>
      <c r="J33" s="72">
        <f t="shared" si="1"/>
        <v>-4.1487575769837832</v>
      </c>
      <c r="K33" s="78">
        <v>802</v>
      </c>
      <c r="L33" s="73">
        <f t="shared" si="2"/>
        <v>-3327.3035767409942</v>
      </c>
      <c r="M33" s="74"/>
    </row>
    <row r="34" spans="1:13" ht="12.75" x14ac:dyDescent="0.2">
      <c r="A34" s="43" t="s">
        <v>360</v>
      </c>
      <c r="B34" s="43" t="s">
        <v>452</v>
      </c>
      <c r="C34" s="44" t="s">
        <v>43</v>
      </c>
      <c r="D34" s="45" t="s">
        <v>44</v>
      </c>
      <c r="E34" s="46">
        <v>3323</v>
      </c>
      <c r="F34" s="72">
        <v>70.878757576983787</v>
      </c>
      <c r="G34" s="72">
        <v>66.73</v>
      </c>
      <c r="H34" s="73">
        <v>0</v>
      </c>
      <c r="I34" s="73">
        <f t="shared" si="0"/>
        <v>66.73</v>
      </c>
      <c r="J34" s="72">
        <f t="shared" si="1"/>
        <v>-4.1487575769837832</v>
      </c>
      <c r="K34" s="78">
        <v>22</v>
      </c>
      <c r="L34" s="73">
        <f t="shared" si="2"/>
        <v>-91.272666693643231</v>
      </c>
      <c r="M34" s="74"/>
    </row>
    <row r="35" spans="1:13" ht="12.75" x14ac:dyDescent="0.2">
      <c r="A35" s="43" t="s">
        <v>360</v>
      </c>
      <c r="B35" s="43" t="s">
        <v>452</v>
      </c>
      <c r="C35" s="44" t="s">
        <v>45</v>
      </c>
      <c r="D35" s="45" t="s">
        <v>46</v>
      </c>
      <c r="E35" s="46">
        <v>3325</v>
      </c>
      <c r="F35" s="72">
        <v>91.398757576983783</v>
      </c>
      <c r="G35" s="72">
        <v>87.25</v>
      </c>
      <c r="H35" s="73">
        <v>0</v>
      </c>
      <c r="I35" s="73">
        <f t="shared" si="0"/>
        <v>87.25</v>
      </c>
      <c r="J35" s="72">
        <f t="shared" si="1"/>
        <v>-4.1487575769837832</v>
      </c>
      <c r="K35" s="78">
        <v>27027</v>
      </c>
      <c r="L35" s="73">
        <f t="shared" si="2"/>
        <v>-112128.47103314071</v>
      </c>
      <c r="M35" s="74"/>
    </row>
    <row r="36" spans="1:13" ht="12.75" x14ac:dyDescent="0.2">
      <c r="A36" s="43" t="s">
        <v>360</v>
      </c>
      <c r="B36" s="43" t="s">
        <v>452</v>
      </c>
      <c r="C36" s="44" t="s">
        <v>47</v>
      </c>
      <c r="D36" s="45" t="s">
        <v>48</v>
      </c>
      <c r="E36" s="46">
        <v>3327</v>
      </c>
      <c r="F36" s="72">
        <v>102.03875757698378</v>
      </c>
      <c r="G36" s="72">
        <v>97.89</v>
      </c>
      <c r="H36" s="73">
        <v>0</v>
      </c>
      <c r="I36" s="73">
        <f t="shared" si="0"/>
        <v>97.89</v>
      </c>
      <c r="J36" s="72">
        <f t="shared" si="1"/>
        <v>-4.1487575769837832</v>
      </c>
      <c r="K36" s="78">
        <v>8977</v>
      </c>
      <c r="L36" s="73">
        <f t="shared" si="2"/>
        <v>-37243.396768583421</v>
      </c>
      <c r="M36" s="74"/>
    </row>
    <row r="37" spans="1:13" ht="12.75" x14ac:dyDescent="0.2">
      <c r="A37" s="43" t="s">
        <v>360</v>
      </c>
      <c r="B37" s="43" t="s">
        <v>452</v>
      </c>
      <c r="C37" s="44" t="s">
        <v>49</v>
      </c>
      <c r="D37" s="45" t="s">
        <v>50</v>
      </c>
      <c r="E37" s="46">
        <v>3329</v>
      </c>
      <c r="F37" s="72">
        <v>109.47875757698378</v>
      </c>
      <c r="G37" s="72">
        <v>105.33</v>
      </c>
      <c r="H37" s="73">
        <v>0</v>
      </c>
      <c r="I37" s="73">
        <f t="shared" si="0"/>
        <v>105.33</v>
      </c>
      <c r="J37" s="72">
        <f t="shared" si="1"/>
        <v>-4.1487575769837832</v>
      </c>
      <c r="K37" s="78">
        <v>3863</v>
      </c>
      <c r="L37" s="73">
        <f t="shared" si="2"/>
        <v>-16026.650519888355</v>
      </c>
      <c r="M37" s="74"/>
    </row>
    <row r="38" spans="1:13" ht="12.75" x14ac:dyDescent="0.2">
      <c r="A38" s="43" t="s">
        <v>360</v>
      </c>
      <c r="B38" s="43" t="s">
        <v>452</v>
      </c>
      <c r="C38" s="44" t="s">
        <v>51</v>
      </c>
      <c r="D38" s="45" t="s">
        <v>52</v>
      </c>
      <c r="E38" s="46">
        <v>3331</v>
      </c>
      <c r="F38" s="72">
        <v>122.38875757698378</v>
      </c>
      <c r="G38" s="72">
        <v>118.24</v>
      </c>
      <c r="H38" s="73">
        <v>0</v>
      </c>
      <c r="I38" s="73">
        <f t="shared" si="0"/>
        <v>118.24</v>
      </c>
      <c r="J38" s="72">
        <f t="shared" si="1"/>
        <v>-4.1487575769837832</v>
      </c>
      <c r="K38" s="78">
        <v>2292</v>
      </c>
      <c r="L38" s="73">
        <f t="shared" si="2"/>
        <v>-9508.9523664468306</v>
      </c>
      <c r="M38" s="74"/>
    </row>
    <row r="39" spans="1:13" ht="12.75" x14ac:dyDescent="0.2">
      <c r="A39" s="43" t="s">
        <v>89</v>
      </c>
      <c r="B39" s="43" t="s">
        <v>377</v>
      </c>
      <c r="C39" s="44" t="s">
        <v>21</v>
      </c>
      <c r="D39" s="45" t="s">
        <v>22</v>
      </c>
      <c r="E39" s="46">
        <v>3301</v>
      </c>
      <c r="F39" s="72">
        <v>128.31084644155297</v>
      </c>
      <c r="G39" s="72">
        <v>127.1306537414245</v>
      </c>
      <c r="H39" s="73">
        <v>0.16163121716103179</v>
      </c>
      <c r="I39" s="73">
        <f t="shared" si="0"/>
        <v>127.29228495858553</v>
      </c>
      <c r="J39" s="72">
        <f t="shared" si="1"/>
        <v>-1.0185614829674421</v>
      </c>
      <c r="K39" s="78">
        <v>0</v>
      </c>
      <c r="L39" s="73">
        <f t="shared" si="2"/>
        <v>0</v>
      </c>
      <c r="M39" s="74">
        <v>-60220.410557484924</v>
      </c>
    </row>
    <row r="40" spans="1:13" ht="12.75" x14ac:dyDescent="0.2">
      <c r="A40" s="43" t="s">
        <v>89</v>
      </c>
      <c r="B40" s="43" t="s">
        <v>377</v>
      </c>
      <c r="C40" s="44" t="s">
        <v>23</v>
      </c>
      <c r="D40" s="45" t="s">
        <v>24</v>
      </c>
      <c r="E40" s="46">
        <v>3303</v>
      </c>
      <c r="F40" s="72">
        <v>140.10084644155299</v>
      </c>
      <c r="G40" s="72">
        <v>138.9206537414245</v>
      </c>
      <c r="H40" s="73">
        <v>0.16163121716103179</v>
      </c>
      <c r="I40" s="73">
        <f t="shared" si="0"/>
        <v>139.08228495858555</v>
      </c>
      <c r="J40" s="72">
        <f t="shared" si="1"/>
        <v>-1.0185614829674421</v>
      </c>
      <c r="K40" s="78">
        <v>0</v>
      </c>
      <c r="L40" s="73">
        <f t="shared" si="2"/>
        <v>0</v>
      </c>
      <c r="M40" s="74"/>
    </row>
    <row r="41" spans="1:13" ht="12.75" x14ac:dyDescent="0.2">
      <c r="A41" s="43" t="s">
        <v>89</v>
      </c>
      <c r="B41" s="43" t="s">
        <v>377</v>
      </c>
      <c r="C41" s="44" t="s">
        <v>25</v>
      </c>
      <c r="D41" s="45" t="s">
        <v>26</v>
      </c>
      <c r="E41" s="46">
        <v>3305</v>
      </c>
      <c r="F41" s="72">
        <v>125.24084644155297</v>
      </c>
      <c r="G41" s="72">
        <v>124.06065374142449</v>
      </c>
      <c r="H41" s="73">
        <v>0.16163121716103179</v>
      </c>
      <c r="I41" s="73">
        <f t="shared" si="0"/>
        <v>124.22228495858552</v>
      </c>
      <c r="J41" s="72">
        <f t="shared" si="1"/>
        <v>-1.0185614829674563</v>
      </c>
      <c r="K41" s="78">
        <v>0</v>
      </c>
      <c r="L41" s="73">
        <f t="shared" si="2"/>
        <v>0</v>
      </c>
      <c r="M41" s="74"/>
    </row>
    <row r="42" spans="1:13" ht="12.75" x14ac:dyDescent="0.2">
      <c r="A42" s="43" t="s">
        <v>89</v>
      </c>
      <c r="B42" s="43" t="s">
        <v>377</v>
      </c>
      <c r="C42" s="44" t="s">
        <v>27</v>
      </c>
      <c r="D42" s="45" t="s">
        <v>28</v>
      </c>
      <c r="E42" s="46">
        <v>3307</v>
      </c>
      <c r="F42" s="72">
        <v>137.03084644155297</v>
      </c>
      <c r="G42" s="72">
        <v>135.85065374142448</v>
      </c>
      <c r="H42" s="73">
        <v>0.16163121716103179</v>
      </c>
      <c r="I42" s="73">
        <f t="shared" si="0"/>
        <v>136.01228495858552</v>
      </c>
      <c r="J42" s="72">
        <f t="shared" si="1"/>
        <v>-1.0185614829674421</v>
      </c>
      <c r="K42" s="78">
        <v>0</v>
      </c>
      <c r="L42" s="73">
        <f t="shared" si="2"/>
        <v>0</v>
      </c>
      <c r="M42" s="74"/>
    </row>
    <row r="43" spans="1:13" ht="12.75" x14ac:dyDescent="0.2">
      <c r="A43" s="43" t="s">
        <v>89</v>
      </c>
      <c r="B43" s="43" t="s">
        <v>377</v>
      </c>
      <c r="C43" s="44" t="s">
        <v>29</v>
      </c>
      <c r="D43" s="45" t="s">
        <v>30</v>
      </c>
      <c r="E43" s="46">
        <v>3309</v>
      </c>
      <c r="F43" s="72">
        <v>82.350846441552974</v>
      </c>
      <c r="G43" s="72">
        <v>81.170653741424488</v>
      </c>
      <c r="H43" s="73">
        <v>0.16163121716103179</v>
      </c>
      <c r="I43" s="73">
        <f t="shared" si="0"/>
        <v>81.332284958585518</v>
      </c>
      <c r="J43" s="72">
        <f t="shared" si="1"/>
        <v>-1.0185614829674563</v>
      </c>
      <c r="K43" s="78">
        <v>667</v>
      </c>
      <c r="L43" s="73">
        <f t="shared" si="2"/>
        <v>-679.38050913929339</v>
      </c>
      <c r="M43" s="74"/>
    </row>
    <row r="44" spans="1:13" ht="12.75" x14ac:dyDescent="0.2">
      <c r="A44" s="43" t="s">
        <v>89</v>
      </c>
      <c r="B44" s="43" t="s">
        <v>377</v>
      </c>
      <c r="C44" s="44" t="s">
        <v>31</v>
      </c>
      <c r="D44" s="45" t="s">
        <v>32</v>
      </c>
      <c r="E44" s="46">
        <v>3311</v>
      </c>
      <c r="F44" s="72">
        <v>107.92084644155298</v>
      </c>
      <c r="G44" s="72">
        <v>106.7406537414245</v>
      </c>
      <c r="H44" s="73">
        <v>0.16163121716103179</v>
      </c>
      <c r="I44" s="73">
        <f t="shared" si="0"/>
        <v>106.90228495858553</v>
      </c>
      <c r="J44" s="72">
        <f t="shared" si="1"/>
        <v>-1.0185614829674563</v>
      </c>
      <c r="K44" s="78">
        <v>2120</v>
      </c>
      <c r="L44" s="73">
        <f t="shared" si="2"/>
        <v>-2159.3503438910075</v>
      </c>
      <c r="M44" s="74"/>
    </row>
    <row r="45" spans="1:13" ht="12.75" x14ac:dyDescent="0.2">
      <c r="A45" s="43" t="s">
        <v>89</v>
      </c>
      <c r="B45" s="43" t="s">
        <v>377</v>
      </c>
      <c r="C45" s="44" t="s">
        <v>33</v>
      </c>
      <c r="D45" s="45" t="s">
        <v>34</v>
      </c>
      <c r="E45" s="46">
        <v>3313</v>
      </c>
      <c r="F45" s="72">
        <v>115.29084644155299</v>
      </c>
      <c r="G45" s="72">
        <v>114.1106537414245</v>
      </c>
      <c r="H45" s="73">
        <v>0.16163121716103179</v>
      </c>
      <c r="I45" s="73">
        <f t="shared" si="0"/>
        <v>114.27228495858553</v>
      </c>
      <c r="J45" s="72">
        <f t="shared" si="1"/>
        <v>-1.0185614829674563</v>
      </c>
      <c r="K45" s="78">
        <v>19</v>
      </c>
      <c r="L45" s="73">
        <f t="shared" si="2"/>
        <v>-19.35266817638167</v>
      </c>
      <c r="M45" s="74"/>
    </row>
    <row r="46" spans="1:13" ht="12.75" x14ac:dyDescent="0.2">
      <c r="A46" s="43" t="s">
        <v>89</v>
      </c>
      <c r="B46" s="43" t="s">
        <v>377</v>
      </c>
      <c r="C46" s="44" t="s">
        <v>35</v>
      </c>
      <c r="D46" s="45" t="s">
        <v>36</v>
      </c>
      <c r="E46" s="46">
        <v>3315</v>
      </c>
      <c r="F46" s="72">
        <v>132.18084644155297</v>
      </c>
      <c r="G46" s="72">
        <v>131.00065374142449</v>
      </c>
      <c r="H46" s="73">
        <v>0.16163121716103179</v>
      </c>
      <c r="I46" s="73">
        <f t="shared" si="0"/>
        <v>131.16228495858553</v>
      </c>
      <c r="J46" s="72">
        <f t="shared" si="1"/>
        <v>-1.0185614829674421</v>
      </c>
      <c r="K46" s="78">
        <v>0</v>
      </c>
      <c r="L46" s="73">
        <f t="shared" si="2"/>
        <v>0</v>
      </c>
      <c r="M46" s="74"/>
    </row>
    <row r="47" spans="1:13" ht="12.75" x14ac:dyDescent="0.2">
      <c r="A47" s="43" t="s">
        <v>89</v>
      </c>
      <c r="B47" s="43" t="s">
        <v>377</v>
      </c>
      <c r="C47" s="44" t="s">
        <v>37</v>
      </c>
      <c r="D47" s="45" t="s">
        <v>38</v>
      </c>
      <c r="E47" s="46">
        <v>3317</v>
      </c>
      <c r="F47" s="72">
        <v>81.840846441552983</v>
      </c>
      <c r="G47" s="72">
        <v>80.660653741424497</v>
      </c>
      <c r="H47" s="73">
        <v>0.16163121716103179</v>
      </c>
      <c r="I47" s="73">
        <f t="shared" si="0"/>
        <v>80.822284958585527</v>
      </c>
      <c r="J47" s="72">
        <f t="shared" si="1"/>
        <v>-1.0185614829674563</v>
      </c>
      <c r="K47" s="78">
        <v>0</v>
      </c>
      <c r="L47" s="73">
        <f t="shared" si="2"/>
        <v>0</v>
      </c>
      <c r="M47" s="74"/>
    </row>
    <row r="48" spans="1:13" ht="12.75" x14ac:dyDescent="0.2">
      <c r="A48" s="43" t="s">
        <v>89</v>
      </c>
      <c r="B48" s="43" t="s">
        <v>377</v>
      </c>
      <c r="C48" s="44" t="s">
        <v>39</v>
      </c>
      <c r="D48" s="45" t="s">
        <v>40</v>
      </c>
      <c r="E48" s="46">
        <v>3319</v>
      </c>
      <c r="F48" s="72">
        <v>100.00084644155298</v>
      </c>
      <c r="G48" s="72">
        <v>98.820653741424493</v>
      </c>
      <c r="H48" s="73">
        <v>0.16163121716103179</v>
      </c>
      <c r="I48" s="73">
        <f t="shared" si="0"/>
        <v>98.982284958585524</v>
      </c>
      <c r="J48" s="72">
        <f t="shared" si="1"/>
        <v>-1.0185614829674563</v>
      </c>
      <c r="K48" s="78">
        <v>340</v>
      </c>
      <c r="L48" s="73">
        <f t="shared" si="2"/>
        <v>-346.31090420893514</v>
      </c>
      <c r="M48" s="74"/>
    </row>
    <row r="49" spans="1:13" ht="12.75" x14ac:dyDescent="0.2">
      <c r="A49" s="43" t="s">
        <v>89</v>
      </c>
      <c r="B49" s="43" t="s">
        <v>377</v>
      </c>
      <c r="C49" s="44" t="s">
        <v>41</v>
      </c>
      <c r="D49" s="45" t="s">
        <v>42</v>
      </c>
      <c r="E49" s="46">
        <v>3321</v>
      </c>
      <c r="F49" s="72">
        <v>111.74084644155297</v>
      </c>
      <c r="G49" s="72">
        <v>110.56065374142449</v>
      </c>
      <c r="H49" s="73">
        <v>0.16163121716103179</v>
      </c>
      <c r="I49" s="73">
        <f t="shared" si="0"/>
        <v>110.72228495858552</v>
      </c>
      <c r="J49" s="72">
        <f t="shared" si="1"/>
        <v>-1.0185614829674563</v>
      </c>
      <c r="K49" s="78">
        <v>802</v>
      </c>
      <c r="L49" s="73">
        <f t="shared" si="2"/>
        <v>-816.88630933989998</v>
      </c>
      <c r="M49" s="74"/>
    </row>
    <row r="50" spans="1:13" ht="12.75" x14ac:dyDescent="0.2">
      <c r="A50" s="43" t="s">
        <v>89</v>
      </c>
      <c r="B50" s="43" t="s">
        <v>377</v>
      </c>
      <c r="C50" s="44" t="s">
        <v>43</v>
      </c>
      <c r="D50" s="45" t="s">
        <v>44</v>
      </c>
      <c r="E50" s="46">
        <v>3323</v>
      </c>
      <c r="F50" s="72">
        <v>68.840846441552983</v>
      </c>
      <c r="G50" s="72">
        <v>67.660653741424497</v>
      </c>
      <c r="H50" s="73">
        <v>0.16163121716103179</v>
      </c>
      <c r="I50" s="73">
        <f t="shared" si="0"/>
        <v>67.822284958585527</v>
      </c>
      <c r="J50" s="72">
        <f t="shared" si="1"/>
        <v>-1.0185614829674563</v>
      </c>
      <c r="K50" s="78">
        <v>0</v>
      </c>
      <c r="L50" s="73">
        <f t="shared" si="2"/>
        <v>0</v>
      </c>
      <c r="M50" s="74"/>
    </row>
    <row r="51" spans="1:13" ht="12.75" x14ac:dyDescent="0.2">
      <c r="A51" s="43" t="s">
        <v>89</v>
      </c>
      <c r="B51" s="43" t="s">
        <v>377</v>
      </c>
      <c r="C51" s="44" t="s">
        <v>45</v>
      </c>
      <c r="D51" s="45" t="s">
        <v>46</v>
      </c>
      <c r="E51" s="46">
        <v>3325</v>
      </c>
      <c r="F51" s="72">
        <v>89.36084644155298</v>
      </c>
      <c r="G51" s="72">
        <v>88.180653741424493</v>
      </c>
      <c r="H51" s="73">
        <v>0.16163121716103179</v>
      </c>
      <c r="I51" s="73">
        <f t="shared" si="0"/>
        <v>88.342284958585523</v>
      </c>
      <c r="J51" s="72">
        <f t="shared" si="1"/>
        <v>-1.0185614829674563</v>
      </c>
      <c r="K51" s="78">
        <v>20976</v>
      </c>
      <c r="L51" s="73">
        <f t="shared" si="2"/>
        <v>-21365.345666725363</v>
      </c>
      <c r="M51" s="74"/>
    </row>
    <row r="52" spans="1:13" ht="12.75" x14ac:dyDescent="0.2">
      <c r="A52" s="43" t="s">
        <v>89</v>
      </c>
      <c r="B52" s="43" t="s">
        <v>377</v>
      </c>
      <c r="C52" s="44" t="s">
        <v>47</v>
      </c>
      <c r="D52" s="45" t="s">
        <v>48</v>
      </c>
      <c r="E52" s="46">
        <v>3327</v>
      </c>
      <c r="F52" s="72">
        <v>100.00084644155298</v>
      </c>
      <c r="G52" s="72">
        <v>98.820653741424493</v>
      </c>
      <c r="H52" s="73">
        <v>0.16163121716103179</v>
      </c>
      <c r="I52" s="73">
        <f t="shared" si="0"/>
        <v>98.982284958585524</v>
      </c>
      <c r="J52" s="72">
        <f t="shared" si="1"/>
        <v>-1.0185614829674563</v>
      </c>
      <c r="K52" s="78">
        <v>31879</v>
      </c>
      <c r="L52" s="73">
        <f t="shared" si="2"/>
        <v>-32470.721515519541</v>
      </c>
      <c r="M52" s="74"/>
    </row>
    <row r="53" spans="1:13" ht="12.75" x14ac:dyDescent="0.2">
      <c r="A53" s="43" t="s">
        <v>89</v>
      </c>
      <c r="B53" s="43" t="s">
        <v>377</v>
      </c>
      <c r="C53" s="44" t="s">
        <v>49</v>
      </c>
      <c r="D53" s="45" t="s">
        <v>50</v>
      </c>
      <c r="E53" s="46">
        <v>3329</v>
      </c>
      <c r="F53" s="72">
        <v>107.44084644155298</v>
      </c>
      <c r="G53" s="72">
        <v>106.26065374142449</v>
      </c>
      <c r="H53" s="73">
        <v>0.16163121716103179</v>
      </c>
      <c r="I53" s="73">
        <f t="shared" si="0"/>
        <v>106.42228495858552</v>
      </c>
      <c r="J53" s="72">
        <f t="shared" si="1"/>
        <v>-1.0185614829674563</v>
      </c>
      <c r="K53" s="78">
        <v>2320</v>
      </c>
      <c r="L53" s="73">
        <f t="shared" si="2"/>
        <v>-2363.0626404844988</v>
      </c>
      <c r="M53" s="74"/>
    </row>
    <row r="54" spans="1:13" ht="12.75" x14ac:dyDescent="0.2">
      <c r="A54" s="43" t="s">
        <v>89</v>
      </c>
      <c r="B54" s="43" t="s">
        <v>377</v>
      </c>
      <c r="C54" s="44" t="s">
        <v>51</v>
      </c>
      <c r="D54" s="45" t="s">
        <v>52</v>
      </c>
      <c r="E54" s="46">
        <v>3331</v>
      </c>
      <c r="F54" s="72">
        <v>120.35084644155297</v>
      </c>
      <c r="G54" s="72">
        <v>119.17065374142449</v>
      </c>
      <c r="H54" s="73">
        <v>0.16163121716103179</v>
      </c>
      <c r="I54" s="73">
        <f t="shared" si="0"/>
        <v>119.33228495858552</v>
      </c>
      <c r="J54" s="72">
        <f t="shared" si="1"/>
        <v>-1.0185614829674563</v>
      </c>
      <c r="K54" s="78">
        <v>0</v>
      </c>
      <c r="L54" s="73">
        <f t="shared" si="2"/>
        <v>0</v>
      </c>
      <c r="M54" s="74"/>
    </row>
    <row r="55" spans="1:13" ht="12.75" x14ac:dyDescent="0.2">
      <c r="A55" s="43" t="s">
        <v>66</v>
      </c>
      <c r="B55" s="43" t="s">
        <v>67</v>
      </c>
      <c r="C55" s="44" t="s">
        <v>21</v>
      </c>
      <c r="D55" s="45" t="s">
        <v>22</v>
      </c>
      <c r="E55" s="46">
        <v>3301</v>
      </c>
      <c r="F55" s="72">
        <v>145.51</v>
      </c>
      <c r="G55" s="72">
        <v>140.02158081066764</v>
      </c>
      <c r="H55" s="73">
        <v>2.4867736286376521</v>
      </c>
      <c r="I55" s="73">
        <f t="shared" si="0"/>
        <v>142.50835443930529</v>
      </c>
      <c r="J55" s="72">
        <f t="shared" si="1"/>
        <v>-3.0016455606946977</v>
      </c>
      <c r="K55" s="78">
        <v>577</v>
      </c>
      <c r="L55" s="73">
        <f t="shared" si="2"/>
        <v>-1731.9494885208405</v>
      </c>
      <c r="M55" s="74">
        <v>-116517.87737504629</v>
      </c>
    </row>
    <row r="56" spans="1:13" ht="12.75" x14ac:dyDescent="0.2">
      <c r="A56" s="43" t="s">
        <v>66</v>
      </c>
      <c r="B56" s="43" t="s">
        <v>67</v>
      </c>
      <c r="C56" s="44" t="s">
        <v>23</v>
      </c>
      <c r="D56" s="45" t="s">
        <v>24</v>
      </c>
      <c r="E56" s="46">
        <v>3303</v>
      </c>
      <c r="F56" s="72">
        <v>158.09</v>
      </c>
      <c r="G56" s="72">
        <v>152.60158081066766</v>
      </c>
      <c r="H56" s="73">
        <v>2.4867736286376521</v>
      </c>
      <c r="I56" s="73">
        <f t="shared" si="0"/>
        <v>155.08835443930531</v>
      </c>
      <c r="J56" s="72">
        <f t="shared" si="1"/>
        <v>-3.0016455606946977</v>
      </c>
      <c r="K56" s="78">
        <v>351</v>
      </c>
      <c r="L56" s="73">
        <f t="shared" si="2"/>
        <v>-1053.5775918038389</v>
      </c>
      <c r="M56" s="74"/>
    </row>
    <row r="57" spans="1:13" ht="12.75" x14ac:dyDescent="0.2">
      <c r="A57" s="43" t="s">
        <v>66</v>
      </c>
      <c r="B57" s="43" t="s">
        <v>67</v>
      </c>
      <c r="C57" s="44" t="s">
        <v>25</v>
      </c>
      <c r="D57" s="45" t="s">
        <v>26</v>
      </c>
      <c r="E57" s="46">
        <v>3305</v>
      </c>
      <c r="F57" s="72">
        <v>142.25</v>
      </c>
      <c r="G57" s="72">
        <v>136.76158081066765</v>
      </c>
      <c r="H57" s="73">
        <v>2.4867736286376521</v>
      </c>
      <c r="I57" s="73">
        <f t="shared" si="0"/>
        <v>139.2483544393053</v>
      </c>
      <c r="J57" s="72">
        <f t="shared" si="1"/>
        <v>-3.0016455606946977</v>
      </c>
      <c r="K57" s="78">
        <v>0</v>
      </c>
      <c r="L57" s="73">
        <f t="shared" si="2"/>
        <v>0</v>
      </c>
      <c r="M57" s="74"/>
    </row>
    <row r="58" spans="1:13" ht="12.75" x14ac:dyDescent="0.2">
      <c r="A58" s="43" t="s">
        <v>66</v>
      </c>
      <c r="B58" s="43" t="s">
        <v>67</v>
      </c>
      <c r="C58" s="44" t="s">
        <v>27</v>
      </c>
      <c r="D58" s="45" t="s">
        <v>28</v>
      </c>
      <c r="E58" s="46">
        <v>3307</v>
      </c>
      <c r="F58" s="72">
        <v>154.82</v>
      </c>
      <c r="G58" s="72">
        <v>149.33158081066765</v>
      </c>
      <c r="H58" s="73">
        <v>2.4867736286376521</v>
      </c>
      <c r="I58" s="73">
        <f t="shared" si="0"/>
        <v>151.8183544393053</v>
      </c>
      <c r="J58" s="72">
        <f t="shared" si="1"/>
        <v>-3.0016455606946977</v>
      </c>
      <c r="K58" s="78">
        <v>0</v>
      </c>
      <c r="L58" s="73">
        <f t="shared" si="2"/>
        <v>0</v>
      </c>
      <c r="M58" s="74"/>
    </row>
    <row r="59" spans="1:13" ht="12.75" x14ac:dyDescent="0.2">
      <c r="A59" s="43" t="s">
        <v>66</v>
      </c>
      <c r="B59" s="43" t="s">
        <v>67</v>
      </c>
      <c r="C59" s="44" t="s">
        <v>29</v>
      </c>
      <c r="D59" s="45" t="s">
        <v>30</v>
      </c>
      <c r="E59" s="46">
        <v>3309</v>
      </c>
      <c r="F59" s="72">
        <v>96.48</v>
      </c>
      <c r="G59" s="72">
        <v>90.991580810667671</v>
      </c>
      <c r="H59" s="73">
        <v>2.4867736286376521</v>
      </c>
      <c r="I59" s="73">
        <f t="shared" si="0"/>
        <v>93.478354439305321</v>
      </c>
      <c r="J59" s="72">
        <f t="shared" si="1"/>
        <v>-3.0016455606946835</v>
      </c>
      <c r="K59" s="78">
        <v>3412</v>
      </c>
      <c r="L59" s="73">
        <f t="shared" si="2"/>
        <v>-10241.614653090261</v>
      </c>
      <c r="M59" s="74"/>
    </row>
    <row r="60" spans="1:13" ht="12.75" x14ac:dyDescent="0.2">
      <c r="A60" s="43" t="s">
        <v>66</v>
      </c>
      <c r="B60" s="43" t="s">
        <v>67</v>
      </c>
      <c r="C60" s="44" t="s">
        <v>31</v>
      </c>
      <c r="D60" s="45" t="s">
        <v>32</v>
      </c>
      <c r="E60" s="46">
        <v>3311</v>
      </c>
      <c r="F60" s="72">
        <v>123.76</v>
      </c>
      <c r="G60" s="72">
        <v>118.27158081066767</v>
      </c>
      <c r="H60" s="73">
        <v>2.4867736286376521</v>
      </c>
      <c r="I60" s="73">
        <f t="shared" si="0"/>
        <v>120.75835443930532</v>
      </c>
      <c r="J60" s="72">
        <f t="shared" si="1"/>
        <v>-3.0016455606946835</v>
      </c>
      <c r="K60" s="78">
        <v>8025</v>
      </c>
      <c r="L60" s="73">
        <f t="shared" si="2"/>
        <v>-24088.205624574835</v>
      </c>
      <c r="M60" s="74"/>
    </row>
    <row r="61" spans="1:13" ht="12.75" x14ac:dyDescent="0.2">
      <c r="A61" s="43" t="s">
        <v>66</v>
      </c>
      <c r="B61" s="43" t="s">
        <v>67</v>
      </c>
      <c r="C61" s="44" t="s">
        <v>33</v>
      </c>
      <c r="D61" s="45" t="s">
        <v>34</v>
      </c>
      <c r="E61" s="46">
        <v>3313</v>
      </c>
      <c r="F61" s="72">
        <v>131.61000000000001</v>
      </c>
      <c r="G61" s="72">
        <v>126.12158081066767</v>
      </c>
      <c r="H61" s="73">
        <v>2.4867736286376521</v>
      </c>
      <c r="I61" s="73">
        <f t="shared" si="0"/>
        <v>128.60835443930532</v>
      </c>
      <c r="J61" s="72">
        <f t="shared" si="1"/>
        <v>-3.0016455606946977</v>
      </c>
      <c r="K61" s="78">
        <v>305</v>
      </c>
      <c r="L61" s="73">
        <f t="shared" si="2"/>
        <v>-915.50189601188276</v>
      </c>
      <c r="M61" s="74"/>
    </row>
    <row r="62" spans="1:13" ht="12.75" x14ac:dyDescent="0.2">
      <c r="A62" s="43" t="s">
        <v>66</v>
      </c>
      <c r="B62" s="43" t="s">
        <v>67</v>
      </c>
      <c r="C62" s="44" t="s">
        <v>35</v>
      </c>
      <c r="D62" s="45" t="s">
        <v>36</v>
      </c>
      <c r="E62" s="46">
        <v>3315</v>
      </c>
      <c r="F62" s="72">
        <v>149.63</v>
      </c>
      <c r="G62" s="72">
        <v>144.14158081066765</v>
      </c>
      <c r="H62" s="73">
        <v>2.4867736286376521</v>
      </c>
      <c r="I62" s="73">
        <f t="shared" si="0"/>
        <v>146.6283544393053</v>
      </c>
      <c r="J62" s="72">
        <f t="shared" si="1"/>
        <v>-3.0016455606946977</v>
      </c>
      <c r="K62" s="78">
        <v>4306</v>
      </c>
      <c r="L62" s="73">
        <f t="shared" si="2"/>
        <v>-12925.085784351368</v>
      </c>
      <c r="M62" s="74"/>
    </row>
    <row r="63" spans="1:13" ht="12.75" x14ac:dyDescent="0.2">
      <c r="A63" s="43" t="s">
        <v>66</v>
      </c>
      <c r="B63" s="43" t="s">
        <v>67</v>
      </c>
      <c r="C63" s="44" t="s">
        <v>37</v>
      </c>
      <c r="D63" s="45" t="s">
        <v>38</v>
      </c>
      <c r="E63" s="46">
        <v>3317</v>
      </c>
      <c r="F63" s="72">
        <v>95.94</v>
      </c>
      <c r="G63" s="72">
        <v>90.451580810667664</v>
      </c>
      <c r="H63" s="73">
        <v>2.4867736286376521</v>
      </c>
      <c r="I63" s="73">
        <f t="shared" si="0"/>
        <v>92.938354439305314</v>
      </c>
      <c r="J63" s="72">
        <f t="shared" si="1"/>
        <v>-3.0016455606946835</v>
      </c>
      <c r="K63" s="78">
        <v>0</v>
      </c>
      <c r="L63" s="73">
        <f t="shared" si="2"/>
        <v>0</v>
      </c>
      <c r="M63" s="74"/>
    </row>
    <row r="64" spans="1:13" ht="12.75" x14ac:dyDescent="0.2">
      <c r="A64" s="43" t="s">
        <v>66</v>
      </c>
      <c r="B64" s="43" t="s">
        <v>67</v>
      </c>
      <c r="C64" s="44" t="s">
        <v>39</v>
      </c>
      <c r="D64" s="45" t="s">
        <v>40</v>
      </c>
      <c r="E64" s="46">
        <v>3319</v>
      </c>
      <c r="F64" s="72">
        <v>115.3</v>
      </c>
      <c r="G64" s="72">
        <v>109.81158081066766</v>
      </c>
      <c r="H64" s="73">
        <v>2.4867736286376521</v>
      </c>
      <c r="I64" s="73">
        <f t="shared" si="0"/>
        <v>112.29835443930531</v>
      </c>
      <c r="J64" s="72">
        <f t="shared" si="1"/>
        <v>-3.0016455606946835</v>
      </c>
      <c r="K64" s="78">
        <v>939</v>
      </c>
      <c r="L64" s="73">
        <f t="shared" si="2"/>
        <v>-2818.5451814923076</v>
      </c>
      <c r="M64" s="74"/>
    </row>
    <row r="65" spans="1:13" ht="12.75" x14ac:dyDescent="0.2">
      <c r="A65" s="43" t="s">
        <v>66</v>
      </c>
      <c r="B65" s="43" t="s">
        <v>67</v>
      </c>
      <c r="C65" s="44" t="s">
        <v>41</v>
      </c>
      <c r="D65" s="45" t="s">
        <v>42</v>
      </c>
      <c r="E65" s="46">
        <v>3321</v>
      </c>
      <c r="F65" s="72">
        <v>127.82</v>
      </c>
      <c r="G65" s="72">
        <v>122.33158081066766</v>
      </c>
      <c r="H65" s="73">
        <v>2.4867736286376521</v>
      </c>
      <c r="I65" s="73">
        <f t="shared" si="0"/>
        <v>124.81835443930531</v>
      </c>
      <c r="J65" s="72">
        <f t="shared" si="1"/>
        <v>-3.0016455606946835</v>
      </c>
      <c r="K65" s="78">
        <v>2001</v>
      </c>
      <c r="L65" s="73">
        <f t="shared" si="2"/>
        <v>-6006.2927669500614</v>
      </c>
      <c r="M65" s="74"/>
    </row>
    <row r="66" spans="1:13" ht="12.75" x14ac:dyDescent="0.2">
      <c r="A66" s="43" t="s">
        <v>66</v>
      </c>
      <c r="B66" s="43" t="s">
        <v>67</v>
      </c>
      <c r="C66" s="44" t="s">
        <v>43</v>
      </c>
      <c r="D66" s="45" t="s">
        <v>44</v>
      </c>
      <c r="E66" s="46">
        <v>3323</v>
      </c>
      <c r="F66" s="72">
        <v>82.07</v>
      </c>
      <c r="G66" s="72">
        <v>76.58158081066766</v>
      </c>
      <c r="H66" s="73">
        <v>2.4867736286376521</v>
      </c>
      <c r="I66" s="73">
        <f t="shared" si="0"/>
        <v>79.06835443930531</v>
      </c>
      <c r="J66" s="72">
        <f t="shared" si="1"/>
        <v>-3.0016455606946835</v>
      </c>
      <c r="K66" s="78">
        <v>0</v>
      </c>
      <c r="L66" s="73">
        <f t="shared" si="2"/>
        <v>0</v>
      </c>
      <c r="M66" s="74"/>
    </row>
    <row r="67" spans="1:13" ht="12.75" x14ac:dyDescent="0.2">
      <c r="A67" s="43" t="s">
        <v>66</v>
      </c>
      <c r="B67" s="43" t="s">
        <v>67</v>
      </c>
      <c r="C67" s="44" t="s">
        <v>45</v>
      </c>
      <c r="D67" s="45" t="s">
        <v>46</v>
      </c>
      <c r="E67" s="46">
        <v>3325</v>
      </c>
      <c r="F67" s="72">
        <v>103.96</v>
      </c>
      <c r="G67" s="72">
        <v>98.47158081066766</v>
      </c>
      <c r="H67" s="73">
        <v>2.4867736286376521</v>
      </c>
      <c r="I67" s="73">
        <f t="shared" si="0"/>
        <v>100.95835443930531</v>
      </c>
      <c r="J67" s="72">
        <f t="shared" si="1"/>
        <v>-3.0016455606946835</v>
      </c>
      <c r="K67" s="78">
        <v>7174</v>
      </c>
      <c r="L67" s="73">
        <f t="shared" si="2"/>
        <v>-21533.805252423659</v>
      </c>
      <c r="M67" s="74"/>
    </row>
    <row r="68" spans="1:13" ht="12.75" x14ac:dyDescent="0.2">
      <c r="A68" s="43" t="s">
        <v>66</v>
      </c>
      <c r="B68" s="43" t="s">
        <v>67</v>
      </c>
      <c r="C68" s="44" t="s">
        <v>47</v>
      </c>
      <c r="D68" s="45" t="s">
        <v>48</v>
      </c>
      <c r="E68" s="46">
        <v>3327</v>
      </c>
      <c r="F68" s="72">
        <v>115.3</v>
      </c>
      <c r="G68" s="72">
        <v>109.81158081066766</v>
      </c>
      <c r="H68" s="73">
        <v>2.4867736286376521</v>
      </c>
      <c r="I68" s="73">
        <f t="shared" si="0"/>
        <v>112.29835443930531</v>
      </c>
      <c r="J68" s="72">
        <f t="shared" si="1"/>
        <v>-3.0016455606946835</v>
      </c>
      <c r="K68" s="78">
        <v>7167</v>
      </c>
      <c r="L68" s="73">
        <f t="shared" si="2"/>
        <v>-21512.793733498795</v>
      </c>
      <c r="M68" s="74"/>
    </row>
    <row r="69" spans="1:13" ht="12.75" x14ac:dyDescent="0.2">
      <c r="A69" s="43" t="s">
        <v>66</v>
      </c>
      <c r="B69" s="43" t="s">
        <v>67</v>
      </c>
      <c r="C69" s="44" t="s">
        <v>49</v>
      </c>
      <c r="D69" s="45" t="s">
        <v>50</v>
      </c>
      <c r="E69" s="46">
        <v>3329</v>
      </c>
      <c r="F69" s="72">
        <v>123.24</v>
      </c>
      <c r="G69" s="72">
        <v>117.75158081066766</v>
      </c>
      <c r="H69" s="73">
        <v>2.4867736286376521</v>
      </c>
      <c r="I69" s="73">
        <f t="shared" si="0"/>
        <v>120.23835443930531</v>
      </c>
      <c r="J69" s="72">
        <f t="shared" si="1"/>
        <v>-3.0016455606946835</v>
      </c>
      <c r="K69" s="78">
        <v>3135</v>
      </c>
      <c r="L69" s="73">
        <f t="shared" si="2"/>
        <v>-9410.1588327778318</v>
      </c>
      <c r="M69" s="74"/>
    </row>
    <row r="70" spans="1:13" ht="12.75" x14ac:dyDescent="0.2">
      <c r="A70" s="43" t="s">
        <v>66</v>
      </c>
      <c r="B70" s="43" t="s">
        <v>67</v>
      </c>
      <c r="C70" s="44" t="s">
        <v>51</v>
      </c>
      <c r="D70" s="45" t="s">
        <v>52</v>
      </c>
      <c r="E70" s="46">
        <v>3331</v>
      </c>
      <c r="F70" s="72">
        <v>137.01</v>
      </c>
      <c r="G70" s="72">
        <v>131.52158081066767</v>
      </c>
      <c r="H70" s="73">
        <v>2.4867736286376521</v>
      </c>
      <c r="I70" s="73">
        <f t="shared" si="0"/>
        <v>134.00835443930532</v>
      </c>
      <c r="J70" s="72">
        <f t="shared" si="1"/>
        <v>-3.0016455606946693</v>
      </c>
      <c r="K70" s="78">
        <v>1426</v>
      </c>
      <c r="L70" s="73">
        <f t="shared" si="2"/>
        <v>-4280.3465695505984</v>
      </c>
      <c r="M70" s="74"/>
    </row>
    <row r="71" spans="1:13" ht="12.75" x14ac:dyDescent="0.2">
      <c r="A71" s="43" t="s">
        <v>58</v>
      </c>
      <c r="B71" s="43" t="s">
        <v>378</v>
      </c>
      <c r="C71" s="44" t="s">
        <v>21</v>
      </c>
      <c r="D71" s="45" t="s">
        <v>22</v>
      </c>
      <c r="E71" s="46">
        <v>3301</v>
      </c>
      <c r="F71" s="72">
        <v>143.25040192242412</v>
      </c>
      <c r="G71" s="72">
        <v>140.42969601799419</v>
      </c>
      <c r="H71" s="73">
        <v>2.5254248913437163</v>
      </c>
      <c r="I71" s="73">
        <f t="shared" ref="I71:I134" si="3">+G71+H71</f>
        <v>142.95512090933789</v>
      </c>
      <c r="J71" s="72">
        <f t="shared" ref="J71:J134" si="4">+I71-F71</f>
        <v>-0.29528101308622468</v>
      </c>
      <c r="K71" s="78">
        <v>546</v>
      </c>
      <c r="L71" s="73">
        <f t="shared" ref="L71:L134" si="5">+J71*K71</f>
        <v>-161.22343314507867</v>
      </c>
      <c r="M71" s="74">
        <v>-16492.62570491642</v>
      </c>
    </row>
    <row r="72" spans="1:13" ht="12.75" x14ac:dyDescent="0.2">
      <c r="A72" s="43" t="s">
        <v>58</v>
      </c>
      <c r="B72" s="43" t="s">
        <v>378</v>
      </c>
      <c r="C72" s="44" t="s">
        <v>23</v>
      </c>
      <c r="D72" s="45" t="s">
        <v>24</v>
      </c>
      <c r="E72" s="46">
        <v>3303</v>
      </c>
      <c r="F72" s="72">
        <v>155.83040192242413</v>
      </c>
      <c r="G72" s="72">
        <v>153.0096960179942</v>
      </c>
      <c r="H72" s="73">
        <v>2.5254248913437163</v>
      </c>
      <c r="I72" s="73">
        <f t="shared" si="3"/>
        <v>155.53512090933791</v>
      </c>
      <c r="J72" s="72">
        <f t="shared" si="4"/>
        <v>-0.29528101308622468</v>
      </c>
      <c r="K72" s="78">
        <v>0</v>
      </c>
      <c r="L72" s="73">
        <f t="shared" si="5"/>
        <v>0</v>
      </c>
      <c r="M72" s="74"/>
    </row>
    <row r="73" spans="1:13" ht="12.75" x14ac:dyDescent="0.2">
      <c r="A73" s="43" t="s">
        <v>58</v>
      </c>
      <c r="B73" s="43" t="s">
        <v>378</v>
      </c>
      <c r="C73" s="44" t="s">
        <v>25</v>
      </c>
      <c r="D73" s="45" t="s">
        <v>26</v>
      </c>
      <c r="E73" s="46">
        <v>3305</v>
      </c>
      <c r="F73" s="72">
        <v>139.99040192242413</v>
      </c>
      <c r="G73" s="72">
        <v>137.1696960179942</v>
      </c>
      <c r="H73" s="73">
        <v>2.5254248913437163</v>
      </c>
      <c r="I73" s="73">
        <f t="shared" si="3"/>
        <v>139.6951209093379</v>
      </c>
      <c r="J73" s="72">
        <f t="shared" si="4"/>
        <v>-0.29528101308622468</v>
      </c>
      <c r="K73" s="78">
        <v>0</v>
      </c>
      <c r="L73" s="73">
        <f t="shared" si="5"/>
        <v>0</v>
      </c>
      <c r="M73" s="74"/>
    </row>
    <row r="74" spans="1:13" ht="12.75" x14ac:dyDescent="0.2">
      <c r="A74" s="43" t="s">
        <v>58</v>
      </c>
      <c r="B74" s="43" t="s">
        <v>378</v>
      </c>
      <c r="C74" s="44" t="s">
        <v>27</v>
      </c>
      <c r="D74" s="45" t="s">
        <v>28</v>
      </c>
      <c r="E74" s="46">
        <v>3307</v>
      </c>
      <c r="F74" s="72">
        <v>152.56040192242412</v>
      </c>
      <c r="G74" s="72">
        <v>149.73969601799419</v>
      </c>
      <c r="H74" s="73">
        <v>2.5254248913437163</v>
      </c>
      <c r="I74" s="73">
        <f t="shared" si="3"/>
        <v>152.2651209093379</v>
      </c>
      <c r="J74" s="72">
        <f t="shared" si="4"/>
        <v>-0.29528101308622468</v>
      </c>
      <c r="K74" s="78">
        <v>0</v>
      </c>
      <c r="L74" s="73">
        <f t="shared" si="5"/>
        <v>0</v>
      </c>
      <c r="M74" s="74"/>
    </row>
    <row r="75" spans="1:13" ht="12.75" x14ac:dyDescent="0.2">
      <c r="A75" s="43" t="s">
        <v>58</v>
      </c>
      <c r="B75" s="43" t="s">
        <v>378</v>
      </c>
      <c r="C75" s="44" t="s">
        <v>29</v>
      </c>
      <c r="D75" s="45" t="s">
        <v>30</v>
      </c>
      <c r="E75" s="46">
        <v>3309</v>
      </c>
      <c r="F75" s="72">
        <v>94.220401922424116</v>
      </c>
      <c r="G75" s="72">
        <v>91.399696017994202</v>
      </c>
      <c r="H75" s="73">
        <v>2.5254248913437163</v>
      </c>
      <c r="I75" s="73">
        <f t="shared" si="3"/>
        <v>93.92512090933792</v>
      </c>
      <c r="J75" s="72">
        <f t="shared" si="4"/>
        <v>-0.29528101308619625</v>
      </c>
      <c r="K75" s="78">
        <v>439</v>
      </c>
      <c r="L75" s="73">
        <f t="shared" si="5"/>
        <v>-129.62836474484016</v>
      </c>
      <c r="M75" s="74"/>
    </row>
    <row r="76" spans="1:13" ht="12.75" x14ac:dyDescent="0.2">
      <c r="A76" s="43" t="s">
        <v>58</v>
      </c>
      <c r="B76" s="43" t="s">
        <v>378</v>
      </c>
      <c r="C76" s="44" t="s">
        <v>31</v>
      </c>
      <c r="D76" s="45" t="s">
        <v>32</v>
      </c>
      <c r="E76" s="46">
        <v>3311</v>
      </c>
      <c r="F76" s="72">
        <v>121.50040192242412</v>
      </c>
      <c r="G76" s="72">
        <v>118.6796960179942</v>
      </c>
      <c r="H76" s="73">
        <v>2.5254248913437163</v>
      </c>
      <c r="I76" s="73">
        <f t="shared" si="3"/>
        <v>121.20512090933792</v>
      </c>
      <c r="J76" s="72">
        <f t="shared" si="4"/>
        <v>-0.29528101308619625</v>
      </c>
      <c r="K76" s="78">
        <v>423</v>
      </c>
      <c r="L76" s="73">
        <f t="shared" si="5"/>
        <v>-124.90386853546102</v>
      </c>
      <c r="M76" s="74"/>
    </row>
    <row r="77" spans="1:13" ht="12.75" x14ac:dyDescent="0.2">
      <c r="A77" s="43" t="s">
        <v>58</v>
      </c>
      <c r="B77" s="43" t="s">
        <v>378</v>
      </c>
      <c r="C77" s="44" t="s">
        <v>33</v>
      </c>
      <c r="D77" s="45" t="s">
        <v>34</v>
      </c>
      <c r="E77" s="46">
        <v>3313</v>
      </c>
      <c r="F77" s="72">
        <v>129.35040192242411</v>
      </c>
      <c r="G77" s="72">
        <v>126.5296960179942</v>
      </c>
      <c r="H77" s="73">
        <v>2.5254248913437163</v>
      </c>
      <c r="I77" s="73">
        <f t="shared" si="3"/>
        <v>129.05512090933792</v>
      </c>
      <c r="J77" s="72">
        <f t="shared" si="4"/>
        <v>-0.29528101308619625</v>
      </c>
      <c r="K77" s="78">
        <v>576</v>
      </c>
      <c r="L77" s="73">
        <f t="shared" si="5"/>
        <v>-170.08186353764904</v>
      </c>
      <c r="M77" s="74"/>
    </row>
    <row r="78" spans="1:13" ht="12.75" x14ac:dyDescent="0.2">
      <c r="A78" s="43" t="s">
        <v>58</v>
      </c>
      <c r="B78" s="43" t="s">
        <v>378</v>
      </c>
      <c r="C78" s="44" t="s">
        <v>35</v>
      </c>
      <c r="D78" s="45" t="s">
        <v>36</v>
      </c>
      <c r="E78" s="46">
        <v>3315</v>
      </c>
      <c r="F78" s="72">
        <v>147.37040192242412</v>
      </c>
      <c r="G78" s="72">
        <v>144.54969601799419</v>
      </c>
      <c r="H78" s="73">
        <v>2.5254248913437163</v>
      </c>
      <c r="I78" s="73">
        <f t="shared" si="3"/>
        <v>147.0751209093379</v>
      </c>
      <c r="J78" s="72">
        <f t="shared" si="4"/>
        <v>-0.29528101308622468</v>
      </c>
      <c r="K78" s="78">
        <v>0</v>
      </c>
      <c r="L78" s="73">
        <f t="shared" si="5"/>
        <v>0</v>
      </c>
      <c r="M78" s="74"/>
    </row>
    <row r="79" spans="1:13" ht="12.75" x14ac:dyDescent="0.2">
      <c r="A79" s="43" t="s">
        <v>58</v>
      </c>
      <c r="B79" s="43" t="s">
        <v>378</v>
      </c>
      <c r="C79" s="44" t="s">
        <v>37</v>
      </c>
      <c r="D79" s="45" t="s">
        <v>38</v>
      </c>
      <c r="E79" s="46">
        <v>3317</v>
      </c>
      <c r="F79" s="72">
        <v>93.68040192242411</v>
      </c>
      <c r="G79" s="72">
        <v>90.859696017994196</v>
      </c>
      <c r="H79" s="73">
        <v>2.5254248913437163</v>
      </c>
      <c r="I79" s="73">
        <f t="shared" si="3"/>
        <v>93.385120909337914</v>
      </c>
      <c r="J79" s="72">
        <f t="shared" si="4"/>
        <v>-0.29528101308619625</v>
      </c>
      <c r="K79" s="78">
        <v>0</v>
      </c>
      <c r="L79" s="73">
        <f t="shared" si="5"/>
        <v>0</v>
      </c>
      <c r="M79" s="74"/>
    </row>
    <row r="80" spans="1:13" ht="12.75" x14ac:dyDescent="0.2">
      <c r="A80" s="43" t="s">
        <v>58</v>
      </c>
      <c r="B80" s="43" t="s">
        <v>378</v>
      </c>
      <c r="C80" s="44" t="s">
        <v>39</v>
      </c>
      <c r="D80" s="45" t="s">
        <v>40</v>
      </c>
      <c r="E80" s="46">
        <v>3319</v>
      </c>
      <c r="F80" s="72">
        <v>113.04040192242411</v>
      </c>
      <c r="G80" s="72">
        <v>110.2196960179942</v>
      </c>
      <c r="H80" s="73">
        <v>2.5254248913437163</v>
      </c>
      <c r="I80" s="73">
        <f t="shared" si="3"/>
        <v>112.74512090933791</v>
      </c>
      <c r="J80" s="72">
        <f t="shared" si="4"/>
        <v>-0.29528101308619625</v>
      </c>
      <c r="K80" s="78">
        <v>9299</v>
      </c>
      <c r="L80" s="73">
        <f t="shared" si="5"/>
        <v>-2745.8181406885387</v>
      </c>
      <c r="M80" s="74"/>
    </row>
    <row r="81" spans="1:13" ht="12.75" x14ac:dyDescent="0.2">
      <c r="A81" s="43" t="s">
        <v>58</v>
      </c>
      <c r="B81" s="43" t="s">
        <v>378</v>
      </c>
      <c r="C81" s="44" t="s">
        <v>41</v>
      </c>
      <c r="D81" s="45" t="s">
        <v>42</v>
      </c>
      <c r="E81" s="46">
        <v>3321</v>
      </c>
      <c r="F81" s="72">
        <v>125.56040192242411</v>
      </c>
      <c r="G81" s="72">
        <v>122.73969601799419</v>
      </c>
      <c r="H81" s="73">
        <v>2.5254248913437163</v>
      </c>
      <c r="I81" s="73">
        <f t="shared" si="3"/>
        <v>125.26512090933791</v>
      </c>
      <c r="J81" s="72">
        <f t="shared" si="4"/>
        <v>-0.29528101308619625</v>
      </c>
      <c r="K81" s="78">
        <v>6298</v>
      </c>
      <c r="L81" s="73">
        <f t="shared" si="5"/>
        <v>-1859.679820416864</v>
      </c>
      <c r="M81" s="74"/>
    </row>
    <row r="82" spans="1:13" ht="12.75" x14ac:dyDescent="0.2">
      <c r="A82" s="43" t="s">
        <v>58</v>
      </c>
      <c r="B82" s="43" t="s">
        <v>378</v>
      </c>
      <c r="C82" s="44" t="s">
        <v>43</v>
      </c>
      <c r="D82" s="45" t="s">
        <v>44</v>
      </c>
      <c r="E82" s="46">
        <v>3323</v>
      </c>
      <c r="F82" s="72">
        <v>79.810401922424106</v>
      </c>
      <c r="G82" s="72">
        <v>76.989696017994191</v>
      </c>
      <c r="H82" s="73">
        <v>2.5254248913437163</v>
      </c>
      <c r="I82" s="73">
        <f t="shared" si="3"/>
        <v>79.515120909337909</v>
      </c>
      <c r="J82" s="72">
        <f t="shared" si="4"/>
        <v>-0.29528101308619625</v>
      </c>
      <c r="K82" s="78">
        <v>0</v>
      </c>
      <c r="L82" s="73">
        <f t="shared" si="5"/>
        <v>0</v>
      </c>
      <c r="M82" s="74"/>
    </row>
    <row r="83" spans="1:13" ht="12.75" x14ac:dyDescent="0.2">
      <c r="A83" s="43" t="s">
        <v>58</v>
      </c>
      <c r="B83" s="43" t="s">
        <v>378</v>
      </c>
      <c r="C83" s="44" t="s">
        <v>45</v>
      </c>
      <c r="D83" s="45" t="s">
        <v>46</v>
      </c>
      <c r="E83" s="46">
        <v>3325</v>
      </c>
      <c r="F83" s="72">
        <v>101.70040192242411</v>
      </c>
      <c r="G83" s="72">
        <v>98.879696017994192</v>
      </c>
      <c r="H83" s="73">
        <v>2.5254248913437163</v>
      </c>
      <c r="I83" s="73">
        <f t="shared" si="3"/>
        <v>101.40512090933791</v>
      </c>
      <c r="J83" s="72">
        <f t="shared" si="4"/>
        <v>-0.29528101308619625</v>
      </c>
      <c r="K83" s="78">
        <v>29973</v>
      </c>
      <c r="L83" s="73">
        <f t="shared" si="5"/>
        <v>-8850.4578052325596</v>
      </c>
      <c r="M83" s="74"/>
    </row>
    <row r="84" spans="1:13" ht="12.75" x14ac:dyDescent="0.2">
      <c r="A84" s="43" t="s">
        <v>58</v>
      </c>
      <c r="B84" s="43" t="s">
        <v>378</v>
      </c>
      <c r="C84" s="44" t="s">
        <v>47</v>
      </c>
      <c r="D84" s="45" t="s">
        <v>48</v>
      </c>
      <c r="E84" s="46">
        <v>3327</v>
      </c>
      <c r="F84" s="72">
        <v>113.04040192242411</v>
      </c>
      <c r="G84" s="72">
        <v>110.2196960179942</v>
      </c>
      <c r="H84" s="73">
        <v>2.5254248913437163</v>
      </c>
      <c r="I84" s="73">
        <f t="shared" si="3"/>
        <v>112.74512090933791</v>
      </c>
      <c r="J84" s="72">
        <f t="shared" si="4"/>
        <v>-0.29528101308619625</v>
      </c>
      <c r="K84" s="78">
        <v>8244</v>
      </c>
      <c r="L84" s="73">
        <f t="shared" si="5"/>
        <v>-2434.2966718826019</v>
      </c>
      <c r="M84" s="74"/>
    </row>
    <row r="85" spans="1:13" ht="12.75" x14ac:dyDescent="0.2">
      <c r="A85" s="43" t="s">
        <v>58</v>
      </c>
      <c r="B85" s="43" t="s">
        <v>378</v>
      </c>
      <c r="C85" s="44" t="s">
        <v>49</v>
      </c>
      <c r="D85" s="45" t="s">
        <v>50</v>
      </c>
      <c r="E85" s="46">
        <v>3329</v>
      </c>
      <c r="F85" s="72">
        <v>120.98040192242411</v>
      </c>
      <c r="G85" s="72">
        <v>118.15969601799419</v>
      </c>
      <c r="H85" s="73">
        <v>2.5254248913437163</v>
      </c>
      <c r="I85" s="73">
        <f t="shared" si="3"/>
        <v>120.68512090933791</v>
      </c>
      <c r="J85" s="72">
        <f t="shared" si="4"/>
        <v>-0.29528101308619625</v>
      </c>
      <c r="K85" s="78">
        <v>32</v>
      </c>
      <c r="L85" s="73">
        <f t="shared" si="5"/>
        <v>-9.4489924187582801</v>
      </c>
      <c r="M85" s="74"/>
    </row>
    <row r="86" spans="1:13" ht="12.75" x14ac:dyDescent="0.2">
      <c r="A86" s="43" t="s">
        <v>58</v>
      </c>
      <c r="B86" s="43" t="s">
        <v>378</v>
      </c>
      <c r="C86" s="44" t="s">
        <v>51</v>
      </c>
      <c r="D86" s="45" t="s">
        <v>52</v>
      </c>
      <c r="E86" s="46">
        <v>3331</v>
      </c>
      <c r="F86" s="72">
        <v>134.75040192242412</v>
      </c>
      <c r="G86" s="72">
        <v>131.92969601799422</v>
      </c>
      <c r="H86" s="73">
        <v>2.5254248913437163</v>
      </c>
      <c r="I86" s="73">
        <f t="shared" si="3"/>
        <v>134.45512090933792</v>
      </c>
      <c r="J86" s="72">
        <f t="shared" si="4"/>
        <v>-0.29528101308619625</v>
      </c>
      <c r="K86" s="78">
        <v>24</v>
      </c>
      <c r="L86" s="73">
        <f t="shared" si="5"/>
        <v>-7.0867443140687101</v>
      </c>
      <c r="M86" s="74"/>
    </row>
    <row r="87" spans="1:13" ht="12.75" x14ac:dyDescent="0.2">
      <c r="A87" s="43" t="s">
        <v>362</v>
      </c>
      <c r="B87" s="43" t="s">
        <v>363</v>
      </c>
      <c r="C87" s="44" t="s">
        <v>21</v>
      </c>
      <c r="D87" s="45" t="s">
        <v>22</v>
      </c>
      <c r="E87" s="46">
        <v>3301</v>
      </c>
      <c r="F87" s="72">
        <v>86.46</v>
      </c>
      <c r="G87" s="72">
        <v>85.95</v>
      </c>
      <c r="H87" s="73">
        <v>0</v>
      </c>
      <c r="I87" s="73">
        <f t="shared" si="3"/>
        <v>85.95</v>
      </c>
      <c r="J87" s="72">
        <f t="shared" si="4"/>
        <v>-0.50999999999999091</v>
      </c>
      <c r="K87" s="78">
        <v>183</v>
      </c>
      <c r="L87" s="73">
        <f t="shared" si="5"/>
        <v>-93.329999999998336</v>
      </c>
      <c r="M87" s="74">
        <v>-2253.1799999999885</v>
      </c>
    </row>
    <row r="88" spans="1:13" ht="12.75" x14ac:dyDescent="0.2">
      <c r="A88" s="43" t="s">
        <v>362</v>
      </c>
      <c r="B88" s="43" t="s">
        <v>363</v>
      </c>
      <c r="C88" s="44" t="s">
        <v>23</v>
      </c>
      <c r="D88" s="45" t="s">
        <v>24</v>
      </c>
      <c r="E88" s="46">
        <v>3303</v>
      </c>
      <c r="F88" s="72">
        <v>93.829999999999984</v>
      </c>
      <c r="G88" s="72">
        <v>93.32</v>
      </c>
      <c r="H88" s="73">
        <v>0</v>
      </c>
      <c r="I88" s="73">
        <f t="shared" si="3"/>
        <v>93.32</v>
      </c>
      <c r="J88" s="72">
        <f t="shared" si="4"/>
        <v>-0.50999999999999091</v>
      </c>
      <c r="K88" s="78">
        <v>0</v>
      </c>
      <c r="L88" s="73">
        <f t="shared" si="5"/>
        <v>0</v>
      </c>
      <c r="M88" s="74"/>
    </row>
    <row r="89" spans="1:13" ht="12.75" x14ac:dyDescent="0.2">
      <c r="A89" s="43" t="s">
        <v>362</v>
      </c>
      <c r="B89" s="43" t="s">
        <v>363</v>
      </c>
      <c r="C89" s="44" t="s">
        <v>25</v>
      </c>
      <c r="D89" s="45" t="s">
        <v>26</v>
      </c>
      <c r="E89" s="46">
        <v>3305</v>
      </c>
      <c r="F89" s="72">
        <v>84.52</v>
      </c>
      <c r="G89" s="72">
        <v>84.01</v>
      </c>
      <c r="H89" s="73">
        <v>0</v>
      </c>
      <c r="I89" s="73">
        <f t="shared" si="3"/>
        <v>84.01</v>
      </c>
      <c r="J89" s="72">
        <f t="shared" si="4"/>
        <v>-0.50999999999999091</v>
      </c>
      <c r="K89" s="78">
        <v>0</v>
      </c>
      <c r="L89" s="73">
        <f t="shared" si="5"/>
        <v>0</v>
      </c>
      <c r="M89" s="74"/>
    </row>
    <row r="90" spans="1:13" ht="12.75" x14ac:dyDescent="0.2">
      <c r="A90" s="43" t="s">
        <v>362</v>
      </c>
      <c r="B90" s="43" t="s">
        <v>363</v>
      </c>
      <c r="C90" s="44" t="s">
        <v>27</v>
      </c>
      <c r="D90" s="45" t="s">
        <v>28</v>
      </c>
      <c r="E90" s="46">
        <v>3307</v>
      </c>
      <c r="F90" s="72">
        <v>92.289999999999992</v>
      </c>
      <c r="G90" s="72">
        <v>91.78</v>
      </c>
      <c r="H90" s="73">
        <v>0</v>
      </c>
      <c r="I90" s="73">
        <f t="shared" si="3"/>
        <v>91.78</v>
      </c>
      <c r="J90" s="72">
        <f t="shared" si="4"/>
        <v>-0.50999999999999091</v>
      </c>
      <c r="K90" s="78">
        <v>0</v>
      </c>
      <c r="L90" s="73">
        <f t="shared" si="5"/>
        <v>0</v>
      </c>
      <c r="M90" s="74"/>
    </row>
    <row r="91" spans="1:13" ht="12.75" x14ac:dyDescent="0.2">
      <c r="A91" s="43" t="s">
        <v>362</v>
      </c>
      <c r="B91" s="43" t="s">
        <v>363</v>
      </c>
      <c r="C91" s="44" t="s">
        <v>29</v>
      </c>
      <c r="D91" s="45" t="s">
        <v>30</v>
      </c>
      <c r="E91" s="46">
        <v>3309</v>
      </c>
      <c r="F91" s="72">
        <v>57.47</v>
      </c>
      <c r="G91" s="72">
        <v>56.96</v>
      </c>
      <c r="H91" s="73">
        <v>0</v>
      </c>
      <c r="I91" s="73">
        <f t="shared" si="3"/>
        <v>56.96</v>
      </c>
      <c r="J91" s="72">
        <f t="shared" si="4"/>
        <v>-0.50999999999999801</v>
      </c>
      <c r="K91" s="78">
        <v>1240</v>
      </c>
      <c r="L91" s="73">
        <f t="shared" si="5"/>
        <v>-632.39999999999759</v>
      </c>
      <c r="M91" s="74"/>
    </row>
    <row r="92" spans="1:13" ht="12.75" x14ac:dyDescent="0.2">
      <c r="A92" s="43" t="s">
        <v>362</v>
      </c>
      <c r="B92" s="43" t="s">
        <v>363</v>
      </c>
      <c r="C92" s="44" t="s">
        <v>31</v>
      </c>
      <c r="D92" s="45" t="s">
        <v>32</v>
      </c>
      <c r="E92" s="46">
        <v>3311</v>
      </c>
      <c r="F92" s="72">
        <v>73.459999999999994</v>
      </c>
      <c r="G92" s="72">
        <v>72.95</v>
      </c>
      <c r="H92" s="73">
        <v>0</v>
      </c>
      <c r="I92" s="73">
        <f t="shared" si="3"/>
        <v>72.95</v>
      </c>
      <c r="J92" s="72">
        <f t="shared" si="4"/>
        <v>-0.50999999999999091</v>
      </c>
      <c r="K92" s="78">
        <v>0</v>
      </c>
      <c r="L92" s="73">
        <f t="shared" si="5"/>
        <v>0</v>
      </c>
      <c r="M92" s="74"/>
    </row>
    <row r="93" spans="1:13" ht="12.75" x14ac:dyDescent="0.2">
      <c r="A93" s="43" t="s">
        <v>362</v>
      </c>
      <c r="B93" s="43" t="s">
        <v>363</v>
      </c>
      <c r="C93" s="44" t="s">
        <v>33</v>
      </c>
      <c r="D93" s="45" t="s">
        <v>34</v>
      </c>
      <c r="E93" s="46">
        <v>3313</v>
      </c>
      <c r="F93" s="72">
        <v>78.099999999999994</v>
      </c>
      <c r="G93" s="72">
        <v>77.59</v>
      </c>
      <c r="H93" s="73">
        <v>0</v>
      </c>
      <c r="I93" s="73">
        <f t="shared" si="3"/>
        <v>77.59</v>
      </c>
      <c r="J93" s="72">
        <f t="shared" si="4"/>
        <v>-0.50999999999999091</v>
      </c>
      <c r="K93" s="78">
        <v>0</v>
      </c>
      <c r="L93" s="73">
        <f t="shared" si="5"/>
        <v>0</v>
      </c>
      <c r="M93" s="74"/>
    </row>
    <row r="94" spans="1:13" ht="12.75" x14ac:dyDescent="0.2">
      <c r="A94" s="43" t="s">
        <v>362</v>
      </c>
      <c r="B94" s="43" t="s">
        <v>363</v>
      </c>
      <c r="C94" s="44" t="s">
        <v>35</v>
      </c>
      <c r="D94" s="45" t="s">
        <v>36</v>
      </c>
      <c r="E94" s="46">
        <v>3315</v>
      </c>
      <c r="F94" s="72">
        <v>88.82</v>
      </c>
      <c r="G94" s="72">
        <v>88.31</v>
      </c>
      <c r="H94" s="73">
        <v>0</v>
      </c>
      <c r="I94" s="73">
        <f t="shared" si="3"/>
        <v>88.31</v>
      </c>
      <c r="J94" s="72">
        <f t="shared" si="4"/>
        <v>-0.50999999999999091</v>
      </c>
      <c r="K94" s="78">
        <v>0</v>
      </c>
      <c r="L94" s="73">
        <f t="shared" si="5"/>
        <v>0</v>
      </c>
      <c r="M94" s="74"/>
    </row>
    <row r="95" spans="1:13" ht="12.75" x14ac:dyDescent="0.2">
      <c r="A95" s="43" t="s">
        <v>362</v>
      </c>
      <c r="B95" s="43" t="s">
        <v>363</v>
      </c>
      <c r="C95" s="44" t="s">
        <v>37</v>
      </c>
      <c r="D95" s="45" t="s">
        <v>38</v>
      </c>
      <c r="E95" s="46">
        <v>3317</v>
      </c>
      <c r="F95" s="72">
        <v>57.1</v>
      </c>
      <c r="G95" s="72">
        <v>56.59</v>
      </c>
      <c r="H95" s="73">
        <v>0</v>
      </c>
      <c r="I95" s="73">
        <f t="shared" si="3"/>
        <v>56.59</v>
      </c>
      <c r="J95" s="72">
        <f t="shared" si="4"/>
        <v>-0.50999999999999801</v>
      </c>
      <c r="K95" s="78">
        <v>0</v>
      </c>
      <c r="L95" s="73">
        <f t="shared" si="5"/>
        <v>0</v>
      </c>
      <c r="M95" s="74"/>
    </row>
    <row r="96" spans="1:13" ht="12.75" x14ac:dyDescent="0.2">
      <c r="A96" s="43" t="s">
        <v>362</v>
      </c>
      <c r="B96" s="43" t="s">
        <v>363</v>
      </c>
      <c r="C96" s="44" t="s">
        <v>39</v>
      </c>
      <c r="D96" s="45" t="s">
        <v>40</v>
      </c>
      <c r="E96" s="46">
        <v>3319</v>
      </c>
      <c r="F96" s="72">
        <v>68.399999999999991</v>
      </c>
      <c r="G96" s="72">
        <v>67.89</v>
      </c>
      <c r="H96" s="73">
        <v>0</v>
      </c>
      <c r="I96" s="73">
        <f t="shared" si="3"/>
        <v>67.89</v>
      </c>
      <c r="J96" s="72">
        <f t="shared" si="4"/>
        <v>-0.50999999999999091</v>
      </c>
      <c r="K96" s="78">
        <v>234</v>
      </c>
      <c r="L96" s="73">
        <f t="shared" si="5"/>
        <v>-119.33999999999787</v>
      </c>
      <c r="M96" s="74"/>
    </row>
    <row r="97" spans="1:13" ht="12.75" x14ac:dyDescent="0.2">
      <c r="A97" s="43" t="s">
        <v>362</v>
      </c>
      <c r="B97" s="43" t="s">
        <v>363</v>
      </c>
      <c r="C97" s="44" t="s">
        <v>41</v>
      </c>
      <c r="D97" s="45" t="s">
        <v>42</v>
      </c>
      <c r="E97" s="46">
        <v>3321</v>
      </c>
      <c r="F97" s="72">
        <v>75.759999999999991</v>
      </c>
      <c r="G97" s="72">
        <v>75.25</v>
      </c>
      <c r="H97" s="73">
        <v>0</v>
      </c>
      <c r="I97" s="73">
        <f t="shared" si="3"/>
        <v>75.25</v>
      </c>
      <c r="J97" s="72">
        <f t="shared" si="4"/>
        <v>-0.50999999999999091</v>
      </c>
      <c r="K97" s="78">
        <v>0</v>
      </c>
      <c r="L97" s="73">
        <f t="shared" si="5"/>
        <v>0</v>
      </c>
      <c r="M97" s="74"/>
    </row>
    <row r="98" spans="1:13" ht="12.75" x14ac:dyDescent="0.2">
      <c r="A98" s="43" t="s">
        <v>362</v>
      </c>
      <c r="B98" s="43" t="s">
        <v>363</v>
      </c>
      <c r="C98" s="44" t="s">
        <v>43</v>
      </c>
      <c r="D98" s="45" t="s">
        <v>44</v>
      </c>
      <c r="E98" s="46">
        <v>3323</v>
      </c>
      <c r="F98" s="72">
        <v>48.86</v>
      </c>
      <c r="G98" s="72">
        <v>48.35</v>
      </c>
      <c r="H98" s="73">
        <v>0</v>
      </c>
      <c r="I98" s="73">
        <f t="shared" si="3"/>
        <v>48.35</v>
      </c>
      <c r="J98" s="72">
        <f t="shared" si="4"/>
        <v>-0.50999999999999801</v>
      </c>
      <c r="K98" s="78">
        <v>92</v>
      </c>
      <c r="L98" s="73">
        <f t="shared" si="5"/>
        <v>-46.919999999999817</v>
      </c>
      <c r="M98" s="74"/>
    </row>
    <row r="99" spans="1:13" ht="12.75" x14ac:dyDescent="0.2">
      <c r="A99" s="43" t="s">
        <v>362</v>
      </c>
      <c r="B99" s="43" t="s">
        <v>363</v>
      </c>
      <c r="C99" s="44" t="s">
        <v>45</v>
      </c>
      <c r="D99" s="45" t="s">
        <v>46</v>
      </c>
      <c r="E99" s="46">
        <v>3325</v>
      </c>
      <c r="F99" s="72">
        <v>61.76</v>
      </c>
      <c r="G99" s="72">
        <v>61.25</v>
      </c>
      <c r="H99" s="73">
        <v>0</v>
      </c>
      <c r="I99" s="73">
        <f t="shared" si="3"/>
        <v>61.25</v>
      </c>
      <c r="J99" s="72">
        <f t="shared" si="4"/>
        <v>-0.50999999999999801</v>
      </c>
      <c r="K99" s="78">
        <v>2669</v>
      </c>
      <c r="L99" s="73">
        <f t="shared" si="5"/>
        <v>-1361.1899999999946</v>
      </c>
      <c r="M99" s="74"/>
    </row>
    <row r="100" spans="1:13" ht="12.75" x14ac:dyDescent="0.2">
      <c r="A100" s="43" t="s">
        <v>362</v>
      </c>
      <c r="B100" s="43" t="s">
        <v>363</v>
      </c>
      <c r="C100" s="44" t="s">
        <v>47</v>
      </c>
      <c r="D100" s="45" t="s">
        <v>48</v>
      </c>
      <c r="E100" s="46">
        <v>3327</v>
      </c>
      <c r="F100" s="72">
        <v>68.399999999999991</v>
      </c>
      <c r="G100" s="72">
        <v>67.89</v>
      </c>
      <c r="H100" s="73">
        <v>0</v>
      </c>
      <c r="I100" s="73">
        <f t="shared" si="3"/>
        <v>67.89</v>
      </c>
      <c r="J100" s="72">
        <f t="shared" si="4"/>
        <v>-0.50999999999999091</v>
      </c>
      <c r="K100" s="78">
        <v>0</v>
      </c>
      <c r="L100" s="73">
        <f t="shared" si="5"/>
        <v>0</v>
      </c>
      <c r="M100" s="74"/>
    </row>
    <row r="101" spans="1:13" ht="12.75" x14ac:dyDescent="0.2">
      <c r="A101" s="43" t="s">
        <v>362</v>
      </c>
      <c r="B101" s="43" t="s">
        <v>363</v>
      </c>
      <c r="C101" s="44" t="s">
        <v>49</v>
      </c>
      <c r="D101" s="45" t="s">
        <v>50</v>
      </c>
      <c r="E101" s="46">
        <v>3329</v>
      </c>
      <c r="F101" s="72">
        <v>73.089999999999989</v>
      </c>
      <c r="G101" s="72">
        <v>72.58</v>
      </c>
      <c r="H101" s="73">
        <v>0</v>
      </c>
      <c r="I101" s="73">
        <f t="shared" si="3"/>
        <v>72.58</v>
      </c>
      <c r="J101" s="72">
        <f t="shared" si="4"/>
        <v>-0.50999999999999091</v>
      </c>
      <c r="K101" s="78">
        <v>0</v>
      </c>
      <c r="L101" s="73">
        <f t="shared" si="5"/>
        <v>0</v>
      </c>
      <c r="M101" s="74"/>
    </row>
    <row r="102" spans="1:13" ht="12.75" x14ac:dyDescent="0.2">
      <c r="A102" s="43" t="s">
        <v>362</v>
      </c>
      <c r="B102" s="43" t="s">
        <v>363</v>
      </c>
      <c r="C102" s="44" t="s">
        <v>51</v>
      </c>
      <c r="D102" s="45" t="s">
        <v>52</v>
      </c>
      <c r="E102" s="46">
        <v>3331</v>
      </c>
      <c r="F102" s="72">
        <v>81.109999999999985</v>
      </c>
      <c r="G102" s="72">
        <v>80.599999999999994</v>
      </c>
      <c r="H102" s="73">
        <v>0</v>
      </c>
      <c r="I102" s="73">
        <f t="shared" si="3"/>
        <v>80.599999999999994</v>
      </c>
      <c r="J102" s="72">
        <f t="shared" si="4"/>
        <v>-0.50999999999999091</v>
      </c>
      <c r="K102" s="78">
        <v>0</v>
      </c>
      <c r="L102" s="73">
        <f t="shared" si="5"/>
        <v>0</v>
      </c>
      <c r="M102" s="74"/>
    </row>
    <row r="103" spans="1:13" ht="12.75" x14ac:dyDescent="0.2">
      <c r="A103" s="43" t="s">
        <v>232</v>
      </c>
      <c r="B103" s="43" t="s">
        <v>233</v>
      </c>
      <c r="C103" s="44" t="s">
        <v>21</v>
      </c>
      <c r="D103" s="45" t="s">
        <v>22</v>
      </c>
      <c r="E103" s="46">
        <v>3301</v>
      </c>
      <c r="F103" s="72">
        <v>143.93869567413955</v>
      </c>
      <c r="G103" s="72">
        <v>135.51</v>
      </c>
      <c r="H103" s="73">
        <v>0</v>
      </c>
      <c r="I103" s="73">
        <f t="shared" si="3"/>
        <v>135.51</v>
      </c>
      <c r="J103" s="72">
        <f t="shared" si="4"/>
        <v>-8.4286956741395613</v>
      </c>
      <c r="K103" s="78">
        <v>0</v>
      </c>
      <c r="L103" s="73">
        <f t="shared" si="5"/>
        <v>0</v>
      </c>
      <c r="M103" s="74">
        <v>-59059.870588695914</v>
      </c>
    </row>
    <row r="104" spans="1:13" ht="12.75" x14ac:dyDescent="0.2">
      <c r="A104" s="43" t="s">
        <v>232</v>
      </c>
      <c r="B104" s="43" t="s">
        <v>233</v>
      </c>
      <c r="C104" s="44" t="s">
        <v>23</v>
      </c>
      <c r="D104" s="45" t="s">
        <v>24</v>
      </c>
      <c r="E104" s="46">
        <v>3303</v>
      </c>
      <c r="F104" s="72">
        <v>156.51869567413956</v>
      </c>
      <c r="G104" s="72">
        <v>148.09</v>
      </c>
      <c r="H104" s="73">
        <v>0</v>
      </c>
      <c r="I104" s="73">
        <f t="shared" si="3"/>
        <v>148.09</v>
      </c>
      <c r="J104" s="72">
        <f t="shared" si="4"/>
        <v>-8.4286956741395613</v>
      </c>
      <c r="K104" s="78">
        <v>0</v>
      </c>
      <c r="L104" s="73">
        <f t="shared" si="5"/>
        <v>0</v>
      </c>
      <c r="M104" s="74"/>
    </row>
    <row r="105" spans="1:13" ht="12.75" x14ac:dyDescent="0.2">
      <c r="A105" s="43" t="s">
        <v>232</v>
      </c>
      <c r="B105" s="43" t="s">
        <v>233</v>
      </c>
      <c r="C105" s="44" t="s">
        <v>25</v>
      </c>
      <c r="D105" s="45" t="s">
        <v>26</v>
      </c>
      <c r="E105" s="46">
        <v>3305</v>
      </c>
      <c r="F105" s="72">
        <v>140.67869567413956</v>
      </c>
      <c r="G105" s="72">
        <v>132.25</v>
      </c>
      <c r="H105" s="73">
        <v>0</v>
      </c>
      <c r="I105" s="73">
        <f t="shared" si="3"/>
        <v>132.25</v>
      </c>
      <c r="J105" s="72">
        <f t="shared" si="4"/>
        <v>-8.4286956741395613</v>
      </c>
      <c r="K105" s="78">
        <v>0</v>
      </c>
      <c r="L105" s="73">
        <f t="shared" si="5"/>
        <v>0</v>
      </c>
      <c r="M105" s="74"/>
    </row>
    <row r="106" spans="1:13" ht="12.75" x14ac:dyDescent="0.2">
      <c r="A106" s="43" t="s">
        <v>232</v>
      </c>
      <c r="B106" s="43" t="s">
        <v>233</v>
      </c>
      <c r="C106" s="44" t="s">
        <v>27</v>
      </c>
      <c r="D106" s="45" t="s">
        <v>28</v>
      </c>
      <c r="E106" s="46">
        <v>3307</v>
      </c>
      <c r="F106" s="72">
        <v>153.24869567413955</v>
      </c>
      <c r="G106" s="72">
        <v>144.82</v>
      </c>
      <c r="H106" s="73">
        <v>0</v>
      </c>
      <c r="I106" s="73">
        <f t="shared" si="3"/>
        <v>144.82</v>
      </c>
      <c r="J106" s="72">
        <f t="shared" si="4"/>
        <v>-8.4286956741395613</v>
      </c>
      <c r="K106" s="78">
        <v>0</v>
      </c>
      <c r="L106" s="73">
        <f t="shared" si="5"/>
        <v>0</v>
      </c>
      <c r="M106" s="74"/>
    </row>
    <row r="107" spans="1:13" ht="12.75" x14ac:dyDescent="0.2">
      <c r="A107" s="43" t="s">
        <v>232</v>
      </c>
      <c r="B107" s="43" t="s">
        <v>233</v>
      </c>
      <c r="C107" s="44" t="s">
        <v>29</v>
      </c>
      <c r="D107" s="45" t="s">
        <v>30</v>
      </c>
      <c r="E107" s="46">
        <v>3309</v>
      </c>
      <c r="F107" s="72">
        <v>94.90869567413958</v>
      </c>
      <c r="G107" s="72">
        <v>86.48</v>
      </c>
      <c r="H107" s="73">
        <v>0</v>
      </c>
      <c r="I107" s="73">
        <f t="shared" si="3"/>
        <v>86.48</v>
      </c>
      <c r="J107" s="72">
        <f t="shared" si="4"/>
        <v>-8.4286956741395755</v>
      </c>
      <c r="K107" s="78">
        <v>325</v>
      </c>
      <c r="L107" s="73">
        <f t="shared" si="5"/>
        <v>-2739.3260940953619</v>
      </c>
      <c r="M107" s="74"/>
    </row>
    <row r="108" spans="1:13" ht="12.75" x14ac:dyDescent="0.2">
      <c r="A108" s="43" t="s">
        <v>232</v>
      </c>
      <c r="B108" s="43" t="s">
        <v>233</v>
      </c>
      <c r="C108" s="44" t="s">
        <v>31</v>
      </c>
      <c r="D108" s="45" t="s">
        <v>32</v>
      </c>
      <c r="E108" s="46">
        <v>3311</v>
      </c>
      <c r="F108" s="72">
        <v>122.18869567413958</v>
      </c>
      <c r="G108" s="72">
        <v>113.76</v>
      </c>
      <c r="H108" s="73">
        <v>0</v>
      </c>
      <c r="I108" s="73">
        <f t="shared" si="3"/>
        <v>113.76</v>
      </c>
      <c r="J108" s="72">
        <f t="shared" si="4"/>
        <v>-8.4286956741395755</v>
      </c>
      <c r="K108" s="78">
        <v>0</v>
      </c>
      <c r="L108" s="73">
        <f t="shared" si="5"/>
        <v>0</v>
      </c>
      <c r="M108" s="74"/>
    </row>
    <row r="109" spans="1:13" ht="12.75" x14ac:dyDescent="0.2">
      <c r="A109" s="43" t="s">
        <v>232</v>
      </c>
      <c r="B109" s="43" t="s">
        <v>233</v>
      </c>
      <c r="C109" s="44" t="s">
        <v>33</v>
      </c>
      <c r="D109" s="45" t="s">
        <v>34</v>
      </c>
      <c r="E109" s="46">
        <v>3313</v>
      </c>
      <c r="F109" s="72">
        <v>130.03869567413957</v>
      </c>
      <c r="G109" s="72">
        <v>121.61</v>
      </c>
      <c r="H109" s="73">
        <v>0</v>
      </c>
      <c r="I109" s="73">
        <f t="shared" si="3"/>
        <v>121.61</v>
      </c>
      <c r="J109" s="72">
        <f t="shared" si="4"/>
        <v>-8.4286956741395755</v>
      </c>
      <c r="K109" s="78">
        <v>0</v>
      </c>
      <c r="L109" s="73">
        <f t="shared" si="5"/>
        <v>0</v>
      </c>
      <c r="M109" s="74"/>
    </row>
    <row r="110" spans="1:13" ht="12.75" x14ac:dyDescent="0.2">
      <c r="A110" s="43" t="s">
        <v>232</v>
      </c>
      <c r="B110" s="43" t="s">
        <v>233</v>
      </c>
      <c r="C110" s="44" t="s">
        <v>35</v>
      </c>
      <c r="D110" s="45" t="s">
        <v>36</v>
      </c>
      <c r="E110" s="46">
        <v>3315</v>
      </c>
      <c r="F110" s="72">
        <v>148.05869567413956</v>
      </c>
      <c r="G110" s="72">
        <v>139.63</v>
      </c>
      <c r="H110" s="73">
        <v>0</v>
      </c>
      <c r="I110" s="73">
        <f t="shared" si="3"/>
        <v>139.63</v>
      </c>
      <c r="J110" s="72">
        <f t="shared" si="4"/>
        <v>-8.4286956741395613</v>
      </c>
      <c r="K110" s="78">
        <v>0</v>
      </c>
      <c r="L110" s="73">
        <f t="shared" si="5"/>
        <v>0</v>
      </c>
      <c r="M110" s="74"/>
    </row>
    <row r="111" spans="1:13" ht="12.75" x14ac:dyDescent="0.2">
      <c r="A111" s="43" t="s">
        <v>232</v>
      </c>
      <c r="B111" s="43" t="s">
        <v>233</v>
      </c>
      <c r="C111" s="44" t="s">
        <v>37</v>
      </c>
      <c r="D111" s="45" t="s">
        <v>38</v>
      </c>
      <c r="E111" s="46">
        <v>3317</v>
      </c>
      <c r="F111" s="72">
        <v>94.368695674139559</v>
      </c>
      <c r="G111" s="72">
        <v>85.94</v>
      </c>
      <c r="H111" s="73">
        <v>0</v>
      </c>
      <c r="I111" s="73">
        <f t="shared" si="3"/>
        <v>85.94</v>
      </c>
      <c r="J111" s="72">
        <f t="shared" si="4"/>
        <v>-8.4286956741395613</v>
      </c>
      <c r="K111" s="78">
        <v>0</v>
      </c>
      <c r="L111" s="73">
        <f t="shared" si="5"/>
        <v>0</v>
      </c>
      <c r="M111" s="74"/>
    </row>
    <row r="112" spans="1:13" ht="12.75" x14ac:dyDescent="0.2">
      <c r="A112" s="43" t="s">
        <v>232</v>
      </c>
      <c r="B112" s="43" t="s">
        <v>233</v>
      </c>
      <c r="C112" s="44" t="s">
        <v>39</v>
      </c>
      <c r="D112" s="45" t="s">
        <v>40</v>
      </c>
      <c r="E112" s="46">
        <v>3319</v>
      </c>
      <c r="F112" s="72">
        <v>113.72869567413957</v>
      </c>
      <c r="G112" s="72">
        <v>105.3</v>
      </c>
      <c r="H112" s="73">
        <v>0</v>
      </c>
      <c r="I112" s="73">
        <f t="shared" si="3"/>
        <v>105.3</v>
      </c>
      <c r="J112" s="72">
        <f t="shared" si="4"/>
        <v>-8.4286956741395755</v>
      </c>
      <c r="K112" s="78">
        <v>0</v>
      </c>
      <c r="L112" s="73">
        <f t="shared" si="5"/>
        <v>0</v>
      </c>
      <c r="M112" s="74"/>
    </row>
    <row r="113" spans="1:13" ht="12.75" x14ac:dyDescent="0.2">
      <c r="A113" s="43" t="s">
        <v>232</v>
      </c>
      <c r="B113" s="43" t="s">
        <v>233</v>
      </c>
      <c r="C113" s="44" t="s">
        <v>41</v>
      </c>
      <c r="D113" s="45" t="s">
        <v>42</v>
      </c>
      <c r="E113" s="46">
        <v>3321</v>
      </c>
      <c r="F113" s="72">
        <v>126.24869567413955</v>
      </c>
      <c r="G113" s="72">
        <v>117.82</v>
      </c>
      <c r="H113" s="73">
        <v>0</v>
      </c>
      <c r="I113" s="73">
        <f t="shared" si="3"/>
        <v>117.82</v>
      </c>
      <c r="J113" s="72">
        <f t="shared" si="4"/>
        <v>-8.4286956741395613</v>
      </c>
      <c r="K113" s="78">
        <v>0</v>
      </c>
      <c r="L113" s="73">
        <f t="shared" si="5"/>
        <v>0</v>
      </c>
      <c r="M113" s="74"/>
    </row>
    <row r="114" spans="1:13" ht="12.75" x14ac:dyDescent="0.2">
      <c r="A114" s="43" t="s">
        <v>232</v>
      </c>
      <c r="B114" s="43" t="s">
        <v>233</v>
      </c>
      <c r="C114" s="44" t="s">
        <v>43</v>
      </c>
      <c r="D114" s="45" t="s">
        <v>44</v>
      </c>
      <c r="E114" s="46">
        <v>3323</v>
      </c>
      <c r="F114" s="72">
        <v>80.498695674139555</v>
      </c>
      <c r="G114" s="72">
        <v>72.069999999999993</v>
      </c>
      <c r="H114" s="73">
        <v>0</v>
      </c>
      <c r="I114" s="73">
        <f t="shared" si="3"/>
        <v>72.069999999999993</v>
      </c>
      <c r="J114" s="72">
        <f t="shared" si="4"/>
        <v>-8.4286956741395613</v>
      </c>
      <c r="K114" s="78">
        <v>6682</v>
      </c>
      <c r="L114" s="73">
        <f t="shared" si="5"/>
        <v>-56320.544494600552</v>
      </c>
      <c r="M114" s="74"/>
    </row>
    <row r="115" spans="1:13" ht="12.75" x14ac:dyDescent="0.2">
      <c r="A115" s="43" t="s">
        <v>232</v>
      </c>
      <c r="B115" s="43" t="s">
        <v>233</v>
      </c>
      <c r="C115" s="44" t="s">
        <v>45</v>
      </c>
      <c r="D115" s="45" t="s">
        <v>46</v>
      </c>
      <c r="E115" s="46">
        <v>3325</v>
      </c>
      <c r="F115" s="72">
        <v>102.38869567413957</v>
      </c>
      <c r="G115" s="72">
        <v>93.96</v>
      </c>
      <c r="H115" s="73">
        <v>0</v>
      </c>
      <c r="I115" s="73">
        <f t="shared" si="3"/>
        <v>93.96</v>
      </c>
      <c r="J115" s="72">
        <f t="shared" si="4"/>
        <v>-8.4286956741395755</v>
      </c>
      <c r="K115" s="78">
        <v>0</v>
      </c>
      <c r="L115" s="73">
        <f t="shared" si="5"/>
        <v>0</v>
      </c>
      <c r="M115" s="74"/>
    </row>
    <row r="116" spans="1:13" ht="12.75" x14ac:dyDescent="0.2">
      <c r="A116" s="43" t="s">
        <v>232</v>
      </c>
      <c r="B116" s="43" t="s">
        <v>233</v>
      </c>
      <c r="C116" s="44" t="s">
        <v>47</v>
      </c>
      <c r="D116" s="45" t="s">
        <v>48</v>
      </c>
      <c r="E116" s="46">
        <v>3327</v>
      </c>
      <c r="F116" s="72">
        <v>113.72869567413957</v>
      </c>
      <c r="G116" s="72">
        <v>105.3</v>
      </c>
      <c r="H116" s="73">
        <v>0</v>
      </c>
      <c r="I116" s="73">
        <f t="shared" si="3"/>
        <v>105.3</v>
      </c>
      <c r="J116" s="72">
        <f t="shared" si="4"/>
        <v>-8.4286956741395755</v>
      </c>
      <c r="K116" s="78">
        <v>0</v>
      </c>
      <c r="L116" s="73">
        <f t="shared" si="5"/>
        <v>0</v>
      </c>
      <c r="M116" s="74"/>
    </row>
    <row r="117" spans="1:13" ht="12.75" x14ac:dyDescent="0.2">
      <c r="A117" s="43" t="s">
        <v>232</v>
      </c>
      <c r="B117" s="43" t="s">
        <v>233</v>
      </c>
      <c r="C117" s="44" t="s">
        <v>49</v>
      </c>
      <c r="D117" s="45" t="s">
        <v>50</v>
      </c>
      <c r="E117" s="46">
        <v>3329</v>
      </c>
      <c r="F117" s="72">
        <v>121.66869567413957</v>
      </c>
      <c r="G117" s="72">
        <v>113.24</v>
      </c>
      <c r="H117" s="73">
        <v>0</v>
      </c>
      <c r="I117" s="73">
        <f t="shared" si="3"/>
        <v>113.24</v>
      </c>
      <c r="J117" s="72">
        <f t="shared" si="4"/>
        <v>-8.4286956741395755</v>
      </c>
      <c r="K117" s="78">
        <v>0</v>
      </c>
      <c r="L117" s="73">
        <f t="shared" si="5"/>
        <v>0</v>
      </c>
      <c r="M117" s="74"/>
    </row>
    <row r="118" spans="1:13" ht="12.75" x14ac:dyDescent="0.2">
      <c r="A118" s="43" t="s">
        <v>232</v>
      </c>
      <c r="B118" s="43" t="s">
        <v>233</v>
      </c>
      <c r="C118" s="44" t="s">
        <v>51</v>
      </c>
      <c r="D118" s="45" t="s">
        <v>52</v>
      </c>
      <c r="E118" s="46">
        <v>3331</v>
      </c>
      <c r="F118" s="72">
        <v>135.43869567413955</v>
      </c>
      <c r="G118" s="72">
        <v>127.01</v>
      </c>
      <c r="H118" s="73">
        <v>0</v>
      </c>
      <c r="I118" s="73">
        <f t="shared" si="3"/>
        <v>127.01</v>
      </c>
      <c r="J118" s="72">
        <f t="shared" si="4"/>
        <v>-8.4286956741395471</v>
      </c>
      <c r="K118" s="78">
        <v>0</v>
      </c>
      <c r="L118" s="73">
        <f t="shared" si="5"/>
        <v>0</v>
      </c>
      <c r="M118" s="74"/>
    </row>
    <row r="119" spans="1:13" ht="12.75" x14ac:dyDescent="0.2">
      <c r="A119" s="43" t="s">
        <v>86</v>
      </c>
      <c r="B119" s="43" t="s">
        <v>379</v>
      </c>
      <c r="C119" s="44" t="s">
        <v>21</v>
      </c>
      <c r="D119" s="45" t="s">
        <v>22</v>
      </c>
      <c r="E119" s="46">
        <v>3301</v>
      </c>
      <c r="F119" s="72">
        <v>126.13965370823516</v>
      </c>
      <c r="G119" s="72">
        <v>126.42532904894099</v>
      </c>
      <c r="H119" s="73">
        <v>0.81603134955752121</v>
      </c>
      <c r="I119" s="73">
        <f t="shared" si="3"/>
        <v>127.24136039849851</v>
      </c>
      <c r="J119" s="72">
        <f t="shared" si="4"/>
        <v>1.1017066902633559</v>
      </c>
      <c r="K119" s="78">
        <v>156</v>
      </c>
      <c r="L119" s="73">
        <f t="shared" si="5"/>
        <v>171.86624368108352</v>
      </c>
      <c r="M119" s="74">
        <f>SUM(L119:L134)</f>
        <v>35222.664594409704</v>
      </c>
    </row>
    <row r="120" spans="1:13" ht="12.75" x14ac:dyDescent="0.2">
      <c r="A120" s="43" t="s">
        <v>86</v>
      </c>
      <c r="B120" s="43" t="s">
        <v>379</v>
      </c>
      <c r="C120" s="44" t="s">
        <v>23</v>
      </c>
      <c r="D120" s="45" t="s">
        <v>24</v>
      </c>
      <c r="E120" s="46">
        <v>3303</v>
      </c>
      <c r="F120" s="72">
        <v>136.50965370823513</v>
      </c>
      <c r="G120" s="72">
        <v>136.795329048941</v>
      </c>
      <c r="H120" s="73">
        <v>0.81603134955752121</v>
      </c>
      <c r="I120" s="73">
        <f t="shared" si="3"/>
        <v>137.61136039849853</v>
      </c>
      <c r="J120" s="72">
        <f t="shared" si="4"/>
        <v>1.1017066902633985</v>
      </c>
      <c r="K120" s="78">
        <v>0</v>
      </c>
      <c r="L120" s="73">
        <f t="shared" si="5"/>
        <v>0</v>
      </c>
      <c r="M120" s="74"/>
    </row>
    <row r="121" spans="1:13" ht="12.75" x14ac:dyDescent="0.2">
      <c r="A121" s="43" t="s">
        <v>86</v>
      </c>
      <c r="B121" s="43" t="s">
        <v>379</v>
      </c>
      <c r="C121" s="44" t="s">
        <v>25</v>
      </c>
      <c r="D121" s="45" t="s">
        <v>26</v>
      </c>
      <c r="E121" s="46">
        <v>3305</v>
      </c>
      <c r="F121" s="72">
        <v>123.50965370823515</v>
      </c>
      <c r="G121" s="72">
        <v>123.795329048941</v>
      </c>
      <c r="H121" s="73">
        <v>0.81603134955752121</v>
      </c>
      <c r="I121" s="73">
        <f t="shared" si="3"/>
        <v>124.61136039849852</v>
      </c>
      <c r="J121" s="72">
        <f t="shared" si="4"/>
        <v>1.1017066902633701</v>
      </c>
      <c r="K121" s="78">
        <v>0</v>
      </c>
      <c r="L121" s="73">
        <f t="shared" si="5"/>
        <v>0</v>
      </c>
      <c r="M121" s="74"/>
    </row>
    <row r="122" spans="1:13" ht="12.75" x14ac:dyDescent="0.2">
      <c r="A122" s="43" t="s">
        <v>86</v>
      </c>
      <c r="B122" s="43" t="s">
        <v>379</v>
      </c>
      <c r="C122" s="44" t="s">
        <v>27</v>
      </c>
      <c r="D122" s="45" t="s">
        <v>28</v>
      </c>
      <c r="E122" s="46">
        <v>3307</v>
      </c>
      <c r="F122" s="72">
        <v>134.51965370823515</v>
      </c>
      <c r="G122" s="72">
        <v>134.80532904894099</v>
      </c>
      <c r="H122" s="73">
        <v>0.81603134955752121</v>
      </c>
      <c r="I122" s="73">
        <f t="shared" si="3"/>
        <v>135.62136039849852</v>
      </c>
      <c r="J122" s="72">
        <f t="shared" si="4"/>
        <v>1.1017066902633701</v>
      </c>
      <c r="K122" s="78">
        <v>0</v>
      </c>
      <c r="L122" s="73">
        <f t="shared" si="5"/>
        <v>0</v>
      </c>
      <c r="M122" s="74"/>
    </row>
    <row r="123" spans="1:13" ht="12.75" x14ac:dyDescent="0.2">
      <c r="A123" s="43" t="s">
        <v>86</v>
      </c>
      <c r="B123" s="43" t="s">
        <v>379</v>
      </c>
      <c r="C123" s="44" t="s">
        <v>29</v>
      </c>
      <c r="D123" s="45" t="s">
        <v>30</v>
      </c>
      <c r="E123" s="46">
        <v>3309</v>
      </c>
      <c r="F123" s="72">
        <v>85.549653708235155</v>
      </c>
      <c r="G123" s="72">
        <v>85.835329048940991</v>
      </c>
      <c r="H123" s="73">
        <v>0.81603134955752121</v>
      </c>
      <c r="I123" s="73">
        <f t="shared" si="3"/>
        <v>86.651360398498511</v>
      </c>
      <c r="J123" s="72">
        <f t="shared" si="4"/>
        <v>1.1017066902633559</v>
      </c>
      <c r="K123" s="78">
        <v>2951</v>
      </c>
      <c r="L123" s="73">
        <f t="shared" si="5"/>
        <v>3251.136442967163</v>
      </c>
      <c r="M123" s="74"/>
    </row>
    <row r="124" spans="1:13" ht="12.75" x14ac:dyDescent="0.2">
      <c r="A124" s="43" t="s">
        <v>86</v>
      </c>
      <c r="B124" s="43" t="s">
        <v>379</v>
      </c>
      <c r="C124" s="44" t="s">
        <v>31</v>
      </c>
      <c r="D124" s="45" t="s">
        <v>32</v>
      </c>
      <c r="E124" s="46">
        <v>3311</v>
      </c>
      <c r="F124" s="72">
        <v>107.92965370823515</v>
      </c>
      <c r="G124" s="72">
        <v>108.215329048941</v>
      </c>
      <c r="H124" s="73">
        <v>0.81603134955752121</v>
      </c>
      <c r="I124" s="73">
        <f t="shared" si="3"/>
        <v>109.03136039849852</v>
      </c>
      <c r="J124" s="72">
        <f t="shared" si="4"/>
        <v>1.1017066902633701</v>
      </c>
      <c r="K124" s="78">
        <v>0</v>
      </c>
      <c r="L124" s="73">
        <f t="shared" si="5"/>
        <v>0</v>
      </c>
      <c r="M124" s="74"/>
    </row>
    <row r="125" spans="1:13" ht="12.75" x14ac:dyDescent="0.2">
      <c r="A125" s="43" t="s">
        <v>86</v>
      </c>
      <c r="B125" s="43" t="s">
        <v>379</v>
      </c>
      <c r="C125" s="44" t="s">
        <v>33</v>
      </c>
      <c r="D125" s="45" t="s">
        <v>34</v>
      </c>
      <c r="E125" s="46">
        <v>3313</v>
      </c>
      <c r="F125" s="72">
        <v>114.38965370823516</v>
      </c>
      <c r="G125" s="72">
        <v>114.67532904894099</v>
      </c>
      <c r="H125" s="73">
        <v>0.81603134955752121</v>
      </c>
      <c r="I125" s="73">
        <f t="shared" si="3"/>
        <v>115.49136039849851</v>
      </c>
      <c r="J125" s="72">
        <f t="shared" si="4"/>
        <v>1.1017066902633559</v>
      </c>
      <c r="K125" s="78">
        <v>0</v>
      </c>
      <c r="L125" s="73">
        <f t="shared" si="5"/>
        <v>0</v>
      </c>
      <c r="M125" s="74"/>
    </row>
    <row r="126" spans="1:13" ht="12.75" x14ac:dyDescent="0.2">
      <c r="A126" s="43" t="s">
        <v>86</v>
      </c>
      <c r="B126" s="43" t="s">
        <v>379</v>
      </c>
      <c r="C126" s="44" t="s">
        <v>35</v>
      </c>
      <c r="D126" s="45" t="s">
        <v>36</v>
      </c>
      <c r="E126" s="46">
        <v>3315</v>
      </c>
      <c r="F126" s="72">
        <v>129.50965370823513</v>
      </c>
      <c r="G126" s="72">
        <v>129.795329048941</v>
      </c>
      <c r="H126" s="73">
        <v>0.81603134955752121</v>
      </c>
      <c r="I126" s="73">
        <f t="shared" si="3"/>
        <v>130.61136039849853</v>
      </c>
      <c r="J126" s="72">
        <f t="shared" si="4"/>
        <v>1.1017066902633985</v>
      </c>
      <c r="K126" s="78">
        <v>0</v>
      </c>
      <c r="L126" s="73">
        <f t="shared" si="5"/>
        <v>0</v>
      </c>
      <c r="M126" s="74"/>
    </row>
    <row r="127" spans="1:13" ht="12.75" x14ac:dyDescent="0.2">
      <c r="A127" s="43" t="s">
        <v>86</v>
      </c>
      <c r="B127" s="43" t="s">
        <v>379</v>
      </c>
      <c r="C127" s="44" t="s">
        <v>37</v>
      </c>
      <c r="D127" s="45" t="s">
        <v>38</v>
      </c>
      <c r="E127" s="46">
        <v>3317</v>
      </c>
      <c r="F127" s="72">
        <v>84.959653708235152</v>
      </c>
      <c r="G127" s="72">
        <v>85.245329048940988</v>
      </c>
      <c r="H127" s="73">
        <v>0.81603134955752121</v>
      </c>
      <c r="I127" s="73">
        <f t="shared" si="3"/>
        <v>86.061360398498508</v>
      </c>
      <c r="J127" s="72">
        <f t="shared" si="4"/>
        <v>1.1017066902633559</v>
      </c>
      <c r="K127" s="78">
        <v>0</v>
      </c>
      <c r="L127" s="73">
        <f t="shared" si="5"/>
        <v>0</v>
      </c>
      <c r="M127" s="74"/>
    </row>
    <row r="128" spans="1:13" ht="12.75" x14ac:dyDescent="0.2">
      <c r="A128" s="43" t="s">
        <v>86</v>
      </c>
      <c r="B128" s="43" t="s">
        <v>379</v>
      </c>
      <c r="C128" s="44" t="s">
        <v>39</v>
      </c>
      <c r="D128" s="45" t="s">
        <v>40</v>
      </c>
      <c r="E128" s="46">
        <v>3319</v>
      </c>
      <c r="F128" s="72">
        <v>100.76965370823515</v>
      </c>
      <c r="G128" s="72">
        <v>101.05532904894099</v>
      </c>
      <c r="H128" s="73">
        <v>0.81603134955752121</v>
      </c>
      <c r="I128" s="73">
        <f t="shared" si="3"/>
        <v>101.87136039849851</v>
      </c>
      <c r="J128" s="72">
        <f t="shared" si="4"/>
        <v>1.1017066902633559</v>
      </c>
      <c r="K128" s="78">
        <v>5472</v>
      </c>
      <c r="L128" s="73">
        <f t="shared" si="5"/>
        <v>6028.5390091210829</v>
      </c>
      <c r="M128" s="74"/>
    </row>
    <row r="129" spans="1:13" ht="12.75" x14ac:dyDescent="0.2">
      <c r="A129" s="43" t="s">
        <v>86</v>
      </c>
      <c r="B129" s="43" t="s">
        <v>379</v>
      </c>
      <c r="C129" s="44" t="s">
        <v>41</v>
      </c>
      <c r="D129" s="45" t="s">
        <v>42</v>
      </c>
      <c r="E129" s="46">
        <v>3321</v>
      </c>
      <c r="F129" s="72">
        <v>111.14965370823515</v>
      </c>
      <c r="G129" s="72">
        <v>111.435329048941</v>
      </c>
      <c r="H129" s="73">
        <v>0.81603134955752121</v>
      </c>
      <c r="I129" s="73">
        <f t="shared" si="3"/>
        <v>112.25136039849852</v>
      </c>
      <c r="J129" s="72">
        <f t="shared" si="4"/>
        <v>1.1017066902633701</v>
      </c>
      <c r="K129" s="78">
        <v>0</v>
      </c>
      <c r="L129" s="73">
        <f t="shared" si="5"/>
        <v>0</v>
      </c>
      <c r="M129" s="74"/>
    </row>
    <row r="130" spans="1:13" ht="12.75" x14ac:dyDescent="0.2">
      <c r="A130" s="43" t="s">
        <v>86</v>
      </c>
      <c r="B130" s="43" t="s">
        <v>379</v>
      </c>
      <c r="C130" s="44" t="s">
        <v>43</v>
      </c>
      <c r="D130" s="45" t="s">
        <v>44</v>
      </c>
      <c r="E130" s="46">
        <v>3323</v>
      </c>
      <c r="F130" s="72">
        <v>73.479653708235162</v>
      </c>
      <c r="G130" s="72">
        <v>73.765329048940984</v>
      </c>
      <c r="H130" s="73">
        <v>0.81603134955752121</v>
      </c>
      <c r="I130" s="73">
        <f t="shared" si="3"/>
        <v>74.581360398498504</v>
      </c>
      <c r="J130" s="72">
        <f t="shared" si="4"/>
        <v>1.1017066902633417</v>
      </c>
      <c r="K130" s="78">
        <v>3300</v>
      </c>
      <c r="L130" s="73">
        <f t="shared" si="5"/>
        <v>3635.6320778690274</v>
      </c>
      <c r="M130" s="74"/>
    </row>
    <row r="131" spans="1:13" ht="12.75" x14ac:dyDescent="0.2">
      <c r="A131" s="43" t="s">
        <v>86</v>
      </c>
      <c r="B131" s="43" t="s">
        <v>379</v>
      </c>
      <c r="C131" s="44" t="s">
        <v>45</v>
      </c>
      <c r="D131" s="45" t="s">
        <v>46</v>
      </c>
      <c r="E131" s="46">
        <v>3325</v>
      </c>
      <c r="F131" s="72">
        <v>91.499653708235158</v>
      </c>
      <c r="G131" s="72">
        <v>91.785329048940994</v>
      </c>
      <c r="H131" s="73">
        <v>0.81603134955752121</v>
      </c>
      <c r="I131" s="73">
        <f t="shared" si="3"/>
        <v>92.601360398498514</v>
      </c>
      <c r="J131" s="72">
        <f t="shared" si="4"/>
        <v>1.1017066902633559</v>
      </c>
      <c r="K131" s="78">
        <v>20092</v>
      </c>
      <c r="L131" s="73">
        <f t="shared" si="5"/>
        <v>22135.490820771345</v>
      </c>
      <c r="M131" s="74"/>
    </row>
    <row r="132" spans="1:13" ht="12.75" x14ac:dyDescent="0.2">
      <c r="A132" s="43" t="s">
        <v>86</v>
      </c>
      <c r="B132" s="43" t="s">
        <v>379</v>
      </c>
      <c r="C132" s="44" t="s">
        <v>47</v>
      </c>
      <c r="D132" s="45" t="s">
        <v>48</v>
      </c>
      <c r="E132" s="46">
        <v>3327</v>
      </c>
      <c r="F132" s="72">
        <v>100.76965370823515</v>
      </c>
      <c r="G132" s="72">
        <v>101.05532904894099</v>
      </c>
      <c r="H132" s="73">
        <v>0.81603134955752121</v>
      </c>
      <c r="I132" s="73">
        <f t="shared" si="3"/>
        <v>101.87136039849851</v>
      </c>
      <c r="J132" s="72">
        <f t="shared" si="4"/>
        <v>1.1017066902633559</v>
      </c>
      <c r="K132" s="78">
        <v>0</v>
      </c>
      <c r="L132" s="73">
        <f t="shared" si="5"/>
        <v>0</v>
      </c>
      <c r="M132" s="74"/>
    </row>
    <row r="133" spans="1:13" ht="12.75" x14ac:dyDescent="0.2">
      <c r="A133" s="43" t="s">
        <v>86</v>
      </c>
      <c r="B133" s="43" t="s">
        <v>379</v>
      </c>
      <c r="C133" s="44" t="s">
        <v>49</v>
      </c>
      <c r="D133" s="45" t="s">
        <v>50</v>
      </c>
      <c r="E133" s="46">
        <v>3329</v>
      </c>
      <c r="F133" s="72">
        <v>107.34965370823515</v>
      </c>
      <c r="G133" s="72">
        <v>107.63532904894099</v>
      </c>
      <c r="H133" s="73">
        <v>0.81603134955752121</v>
      </c>
      <c r="I133" s="73">
        <f t="shared" si="3"/>
        <v>108.45136039849851</v>
      </c>
      <c r="J133" s="72">
        <f t="shared" si="4"/>
        <v>1.1017066902633559</v>
      </c>
      <c r="K133" s="78">
        <v>0</v>
      </c>
      <c r="L133" s="73">
        <f t="shared" si="5"/>
        <v>0</v>
      </c>
      <c r="M133" s="74"/>
    </row>
    <row r="134" spans="1:13" ht="12.75" x14ac:dyDescent="0.2">
      <c r="A134" s="43" t="s">
        <v>86</v>
      </c>
      <c r="B134" s="43" t="s">
        <v>379</v>
      </c>
      <c r="C134" s="44" t="s">
        <v>51</v>
      </c>
      <c r="D134" s="45" t="s">
        <v>52</v>
      </c>
      <c r="E134" s="46">
        <v>3331</v>
      </c>
      <c r="F134" s="72">
        <v>118.65965370823515</v>
      </c>
      <c r="G134" s="72">
        <v>118.94532904894099</v>
      </c>
      <c r="H134" s="73">
        <v>0.81603134955752121</v>
      </c>
      <c r="I134" s="73">
        <f t="shared" si="3"/>
        <v>119.76136039849851</v>
      </c>
      <c r="J134" s="72">
        <f t="shared" si="4"/>
        <v>1.1017066902633559</v>
      </c>
      <c r="K134" s="78">
        <v>0</v>
      </c>
      <c r="L134" s="73">
        <f t="shared" si="5"/>
        <v>0</v>
      </c>
      <c r="M134" s="74"/>
    </row>
    <row r="135" spans="1:13" ht="12.75" x14ac:dyDescent="0.2">
      <c r="A135" s="43" t="s">
        <v>275</v>
      </c>
      <c r="B135" s="43" t="s">
        <v>380</v>
      </c>
      <c r="C135" s="44" t="s">
        <v>21</v>
      </c>
      <c r="D135" s="45" t="s">
        <v>22</v>
      </c>
      <c r="E135" s="46">
        <v>3301</v>
      </c>
      <c r="F135" s="72">
        <v>94.400439748487756</v>
      </c>
      <c r="G135" s="72">
        <v>93.092161954515106</v>
      </c>
      <c r="H135" s="73">
        <v>0</v>
      </c>
      <c r="I135" s="73">
        <f t="shared" ref="I135:I198" si="6">+G135+H135</f>
        <v>93.092161954515106</v>
      </c>
      <c r="J135" s="72">
        <f t="shared" ref="J135:J198" si="7">+I135-F135</f>
        <v>-1.3082777939726498</v>
      </c>
      <c r="K135" s="78">
        <v>0</v>
      </c>
      <c r="L135" s="73">
        <f t="shared" ref="L135:L198" si="8">+J135*K135</f>
        <v>0</v>
      </c>
      <c r="M135" s="74">
        <v>-26520.099161619579</v>
      </c>
    </row>
    <row r="136" spans="1:13" ht="12.75" x14ac:dyDescent="0.2">
      <c r="A136" s="43" t="s">
        <v>275</v>
      </c>
      <c r="B136" s="43" t="s">
        <v>380</v>
      </c>
      <c r="C136" s="44" t="s">
        <v>23</v>
      </c>
      <c r="D136" s="45" t="s">
        <v>24</v>
      </c>
      <c r="E136" s="46">
        <v>3303</v>
      </c>
      <c r="F136" s="72">
        <v>102.39043974848775</v>
      </c>
      <c r="G136" s="72">
        <v>101.0821619545151</v>
      </c>
      <c r="H136" s="73">
        <v>0</v>
      </c>
      <c r="I136" s="73">
        <f t="shared" si="6"/>
        <v>101.0821619545151</v>
      </c>
      <c r="J136" s="72">
        <f t="shared" si="7"/>
        <v>-1.3082777939726498</v>
      </c>
      <c r="K136" s="78">
        <v>0</v>
      </c>
      <c r="L136" s="73">
        <f t="shared" si="8"/>
        <v>0</v>
      </c>
      <c r="M136" s="74"/>
    </row>
    <row r="137" spans="1:13" ht="12.75" x14ac:dyDescent="0.2">
      <c r="A137" s="43" t="s">
        <v>275</v>
      </c>
      <c r="B137" s="43" t="s">
        <v>380</v>
      </c>
      <c r="C137" s="44" t="s">
        <v>25</v>
      </c>
      <c r="D137" s="45" t="s">
        <v>26</v>
      </c>
      <c r="E137" s="46">
        <v>3305</v>
      </c>
      <c r="F137" s="72">
        <v>92.390439748487751</v>
      </c>
      <c r="G137" s="72">
        <v>91.082161954515101</v>
      </c>
      <c r="H137" s="73">
        <v>0</v>
      </c>
      <c r="I137" s="73">
        <f t="shared" si="6"/>
        <v>91.082161954515101</v>
      </c>
      <c r="J137" s="72">
        <f t="shared" si="7"/>
        <v>-1.3082777939726498</v>
      </c>
      <c r="K137" s="78">
        <v>0</v>
      </c>
      <c r="L137" s="73">
        <f t="shared" si="8"/>
        <v>0</v>
      </c>
      <c r="M137" s="74"/>
    </row>
    <row r="138" spans="1:13" ht="12.75" x14ac:dyDescent="0.2">
      <c r="A138" s="43" t="s">
        <v>275</v>
      </c>
      <c r="B138" s="43" t="s">
        <v>380</v>
      </c>
      <c r="C138" s="44" t="s">
        <v>27</v>
      </c>
      <c r="D138" s="45" t="s">
        <v>28</v>
      </c>
      <c r="E138" s="46">
        <v>3307</v>
      </c>
      <c r="F138" s="72">
        <v>101.08043974848776</v>
      </c>
      <c r="G138" s="72">
        <v>99.772161954515113</v>
      </c>
      <c r="H138" s="73">
        <v>0</v>
      </c>
      <c r="I138" s="73">
        <f t="shared" si="6"/>
        <v>99.772161954515113</v>
      </c>
      <c r="J138" s="72">
        <f t="shared" si="7"/>
        <v>-1.3082777939726498</v>
      </c>
      <c r="K138" s="78">
        <v>0</v>
      </c>
      <c r="L138" s="73">
        <f t="shared" si="8"/>
        <v>0</v>
      </c>
      <c r="M138" s="74"/>
    </row>
    <row r="139" spans="1:13" ht="12.75" x14ac:dyDescent="0.2">
      <c r="A139" s="43" t="s">
        <v>275</v>
      </c>
      <c r="B139" s="43" t="s">
        <v>380</v>
      </c>
      <c r="C139" s="44" t="s">
        <v>29</v>
      </c>
      <c r="D139" s="45" t="s">
        <v>30</v>
      </c>
      <c r="E139" s="46">
        <v>3309</v>
      </c>
      <c r="F139" s="72">
        <v>63.070439748487743</v>
      </c>
      <c r="G139" s="72">
        <v>61.762161954515101</v>
      </c>
      <c r="H139" s="73">
        <v>0</v>
      </c>
      <c r="I139" s="73">
        <f t="shared" si="6"/>
        <v>61.762161954515101</v>
      </c>
      <c r="J139" s="72">
        <f t="shared" si="7"/>
        <v>-1.3082777939726427</v>
      </c>
      <c r="K139" s="78">
        <v>640</v>
      </c>
      <c r="L139" s="73">
        <f t="shared" si="8"/>
        <v>-837.2977881424913</v>
      </c>
      <c r="M139" s="74"/>
    </row>
    <row r="140" spans="1:13" ht="12.75" x14ac:dyDescent="0.2">
      <c r="A140" s="43" t="s">
        <v>275</v>
      </c>
      <c r="B140" s="43" t="s">
        <v>380</v>
      </c>
      <c r="C140" s="44" t="s">
        <v>31</v>
      </c>
      <c r="D140" s="45" t="s">
        <v>32</v>
      </c>
      <c r="E140" s="46">
        <v>3311</v>
      </c>
      <c r="F140" s="72">
        <v>80.27043974848776</v>
      </c>
      <c r="G140" s="72">
        <v>78.962161954515111</v>
      </c>
      <c r="H140" s="73">
        <v>0</v>
      </c>
      <c r="I140" s="73">
        <f t="shared" si="6"/>
        <v>78.962161954515111</v>
      </c>
      <c r="J140" s="72">
        <f t="shared" si="7"/>
        <v>-1.3082777939726498</v>
      </c>
      <c r="K140" s="78">
        <v>1081</v>
      </c>
      <c r="L140" s="73">
        <f t="shared" si="8"/>
        <v>-1414.2482952844343</v>
      </c>
      <c r="M140" s="74"/>
    </row>
    <row r="141" spans="1:13" ht="12.75" x14ac:dyDescent="0.2">
      <c r="A141" s="43" t="s">
        <v>275</v>
      </c>
      <c r="B141" s="43" t="s">
        <v>380</v>
      </c>
      <c r="C141" s="44" t="s">
        <v>33</v>
      </c>
      <c r="D141" s="45" t="s">
        <v>34</v>
      </c>
      <c r="E141" s="46">
        <v>3313</v>
      </c>
      <c r="F141" s="72">
        <v>85.25043974848775</v>
      </c>
      <c r="G141" s="72">
        <v>83.9421619545151</v>
      </c>
      <c r="H141" s="73">
        <v>0</v>
      </c>
      <c r="I141" s="73">
        <f t="shared" si="6"/>
        <v>83.9421619545151</v>
      </c>
      <c r="J141" s="72">
        <f t="shared" si="7"/>
        <v>-1.3082777939726498</v>
      </c>
      <c r="K141" s="78">
        <v>181</v>
      </c>
      <c r="L141" s="73">
        <f t="shared" si="8"/>
        <v>-236.79828070904961</v>
      </c>
      <c r="M141" s="74"/>
    </row>
    <row r="142" spans="1:13" ht="12.75" x14ac:dyDescent="0.2">
      <c r="A142" s="43" t="s">
        <v>275</v>
      </c>
      <c r="B142" s="43" t="s">
        <v>380</v>
      </c>
      <c r="C142" s="44" t="s">
        <v>35</v>
      </c>
      <c r="D142" s="45" t="s">
        <v>36</v>
      </c>
      <c r="E142" s="46">
        <v>3315</v>
      </c>
      <c r="F142" s="72">
        <v>96.980439748487754</v>
      </c>
      <c r="G142" s="72">
        <v>95.672161954515104</v>
      </c>
      <c r="H142" s="73">
        <v>0</v>
      </c>
      <c r="I142" s="73">
        <f t="shared" si="6"/>
        <v>95.672161954515104</v>
      </c>
      <c r="J142" s="72">
        <f t="shared" si="7"/>
        <v>-1.3082777939726498</v>
      </c>
      <c r="K142" s="78">
        <v>0</v>
      </c>
      <c r="L142" s="73">
        <f t="shared" si="8"/>
        <v>0</v>
      </c>
      <c r="M142" s="74"/>
    </row>
    <row r="143" spans="1:13" ht="12.75" x14ac:dyDescent="0.2">
      <c r="A143" s="43" t="s">
        <v>275</v>
      </c>
      <c r="B143" s="43" t="s">
        <v>380</v>
      </c>
      <c r="C143" s="44" t="s">
        <v>37</v>
      </c>
      <c r="D143" s="45" t="s">
        <v>38</v>
      </c>
      <c r="E143" s="46">
        <v>3317</v>
      </c>
      <c r="F143" s="72">
        <v>62.580439748487741</v>
      </c>
      <c r="G143" s="72">
        <v>61.272161954515099</v>
      </c>
      <c r="H143" s="73">
        <v>0</v>
      </c>
      <c r="I143" s="73">
        <f t="shared" si="6"/>
        <v>61.272161954515099</v>
      </c>
      <c r="J143" s="72">
        <f t="shared" si="7"/>
        <v>-1.3082777939726427</v>
      </c>
      <c r="K143" s="78">
        <v>0</v>
      </c>
      <c r="L143" s="73">
        <f t="shared" si="8"/>
        <v>0</v>
      </c>
      <c r="M143" s="74"/>
    </row>
    <row r="144" spans="1:13" ht="12.75" x14ac:dyDescent="0.2">
      <c r="A144" s="43" t="s">
        <v>275</v>
      </c>
      <c r="B144" s="43" t="s">
        <v>380</v>
      </c>
      <c r="C144" s="44" t="s">
        <v>39</v>
      </c>
      <c r="D144" s="45" t="s">
        <v>40</v>
      </c>
      <c r="E144" s="46">
        <v>3319</v>
      </c>
      <c r="F144" s="72">
        <v>74.710439748487758</v>
      </c>
      <c r="G144" s="72">
        <v>73.402161954515108</v>
      </c>
      <c r="H144" s="73">
        <v>0</v>
      </c>
      <c r="I144" s="73">
        <f t="shared" si="6"/>
        <v>73.402161954515108</v>
      </c>
      <c r="J144" s="72">
        <f t="shared" si="7"/>
        <v>-1.3082777939726498</v>
      </c>
      <c r="K144" s="78">
        <v>5208</v>
      </c>
      <c r="L144" s="73">
        <f t="shared" si="8"/>
        <v>-6813.5107510095604</v>
      </c>
      <c r="M144" s="74"/>
    </row>
    <row r="145" spans="1:13" ht="12.75" x14ac:dyDescent="0.2">
      <c r="A145" s="43" t="s">
        <v>275</v>
      </c>
      <c r="B145" s="43" t="s">
        <v>380</v>
      </c>
      <c r="C145" s="44" t="s">
        <v>41</v>
      </c>
      <c r="D145" s="45" t="s">
        <v>42</v>
      </c>
      <c r="E145" s="46">
        <v>3321</v>
      </c>
      <c r="F145" s="72">
        <v>82.720439748487763</v>
      </c>
      <c r="G145" s="72">
        <v>81.412161954515113</v>
      </c>
      <c r="H145" s="73">
        <v>0</v>
      </c>
      <c r="I145" s="73">
        <f t="shared" si="6"/>
        <v>81.412161954515113</v>
      </c>
      <c r="J145" s="72">
        <f t="shared" si="7"/>
        <v>-1.3082777939726498</v>
      </c>
      <c r="K145" s="78">
        <v>1573</v>
      </c>
      <c r="L145" s="73">
        <f t="shared" si="8"/>
        <v>-2057.9209699189782</v>
      </c>
      <c r="M145" s="74"/>
    </row>
    <row r="146" spans="1:13" ht="12.75" x14ac:dyDescent="0.2">
      <c r="A146" s="43" t="s">
        <v>275</v>
      </c>
      <c r="B146" s="43" t="s">
        <v>380</v>
      </c>
      <c r="C146" s="44" t="s">
        <v>43</v>
      </c>
      <c r="D146" s="45" t="s">
        <v>44</v>
      </c>
      <c r="E146" s="46">
        <v>3323</v>
      </c>
      <c r="F146" s="72">
        <v>53.73043974848774</v>
      </c>
      <c r="G146" s="72">
        <v>52.422161954515097</v>
      </c>
      <c r="H146" s="73">
        <v>0</v>
      </c>
      <c r="I146" s="73">
        <f t="shared" si="6"/>
        <v>52.422161954515097</v>
      </c>
      <c r="J146" s="72">
        <f t="shared" si="7"/>
        <v>-1.3082777939726427</v>
      </c>
      <c r="K146" s="78">
        <v>0</v>
      </c>
      <c r="L146" s="73">
        <f t="shared" si="8"/>
        <v>0</v>
      </c>
      <c r="M146" s="74"/>
    </row>
    <row r="147" spans="1:13" ht="12.75" x14ac:dyDescent="0.2">
      <c r="A147" s="43" t="s">
        <v>275</v>
      </c>
      <c r="B147" s="43" t="s">
        <v>380</v>
      </c>
      <c r="C147" s="44" t="s">
        <v>45</v>
      </c>
      <c r="D147" s="45" t="s">
        <v>46</v>
      </c>
      <c r="E147" s="46">
        <v>3325</v>
      </c>
      <c r="F147" s="72">
        <v>67.600439748487759</v>
      </c>
      <c r="G147" s="72">
        <v>66.292161954515109</v>
      </c>
      <c r="H147" s="73">
        <v>0</v>
      </c>
      <c r="I147" s="73">
        <f t="shared" si="6"/>
        <v>66.292161954515109</v>
      </c>
      <c r="J147" s="72">
        <f t="shared" si="7"/>
        <v>-1.3082777939726498</v>
      </c>
      <c r="K147" s="78">
        <v>8101</v>
      </c>
      <c r="L147" s="73">
        <f t="shared" si="8"/>
        <v>-10598.358408972435</v>
      </c>
      <c r="M147" s="74"/>
    </row>
    <row r="148" spans="1:13" ht="12.75" x14ac:dyDescent="0.2">
      <c r="A148" s="43" t="s">
        <v>275</v>
      </c>
      <c r="B148" s="43" t="s">
        <v>380</v>
      </c>
      <c r="C148" s="44" t="s">
        <v>47</v>
      </c>
      <c r="D148" s="45" t="s">
        <v>48</v>
      </c>
      <c r="E148" s="46">
        <v>3327</v>
      </c>
      <c r="F148" s="72">
        <v>74.710439748487758</v>
      </c>
      <c r="G148" s="72">
        <v>73.402161954515108</v>
      </c>
      <c r="H148" s="73">
        <v>0</v>
      </c>
      <c r="I148" s="73">
        <f t="shared" si="6"/>
        <v>73.402161954515108</v>
      </c>
      <c r="J148" s="72">
        <f t="shared" si="7"/>
        <v>-1.3082777939726498</v>
      </c>
      <c r="K148" s="78">
        <v>2743</v>
      </c>
      <c r="L148" s="73">
        <f t="shared" si="8"/>
        <v>-3588.6059888669784</v>
      </c>
      <c r="M148" s="74"/>
    </row>
    <row r="149" spans="1:13" ht="12.75" x14ac:dyDescent="0.2">
      <c r="A149" s="43" t="s">
        <v>275</v>
      </c>
      <c r="B149" s="43" t="s">
        <v>380</v>
      </c>
      <c r="C149" s="44" t="s">
        <v>49</v>
      </c>
      <c r="D149" s="45" t="s">
        <v>50</v>
      </c>
      <c r="E149" s="46">
        <v>3329</v>
      </c>
      <c r="F149" s="72">
        <v>79.790439748487756</v>
      </c>
      <c r="G149" s="72">
        <v>78.482161954515107</v>
      </c>
      <c r="H149" s="73">
        <v>0</v>
      </c>
      <c r="I149" s="73">
        <f t="shared" si="6"/>
        <v>78.482161954515107</v>
      </c>
      <c r="J149" s="72">
        <f t="shared" si="7"/>
        <v>-1.3082777939726498</v>
      </c>
      <c r="K149" s="78">
        <v>616</v>
      </c>
      <c r="L149" s="73">
        <f t="shared" si="8"/>
        <v>-805.89912108715225</v>
      </c>
      <c r="M149" s="74"/>
    </row>
    <row r="150" spans="1:13" ht="12.75" x14ac:dyDescent="0.2">
      <c r="A150" s="43" t="s">
        <v>275</v>
      </c>
      <c r="B150" s="43" t="s">
        <v>380</v>
      </c>
      <c r="C150" s="44" t="s">
        <v>51</v>
      </c>
      <c r="D150" s="45" t="s">
        <v>52</v>
      </c>
      <c r="E150" s="46">
        <v>3331</v>
      </c>
      <c r="F150" s="72">
        <v>88.50043974848775</v>
      </c>
      <c r="G150" s="72">
        <v>87.1921619545151</v>
      </c>
      <c r="H150" s="73">
        <v>0</v>
      </c>
      <c r="I150" s="73">
        <f t="shared" si="6"/>
        <v>87.1921619545151</v>
      </c>
      <c r="J150" s="72">
        <f t="shared" si="7"/>
        <v>-1.3082777939726498</v>
      </c>
      <c r="K150" s="78">
        <v>128</v>
      </c>
      <c r="L150" s="73">
        <f t="shared" si="8"/>
        <v>-167.45955762849917</v>
      </c>
      <c r="M150" s="74"/>
    </row>
    <row r="151" spans="1:13" ht="12.75" x14ac:dyDescent="0.2">
      <c r="A151" s="43" t="s">
        <v>145</v>
      </c>
      <c r="B151" s="43" t="s">
        <v>381</v>
      </c>
      <c r="C151" s="44" t="s">
        <v>21</v>
      </c>
      <c r="D151" s="45" t="s">
        <v>22</v>
      </c>
      <c r="E151" s="46">
        <v>3301</v>
      </c>
      <c r="F151" s="72">
        <v>92.135049925841415</v>
      </c>
      <c r="G151" s="72">
        <v>91.45</v>
      </c>
      <c r="H151" s="73">
        <v>0</v>
      </c>
      <c r="I151" s="73">
        <f t="shared" si="6"/>
        <v>91.45</v>
      </c>
      <c r="J151" s="72">
        <f t="shared" si="7"/>
        <v>-0.68504992584141178</v>
      </c>
      <c r="K151" s="78">
        <v>249</v>
      </c>
      <c r="L151" s="73">
        <f t="shared" si="8"/>
        <v>-170.57743153451153</v>
      </c>
      <c r="M151" s="74">
        <v>-1747.5623608214466</v>
      </c>
    </row>
    <row r="152" spans="1:13" ht="12.75" x14ac:dyDescent="0.2">
      <c r="A152" s="43" t="s">
        <v>145</v>
      </c>
      <c r="B152" s="43" t="s">
        <v>381</v>
      </c>
      <c r="C152" s="44" t="s">
        <v>23</v>
      </c>
      <c r="D152" s="45" t="s">
        <v>24</v>
      </c>
      <c r="E152" s="46">
        <v>3303</v>
      </c>
      <c r="F152" s="72">
        <v>99.945049925841417</v>
      </c>
      <c r="G152" s="72">
        <v>99.26</v>
      </c>
      <c r="H152" s="73">
        <v>0</v>
      </c>
      <c r="I152" s="73">
        <f t="shared" si="6"/>
        <v>99.26</v>
      </c>
      <c r="J152" s="72">
        <f t="shared" si="7"/>
        <v>-0.68504992584141178</v>
      </c>
      <c r="K152" s="78">
        <v>0</v>
      </c>
      <c r="L152" s="73">
        <f t="shared" si="8"/>
        <v>0</v>
      </c>
      <c r="M152" s="74"/>
    </row>
    <row r="153" spans="1:13" ht="12.75" x14ac:dyDescent="0.2">
      <c r="A153" s="43" t="s">
        <v>145</v>
      </c>
      <c r="B153" s="43" t="s">
        <v>381</v>
      </c>
      <c r="C153" s="44" t="s">
        <v>25</v>
      </c>
      <c r="D153" s="45" t="s">
        <v>26</v>
      </c>
      <c r="E153" s="46">
        <v>3305</v>
      </c>
      <c r="F153" s="72">
        <v>90.035049925841406</v>
      </c>
      <c r="G153" s="72">
        <v>89.35</v>
      </c>
      <c r="H153" s="73">
        <v>0</v>
      </c>
      <c r="I153" s="73">
        <f t="shared" si="6"/>
        <v>89.35</v>
      </c>
      <c r="J153" s="72">
        <f t="shared" si="7"/>
        <v>-0.68504992584141178</v>
      </c>
      <c r="K153" s="78">
        <v>0</v>
      </c>
      <c r="L153" s="73">
        <f t="shared" si="8"/>
        <v>0</v>
      </c>
      <c r="M153" s="74"/>
    </row>
    <row r="154" spans="1:13" ht="12.75" x14ac:dyDescent="0.2">
      <c r="A154" s="43" t="s">
        <v>145</v>
      </c>
      <c r="B154" s="43" t="s">
        <v>381</v>
      </c>
      <c r="C154" s="44" t="s">
        <v>27</v>
      </c>
      <c r="D154" s="45" t="s">
        <v>28</v>
      </c>
      <c r="E154" s="46">
        <v>3307</v>
      </c>
      <c r="F154" s="72">
        <v>98.635049925841415</v>
      </c>
      <c r="G154" s="72">
        <v>97.95</v>
      </c>
      <c r="H154" s="73">
        <v>0</v>
      </c>
      <c r="I154" s="73">
        <f t="shared" si="6"/>
        <v>97.95</v>
      </c>
      <c r="J154" s="72">
        <f t="shared" si="7"/>
        <v>-0.68504992584141178</v>
      </c>
      <c r="K154" s="78">
        <v>0</v>
      </c>
      <c r="L154" s="73">
        <f t="shared" si="8"/>
        <v>0</v>
      </c>
      <c r="M154" s="74"/>
    </row>
    <row r="155" spans="1:13" ht="12.75" x14ac:dyDescent="0.2">
      <c r="A155" s="43" t="s">
        <v>145</v>
      </c>
      <c r="B155" s="43" t="s">
        <v>381</v>
      </c>
      <c r="C155" s="44" t="s">
        <v>29</v>
      </c>
      <c r="D155" s="45" t="s">
        <v>30</v>
      </c>
      <c r="E155" s="46">
        <v>3309</v>
      </c>
      <c r="F155" s="72">
        <v>61.115049925841419</v>
      </c>
      <c r="G155" s="72">
        <v>60.43</v>
      </c>
      <c r="H155" s="73">
        <v>0</v>
      </c>
      <c r="I155" s="73">
        <f t="shared" si="6"/>
        <v>60.43</v>
      </c>
      <c r="J155" s="72">
        <f t="shared" si="7"/>
        <v>-0.68504992584141888</v>
      </c>
      <c r="K155" s="78">
        <v>750</v>
      </c>
      <c r="L155" s="73">
        <f t="shared" si="8"/>
        <v>-513.78744438106412</v>
      </c>
      <c r="M155" s="74"/>
    </row>
    <row r="156" spans="1:13" ht="12.75" x14ac:dyDescent="0.2">
      <c r="A156" s="43" t="s">
        <v>145</v>
      </c>
      <c r="B156" s="43" t="s">
        <v>381</v>
      </c>
      <c r="C156" s="44" t="s">
        <v>31</v>
      </c>
      <c r="D156" s="45" t="s">
        <v>32</v>
      </c>
      <c r="E156" s="46">
        <v>3311</v>
      </c>
      <c r="F156" s="72">
        <v>78.085049925841417</v>
      </c>
      <c r="G156" s="72">
        <v>77.400000000000006</v>
      </c>
      <c r="H156" s="73">
        <v>0</v>
      </c>
      <c r="I156" s="73">
        <f t="shared" si="6"/>
        <v>77.400000000000006</v>
      </c>
      <c r="J156" s="72">
        <f t="shared" si="7"/>
        <v>-0.68504992584141178</v>
      </c>
      <c r="K156" s="78">
        <v>0</v>
      </c>
      <c r="L156" s="73">
        <f t="shared" si="8"/>
        <v>0</v>
      </c>
      <c r="M156" s="74"/>
    </row>
    <row r="157" spans="1:13" ht="12.75" x14ac:dyDescent="0.2">
      <c r="A157" s="43" t="s">
        <v>145</v>
      </c>
      <c r="B157" s="43" t="s">
        <v>381</v>
      </c>
      <c r="C157" s="44" t="s">
        <v>33</v>
      </c>
      <c r="D157" s="45" t="s">
        <v>34</v>
      </c>
      <c r="E157" s="46">
        <v>3313</v>
      </c>
      <c r="F157" s="72">
        <v>83.045049925841411</v>
      </c>
      <c r="G157" s="72">
        <v>82.36</v>
      </c>
      <c r="H157" s="73">
        <v>0</v>
      </c>
      <c r="I157" s="73">
        <f t="shared" si="6"/>
        <v>82.36</v>
      </c>
      <c r="J157" s="72">
        <f t="shared" si="7"/>
        <v>-0.68504992584141178</v>
      </c>
      <c r="K157" s="78">
        <v>0</v>
      </c>
      <c r="L157" s="73">
        <f t="shared" si="8"/>
        <v>0</v>
      </c>
      <c r="M157" s="74"/>
    </row>
    <row r="158" spans="1:13" ht="12.75" x14ac:dyDescent="0.2">
      <c r="A158" s="43" t="s">
        <v>145</v>
      </c>
      <c r="B158" s="43" t="s">
        <v>381</v>
      </c>
      <c r="C158" s="44" t="s">
        <v>35</v>
      </c>
      <c r="D158" s="45" t="s">
        <v>36</v>
      </c>
      <c r="E158" s="46">
        <v>3315</v>
      </c>
      <c r="F158" s="72">
        <v>94.585049925841417</v>
      </c>
      <c r="G158" s="72">
        <v>93.9</v>
      </c>
      <c r="H158" s="73">
        <v>0</v>
      </c>
      <c r="I158" s="73">
        <f t="shared" si="6"/>
        <v>93.9</v>
      </c>
      <c r="J158" s="72">
        <f t="shared" si="7"/>
        <v>-0.68504992584141178</v>
      </c>
      <c r="K158" s="78">
        <v>0</v>
      </c>
      <c r="L158" s="73">
        <f t="shared" si="8"/>
        <v>0</v>
      </c>
      <c r="M158" s="74"/>
    </row>
    <row r="159" spans="1:13" ht="12.75" x14ac:dyDescent="0.2">
      <c r="A159" s="43" t="s">
        <v>145</v>
      </c>
      <c r="B159" s="43" t="s">
        <v>381</v>
      </c>
      <c r="C159" s="44" t="s">
        <v>37</v>
      </c>
      <c r="D159" s="45" t="s">
        <v>38</v>
      </c>
      <c r="E159" s="46">
        <v>3317</v>
      </c>
      <c r="F159" s="72">
        <v>60.665049925841416</v>
      </c>
      <c r="G159" s="72">
        <v>59.98</v>
      </c>
      <c r="H159" s="73">
        <v>0</v>
      </c>
      <c r="I159" s="73">
        <f t="shared" si="6"/>
        <v>59.98</v>
      </c>
      <c r="J159" s="72">
        <f t="shared" si="7"/>
        <v>-0.68504992584141888</v>
      </c>
      <c r="K159" s="78">
        <v>0</v>
      </c>
      <c r="L159" s="73">
        <f t="shared" si="8"/>
        <v>0</v>
      </c>
      <c r="M159" s="74"/>
    </row>
    <row r="160" spans="1:13" ht="12.75" x14ac:dyDescent="0.2">
      <c r="A160" s="43" t="s">
        <v>145</v>
      </c>
      <c r="B160" s="43" t="s">
        <v>381</v>
      </c>
      <c r="C160" s="44" t="s">
        <v>39</v>
      </c>
      <c r="D160" s="45" t="s">
        <v>40</v>
      </c>
      <c r="E160" s="46">
        <v>3319</v>
      </c>
      <c r="F160" s="72">
        <v>72.645049925841406</v>
      </c>
      <c r="G160" s="72">
        <v>71.959999999999994</v>
      </c>
      <c r="H160" s="73">
        <v>0</v>
      </c>
      <c r="I160" s="73">
        <f t="shared" si="6"/>
        <v>71.959999999999994</v>
      </c>
      <c r="J160" s="72">
        <f t="shared" si="7"/>
        <v>-0.68504992584141178</v>
      </c>
      <c r="K160" s="78">
        <v>274</v>
      </c>
      <c r="L160" s="73">
        <f t="shared" si="8"/>
        <v>-187.70367968054683</v>
      </c>
      <c r="M160" s="74"/>
    </row>
    <row r="161" spans="1:13" ht="12.75" x14ac:dyDescent="0.2">
      <c r="A161" s="43" t="s">
        <v>145</v>
      </c>
      <c r="B161" s="43" t="s">
        <v>381</v>
      </c>
      <c r="C161" s="44" t="s">
        <v>41</v>
      </c>
      <c r="D161" s="45" t="s">
        <v>42</v>
      </c>
      <c r="E161" s="46">
        <v>3321</v>
      </c>
      <c r="F161" s="72">
        <v>80.495049925841414</v>
      </c>
      <c r="G161" s="72">
        <v>79.81</v>
      </c>
      <c r="H161" s="73">
        <v>0</v>
      </c>
      <c r="I161" s="73">
        <f t="shared" si="6"/>
        <v>79.81</v>
      </c>
      <c r="J161" s="72">
        <f t="shared" si="7"/>
        <v>-0.68504992584141178</v>
      </c>
      <c r="K161" s="78">
        <v>0</v>
      </c>
      <c r="L161" s="73">
        <f t="shared" si="8"/>
        <v>0</v>
      </c>
      <c r="M161" s="74"/>
    </row>
    <row r="162" spans="1:13" ht="12.75" x14ac:dyDescent="0.2">
      <c r="A162" s="43" t="s">
        <v>145</v>
      </c>
      <c r="B162" s="43" t="s">
        <v>381</v>
      </c>
      <c r="C162" s="44" t="s">
        <v>43</v>
      </c>
      <c r="D162" s="45" t="s">
        <v>44</v>
      </c>
      <c r="E162" s="46">
        <v>3323</v>
      </c>
      <c r="F162" s="72">
        <v>51.805049925841416</v>
      </c>
      <c r="G162" s="72">
        <v>51.12</v>
      </c>
      <c r="H162" s="73">
        <v>0</v>
      </c>
      <c r="I162" s="73">
        <f t="shared" si="6"/>
        <v>51.12</v>
      </c>
      <c r="J162" s="72">
        <f t="shared" si="7"/>
        <v>-0.68504992584141888</v>
      </c>
      <c r="K162" s="78">
        <v>0</v>
      </c>
      <c r="L162" s="73">
        <f t="shared" si="8"/>
        <v>0</v>
      </c>
      <c r="M162" s="74"/>
    </row>
    <row r="163" spans="1:13" ht="12.75" x14ac:dyDescent="0.2">
      <c r="A163" s="43" t="s">
        <v>145</v>
      </c>
      <c r="B163" s="43" t="s">
        <v>381</v>
      </c>
      <c r="C163" s="44" t="s">
        <v>45</v>
      </c>
      <c r="D163" s="45" t="s">
        <v>46</v>
      </c>
      <c r="E163" s="46">
        <v>3325</v>
      </c>
      <c r="F163" s="72">
        <v>65.595049925841408</v>
      </c>
      <c r="G163" s="72">
        <v>64.91</v>
      </c>
      <c r="H163" s="73">
        <v>0</v>
      </c>
      <c r="I163" s="73">
        <f t="shared" si="6"/>
        <v>64.91</v>
      </c>
      <c r="J163" s="72">
        <f t="shared" si="7"/>
        <v>-0.68504992584141178</v>
      </c>
      <c r="K163" s="78">
        <v>1278</v>
      </c>
      <c r="L163" s="73">
        <f t="shared" si="8"/>
        <v>-875.49380522532419</v>
      </c>
      <c r="M163" s="74"/>
    </row>
    <row r="164" spans="1:13" ht="12.75" x14ac:dyDescent="0.2">
      <c r="A164" s="43" t="s">
        <v>145</v>
      </c>
      <c r="B164" s="43" t="s">
        <v>381</v>
      </c>
      <c r="C164" s="44" t="s">
        <v>47</v>
      </c>
      <c r="D164" s="45" t="s">
        <v>48</v>
      </c>
      <c r="E164" s="46">
        <v>3327</v>
      </c>
      <c r="F164" s="72">
        <v>72.645049925841406</v>
      </c>
      <c r="G164" s="72">
        <v>71.959999999999994</v>
      </c>
      <c r="H164" s="73">
        <v>0</v>
      </c>
      <c r="I164" s="73">
        <f t="shared" si="6"/>
        <v>71.959999999999994</v>
      </c>
      <c r="J164" s="72">
        <f t="shared" si="7"/>
        <v>-0.68504992584141178</v>
      </c>
      <c r="K164" s="78">
        <v>0</v>
      </c>
      <c r="L164" s="73">
        <f t="shared" si="8"/>
        <v>0</v>
      </c>
      <c r="M164" s="74"/>
    </row>
    <row r="165" spans="1:13" ht="12.75" x14ac:dyDescent="0.2">
      <c r="A165" s="43" t="s">
        <v>145</v>
      </c>
      <c r="B165" s="43" t="s">
        <v>381</v>
      </c>
      <c r="C165" s="44" t="s">
        <v>49</v>
      </c>
      <c r="D165" s="45" t="s">
        <v>50</v>
      </c>
      <c r="E165" s="46">
        <v>3329</v>
      </c>
      <c r="F165" s="72">
        <v>77.635049925841415</v>
      </c>
      <c r="G165" s="72">
        <v>76.95</v>
      </c>
      <c r="H165" s="73">
        <v>0</v>
      </c>
      <c r="I165" s="73">
        <f t="shared" si="6"/>
        <v>76.95</v>
      </c>
      <c r="J165" s="72">
        <f t="shared" si="7"/>
        <v>-0.68504992584141178</v>
      </c>
      <c r="K165" s="78">
        <v>0</v>
      </c>
      <c r="L165" s="73">
        <f t="shared" si="8"/>
        <v>0</v>
      </c>
      <c r="M165" s="74"/>
    </row>
    <row r="166" spans="1:13" ht="12.75" x14ac:dyDescent="0.2">
      <c r="A166" s="43" t="s">
        <v>145</v>
      </c>
      <c r="B166" s="43" t="s">
        <v>381</v>
      </c>
      <c r="C166" s="44" t="s">
        <v>51</v>
      </c>
      <c r="D166" s="45" t="s">
        <v>52</v>
      </c>
      <c r="E166" s="46">
        <v>3331</v>
      </c>
      <c r="F166" s="72">
        <v>86.145049925841406</v>
      </c>
      <c r="G166" s="72">
        <v>85.46</v>
      </c>
      <c r="H166" s="73">
        <v>0</v>
      </c>
      <c r="I166" s="73">
        <f t="shared" si="6"/>
        <v>85.46</v>
      </c>
      <c r="J166" s="72">
        <f t="shared" si="7"/>
        <v>-0.68504992584141178</v>
      </c>
      <c r="K166" s="78">
        <v>0</v>
      </c>
      <c r="L166" s="73">
        <f t="shared" si="8"/>
        <v>0</v>
      </c>
      <c r="M166" s="74"/>
    </row>
    <row r="167" spans="1:13" ht="12.75" x14ac:dyDescent="0.2">
      <c r="A167" s="43" t="s">
        <v>246</v>
      </c>
      <c r="B167" s="43" t="s">
        <v>382</v>
      </c>
      <c r="C167" s="44" t="s">
        <v>21</v>
      </c>
      <c r="D167" s="45" t="s">
        <v>22</v>
      </c>
      <c r="E167" s="46">
        <v>3301</v>
      </c>
      <c r="F167" s="72">
        <v>143.17356543412762</v>
      </c>
      <c r="G167" s="72">
        <v>136.19496872668111</v>
      </c>
      <c r="H167" s="73">
        <v>1.055305451122083</v>
      </c>
      <c r="I167" s="73">
        <f t="shared" si="6"/>
        <v>137.25027417780319</v>
      </c>
      <c r="J167" s="72">
        <f t="shared" si="7"/>
        <v>-5.9232912563244327</v>
      </c>
      <c r="K167" s="78">
        <v>594</v>
      </c>
      <c r="L167" s="73">
        <f t="shared" si="8"/>
        <v>-3518.4350062567128</v>
      </c>
      <c r="M167" s="74">
        <v>-239460.89561942843</v>
      </c>
    </row>
    <row r="168" spans="1:13" ht="12.75" x14ac:dyDescent="0.2">
      <c r="A168" s="43" t="s">
        <v>246</v>
      </c>
      <c r="B168" s="43" t="s">
        <v>382</v>
      </c>
      <c r="C168" s="44" t="s">
        <v>23</v>
      </c>
      <c r="D168" s="45" t="s">
        <v>24</v>
      </c>
      <c r="E168" s="46">
        <v>3303</v>
      </c>
      <c r="F168" s="72">
        <v>155.75356543412764</v>
      </c>
      <c r="G168" s="72">
        <v>148.77496872668112</v>
      </c>
      <c r="H168" s="73">
        <v>1.055305451122083</v>
      </c>
      <c r="I168" s="73">
        <f t="shared" si="6"/>
        <v>149.8302741778032</v>
      </c>
      <c r="J168" s="72">
        <f t="shared" si="7"/>
        <v>-5.9232912563244327</v>
      </c>
      <c r="K168" s="78">
        <v>0</v>
      </c>
      <c r="L168" s="73">
        <f t="shared" si="8"/>
        <v>0</v>
      </c>
      <c r="M168" s="74"/>
    </row>
    <row r="169" spans="1:13" ht="12.75" x14ac:dyDescent="0.2">
      <c r="A169" s="43" t="s">
        <v>246</v>
      </c>
      <c r="B169" s="43" t="s">
        <v>382</v>
      </c>
      <c r="C169" s="44" t="s">
        <v>25</v>
      </c>
      <c r="D169" s="45" t="s">
        <v>26</v>
      </c>
      <c r="E169" s="46">
        <v>3305</v>
      </c>
      <c r="F169" s="72">
        <v>139.91356543412763</v>
      </c>
      <c r="G169" s="72">
        <v>132.93496872668112</v>
      </c>
      <c r="H169" s="73">
        <v>1.055305451122083</v>
      </c>
      <c r="I169" s="73">
        <f t="shared" si="6"/>
        <v>133.9902741778032</v>
      </c>
      <c r="J169" s="72">
        <f t="shared" si="7"/>
        <v>-5.9232912563244327</v>
      </c>
      <c r="K169" s="78">
        <v>0</v>
      </c>
      <c r="L169" s="73">
        <f t="shared" si="8"/>
        <v>0</v>
      </c>
      <c r="M169" s="74"/>
    </row>
    <row r="170" spans="1:13" ht="12.75" x14ac:dyDescent="0.2">
      <c r="A170" s="43" t="s">
        <v>246</v>
      </c>
      <c r="B170" s="43" t="s">
        <v>382</v>
      </c>
      <c r="C170" s="44" t="s">
        <v>27</v>
      </c>
      <c r="D170" s="45" t="s">
        <v>28</v>
      </c>
      <c r="E170" s="46">
        <v>3307</v>
      </c>
      <c r="F170" s="72">
        <v>152.48356543412763</v>
      </c>
      <c r="G170" s="72">
        <v>145.50496872668111</v>
      </c>
      <c r="H170" s="73">
        <v>1.055305451122083</v>
      </c>
      <c r="I170" s="73">
        <f t="shared" si="6"/>
        <v>146.56027417780319</v>
      </c>
      <c r="J170" s="72">
        <f t="shared" si="7"/>
        <v>-5.9232912563244327</v>
      </c>
      <c r="K170" s="78">
        <v>0</v>
      </c>
      <c r="L170" s="73">
        <f t="shared" si="8"/>
        <v>0</v>
      </c>
      <c r="M170" s="74"/>
    </row>
    <row r="171" spans="1:13" ht="12.75" x14ac:dyDescent="0.2">
      <c r="A171" s="43" t="s">
        <v>246</v>
      </c>
      <c r="B171" s="43" t="s">
        <v>382</v>
      </c>
      <c r="C171" s="44" t="s">
        <v>29</v>
      </c>
      <c r="D171" s="45" t="s">
        <v>30</v>
      </c>
      <c r="E171" s="46">
        <v>3309</v>
      </c>
      <c r="F171" s="72">
        <v>94.143565434127638</v>
      </c>
      <c r="G171" s="72">
        <v>87.16496872668111</v>
      </c>
      <c r="H171" s="73">
        <v>1.055305451122083</v>
      </c>
      <c r="I171" s="73">
        <f t="shared" si="6"/>
        <v>88.220274177803191</v>
      </c>
      <c r="J171" s="72">
        <f t="shared" si="7"/>
        <v>-5.9232912563244469</v>
      </c>
      <c r="K171" s="78">
        <v>1045</v>
      </c>
      <c r="L171" s="73">
        <f t="shared" si="8"/>
        <v>-6189.8393628590466</v>
      </c>
      <c r="M171" s="74"/>
    </row>
    <row r="172" spans="1:13" ht="12.75" x14ac:dyDescent="0.2">
      <c r="A172" s="43" t="s">
        <v>246</v>
      </c>
      <c r="B172" s="43" t="s">
        <v>382</v>
      </c>
      <c r="C172" s="44" t="s">
        <v>31</v>
      </c>
      <c r="D172" s="45" t="s">
        <v>32</v>
      </c>
      <c r="E172" s="46">
        <v>3311</v>
      </c>
      <c r="F172" s="72">
        <v>121.42356543412764</v>
      </c>
      <c r="G172" s="72">
        <v>114.44496872668111</v>
      </c>
      <c r="H172" s="73">
        <v>1.055305451122083</v>
      </c>
      <c r="I172" s="73">
        <f t="shared" si="6"/>
        <v>115.50027417780319</v>
      </c>
      <c r="J172" s="72">
        <f t="shared" si="7"/>
        <v>-5.9232912563244469</v>
      </c>
      <c r="K172" s="78">
        <v>0</v>
      </c>
      <c r="L172" s="73">
        <f t="shared" si="8"/>
        <v>0</v>
      </c>
      <c r="M172" s="74"/>
    </row>
    <row r="173" spans="1:13" ht="12.75" x14ac:dyDescent="0.2">
      <c r="A173" s="43" t="s">
        <v>246</v>
      </c>
      <c r="B173" s="43" t="s">
        <v>382</v>
      </c>
      <c r="C173" s="44" t="s">
        <v>33</v>
      </c>
      <c r="D173" s="45" t="s">
        <v>34</v>
      </c>
      <c r="E173" s="46">
        <v>3313</v>
      </c>
      <c r="F173" s="72">
        <v>129.27356543412765</v>
      </c>
      <c r="G173" s="72">
        <v>122.29496872668111</v>
      </c>
      <c r="H173" s="73">
        <v>1.055305451122083</v>
      </c>
      <c r="I173" s="73">
        <f t="shared" si="6"/>
        <v>123.35027417780319</v>
      </c>
      <c r="J173" s="72">
        <f t="shared" si="7"/>
        <v>-5.9232912563244611</v>
      </c>
      <c r="K173" s="78">
        <v>156</v>
      </c>
      <c r="L173" s="73">
        <f t="shared" si="8"/>
        <v>-924.03343598661593</v>
      </c>
      <c r="M173" s="74"/>
    </row>
    <row r="174" spans="1:13" ht="12.75" x14ac:dyDescent="0.2">
      <c r="A174" s="43" t="s">
        <v>246</v>
      </c>
      <c r="B174" s="43" t="s">
        <v>382</v>
      </c>
      <c r="C174" s="44" t="s">
        <v>35</v>
      </c>
      <c r="D174" s="45" t="s">
        <v>36</v>
      </c>
      <c r="E174" s="46">
        <v>3315</v>
      </c>
      <c r="F174" s="72">
        <v>147.29356543412763</v>
      </c>
      <c r="G174" s="72">
        <v>140.31496872668112</v>
      </c>
      <c r="H174" s="73">
        <v>1.055305451122083</v>
      </c>
      <c r="I174" s="73">
        <f t="shared" si="6"/>
        <v>141.3702741778032</v>
      </c>
      <c r="J174" s="72">
        <f t="shared" si="7"/>
        <v>-5.9232912563244327</v>
      </c>
      <c r="K174" s="78">
        <v>0</v>
      </c>
      <c r="L174" s="73">
        <f t="shared" si="8"/>
        <v>0</v>
      </c>
      <c r="M174" s="74"/>
    </row>
    <row r="175" spans="1:13" ht="12.75" x14ac:dyDescent="0.2">
      <c r="A175" s="43" t="s">
        <v>246</v>
      </c>
      <c r="B175" s="43" t="s">
        <v>382</v>
      </c>
      <c r="C175" s="44" t="s">
        <v>37</v>
      </c>
      <c r="D175" s="45" t="s">
        <v>38</v>
      </c>
      <c r="E175" s="46">
        <v>3317</v>
      </c>
      <c r="F175" s="72">
        <v>93.603565434127631</v>
      </c>
      <c r="G175" s="72">
        <v>86.624968726681104</v>
      </c>
      <c r="H175" s="73">
        <v>1.055305451122083</v>
      </c>
      <c r="I175" s="73">
        <f t="shared" si="6"/>
        <v>87.680274177803184</v>
      </c>
      <c r="J175" s="72">
        <f t="shared" si="7"/>
        <v>-5.9232912563244469</v>
      </c>
      <c r="K175" s="78">
        <v>0</v>
      </c>
      <c r="L175" s="73">
        <f t="shared" si="8"/>
        <v>0</v>
      </c>
      <c r="M175" s="74"/>
    </row>
    <row r="176" spans="1:13" ht="12.75" x14ac:dyDescent="0.2">
      <c r="A176" s="43" t="s">
        <v>246</v>
      </c>
      <c r="B176" s="43" t="s">
        <v>382</v>
      </c>
      <c r="C176" s="44" t="s">
        <v>39</v>
      </c>
      <c r="D176" s="45" t="s">
        <v>40</v>
      </c>
      <c r="E176" s="46">
        <v>3319</v>
      </c>
      <c r="F176" s="72">
        <v>112.96356543412763</v>
      </c>
      <c r="G176" s="72">
        <v>105.9849687266811</v>
      </c>
      <c r="H176" s="73">
        <v>1.055305451122083</v>
      </c>
      <c r="I176" s="73">
        <f t="shared" si="6"/>
        <v>107.04027417780318</v>
      </c>
      <c r="J176" s="72">
        <f t="shared" si="7"/>
        <v>-5.9232912563244469</v>
      </c>
      <c r="K176" s="78">
        <v>1176</v>
      </c>
      <c r="L176" s="73">
        <f t="shared" si="8"/>
        <v>-6965.7905174375492</v>
      </c>
      <c r="M176" s="74"/>
    </row>
    <row r="177" spans="1:13" ht="12.75" x14ac:dyDescent="0.2">
      <c r="A177" s="43" t="s">
        <v>246</v>
      </c>
      <c r="B177" s="43" t="s">
        <v>382</v>
      </c>
      <c r="C177" s="44" t="s">
        <v>41</v>
      </c>
      <c r="D177" s="45" t="s">
        <v>42</v>
      </c>
      <c r="E177" s="46">
        <v>3321</v>
      </c>
      <c r="F177" s="72">
        <v>125.48356543412763</v>
      </c>
      <c r="G177" s="72">
        <v>118.5049687266811</v>
      </c>
      <c r="H177" s="73">
        <v>1.055305451122083</v>
      </c>
      <c r="I177" s="73">
        <f t="shared" si="6"/>
        <v>119.56027417780318</v>
      </c>
      <c r="J177" s="72">
        <f t="shared" si="7"/>
        <v>-5.9232912563244469</v>
      </c>
      <c r="K177" s="78">
        <v>0</v>
      </c>
      <c r="L177" s="73">
        <f t="shared" si="8"/>
        <v>0</v>
      </c>
      <c r="M177" s="74"/>
    </row>
    <row r="178" spans="1:13" ht="12.75" x14ac:dyDescent="0.2">
      <c r="A178" s="43" t="s">
        <v>246</v>
      </c>
      <c r="B178" s="43" t="s">
        <v>382</v>
      </c>
      <c r="C178" s="44" t="s">
        <v>43</v>
      </c>
      <c r="D178" s="45" t="s">
        <v>44</v>
      </c>
      <c r="E178" s="46">
        <v>3323</v>
      </c>
      <c r="F178" s="72">
        <v>79.733565434127627</v>
      </c>
      <c r="G178" s="72">
        <v>72.754968726681099</v>
      </c>
      <c r="H178" s="73">
        <v>1.055305451122083</v>
      </c>
      <c r="I178" s="73">
        <f t="shared" si="6"/>
        <v>73.81027417780318</v>
      </c>
      <c r="J178" s="72">
        <f t="shared" si="7"/>
        <v>-5.9232912563244469</v>
      </c>
      <c r="K178" s="78">
        <v>134</v>
      </c>
      <c r="L178" s="73">
        <f t="shared" si="8"/>
        <v>-793.72102834747591</v>
      </c>
      <c r="M178" s="74"/>
    </row>
    <row r="179" spans="1:13" ht="12.75" x14ac:dyDescent="0.2">
      <c r="A179" s="43" t="s">
        <v>246</v>
      </c>
      <c r="B179" s="43" t="s">
        <v>382</v>
      </c>
      <c r="C179" s="44" t="s">
        <v>45</v>
      </c>
      <c r="D179" s="45" t="s">
        <v>46</v>
      </c>
      <c r="E179" s="46">
        <v>3325</v>
      </c>
      <c r="F179" s="72">
        <v>101.62356543412763</v>
      </c>
      <c r="G179" s="72">
        <v>94.6449687266811</v>
      </c>
      <c r="H179" s="73">
        <v>1.055305451122083</v>
      </c>
      <c r="I179" s="73">
        <f t="shared" si="6"/>
        <v>95.70027417780318</v>
      </c>
      <c r="J179" s="72">
        <f t="shared" si="7"/>
        <v>-5.9232912563244469</v>
      </c>
      <c r="K179" s="78">
        <v>36253</v>
      </c>
      <c r="L179" s="73">
        <f t="shared" si="8"/>
        <v>-214737.07791553019</v>
      </c>
      <c r="M179" s="74"/>
    </row>
    <row r="180" spans="1:13" ht="12.75" x14ac:dyDescent="0.2">
      <c r="A180" s="43" t="s">
        <v>246</v>
      </c>
      <c r="B180" s="43" t="s">
        <v>382</v>
      </c>
      <c r="C180" s="44" t="s">
        <v>47</v>
      </c>
      <c r="D180" s="45" t="s">
        <v>48</v>
      </c>
      <c r="E180" s="46">
        <v>3327</v>
      </c>
      <c r="F180" s="72">
        <v>112.96356543412763</v>
      </c>
      <c r="G180" s="72">
        <v>105.9849687266811</v>
      </c>
      <c r="H180" s="73">
        <v>1.055305451122083</v>
      </c>
      <c r="I180" s="73">
        <f t="shared" si="6"/>
        <v>107.04027417780318</v>
      </c>
      <c r="J180" s="72">
        <f t="shared" si="7"/>
        <v>-5.9232912563244469</v>
      </c>
      <c r="K180" s="78">
        <v>1069</v>
      </c>
      <c r="L180" s="73">
        <f t="shared" si="8"/>
        <v>-6331.9983530108339</v>
      </c>
      <c r="M180" s="74"/>
    </row>
    <row r="181" spans="1:13" ht="12.75" x14ac:dyDescent="0.2">
      <c r="A181" s="43" t="s">
        <v>246</v>
      </c>
      <c r="B181" s="43" t="s">
        <v>382</v>
      </c>
      <c r="C181" s="44" t="s">
        <v>49</v>
      </c>
      <c r="D181" s="45" t="s">
        <v>50</v>
      </c>
      <c r="E181" s="46">
        <v>3329</v>
      </c>
      <c r="F181" s="72">
        <v>120.90356543412763</v>
      </c>
      <c r="G181" s="72">
        <v>113.9249687266811</v>
      </c>
      <c r="H181" s="73">
        <v>1.055305451122083</v>
      </c>
      <c r="I181" s="73">
        <f t="shared" si="6"/>
        <v>114.98027417780318</v>
      </c>
      <c r="J181" s="72">
        <f t="shared" si="7"/>
        <v>-5.9232912563244469</v>
      </c>
      <c r="K181" s="78">
        <v>0</v>
      </c>
      <c r="L181" s="73">
        <f t="shared" si="8"/>
        <v>0</v>
      </c>
      <c r="M181" s="74"/>
    </row>
    <row r="182" spans="1:13" ht="12.75" x14ac:dyDescent="0.2">
      <c r="A182" s="43" t="s">
        <v>246</v>
      </c>
      <c r="B182" s="43" t="s">
        <v>382</v>
      </c>
      <c r="C182" s="44" t="s">
        <v>51</v>
      </c>
      <c r="D182" s="45" t="s">
        <v>52</v>
      </c>
      <c r="E182" s="46">
        <v>3331</v>
      </c>
      <c r="F182" s="72">
        <v>134.67356543412762</v>
      </c>
      <c r="G182" s="72">
        <v>127.69496872668111</v>
      </c>
      <c r="H182" s="73">
        <v>1.055305451122083</v>
      </c>
      <c r="I182" s="73">
        <f t="shared" si="6"/>
        <v>128.75027417780319</v>
      </c>
      <c r="J182" s="72">
        <f t="shared" si="7"/>
        <v>-5.9232912563244327</v>
      </c>
      <c r="K182" s="78">
        <v>0</v>
      </c>
      <c r="L182" s="73">
        <f t="shared" si="8"/>
        <v>0</v>
      </c>
      <c r="M182" s="74"/>
    </row>
    <row r="183" spans="1:13" ht="12.75" x14ac:dyDescent="0.2">
      <c r="A183" s="43" t="s">
        <v>332</v>
      </c>
      <c r="B183" s="43" t="s">
        <v>453</v>
      </c>
      <c r="C183" s="44" t="s">
        <v>21</v>
      </c>
      <c r="D183" s="45" t="s">
        <v>22</v>
      </c>
      <c r="E183" s="46">
        <v>3301</v>
      </c>
      <c r="F183" s="72">
        <v>92.847099173125329</v>
      </c>
      <c r="G183" s="72">
        <v>90.99</v>
      </c>
      <c r="H183" s="73">
        <v>0</v>
      </c>
      <c r="I183" s="73">
        <f t="shared" si="6"/>
        <v>90.99</v>
      </c>
      <c r="J183" s="72">
        <f t="shared" si="7"/>
        <v>-1.8570991731253343</v>
      </c>
      <c r="K183" s="78">
        <v>653</v>
      </c>
      <c r="L183" s="73">
        <f t="shared" si="8"/>
        <v>-1212.6857600508433</v>
      </c>
      <c r="M183" s="74">
        <v>-27007.793274761738</v>
      </c>
    </row>
    <row r="184" spans="1:13" ht="12.75" x14ac:dyDescent="0.2">
      <c r="A184" s="43" t="s">
        <v>332</v>
      </c>
      <c r="B184" s="43" t="s">
        <v>453</v>
      </c>
      <c r="C184" s="44" t="s">
        <v>23</v>
      </c>
      <c r="D184" s="45" t="s">
        <v>24</v>
      </c>
      <c r="E184" s="46">
        <v>3303</v>
      </c>
      <c r="F184" s="72">
        <v>100.41709917312534</v>
      </c>
      <c r="G184" s="72">
        <v>98.56</v>
      </c>
      <c r="H184" s="73">
        <v>0</v>
      </c>
      <c r="I184" s="73">
        <f t="shared" si="6"/>
        <v>98.56</v>
      </c>
      <c r="J184" s="72">
        <f t="shared" si="7"/>
        <v>-1.8570991731253343</v>
      </c>
      <c r="K184" s="78">
        <v>0</v>
      </c>
      <c r="L184" s="73">
        <f t="shared" si="8"/>
        <v>0</v>
      </c>
      <c r="M184" s="74"/>
    </row>
    <row r="185" spans="1:13" ht="12.75" x14ac:dyDescent="0.2">
      <c r="A185" s="43" t="s">
        <v>332</v>
      </c>
      <c r="B185" s="43" t="s">
        <v>453</v>
      </c>
      <c r="C185" s="44" t="s">
        <v>25</v>
      </c>
      <c r="D185" s="45" t="s">
        <v>26</v>
      </c>
      <c r="E185" s="46">
        <v>3305</v>
      </c>
      <c r="F185" s="72">
        <v>90.62709917312533</v>
      </c>
      <c r="G185" s="72">
        <v>88.77</v>
      </c>
      <c r="H185" s="73">
        <v>0</v>
      </c>
      <c r="I185" s="73">
        <f t="shared" si="6"/>
        <v>88.77</v>
      </c>
      <c r="J185" s="72">
        <f t="shared" si="7"/>
        <v>-1.8570991731253343</v>
      </c>
      <c r="K185" s="78">
        <v>0</v>
      </c>
      <c r="L185" s="73">
        <f t="shared" si="8"/>
        <v>0</v>
      </c>
      <c r="M185" s="74"/>
    </row>
    <row r="186" spans="1:13" ht="12.75" x14ac:dyDescent="0.2">
      <c r="A186" s="43" t="s">
        <v>332</v>
      </c>
      <c r="B186" s="43" t="s">
        <v>453</v>
      </c>
      <c r="C186" s="44" t="s">
        <v>27</v>
      </c>
      <c r="D186" s="45" t="s">
        <v>28</v>
      </c>
      <c r="E186" s="46">
        <v>3307</v>
      </c>
      <c r="F186" s="72">
        <v>98.907099173125332</v>
      </c>
      <c r="G186" s="72">
        <v>97.05</v>
      </c>
      <c r="H186" s="73">
        <v>0</v>
      </c>
      <c r="I186" s="73">
        <f t="shared" si="6"/>
        <v>97.05</v>
      </c>
      <c r="J186" s="72">
        <f t="shared" si="7"/>
        <v>-1.8570991731253343</v>
      </c>
      <c r="K186" s="78">
        <v>0</v>
      </c>
      <c r="L186" s="73">
        <f t="shared" si="8"/>
        <v>0</v>
      </c>
      <c r="M186" s="74"/>
    </row>
    <row r="187" spans="1:13" ht="12.75" x14ac:dyDescent="0.2">
      <c r="A187" s="43" t="s">
        <v>332</v>
      </c>
      <c r="B187" s="43" t="s">
        <v>453</v>
      </c>
      <c r="C187" s="44" t="s">
        <v>29</v>
      </c>
      <c r="D187" s="45" t="s">
        <v>30</v>
      </c>
      <c r="E187" s="46">
        <v>3309</v>
      </c>
      <c r="F187" s="72">
        <v>62.267099173125331</v>
      </c>
      <c r="G187" s="72">
        <v>60.41</v>
      </c>
      <c r="H187" s="73">
        <v>0</v>
      </c>
      <c r="I187" s="73">
        <f t="shared" si="6"/>
        <v>60.41</v>
      </c>
      <c r="J187" s="72">
        <f t="shared" si="7"/>
        <v>-1.8570991731253343</v>
      </c>
      <c r="K187" s="78">
        <v>2968</v>
      </c>
      <c r="L187" s="73">
        <f t="shared" si="8"/>
        <v>-5511.8703458359923</v>
      </c>
      <c r="M187" s="74"/>
    </row>
    <row r="188" spans="1:13" ht="12.75" x14ac:dyDescent="0.2">
      <c r="A188" s="43" t="s">
        <v>332</v>
      </c>
      <c r="B188" s="43" t="s">
        <v>453</v>
      </c>
      <c r="C188" s="44" t="s">
        <v>31</v>
      </c>
      <c r="D188" s="45" t="s">
        <v>32</v>
      </c>
      <c r="E188" s="46">
        <v>3311</v>
      </c>
      <c r="F188" s="72">
        <v>78.977099173125339</v>
      </c>
      <c r="G188" s="72">
        <v>77.12</v>
      </c>
      <c r="H188" s="73">
        <v>0</v>
      </c>
      <c r="I188" s="73">
        <f t="shared" si="6"/>
        <v>77.12</v>
      </c>
      <c r="J188" s="72">
        <f t="shared" si="7"/>
        <v>-1.8570991731253343</v>
      </c>
      <c r="K188" s="78">
        <v>860</v>
      </c>
      <c r="L188" s="73">
        <f t="shared" si="8"/>
        <v>-1597.1052888877875</v>
      </c>
      <c r="M188" s="74"/>
    </row>
    <row r="189" spans="1:13" ht="12.75" x14ac:dyDescent="0.2">
      <c r="A189" s="43" t="s">
        <v>332</v>
      </c>
      <c r="B189" s="43" t="s">
        <v>453</v>
      </c>
      <c r="C189" s="44" t="s">
        <v>33</v>
      </c>
      <c r="D189" s="45" t="s">
        <v>34</v>
      </c>
      <c r="E189" s="46">
        <v>3313</v>
      </c>
      <c r="F189" s="72">
        <v>83.947099173125338</v>
      </c>
      <c r="G189" s="72">
        <v>82.09</v>
      </c>
      <c r="H189" s="73">
        <v>0</v>
      </c>
      <c r="I189" s="73">
        <f t="shared" si="6"/>
        <v>82.09</v>
      </c>
      <c r="J189" s="72">
        <f t="shared" si="7"/>
        <v>-1.8570991731253343</v>
      </c>
      <c r="K189" s="78">
        <v>99</v>
      </c>
      <c r="L189" s="73">
        <f t="shared" si="8"/>
        <v>-183.8528181394081</v>
      </c>
      <c r="M189" s="74"/>
    </row>
    <row r="190" spans="1:13" ht="12.75" x14ac:dyDescent="0.2">
      <c r="A190" s="43" t="s">
        <v>332</v>
      </c>
      <c r="B190" s="43" t="s">
        <v>453</v>
      </c>
      <c r="C190" s="44" t="s">
        <v>35</v>
      </c>
      <c r="D190" s="45" t="s">
        <v>36</v>
      </c>
      <c r="E190" s="46">
        <v>3315</v>
      </c>
      <c r="F190" s="72">
        <v>95.157099173125332</v>
      </c>
      <c r="G190" s="72">
        <v>93.3</v>
      </c>
      <c r="H190" s="73">
        <v>0</v>
      </c>
      <c r="I190" s="73">
        <f t="shared" si="6"/>
        <v>93.3</v>
      </c>
      <c r="J190" s="72">
        <f t="shared" si="7"/>
        <v>-1.8570991731253343</v>
      </c>
      <c r="K190" s="78">
        <v>0</v>
      </c>
      <c r="L190" s="73">
        <f t="shared" si="8"/>
        <v>0</v>
      </c>
      <c r="M190" s="74"/>
    </row>
    <row r="191" spans="1:13" ht="12.75" x14ac:dyDescent="0.2">
      <c r="A191" s="43" t="s">
        <v>332</v>
      </c>
      <c r="B191" s="43" t="s">
        <v>453</v>
      </c>
      <c r="C191" s="44" t="s">
        <v>37</v>
      </c>
      <c r="D191" s="45" t="s">
        <v>38</v>
      </c>
      <c r="E191" s="46">
        <v>3317</v>
      </c>
      <c r="F191" s="72">
        <v>61.937099173125333</v>
      </c>
      <c r="G191" s="72">
        <v>60.08</v>
      </c>
      <c r="H191" s="73">
        <v>0</v>
      </c>
      <c r="I191" s="73">
        <f t="shared" si="6"/>
        <v>60.08</v>
      </c>
      <c r="J191" s="72">
        <f t="shared" si="7"/>
        <v>-1.8570991731253343</v>
      </c>
      <c r="K191" s="78">
        <v>0</v>
      </c>
      <c r="L191" s="73">
        <f t="shared" si="8"/>
        <v>0</v>
      </c>
      <c r="M191" s="74"/>
    </row>
    <row r="192" spans="1:13" ht="12.75" x14ac:dyDescent="0.2">
      <c r="A192" s="43" t="s">
        <v>332</v>
      </c>
      <c r="B192" s="43" t="s">
        <v>453</v>
      </c>
      <c r="C192" s="44" t="s">
        <v>39</v>
      </c>
      <c r="D192" s="45" t="s">
        <v>40</v>
      </c>
      <c r="E192" s="46">
        <v>3319</v>
      </c>
      <c r="F192" s="72">
        <v>73.747099173125335</v>
      </c>
      <c r="G192" s="72">
        <v>71.89</v>
      </c>
      <c r="H192" s="73">
        <v>0</v>
      </c>
      <c r="I192" s="73">
        <f t="shared" si="6"/>
        <v>71.89</v>
      </c>
      <c r="J192" s="72">
        <f t="shared" si="7"/>
        <v>-1.8570991731253343</v>
      </c>
      <c r="K192" s="78">
        <v>1640</v>
      </c>
      <c r="L192" s="73">
        <f t="shared" si="8"/>
        <v>-3045.6426439255483</v>
      </c>
      <c r="M192" s="74"/>
    </row>
    <row r="193" spans="1:13" ht="12.75" x14ac:dyDescent="0.2">
      <c r="A193" s="43" t="s">
        <v>332</v>
      </c>
      <c r="B193" s="43" t="s">
        <v>453</v>
      </c>
      <c r="C193" s="44" t="s">
        <v>41</v>
      </c>
      <c r="D193" s="45" t="s">
        <v>42</v>
      </c>
      <c r="E193" s="46">
        <v>3321</v>
      </c>
      <c r="F193" s="72">
        <v>81.367099173125339</v>
      </c>
      <c r="G193" s="72">
        <v>79.510000000000005</v>
      </c>
      <c r="H193" s="73">
        <v>0</v>
      </c>
      <c r="I193" s="73">
        <f t="shared" si="6"/>
        <v>79.510000000000005</v>
      </c>
      <c r="J193" s="72">
        <f t="shared" si="7"/>
        <v>-1.8570991731253343</v>
      </c>
      <c r="K193" s="78">
        <v>1706</v>
      </c>
      <c r="L193" s="73">
        <f t="shared" si="8"/>
        <v>-3168.2111893518204</v>
      </c>
      <c r="M193" s="74"/>
    </row>
    <row r="194" spans="1:13" ht="12.75" x14ac:dyDescent="0.2">
      <c r="A194" s="43" t="s">
        <v>332</v>
      </c>
      <c r="B194" s="43" t="s">
        <v>453</v>
      </c>
      <c r="C194" s="44" t="s">
        <v>43</v>
      </c>
      <c r="D194" s="45" t="s">
        <v>44</v>
      </c>
      <c r="E194" s="46">
        <v>3323</v>
      </c>
      <c r="F194" s="72">
        <v>53.067099173125335</v>
      </c>
      <c r="G194" s="72">
        <v>51.21</v>
      </c>
      <c r="H194" s="73">
        <v>0</v>
      </c>
      <c r="I194" s="73">
        <f t="shared" si="6"/>
        <v>51.21</v>
      </c>
      <c r="J194" s="72">
        <f t="shared" si="7"/>
        <v>-1.8570991731253343</v>
      </c>
      <c r="K194" s="78">
        <v>0</v>
      </c>
      <c r="L194" s="73">
        <f t="shared" si="8"/>
        <v>0</v>
      </c>
      <c r="M194" s="74"/>
    </row>
    <row r="195" spans="1:13" ht="12.75" x14ac:dyDescent="0.2">
      <c r="A195" s="43" t="s">
        <v>332</v>
      </c>
      <c r="B195" s="43" t="s">
        <v>453</v>
      </c>
      <c r="C195" s="44" t="s">
        <v>45</v>
      </c>
      <c r="D195" s="45" t="s">
        <v>46</v>
      </c>
      <c r="E195" s="46">
        <v>3325</v>
      </c>
      <c r="F195" s="72">
        <v>66.747099173125335</v>
      </c>
      <c r="G195" s="72">
        <v>64.89</v>
      </c>
      <c r="H195" s="73">
        <v>0</v>
      </c>
      <c r="I195" s="73">
        <f t="shared" si="6"/>
        <v>64.89</v>
      </c>
      <c r="J195" s="72">
        <f t="shared" si="7"/>
        <v>-1.8570991731253343</v>
      </c>
      <c r="K195" s="78">
        <v>5435</v>
      </c>
      <c r="L195" s="73">
        <f t="shared" si="8"/>
        <v>-10093.334005936193</v>
      </c>
      <c r="M195" s="74"/>
    </row>
    <row r="196" spans="1:13" ht="12.75" x14ac:dyDescent="0.2">
      <c r="A196" s="43" t="s">
        <v>332</v>
      </c>
      <c r="B196" s="43" t="s">
        <v>453</v>
      </c>
      <c r="C196" s="44" t="s">
        <v>47</v>
      </c>
      <c r="D196" s="45" t="s">
        <v>48</v>
      </c>
      <c r="E196" s="46">
        <v>3327</v>
      </c>
      <c r="F196" s="72">
        <v>73.747099173125335</v>
      </c>
      <c r="G196" s="72">
        <v>71.89</v>
      </c>
      <c r="H196" s="73">
        <v>0</v>
      </c>
      <c r="I196" s="73">
        <f t="shared" si="6"/>
        <v>71.89</v>
      </c>
      <c r="J196" s="72">
        <f t="shared" si="7"/>
        <v>-1.8570991731253343</v>
      </c>
      <c r="K196" s="78">
        <v>1026</v>
      </c>
      <c r="L196" s="73">
        <f t="shared" si="8"/>
        <v>-1905.383751626593</v>
      </c>
      <c r="M196" s="74"/>
    </row>
    <row r="197" spans="1:13" ht="12.75" x14ac:dyDescent="0.2">
      <c r="A197" s="43" t="s">
        <v>332</v>
      </c>
      <c r="B197" s="43" t="s">
        <v>453</v>
      </c>
      <c r="C197" s="44" t="s">
        <v>49</v>
      </c>
      <c r="D197" s="45" t="s">
        <v>50</v>
      </c>
      <c r="E197" s="46">
        <v>3329</v>
      </c>
      <c r="F197" s="72">
        <v>78.617099173125339</v>
      </c>
      <c r="G197" s="72">
        <v>76.760000000000005</v>
      </c>
      <c r="H197" s="73">
        <v>0</v>
      </c>
      <c r="I197" s="73">
        <f t="shared" si="6"/>
        <v>76.760000000000005</v>
      </c>
      <c r="J197" s="72">
        <f t="shared" si="7"/>
        <v>-1.8570991731253343</v>
      </c>
      <c r="K197" s="78">
        <v>156</v>
      </c>
      <c r="L197" s="73">
        <f t="shared" si="8"/>
        <v>-289.70747100755216</v>
      </c>
      <c r="M197" s="74"/>
    </row>
    <row r="198" spans="1:13" ht="12.75" x14ac:dyDescent="0.2">
      <c r="A198" s="43" t="s">
        <v>332</v>
      </c>
      <c r="B198" s="43" t="s">
        <v>453</v>
      </c>
      <c r="C198" s="44" t="s">
        <v>51</v>
      </c>
      <c r="D198" s="45" t="s">
        <v>52</v>
      </c>
      <c r="E198" s="46">
        <v>3331</v>
      </c>
      <c r="F198" s="72">
        <v>86.857099173125334</v>
      </c>
      <c r="G198" s="72">
        <v>85</v>
      </c>
      <c r="H198" s="73">
        <v>0</v>
      </c>
      <c r="I198" s="73">
        <f t="shared" si="6"/>
        <v>85</v>
      </c>
      <c r="J198" s="72">
        <f t="shared" si="7"/>
        <v>-1.8570991731253343</v>
      </c>
      <c r="K198" s="78">
        <v>0</v>
      </c>
      <c r="L198" s="73">
        <f t="shared" si="8"/>
        <v>0</v>
      </c>
      <c r="M198" s="74"/>
    </row>
    <row r="199" spans="1:13" ht="12.75" x14ac:dyDescent="0.2">
      <c r="A199" s="43" t="s">
        <v>234</v>
      </c>
      <c r="B199" s="43" t="s">
        <v>235</v>
      </c>
      <c r="C199" s="44" t="s">
        <v>21</v>
      </c>
      <c r="D199" s="45" t="s">
        <v>22</v>
      </c>
      <c r="E199" s="46">
        <v>3301</v>
      </c>
      <c r="F199" s="72">
        <v>139.29</v>
      </c>
      <c r="G199" s="72">
        <v>136.6653949606393</v>
      </c>
      <c r="H199" s="73">
        <v>1.2386168242330697</v>
      </c>
      <c r="I199" s="73">
        <f t="shared" ref="I199:I262" si="9">+G199+H199</f>
        <v>137.90401178487238</v>
      </c>
      <c r="J199" s="72">
        <f t="shared" ref="J199:J262" si="10">+I199-F199</f>
        <v>-1.3859882151276111</v>
      </c>
      <c r="K199" s="78">
        <v>1304</v>
      </c>
      <c r="L199" s="73">
        <f t="shared" ref="L199:L262" si="11">+J199*K199</f>
        <v>-1807.3286325264048</v>
      </c>
      <c r="M199" s="74">
        <v>-96468.937737528016</v>
      </c>
    </row>
    <row r="200" spans="1:13" ht="12.75" x14ac:dyDescent="0.2">
      <c r="A200" s="43" t="s">
        <v>234</v>
      </c>
      <c r="B200" s="43" t="s">
        <v>235</v>
      </c>
      <c r="C200" s="44" t="s">
        <v>23</v>
      </c>
      <c r="D200" s="45" t="s">
        <v>24</v>
      </c>
      <c r="E200" s="46">
        <v>3303</v>
      </c>
      <c r="F200" s="72">
        <v>151.87</v>
      </c>
      <c r="G200" s="72">
        <v>149.24539496063932</v>
      </c>
      <c r="H200" s="73">
        <v>1.2386168242330697</v>
      </c>
      <c r="I200" s="73">
        <f t="shared" si="9"/>
        <v>150.48401178487239</v>
      </c>
      <c r="J200" s="72">
        <f t="shared" si="10"/>
        <v>-1.3859882151276111</v>
      </c>
      <c r="K200" s="78">
        <v>314</v>
      </c>
      <c r="L200" s="73">
        <f t="shared" si="11"/>
        <v>-435.20029955006987</v>
      </c>
      <c r="M200" s="74"/>
    </row>
    <row r="201" spans="1:13" ht="12.75" x14ac:dyDescent="0.2">
      <c r="A201" s="43" t="s">
        <v>234</v>
      </c>
      <c r="B201" s="43" t="s">
        <v>235</v>
      </c>
      <c r="C201" s="44" t="s">
        <v>25</v>
      </c>
      <c r="D201" s="45" t="s">
        <v>26</v>
      </c>
      <c r="E201" s="46">
        <v>3305</v>
      </c>
      <c r="F201" s="72">
        <v>136.03</v>
      </c>
      <c r="G201" s="72">
        <v>133.40539496063931</v>
      </c>
      <c r="H201" s="73">
        <v>1.2386168242330697</v>
      </c>
      <c r="I201" s="73">
        <f t="shared" si="9"/>
        <v>134.64401178487239</v>
      </c>
      <c r="J201" s="72">
        <f t="shared" si="10"/>
        <v>-1.3859882151276111</v>
      </c>
      <c r="K201" s="78">
        <v>0</v>
      </c>
      <c r="L201" s="73">
        <f t="shared" si="11"/>
        <v>0</v>
      </c>
      <c r="M201" s="74"/>
    </row>
    <row r="202" spans="1:13" ht="12.75" x14ac:dyDescent="0.2">
      <c r="A202" s="43" t="s">
        <v>234</v>
      </c>
      <c r="B202" s="43" t="s">
        <v>235</v>
      </c>
      <c r="C202" s="44" t="s">
        <v>27</v>
      </c>
      <c r="D202" s="45" t="s">
        <v>28</v>
      </c>
      <c r="E202" s="46">
        <v>3307</v>
      </c>
      <c r="F202" s="72">
        <v>148.6</v>
      </c>
      <c r="G202" s="72">
        <v>145.97539496063931</v>
      </c>
      <c r="H202" s="73">
        <v>1.2386168242330697</v>
      </c>
      <c r="I202" s="73">
        <f t="shared" si="9"/>
        <v>147.21401178487238</v>
      </c>
      <c r="J202" s="72">
        <f t="shared" si="10"/>
        <v>-1.3859882151276111</v>
      </c>
      <c r="K202" s="78">
        <v>0</v>
      </c>
      <c r="L202" s="73">
        <f t="shared" si="11"/>
        <v>0</v>
      </c>
      <c r="M202" s="74"/>
    </row>
    <row r="203" spans="1:13" ht="12.75" x14ac:dyDescent="0.2">
      <c r="A203" s="43" t="s">
        <v>234</v>
      </c>
      <c r="B203" s="43" t="s">
        <v>235</v>
      </c>
      <c r="C203" s="44" t="s">
        <v>29</v>
      </c>
      <c r="D203" s="45" t="s">
        <v>30</v>
      </c>
      <c r="E203" s="46">
        <v>3309</v>
      </c>
      <c r="F203" s="72">
        <v>90.26</v>
      </c>
      <c r="G203" s="72">
        <v>87.635394960639317</v>
      </c>
      <c r="H203" s="73">
        <v>1.2386168242330697</v>
      </c>
      <c r="I203" s="73">
        <f t="shared" si="9"/>
        <v>88.87401178487238</v>
      </c>
      <c r="J203" s="72">
        <f t="shared" si="10"/>
        <v>-1.3859882151276253</v>
      </c>
      <c r="K203" s="78">
        <v>1116</v>
      </c>
      <c r="L203" s="73">
        <f t="shared" si="11"/>
        <v>-1546.7628480824299</v>
      </c>
      <c r="M203" s="74"/>
    </row>
    <row r="204" spans="1:13" ht="12.75" x14ac:dyDescent="0.2">
      <c r="A204" s="43" t="s">
        <v>234</v>
      </c>
      <c r="B204" s="43" t="s">
        <v>235</v>
      </c>
      <c r="C204" s="44" t="s">
        <v>31</v>
      </c>
      <c r="D204" s="45" t="s">
        <v>32</v>
      </c>
      <c r="E204" s="46">
        <v>3311</v>
      </c>
      <c r="F204" s="72">
        <v>117.54</v>
      </c>
      <c r="G204" s="72">
        <v>114.91539496063932</v>
      </c>
      <c r="H204" s="73">
        <v>1.2386168242330697</v>
      </c>
      <c r="I204" s="73">
        <f t="shared" si="9"/>
        <v>116.15401178487238</v>
      </c>
      <c r="J204" s="72">
        <f t="shared" si="10"/>
        <v>-1.3859882151276253</v>
      </c>
      <c r="K204" s="78">
        <v>1155</v>
      </c>
      <c r="L204" s="73">
        <f t="shared" si="11"/>
        <v>-1600.8163884724072</v>
      </c>
      <c r="M204" s="74"/>
    </row>
    <row r="205" spans="1:13" ht="12.75" x14ac:dyDescent="0.2">
      <c r="A205" s="43" t="s">
        <v>234</v>
      </c>
      <c r="B205" s="43" t="s">
        <v>235</v>
      </c>
      <c r="C205" s="44" t="s">
        <v>33</v>
      </c>
      <c r="D205" s="45" t="s">
        <v>34</v>
      </c>
      <c r="E205" s="46">
        <v>3313</v>
      </c>
      <c r="F205" s="72">
        <v>125.39</v>
      </c>
      <c r="G205" s="72">
        <v>122.76539496063931</v>
      </c>
      <c r="H205" s="73">
        <v>1.2386168242330697</v>
      </c>
      <c r="I205" s="73">
        <f t="shared" si="9"/>
        <v>124.00401178487238</v>
      </c>
      <c r="J205" s="72">
        <f t="shared" si="10"/>
        <v>-1.3859882151276253</v>
      </c>
      <c r="K205" s="78">
        <v>365</v>
      </c>
      <c r="L205" s="73">
        <f t="shared" si="11"/>
        <v>-505.88569852158321</v>
      </c>
      <c r="M205" s="74"/>
    </row>
    <row r="206" spans="1:13" ht="12.75" x14ac:dyDescent="0.2">
      <c r="A206" s="43" t="s">
        <v>234</v>
      </c>
      <c r="B206" s="43" t="s">
        <v>235</v>
      </c>
      <c r="C206" s="44" t="s">
        <v>35</v>
      </c>
      <c r="D206" s="45" t="s">
        <v>36</v>
      </c>
      <c r="E206" s="46">
        <v>3315</v>
      </c>
      <c r="F206" s="72">
        <v>143.41</v>
      </c>
      <c r="G206" s="72">
        <v>140.78539496063931</v>
      </c>
      <c r="H206" s="73">
        <v>1.2386168242330697</v>
      </c>
      <c r="I206" s="73">
        <f t="shared" si="9"/>
        <v>142.02401178487239</v>
      </c>
      <c r="J206" s="72">
        <f t="shared" si="10"/>
        <v>-1.3859882151276111</v>
      </c>
      <c r="K206" s="78">
        <v>135</v>
      </c>
      <c r="L206" s="73">
        <f t="shared" si="11"/>
        <v>-187.10840904222749</v>
      </c>
      <c r="M206" s="74"/>
    </row>
    <row r="207" spans="1:13" ht="12.75" x14ac:dyDescent="0.2">
      <c r="A207" s="43" t="s">
        <v>234</v>
      </c>
      <c r="B207" s="43" t="s">
        <v>235</v>
      </c>
      <c r="C207" s="44" t="s">
        <v>37</v>
      </c>
      <c r="D207" s="45" t="s">
        <v>38</v>
      </c>
      <c r="E207" s="46">
        <v>3317</v>
      </c>
      <c r="F207" s="72">
        <v>89.72</v>
      </c>
      <c r="G207" s="72">
        <v>87.095394960639311</v>
      </c>
      <c r="H207" s="73">
        <v>1.2386168242330697</v>
      </c>
      <c r="I207" s="73">
        <f t="shared" si="9"/>
        <v>88.334011784872388</v>
      </c>
      <c r="J207" s="72">
        <f t="shared" si="10"/>
        <v>-1.3859882151276111</v>
      </c>
      <c r="K207" s="78">
        <v>0</v>
      </c>
      <c r="L207" s="73">
        <f t="shared" si="11"/>
        <v>0</v>
      </c>
      <c r="M207" s="74"/>
    </row>
    <row r="208" spans="1:13" ht="12.75" x14ac:dyDescent="0.2">
      <c r="A208" s="43" t="s">
        <v>234</v>
      </c>
      <c r="B208" s="43" t="s">
        <v>235</v>
      </c>
      <c r="C208" s="44" t="s">
        <v>39</v>
      </c>
      <c r="D208" s="45" t="s">
        <v>40</v>
      </c>
      <c r="E208" s="46">
        <v>3319</v>
      </c>
      <c r="F208" s="72">
        <v>109.08</v>
      </c>
      <c r="G208" s="72">
        <v>106.45539496063931</v>
      </c>
      <c r="H208" s="73">
        <v>1.2386168242330697</v>
      </c>
      <c r="I208" s="73">
        <f t="shared" si="9"/>
        <v>107.69401178487237</v>
      </c>
      <c r="J208" s="72">
        <f t="shared" si="10"/>
        <v>-1.3859882151276253</v>
      </c>
      <c r="K208" s="78">
        <v>346</v>
      </c>
      <c r="L208" s="73">
        <f t="shared" si="11"/>
        <v>-479.55192243415831</v>
      </c>
      <c r="M208" s="74"/>
    </row>
    <row r="209" spans="1:13" ht="12.75" x14ac:dyDescent="0.2">
      <c r="A209" s="43" t="s">
        <v>234</v>
      </c>
      <c r="B209" s="43" t="s">
        <v>235</v>
      </c>
      <c r="C209" s="44" t="s">
        <v>41</v>
      </c>
      <c r="D209" s="45" t="s">
        <v>42</v>
      </c>
      <c r="E209" s="46">
        <v>3321</v>
      </c>
      <c r="F209" s="72">
        <v>121.6</v>
      </c>
      <c r="G209" s="72">
        <v>118.97539496063931</v>
      </c>
      <c r="H209" s="73">
        <v>1.2386168242330697</v>
      </c>
      <c r="I209" s="73">
        <f t="shared" si="9"/>
        <v>120.21401178487238</v>
      </c>
      <c r="J209" s="72">
        <f t="shared" si="10"/>
        <v>-1.3859882151276111</v>
      </c>
      <c r="K209" s="78">
        <v>1251</v>
      </c>
      <c r="L209" s="73">
        <f t="shared" si="11"/>
        <v>-1733.8712571246415</v>
      </c>
      <c r="M209" s="74"/>
    </row>
    <row r="210" spans="1:13" ht="12.75" x14ac:dyDescent="0.2">
      <c r="A210" s="43" t="s">
        <v>234</v>
      </c>
      <c r="B210" s="43" t="s">
        <v>235</v>
      </c>
      <c r="C210" s="44" t="s">
        <v>43</v>
      </c>
      <c r="D210" s="45" t="s">
        <v>44</v>
      </c>
      <c r="E210" s="46">
        <v>3323</v>
      </c>
      <c r="F210" s="72">
        <v>75.849999999999994</v>
      </c>
      <c r="G210" s="72">
        <v>73.225394960639306</v>
      </c>
      <c r="H210" s="73">
        <v>1.2386168242330697</v>
      </c>
      <c r="I210" s="73">
        <f t="shared" si="9"/>
        <v>74.464011784872383</v>
      </c>
      <c r="J210" s="72">
        <f t="shared" si="10"/>
        <v>-1.3859882151276111</v>
      </c>
      <c r="K210" s="78">
        <v>0</v>
      </c>
      <c r="L210" s="73">
        <f t="shared" si="11"/>
        <v>0</v>
      </c>
      <c r="M210" s="74"/>
    </row>
    <row r="211" spans="1:13" ht="12.75" x14ac:dyDescent="0.2">
      <c r="A211" s="43" t="s">
        <v>234</v>
      </c>
      <c r="B211" s="43" t="s">
        <v>235</v>
      </c>
      <c r="C211" s="44" t="s">
        <v>45</v>
      </c>
      <c r="D211" s="45" t="s">
        <v>46</v>
      </c>
      <c r="E211" s="46">
        <v>3325</v>
      </c>
      <c r="F211" s="72">
        <v>97.74</v>
      </c>
      <c r="G211" s="72">
        <v>95.115394960639307</v>
      </c>
      <c r="H211" s="73">
        <v>1.2386168242330697</v>
      </c>
      <c r="I211" s="73">
        <f t="shared" si="9"/>
        <v>96.35401178487237</v>
      </c>
      <c r="J211" s="72">
        <f t="shared" si="10"/>
        <v>-1.3859882151276253</v>
      </c>
      <c r="K211" s="78">
        <v>47879</v>
      </c>
      <c r="L211" s="73">
        <f t="shared" si="11"/>
        <v>-66359.729752095576</v>
      </c>
      <c r="M211" s="74"/>
    </row>
    <row r="212" spans="1:13" ht="12.75" x14ac:dyDescent="0.2">
      <c r="A212" s="43" t="s">
        <v>234</v>
      </c>
      <c r="B212" s="43" t="s">
        <v>235</v>
      </c>
      <c r="C212" s="44" t="s">
        <v>47</v>
      </c>
      <c r="D212" s="45" t="s">
        <v>48</v>
      </c>
      <c r="E212" s="46">
        <v>3327</v>
      </c>
      <c r="F212" s="72">
        <v>109.08</v>
      </c>
      <c r="G212" s="72">
        <v>106.45539496063931</v>
      </c>
      <c r="H212" s="73">
        <v>1.2386168242330697</v>
      </c>
      <c r="I212" s="73">
        <f t="shared" si="9"/>
        <v>107.69401178487237</v>
      </c>
      <c r="J212" s="72">
        <f t="shared" si="10"/>
        <v>-1.3859882151276253</v>
      </c>
      <c r="K212" s="78">
        <v>9734</v>
      </c>
      <c r="L212" s="73">
        <f t="shared" si="11"/>
        <v>-13491.209286052304</v>
      </c>
      <c r="M212" s="74"/>
    </row>
    <row r="213" spans="1:13" ht="12.75" x14ac:dyDescent="0.2">
      <c r="A213" s="43" t="s">
        <v>234</v>
      </c>
      <c r="B213" s="43" t="s">
        <v>235</v>
      </c>
      <c r="C213" s="44" t="s">
        <v>49</v>
      </c>
      <c r="D213" s="45" t="s">
        <v>50</v>
      </c>
      <c r="E213" s="46">
        <v>3329</v>
      </c>
      <c r="F213" s="72">
        <v>117.02</v>
      </c>
      <c r="G213" s="72">
        <v>114.39539496063931</v>
      </c>
      <c r="H213" s="73">
        <v>1.2386168242330697</v>
      </c>
      <c r="I213" s="73">
        <f t="shared" si="9"/>
        <v>115.63401178487237</v>
      </c>
      <c r="J213" s="72">
        <f t="shared" si="10"/>
        <v>-1.3859882151276253</v>
      </c>
      <c r="K213" s="78">
        <v>3536</v>
      </c>
      <c r="L213" s="73">
        <f t="shared" si="11"/>
        <v>-4900.8543286912827</v>
      </c>
      <c r="M213" s="74"/>
    </row>
    <row r="214" spans="1:13" ht="12.75" x14ac:dyDescent="0.2">
      <c r="A214" s="43" t="s">
        <v>234</v>
      </c>
      <c r="B214" s="43" t="s">
        <v>235</v>
      </c>
      <c r="C214" s="44" t="s">
        <v>51</v>
      </c>
      <c r="D214" s="45" t="s">
        <v>52</v>
      </c>
      <c r="E214" s="46">
        <v>3331</v>
      </c>
      <c r="F214" s="72">
        <v>130.79</v>
      </c>
      <c r="G214" s="72">
        <v>128.1653949606393</v>
      </c>
      <c r="H214" s="73">
        <v>1.2386168242330697</v>
      </c>
      <c r="I214" s="73">
        <f t="shared" si="9"/>
        <v>129.40401178487238</v>
      </c>
      <c r="J214" s="72">
        <f t="shared" si="10"/>
        <v>-1.3859882151276111</v>
      </c>
      <c r="K214" s="78">
        <v>2468</v>
      </c>
      <c r="L214" s="73">
        <f t="shared" si="11"/>
        <v>-3420.6189149349439</v>
      </c>
      <c r="M214" s="74"/>
    </row>
    <row r="215" spans="1:13" ht="12.75" x14ac:dyDescent="0.2">
      <c r="A215" s="43" t="s">
        <v>263</v>
      </c>
      <c r="B215" s="43" t="s">
        <v>264</v>
      </c>
      <c r="C215" s="44" t="s">
        <v>21</v>
      </c>
      <c r="D215" s="45" t="s">
        <v>22</v>
      </c>
      <c r="E215" s="46">
        <v>3301</v>
      </c>
      <c r="F215" s="72">
        <v>101.57000000000001</v>
      </c>
      <c r="G215" s="72">
        <v>100.31</v>
      </c>
      <c r="H215" s="73">
        <v>0</v>
      </c>
      <c r="I215" s="73">
        <f t="shared" si="9"/>
        <v>100.31</v>
      </c>
      <c r="J215" s="72">
        <f t="shared" si="10"/>
        <v>-1.2600000000000051</v>
      </c>
      <c r="K215" s="78">
        <v>0</v>
      </c>
      <c r="L215" s="73">
        <f t="shared" si="11"/>
        <v>0</v>
      </c>
      <c r="M215" s="74">
        <v>-33969.600000000137</v>
      </c>
    </row>
    <row r="216" spans="1:13" ht="12.75" x14ac:dyDescent="0.2">
      <c r="A216" s="43" t="s">
        <v>263</v>
      </c>
      <c r="B216" s="43" t="s">
        <v>264</v>
      </c>
      <c r="C216" s="44" t="s">
        <v>23</v>
      </c>
      <c r="D216" s="45" t="s">
        <v>24</v>
      </c>
      <c r="E216" s="46">
        <v>3303</v>
      </c>
      <c r="F216" s="72">
        <v>110.18</v>
      </c>
      <c r="G216" s="72">
        <v>108.92</v>
      </c>
      <c r="H216" s="73">
        <v>0</v>
      </c>
      <c r="I216" s="73">
        <f t="shared" si="9"/>
        <v>108.92</v>
      </c>
      <c r="J216" s="72">
        <f t="shared" si="10"/>
        <v>-1.2600000000000051</v>
      </c>
      <c r="K216" s="78">
        <v>0</v>
      </c>
      <c r="L216" s="73">
        <f t="shared" si="11"/>
        <v>0</v>
      </c>
      <c r="M216" s="74"/>
    </row>
    <row r="217" spans="1:13" ht="12.75" x14ac:dyDescent="0.2">
      <c r="A217" s="43" t="s">
        <v>263</v>
      </c>
      <c r="B217" s="43" t="s">
        <v>264</v>
      </c>
      <c r="C217" s="44" t="s">
        <v>25</v>
      </c>
      <c r="D217" s="45" t="s">
        <v>26</v>
      </c>
      <c r="E217" s="46">
        <v>3305</v>
      </c>
      <c r="F217" s="72">
        <v>99.190000000000012</v>
      </c>
      <c r="G217" s="72">
        <v>97.93</v>
      </c>
      <c r="H217" s="73">
        <v>0</v>
      </c>
      <c r="I217" s="73">
        <f t="shared" si="9"/>
        <v>97.93</v>
      </c>
      <c r="J217" s="72">
        <f t="shared" si="10"/>
        <v>-1.2600000000000051</v>
      </c>
      <c r="K217" s="78">
        <v>0</v>
      </c>
      <c r="L217" s="73">
        <f t="shared" si="11"/>
        <v>0</v>
      </c>
      <c r="M217" s="74"/>
    </row>
    <row r="218" spans="1:13" ht="12.75" x14ac:dyDescent="0.2">
      <c r="A218" s="43" t="s">
        <v>263</v>
      </c>
      <c r="B218" s="43" t="s">
        <v>264</v>
      </c>
      <c r="C218" s="44" t="s">
        <v>27</v>
      </c>
      <c r="D218" s="45" t="s">
        <v>28</v>
      </c>
      <c r="E218" s="46">
        <v>3307</v>
      </c>
      <c r="F218" s="72">
        <v>108.81</v>
      </c>
      <c r="G218" s="72">
        <v>107.55</v>
      </c>
      <c r="H218" s="73">
        <v>0</v>
      </c>
      <c r="I218" s="73">
        <f t="shared" si="9"/>
        <v>107.55</v>
      </c>
      <c r="J218" s="72">
        <f t="shared" si="10"/>
        <v>-1.2600000000000051</v>
      </c>
      <c r="K218" s="78">
        <v>0</v>
      </c>
      <c r="L218" s="73">
        <f t="shared" si="11"/>
        <v>0</v>
      </c>
      <c r="M218" s="74"/>
    </row>
    <row r="219" spans="1:13" ht="12.75" x14ac:dyDescent="0.2">
      <c r="A219" s="43" t="s">
        <v>263</v>
      </c>
      <c r="B219" s="43" t="s">
        <v>264</v>
      </c>
      <c r="C219" s="44" t="s">
        <v>29</v>
      </c>
      <c r="D219" s="45" t="s">
        <v>30</v>
      </c>
      <c r="E219" s="46">
        <v>3309</v>
      </c>
      <c r="F219" s="72">
        <v>67.09</v>
      </c>
      <c r="G219" s="72">
        <v>65.83</v>
      </c>
      <c r="H219" s="73">
        <v>0</v>
      </c>
      <c r="I219" s="73">
        <f t="shared" si="9"/>
        <v>65.83</v>
      </c>
      <c r="J219" s="72">
        <f t="shared" si="10"/>
        <v>-1.2600000000000051</v>
      </c>
      <c r="K219" s="78">
        <v>3191</v>
      </c>
      <c r="L219" s="73">
        <f t="shared" si="11"/>
        <v>-4020.6600000000162</v>
      </c>
      <c r="M219" s="74"/>
    </row>
    <row r="220" spans="1:13" ht="12.75" x14ac:dyDescent="0.2">
      <c r="A220" s="43" t="s">
        <v>263</v>
      </c>
      <c r="B220" s="43" t="s">
        <v>264</v>
      </c>
      <c r="C220" s="44" t="s">
        <v>31</v>
      </c>
      <c r="D220" s="45" t="s">
        <v>32</v>
      </c>
      <c r="E220" s="46">
        <v>3311</v>
      </c>
      <c r="F220" s="72">
        <v>85.89</v>
      </c>
      <c r="G220" s="72">
        <v>84.63</v>
      </c>
      <c r="H220" s="73">
        <v>0</v>
      </c>
      <c r="I220" s="73">
        <f t="shared" si="9"/>
        <v>84.63</v>
      </c>
      <c r="J220" s="72">
        <f t="shared" si="10"/>
        <v>-1.2600000000000051</v>
      </c>
      <c r="K220" s="78">
        <v>124</v>
      </c>
      <c r="L220" s="73">
        <f t="shared" si="11"/>
        <v>-156.24000000000063</v>
      </c>
      <c r="M220" s="74"/>
    </row>
    <row r="221" spans="1:13" ht="12.75" x14ac:dyDescent="0.2">
      <c r="A221" s="43" t="s">
        <v>263</v>
      </c>
      <c r="B221" s="43" t="s">
        <v>264</v>
      </c>
      <c r="C221" s="44" t="s">
        <v>33</v>
      </c>
      <c r="D221" s="45" t="s">
        <v>34</v>
      </c>
      <c r="E221" s="46">
        <v>3313</v>
      </c>
      <c r="F221" s="72">
        <v>91.42</v>
      </c>
      <c r="G221" s="72">
        <v>90.16</v>
      </c>
      <c r="H221" s="73">
        <v>0</v>
      </c>
      <c r="I221" s="73">
        <f t="shared" si="9"/>
        <v>90.16</v>
      </c>
      <c r="J221" s="72">
        <f t="shared" si="10"/>
        <v>-1.2600000000000051</v>
      </c>
      <c r="K221" s="78">
        <v>0</v>
      </c>
      <c r="L221" s="73">
        <f t="shared" si="11"/>
        <v>0</v>
      </c>
      <c r="M221" s="74"/>
    </row>
    <row r="222" spans="1:13" ht="12.75" x14ac:dyDescent="0.2">
      <c r="A222" s="43" t="s">
        <v>263</v>
      </c>
      <c r="B222" s="43" t="s">
        <v>264</v>
      </c>
      <c r="C222" s="44" t="s">
        <v>35</v>
      </c>
      <c r="D222" s="45" t="s">
        <v>36</v>
      </c>
      <c r="E222" s="46">
        <v>3315</v>
      </c>
      <c r="F222" s="72">
        <v>104.24000000000001</v>
      </c>
      <c r="G222" s="72">
        <v>102.98</v>
      </c>
      <c r="H222" s="73">
        <v>0</v>
      </c>
      <c r="I222" s="73">
        <f t="shared" si="9"/>
        <v>102.98</v>
      </c>
      <c r="J222" s="72">
        <f t="shared" si="10"/>
        <v>-1.2600000000000051</v>
      </c>
      <c r="K222" s="78">
        <v>0</v>
      </c>
      <c r="L222" s="73">
        <f t="shared" si="11"/>
        <v>0</v>
      </c>
      <c r="M222" s="74"/>
    </row>
    <row r="223" spans="1:13" ht="12.75" x14ac:dyDescent="0.2">
      <c r="A223" s="43" t="s">
        <v>263</v>
      </c>
      <c r="B223" s="43" t="s">
        <v>264</v>
      </c>
      <c r="C223" s="44" t="s">
        <v>37</v>
      </c>
      <c r="D223" s="45" t="s">
        <v>38</v>
      </c>
      <c r="E223" s="46">
        <v>3317</v>
      </c>
      <c r="F223" s="72">
        <v>66.600000000000009</v>
      </c>
      <c r="G223" s="72">
        <v>65.34</v>
      </c>
      <c r="H223" s="73">
        <v>0</v>
      </c>
      <c r="I223" s="73">
        <f t="shared" si="9"/>
        <v>65.34</v>
      </c>
      <c r="J223" s="72">
        <f t="shared" si="10"/>
        <v>-1.2600000000000051</v>
      </c>
      <c r="K223" s="78">
        <v>0</v>
      </c>
      <c r="L223" s="73">
        <f t="shared" si="11"/>
        <v>0</v>
      </c>
      <c r="M223" s="74"/>
    </row>
    <row r="224" spans="1:13" ht="12.75" x14ac:dyDescent="0.2">
      <c r="A224" s="43" t="s">
        <v>263</v>
      </c>
      <c r="B224" s="43" t="s">
        <v>264</v>
      </c>
      <c r="C224" s="44" t="s">
        <v>39</v>
      </c>
      <c r="D224" s="45" t="s">
        <v>40</v>
      </c>
      <c r="E224" s="46">
        <v>3319</v>
      </c>
      <c r="F224" s="72">
        <v>79.850000000000009</v>
      </c>
      <c r="G224" s="72">
        <v>78.59</v>
      </c>
      <c r="H224" s="73">
        <v>0</v>
      </c>
      <c r="I224" s="73">
        <f t="shared" si="9"/>
        <v>78.59</v>
      </c>
      <c r="J224" s="72">
        <f t="shared" si="10"/>
        <v>-1.2600000000000051</v>
      </c>
      <c r="K224" s="78">
        <v>3914</v>
      </c>
      <c r="L224" s="73">
        <f t="shared" si="11"/>
        <v>-4931.6400000000203</v>
      </c>
      <c r="M224" s="74"/>
    </row>
    <row r="225" spans="1:13" ht="12.75" x14ac:dyDescent="0.2">
      <c r="A225" s="43" t="s">
        <v>263</v>
      </c>
      <c r="B225" s="43" t="s">
        <v>264</v>
      </c>
      <c r="C225" s="44" t="s">
        <v>41</v>
      </c>
      <c r="D225" s="45" t="s">
        <v>42</v>
      </c>
      <c r="E225" s="46">
        <v>3321</v>
      </c>
      <c r="F225" s="72">
        <v>88.54</v>
      </c>
      <c r="G225" s="72">
        <v>87.28</v>
      </c>
      <c r="H225" s="73">
        <v>0</v>
      </c>
      <c r="I225" s="73">
        <f t="shared" si="9"/>
        <v>87.28</v>
      </c>
      <c r="J225" s="72">
        <f t="shared" si="10"/>
        <v>-1.2600000000000051</v>
      </c>
      <c r="K225" s="78">
        <v>508</v>
      </c>
      <c r="L225" s="73">
        <f t="shared" si="11"/>
        <v>-640.08000000000266</v>
      </c>
      <c r="M225" s="74"/>
    </row>
    <row r="226" spans="1:13" ht="12.75" x14ac:dyDescent="0.2">
      <c r="A226" s="43" t="s">
        <v>263</v>
      </c>
      <c r="B226" s="43" t="s">
        <v>264</v>
      </c>
      <c r="C226" s="44" t="s">
        <v>43</v>
      </c>
      <c r="D226" s="45" t="s">
        <v>44</v>
      </c>
      <c r="E226" s="46">
        <v>3323</v>
      </c>
      <c r="F226" s="72">
        <v>56.69</v>
      </c>
      <c r="G226" s="72">
        <v>55.43</v>
      </c>
      <c r="H226" s="73">
        <v>0</v>
      </c>
      <c r="I226" s="73">
        <f t="shared" si="9"/>
        <v>55.43</v>
      </c>
      <c r="J226" s="72">
        <f t="shared" si="10"/>
        <v>-1.259999999999998</v>
      </c>
      <c r="K226" s="78">
        <v>127</v>
      </c>
      <c r="L226" s="73">
        <f t="shared" si="11"/>
        <v>-160.01999999999975</v>
      </c>
      <c r="M226" s="74"/>
    </row>
    <row r="227" spans="1:13" ht="12.75" x14ac:dyDescent="0.2">
      <c r="A227" s="43" t="s">
        <v>263</v>
      </c>
      <c r="B227" s="43" t="s">
        <v>264</v>
      </c>
      <c r="C227" s="44" t="s">
        <v>45</v>
      </c>
      <c r="D227" s="45" t="s">
        <v>46</v>
      </c>
      <c r="E227" s="46">
        <v>3325</v>
      </c>
      <c r="F227" s="72">
        <v>72.040000000000006</v>
      </c>
      <c r="G227" s="72">
        <v>70.78</v>
      </c>
      <c r="H227" s="73">
        <v>0</v>
      </c>
      <c r="I227" s="73">
        <f t="shared" si="9"/>
        <v>70.78</v>
      </c>
      <c r="J227" s="72">
        <f t="shared" si="10"/>
        <v>-1.2600000000000051</v>
      </c>
      <c r="K227" s="78">
        <v>17150</v>
      </c>
      <c r="L227" s="73">
        <f t="shared" si="11"/>
        <v>-21609.000000000087</v>
      </c>
      <c r="M227" s="74"/>
    </row>
    <row r="228" spans="1:13" ht="12.75" x14ac:dyDescent="0.2">
      <c r="A228" s="43" t="s">
        <v>263</v>
      </c>
      <c r="B228" s="43" t="s">
        <v>264</v>
      </c>
      <c r="C228" s="44" t="s">
        <v>47</v>
      </c>
      <c r="D228" s="45" t="s">
        <v>48</v>
      </c>
      <c r="E228" s="46">
        <v>3327</v>
      </c>
      <c r="F228" s="72">
        <v>79.850000000000009</v>
      </c>
      <c r="G228" s="72">
        <v>78.59</v>
      </c>
      <c r="H228" s="73">
        <v>0</v>
      </c>
      <c r="I228" s="73">
        <f t="shared" si="9"/>
        <v>78.59</v>
      </c>
      <c r="J228" s="72">
        <f t="shared" si="10"/>
        <v>-1.2600000000000051</v>
      </c>
      <c r="K228" s="78">
        <v>1158</v>
      </c>
      <c r="L228" s="73">
        <f t="shared" si="11"/>
        <v>-1459.0800000000058</v>
      </c>
      <c r="M228" s="74"/>
    </row>
    <row r="229" spans="1:13" ht="12.75" x14ac:dyDescent="0.2">
      <c r="A229" s="43" t="s">
        <v>263</v>
      </c>
      <c r="B229" s="43" t="s">
        <v>264</v>
      </c>
      <c r="C229" s="44" t="s">
        <v>49</v>
      </c>
      <c r="D229" s="45" t="s">
        <v>50</v>
      </c>
      <c r="E229" s="46">
        <v>3329</v>
      </c>
      <c r="F229" s="72">
        <v>85.39</v>
      </c>
      <c r="G229" s="72">
        <v>84.13</v>
      </c>
      <c r="H229" s="73">
        <v>0</v>
      </c>
      <c r="I229" s="73">
        <f t="shared" si="9"/>
        <v>84.13</v>
      </c>
      <c r="J229" s="72">
        <f t="shared" si="10"/>
        <v>-1.2600000000000051</v>
      </c>
      <c r="K229" s="78">
        <v>362</v>
      </c>
      <c r="L229" s="73">
        <f t="shared" si="11"/>
        <v>-456.12000000000182</v>
      </c>
      <c r="M229" s="74"/>
    </row>
    <row r="230" spans="1:13" ht="12.75" x14ac:dyDescent="0.2">
      <c r="A230" s="43" t="s">
        <v>263</v>
      </c>
      <c r="B230" s="43" t="s">
        <v>264</v>
      </c>
      <c r="C230" s="44" t="s">
        <v>51</v>
      </c>
      <c r="D230" s="45" t="s">
        <v>52</v>
      </c>
      <c r="E230" s="46">
        <v>3331</v>
      </c>
      <c r="F230" s="72">
        <v>94.76</v>
      </c>
      <c r="G230" s="72">
        <v>93.5</v>
      </c>
      <c r="H230" s="73">
        <v>0</v>
      </c>
      <c r="I230" s="73">
        <f t="shared" si="9"/>
        <v>93.5</v>
      </c>
      <c r="J230" s="72">
        <f t="shared" si="10"/>
        <v>-1.2600000000000051</v>
      </c>
      <c r="K230" s="78">
        <v>426</v>
      </c>
      <c r="L230" s="73">
        <f t="shared" si="11"/>
        <v>-536.76000000000215</v>
      </c>
      <c r="M230" s="74"/>
    </row>
    <row r="231" spans="1:13" ht="12.75" x14ac:dyDescent="0.2">
      <c r="A231" s="43" t="s">
        <v>178</v>
      </c>
      <c r="B231" s="43" t="s">
        <v>179</v>
      </c>
      <c r="C231" s="44" t="s">
        <v>21</v>
      </c>
      <c r="D231" s="45" t="s">
        <v>22</v>
      </c>
      <c r="E231" s="46">
        <v>3301</v>
      </c>
      <c r="F231" s="72">
        <v>85.07</v>
      </c>
      <c r="G231" s="72">
        <v>84.69</v>
      </c>
      <c r="H231" s="73">
        <v>0</v>
      </c>
      <c r="I231" s="73">
        <f t="shared" si="9"/>
        <v>84.69</v>
      </c>
      <c r="J231" s="72">
        <f t="shared" si="10"/>
        <v>-0.37999999999999545</v>
      </c>
      <c r="K231" s="78">
        <v>2223</v>
      </c>
      <c r="L231" s="73">
        <f t="shared" si="11"/>
        <v>-844.73999999998989</v>
      </c>
      <c r="M231" s="74">
        <v>-11939.980000000014</v>
      </c>
    </row>
    <row r="232" spans="1:13" ht="12.75" x14ac:dyDescent="0.2">
      <c r="A232" s="43" t="s">
        <v>178</v>
      </c>
      <c r="B232" s="43" t="s">
        <v>179</v>
      </c>
      <c r="C232" s="44" t="s">
        <v>23</v>
      </c>
      <c r="D232" s="45" t="s">
        <v>24</v>
      </c>
      <c r="E232" s="46">
        <v>3303</v>
      </c>
      <c r="F232" s="72">
        <v>92.149999999999991</v>
      </c>
      <c r="G232" s="72">
        <v>91.77</v>
      </c>
      <c r="H232" s="73">
        <v>0</v>
      </c>
      <c r="I232" s="73">
        <f t="shared" si="9"/>
        <v>91.77</v>
      </c>
      <c r="J232" s="72">
        <f t="shared" si="10"/>
        <v>-0.37999999999999545</v>
      </c>
      <c r="K232" s="78">
        <v>0</v>
      </c>
      <c r="L232" s="73">
        <f t="shared" si="11"/>
        <v>0</v>
      </c>
      <c r="M232" s="74"/>
    </row>
    <row r="233" spans="1:13" ht="12.75" x14ac:dyDescent="0.2">
      <c r="A233" s="43" t="s">
        <v>178</v>
      </c>
      <c r="B233" s="43" t="s">
        <v>179</v>
      </c>
      <c r="C233" s="44" t="s">
        <v>25</v>
      </c>
      <c r="D233" s="45" t="s">
        <v>26</v>
      </c>
      <c r="E233" s="46">
        <v>3305</v>
      </c>
      <c r="F233" s="72">
        <v>83.14</v>
      </c>
      <c r="G233" s="72">
        <v>82.76</v>
      </c>
      <c r="H233" s="73">
        <v>0</v>
      </c>
      <c r="I233" s="73">
        <f t="shared" si="9"/>
        <v>82.76</v>
      </c>
      <c r="J233" s="72">
        <f t="shared" si="10"/>
        <v>-0.37999999999999545</v>
      </c>
      <c r="K233" s="78">
        <v>0</v>
      </c>
      <c r="L233" s="73">
        <f t="shared" si="11"/>
        <v>0</v>
      </c>
      <c r="M233" s="74"/>
    </row>
    <row r="234" spans="1:13" ht="12.75" x14ac:dyDescent="0.2">
      <c r="A234" s="43" t="s">
        <v>178</v>
      </c>
      <c r="B234" s="43" t="s">
        <v>179</v>
      </c>
      <c r="C234" s="44" t="s">
        <v>27</v>
      </c>
      <c r="D234" s="45" t="s">
        <v>28</v>
      </c>
      <c r="E234" s="46">
        <v>3307</v>
      </c>
      <c r="F234" s="72">
        <v>91.08</v>
      </c>
      <c r="G234" s="72">
        <v>90.7</v>
      </c>
      <c r="H234" s="73">
        <v>0</v>
      </c>
      <c r="I234" s="73">
        <f t="shared" si="9"/>
        <v>90.7</v>
      </c>
      <c r="J234" s="72">
        <f t="shared" si="10"/>
        <v>-0.37999999999999545</v>
      </c>
      <c r="K234" s="78">
        <v>0</v>
      </c>
      <c r="L234" s="73">
        <f t="shared" si="11"/>
        <v>0</v>
      </c>
      <c r="M234" s="74"/>
    </row>
    <row r="235" spans="1:13" ht="12.75" x14ac:dyDescent="0.2">
      <c r="A235" s="43" t="s">
        <v>178</v>
      </c>
      <c r="B235" s="43" t="s">
        <v>179</v>
      </c>
      <c r="C235" s="44" t="s">
        <v>29</v>
      </c>
      <c r="D235" s="45" t="s">
        <v>30</v>
      </c>
      <c r="E235" s="46">
        <v>3309</v>
      </c>
      <c r="F235" s="72">
        <v>56.82</v>
      </c>
      <c r="G235" s="72">
        <v>56.44</v>
      </c>
      <c r="H235" s="73">
        <v>0</v>
      </c>
      <c r="I235" s="73">
        <f t="shared" si="9"/>
        <v>56.44</v>
      </c>
      <c r="J235" s="72">
        <f t="shared" si="10"/>
        <v>-0.38000000000000256</v>
      </c>
      <c r="K235" s="78">
        <v>7991</v>
      </c>
      <c r="L235" s="73">
        <f t="shared" si="11"/>
        <v>-3036.5800000000204</v>
      </c>
      <c r="M235" s="74"/>
    </row>
    <row r="236" spans="1:13" ht="12.75" x14ac:dyDescent="0.2">
      <c r="A236" s="43" t="s">
        <v>178</v>
      </c>
      <c r="B236" s="43" t="s">
        <v>179</v>
      </c>
      <c r="C236" s="44" t="s">
        <v>31</v>
      </c>
      <c r="D236" s="45" t="s">
        <v>32</v>
      </c>
      <c r="E236" s="46">
        <v>3311</v>
      </c>
      <c r="F236" s="72">
        <v>72.209999999999994</v>
      </c>
      <c r="G236" s="72">
        <v>71.83</v>
      </c>
      <c r="H236" s="73">
        <v>0</v>
      </c>
      <c r="I236" s="73">
        <f t="shared" si="9"/>
        <v>71.83</v>
      </c>
      <c r="J236" s="72">
        <f t="shared" si="10"/>
        <v>-0.37999999999999545</v>
      </c>
      <c r="K236" s="78">
        <v>412</v>
      </c>
      <c r="L236" s="73">
        <f t="shared" si="11"/>
        <v>-156.55999999999813</v>
      </c>
      <c r="M236" s="74"/>
    </row>
    <row r="237" spans="1:13" ht="12.75" x14ac:dyDescent="0.2">
      <c r="A237" s="43" t="s">
        <v>178</v>
      </c>
      <c r="B237" s="43" t="s">
        <v>179</v>
      </c>
      <c r="C237" s="44" t="s">
        <v>33</v>
      </c>
      <c r="D237" s="45" t="s">
        <v>34</v>
      </c>
      <c r="E237" s="46">
        <v>3313</v>
      </c>
      <c r="F237" s="72">
        <v>76.759999999999991</v>
      </c>
      <c r="G237" s="72">
        <v>76.38</v>
      </c>
      <c r="H237" s="73">
        <v>0</v>
      </c>
      <c r="I237" s="73">
        <f t="shared" si="9"/>
        <v>76.38</v>
      </c>
      <c r="J237" s="72">
        <f t="shared" si="10"/>
        <v>-0.37999999999999545</v>
      </c>
      <c r="K237" s="78">
        <v>0</v>
      </c>
      <c r="L237" s="73">
        <f t="shared" si="11"/>
        <v>0</v>
      </c>
      <c r="M237" s="74"/>
    </row>
    <row r="238" spans="1:13" ht="12.75" x14ac:dyDescent="0.2">
      <c r="A238" s="43" t="s">
        <v>178</v>
      </c>
      <c r="B238" s="43" t="s">
        <v>179</v>
      </c>
      <c r="C238" s="44" t="s">
        <v>35</v>
      </c>
      <c r="D238" s="45" t="s">
        <v>36</v>
      </c>
      <c r="E238" s="46">
        <v>3315</v>
      </c>
      <c r="F238" s="72">
        <v>87.259999999999991</v>
      </c>
      <c r="G238" s="72">
        <v>86.88</v>
      </c>
      <c r="H238" s="73">
        <v>0</v>
      </c>
      <c r="I238" s="73">
        <f t="shared" si="9"/>
        <v>86.88</v>
      </c>
      <c r="J238" s="72">
        <f t="shared" si="10"/>
        <v>-0.37999999999999545</v>
      </c>
      <c r="K238" s="78">
        <v>0</v>
      </c>
      <c r="L238" s="73">
        <f t="shared" si="11"/>
        <v>0</v>
      </c>
      <c r="M238" s="74"/>
    </row>
    <row r="239" spans="1:13" ht="12.75" x14ac:dyDescent="0.2">
      <c r="A239" s="43" t="s">
        <v>178</v>
      </c>
      <c r="B239" s="43" t="s">
        <v>179</v>
      </c>
      <c r="C239" s="44" t="s">
        <v>37</v>
      </c>
      <c r="D239" s="45" t="s">
        <v>38</v>
      </c>
      <c r="E239" s="46">
        <v>3317</v>
      </c>
      <c r="F239" s="72">
        <v>56.39</v>
      </c>
      <c r="G239" s="72">
        <v>56.01</v>
      </c>
      <c r="H239" s="73">
        <v>0</v>
      </c>
      <c r="I239" s="73">
        <f t="shared" si="9"/>
        <v>56.01</v>
      </c>
      <c r="J239" s="72">
        <f t="shared" si="10"/>
        <v>-0.38000000000000256</v>
      </c>
      <c r="K239" s="78">
        <v>0</v>
      </c>
      <c r="L239" s="73">
        <f t="shared" si="11"/>
        <v>0</v>
      </c>
      <c r="M239" s="74"/>
    </row>
    <row r="240" spans="1:13" ht="12.75" x14ac:dyDescent="0.2">
      <c r="A240" s="43" t="s">
        <v>178</v>
      </c>
      <c r="B240" s="43" t="s">
        <v>179</v>
      </c>
      <c r="C240" s="44" t="s">
        <v>39</v>
      </c>
      <c r="D240" s="45" t="s">
        <v>40</v>
      </c>
      <c r="E240" s="46">
        <v>3319</v>
      </c>
      <c r="F240" s="72">
        <v>67.25</v>
      </c>
      <c r="G240" s="72">
        <v>66.87</v>
      </c>
      <c r="H240" s="73">
        <v>0</v>
      </c>
      <c r="I240" s="73">
        <f t="shared" si="9"/>
        <v>66.87</v>
      </c>
      <c r="J240" s="72">
        <f t="shared" si="10"/>
        <v>-0.37999999999999545</v>
      </c>
      <c r="K240" s="78">
        <v>2436</v>
      </c>
      <c r="L240" s="73">
        <f t="shared" si="11"/>
        <v>-925.67999999998892</v>
      </c>
      <c r="M240" s="74"/>
    </row>
    <row r="241" spans="1:13" ht="12.75" x14ac:dyDescent="0.2">
      <c r="A241" s="43" t="s">
        <v>178</v>
      </c>
      <c r="B241" s="43" t="s">
        <v>179</v>
      </c>
      <c r="C241" s="44" t="s">
        <v>41</v>
      </c>
      <c r="D241" s="45" t="s">
        <v>42</v>
      </c>
      <c r="E241" s="46">
        <v>3321</v>
      </c>
      <c r="F241" s="72">
        <v>74.36999999999999</v>
      </c>
      <c r="G241" s="72">
        <v>73.989999999999995</v>
      </c>
      <c r="H241" s="73">
        <v>0</v>
      </c>
      <c r="I241" s="73">
        <f t="shared" si="9"/>
        <v>73.989999999999995</v>
      </c>
      <c r="J241" s="72">
        <f t="shared" si="10"/>
        <v>-0.37999999999999545</v>
      </c>
      <c r="K241" s="78">
        <v>789</v>
      </c>
      <c r="L241" s="73">
        <f t="shared" si="11"/>
        <v>-299.81999999999641</v>
      </c>
      <c r="M241" s="74"/>
    </row>
    <row r="242" spans="1:13" ht="12.75" x14ac:dyDescent="0.2">
      <c r="A242" s="43" t="s">
        <v>178</v>
      </c>
      <c r="B242" s="43" t="s">
        <v>179</v>
      </c>
      <c r="C242" s="44" t="s">
        <v>43</v>
      </c>
      <c r="D242" s="45" t="s">
        <v>44</v>
      </c>
      <c r="E242" s="46">
        <v>3323</v>
      </c>
      <c r="F242" s="72">
        <v>48.27</v>
      </c>
      <c r="G242" s="72">
        <v>47.89</v>
      </c>
      <c r="H242" s="73">
        <v>0</v>
      </c>
      <c r="I242" s="73">
        <f t="shared" si="9"/>
        <v>47.89</v>
      </c>
      <c r="J242" s="72">
        <f t="shared" si="10"/>
        <v>-0.38000000000000256</v>
      </c>
      <c r="K242" s="78">
        <v>5</v>
      </c>
      <c r="L242" s="73">
        <f t="shared" si="11"/>
        <v>-1.9000000000000128</v>
      </c>
      <c r="M242" s="74"/>
    </row>
    <row r="243" spans="1:13" ht="12.75" x14ac:dyDescent="0.2">
      <c r="A243" s="43" t="s">
        <v>178</v>
      </c>
      <c r="B243" s="43" t="s">
        <v>179</v>
      </c>
      <c r="C243" s="44" t="s">
        <v>45</v>
      </c>
      <c r="D243" s="45" t="s">
        <v>46</v>
      </c>
      <c r="E243" s="46">
        <v>3325</v>
      </c>
      <c r="F243" s="72">
        <v>60.85</v>
      </c>
      <c r="G243" s="72">
        <v>60.47</v>
      </c>
      <c r="H243" s="73">
        <v>0</v>
      </c>
      <c r="I243" s="73">
        <f t="shared" si="9"/>
        <v>60.47</v>
      </c>
      <c r="J243" s="72">
        <f t="shared" si="10"/>
        <v>-0.38000000000000256</v>
      </c>
      <c r="K243" s="78">
        <v>14177</v>
      </c>
      <c r="L243" s="73">
        <f t="shared" si="11"/>
        <v>-5387.2600000000366</v>
      </c>
      <c r="M243" s="74"/>
    </row>
    <row r="244" spans="1:13" ht="12.75" x14ac:dyDescent="0.2">
      <c r="A244" s="43" t="s">
        <v>178</v>
      </c>
      <c r="B244" s="43" t="s">
        <v>179</v>
      </c>
      <c r="C244" s="44" t="s">
        <v>47</v>
      </c>
      <c r="D244" s="45" t="s">
        <v>48</v>
      </c>
      <c r="E244" s="46">
        <v>3327</v>
      </c>
      <c r="F244" s="72">
        <v>67.25</v>
      </c>
      <c r="G244" s="72">
        <v>66.87</v>
      </c>
      <c r="H244" s="73">
        <v>0</v>
      </c>
      <c r="I244" s="73">
        <f t="shared" si="9"/>
        <v>66.87</v>
      </c>
      <c r="J244" s="72">
        <f t="shared" si="10"/>
        <v>-0.37999999999999545</v>
      </c>
      <c r="K244" s="78">
        <v>3376</v>
      </c>
      <c r="L244" s="73">
        <f t="shared" si="11"/>
        <v>-1282.8799999999846</v>
      </c>
      <c r="M244" s="74"/>
    </row>
    <row r="245" spans="1:13" ht="12.75" x14ac:dyDescent="0.2">
      <c r="A245" s="43" t="s">
        <v>178</v>
      </c>
      <c r="B245" s="43" t="s">
        <v>179</v>
      </c>
      <c r="C245" s="44" t="s">
        <v>49</v>
      </c>
      <c r="D245" s="45" t="s">
        <v>50</v>
      </c>
      <c r="E245" s="46">
        <v>3329</v>
      </c>
      <c r="F245" s="72">
        <v>71.789999999999992</v>
      </c>
      <c r="G245" s="72">
        <v>71.41</v>
      </c>
      <c r="H245" s="73">
        <v>0</v>
      </c>
      <c r="I245" s="73">
        <f t="shared" si="9"/>
        <v>71.41</v>
      </c>
      <c r="J245" s="72">
        <f t="shared" si="10"/>
        <v>-0.37999999999999545</v>
      </c>
      <c r="K245" s="78">
        <v>5</v>
      </c>
      <c r="L245" s="73">
        <f t="shared" si="11"/>
        <v>-1.8999999999999773</v>
      </c>
      <c r="M245" s="74"/>
    </row>
    <row r="246" spans="1:13" ht="12.75" x14ac:dyDescent="0.2">
      <c r="A246" s="43" t="s">
        <v>178</v>
      </c>
      <c r="B246" s="43" t="s">
        <v>179</v>
      </c>
      <c r="C246" s="44" t="s">
        <v>51</v>
      </c>
      <c r="D246" s="45" t="s">
        <v>52</v>
      </c>
      <c r="E246" s="46">
        <v>3331</v>
      </c>
      <c r="F246" s="72">
        <v>79.47</v>
      </c>
      <c r="G246" s="72">
        <v>79.09</v>
      </c>
      <c r="H246" s="73">
        <v>0</v>
      </c>
      <c r="I246" s="73">
        <f t="shared" si="9"/>
        <v>79.09</v>
      </c>
      <c r="J246" s="72">
        <f t="shared" si="10"/>
        <v>-0.37999999999999545</v>
      </c>
      <c r="K246" s="78">
        <v>7</v>
      </c>
      <c r="L246" s="73">
        <f t="shared" si="11"/>
        <v>-2.6599999999999682</v>
      </c>
      <c r="M246" s="74"/>
    </row>
    <row r="247" spans="1:13" ht="12.75" x14ac:dyDescent="0.2">
      <c r="A247" s="43" t="s">
        <v>236</v>
      </c>
      <c r="B247" s="43" t="s">
        <v>383</v>
      </c>
      <c r="C247" s="44" t="s">
        <v>21</v>
      </c>
      <c r="D247" s="45" t="s">
        <v>22</v>
      </c>
      <c r="E247" s="46">
        <v>3301</v>
      </c>
      <c r="F247" s="72">
        <v>142.40654021298576</v>
      </c>
      <c r="G247" s="72">
        <v>135.51</v>
      </c>
      <c r="H247" s="73">
        <v>0</v>
      </c>
      <c r="I247" s="73">
        <f t="shared" si="9"/>
        <v>135.51</v>
      </c>
      <c r="J247" s="72">
        <f t="shared" si="10"/>
        <v>-6.8965402129857694</v>
      </c>
      <c r="K247" s="78">
        <v>0</v>
      </c>
      <c r="L247" s="73">
        <f t="shared" si="11"/>
        <v>0</v>
      </c>
      <c r="M247" s="74">
        <v>-273640.92257084994</v>
      </c>
    </row>
    <row r="248" spans="1:13" ht="12.75" x14ac:dyDescent="0.2">
      <c r="A248" s="43" t="s">
        <v>236</v>
      </c>
      <c r="B248" s="43" t="s">
        <v>383</v>
      </c>
      <c r="C248" s="44" t="s">
        <v>23</v>
      </c>
      <c r="D248" s="45" t="s">
        <v>24</v>
      </c>
      <c r="E248" s="46">
        <v>3303</v>
      </c>
      <c r="F248" s="72">
        <v>154.98654021298577</v>
      </c>
      <c r="G248" s="72">
        <v>148.09</v>
      </c>
      <c r="H248" s="73">
        <v>0</v>
      </c>
      <c r="I248" s="73">
        <f t="shared" si="9"/>
        <v>148.09</v>
      </c>
      <c r="J248" s="72">
        <f t="shared" si="10"/>
        <v>-6.8965402129857694</v>
      </c>
      <c r="K248" s="78">
        <v>0</v>
      </c>
      <c r="L248" s="73">
        <f t="shared" si="11"/>
        <v>0</v>
      </c>
      <c r="M248" s="74"/>
    </row>
    <row r="249" spans="1:13" ht="12.75" x14ac:dyDescent="0.2">
      <c r="A249" s="43" t="s">
        <v>236</v>
      </c>
      <c r="B249" s="43" t="s">
        <v>383</v>
      </c>
      <c r="C249" s="44" t="s">
        <v>25</v>
      </c>
      <c r="D249" s="45" t="s">
        <v>26</v>
      </c>
      <c r="E249" s="46">
        <v>3305</v>
      </c>
      <c r="F249" s="72">
        <v>139.14654021298577</v>
      </c>
      <c r="G249" s="72">
        <v>132.25</v>
      </c>
      <c r="H249" s="73">
        <v>0</v>
      </c>
      <c r="I249" s="73">
        <f t="shared" si="9"/>
        <v>132.25</v>
      </c>
      <c r="J249" s="72">
        <f t="shared" si="10"/>
        <v>-6.8965402129857694</v>
      </c>
      <c r="K249" s="78">
        <v>0</v>
      </c>
      <c r="L249" s="73">
        <f t="shared" si="11"/>
        <v>0</v>
      </c>
      <c r="M249" s="74"/>
    </row>
    <row r="250" spans="1:13" ht="12.75" x14ac:dyDescent="0.2">
      <c r="A250" s="43" t="s">
        <v>236</v>
      </c>
      <c r="B250" s="43" t="s">
        <v>383</v>
      </c>
      <c r="C250" s="44" t="s">
        <v>27</v>
      </c>
      <c r="D250" s="45" t="s">
        <v>28</v>
      </c>
      <c r="E250" s="46">
        <v>3307</v>
      </c>
      <c r="F250" s="72">
        <v>151.71654021298576</v>
      </c>
      <c r="G250" s="72">
        <v>144.82</v>
      </c>
      <c r="H250" s="73">
        <v>0</v>
      </c>
      <c r="I250" s="73">
        <f t="shared" si="9"/>
        <v>144.82</v>
      </c>
      <c r="J250" s="72">
        <f t="shared" si="10"/>
        <v>-6.8965402129857694</v>
      </c>
      <c r="K250" s="78">
        <v>0</v>
      </c>
      <c r="L250" s="73">
        <f t="shared" si="11"/>
        <v>0</v>
      </c>
      <c r="M250" s="74"/>
    </row>
    <row r="251" spans="1:13" ht="12.75" x14ac:dyDescent="0.2">
      <c r="A251" s="43" t="s">
        <v>236</v>
      </c>
      <c r="B251" s="43" t="s">
        <v>383</v>
      </c>
      <c r="C251" s="44" t="s">
        <v>29</v>
      </c>
      <c r="D251" s="45" t="s">
        <v>30</v>
      </c>
      <c r="E251" s="46">
        <v>3309</v>
      </c>
      <c r="F251" s="72">
        <v>93.376540212985788</v>
      </c>
      <c r="G251" s="72">
        <v>86.48</v>
      </c>
      <c r="H251" s="73">
        <v>0</v>
      </c>
      <c r="I251" s="73">
        <f t="shared" si="9"/>
        <v>86.48</v>
      </c>
      <c r="J251" s="72">
        <f t="shared" si="10"/>
        <v>-6.8965402129857836</v>
      </c>
      <c r="K251" s="78">
        <v>2525</v>
      </c>
      <c r="L251" s="73">
        <f t="shared" si="11"/>
        <v>-17413.764037789104</v>
      </c>
      <c r="M251" s="74"/>
    </row>
    <row r="252" spans="1:13" ht="12.75" x14ac:dyDescent="0.2">
      <c r="A252" s="43" t="s">
        <v>236</v>
      </c>
      <c r="B252" s="43" t="s">
        <v>383</v>
      </c>
      <c r="C252" s="44" t="s">
        <v>31</v>
      </c>
      <c r="D252" s="45" t="s">
        <v>32</v>
      </c>
      <c r="E252" s="46">
        <v>3311</v>
      </c>
      <c r="F252" s="72">
        <v>120.65654021298579</v>
      </c>
      <c r="G252" s="72">
        <v>113.76</v>
      </c>
      <c r="H252" s="73">
        <v>0</v>
      </c>
      <c r="I252" s="73">
        <f t="shared" si="9"/>
        <v>113.76</v>
      </c>
      <c r="J252" s="72">
        <f t="shared" si="10"/>
        <v>-6.8965402129857836</v>
      </c>
      <c r="K252" s="78">
        <v>77</v>
      </c>
      <c r="L252" s="73">
        <f t="shared" si="11"/>
        <v>-531.03359639990538</v>
      </c>
      <c r="M252" s="74"/>
    </row>
    <row r="253" spans="1:13" ht="12.75" x14ac:dyDescent="0.2">
      <c r="A253" s="43" t="s">
        <v>236</v>
      </c>
      <c r="B253" s="43" t="s">
        <v>383</v>
      </c>
      <c r="C253" s="44" t="s">
        <v>33</v>
      </c>
      <c r="D253" s="45" t="s">
        <v>34</v>
      </c>
      <c r="E253" s="46">
        <v>3313</v>
      </c>
      <c r="F253" s="72">
        <v>128.50654021298578</v>
      </c>
      <c r="G253" s="72">
        <v>121.61</v>
      </c>
      <c r="H253" s="73">
        <v>0</v>
      </c>
      <c r="I253" s="73">
        <f t="shared" si="9"/>
        <v>121.61</v>
      </c>
      <c r="J253" s="72">
        <f t="shared" si="10"/>
        <v>-6.8965402129857836</v>
      </c>
      <c r="K253" s="78">
        <v>0</v>
      </c>
      <c r="L253" s="73">
        <f t="shared" si="11"/>
        <v>0</v>
      </c>
      <c r="M253" s="74"/>
    </row>
    <row r="254" spans="1:13" ht="12.75" x14ac:dyDescent="0.2">
      <c r="A254" s="43" t="s">
        <v>236</v>
      </c>
      <c r="B254" s="43" t="s">
        <v>383</v>
      </c>
      <c r="C254" s="44" t="s">
        <v>35</v>
      </c>
      <c r="D254" s="45" t="s">
        <v>36</v>
      </c>
      <c r="E254" s="46">
        <v>3315</v>
      </c>
      <c r="F254" s="72">
        <v>146.52654021298576</v>
      </c>
      <c r="G254" s="72">
        <v>139.63</v>
      </c>
      <c r="H254" s="73">
        <v>0</v>
      </c>
      <c r="I254" s="73">
        <f t="shared" si="9"/>
        <v>139.63</v>
      </c>
      <c r="J254" s="72">
        <f t="shared" si="10"/>
        <v>-6.8965402129857694</v>
      </c>
      <c r="K254" s="78">
        <v>0</v>
      </c>
      <c r="L254" s="73">
        <f t="shared" si="11"/>
        <v>0</v>
      </c>
      <c r="M254" s="74"/>
    </row>
    <row r="255" spans="1:13" ht="12.75" x14ac:dyDescent="0.2">
      <c r="A255" s="43" t="s">
        <v>236</v>
      </c>
      <c r="B255" s="43" t="s">
        <v>383</v>
      </c>
      <c r="C255" s="44" t="s">
        <v>37</v>
      </c>
      <c r="D255" s="45" t="s">
        <v>38</v>
      </c>
      <c r="E255" s="46">
        <v>3317</v>
      </c>
      <c r="F255" s="72">
        <v>92.836540212985781</v>
      </c>
      <c r="G255" s="72">
        <v>85.94</v>
      </c>
      <c r="H255" s="73">
        <v>0</v>
      </c>
      <c r="I255" s="73">
        <f t="shared" si="9"/>
        <v>85.94</v>
      </c>
      <c r="J255" s="72">
        <f t="shared" si="10"/>
        <v>-6.8965402129857836</v>
      </c>
      <c r="K255" s="78">
        <v>0</v>
      </c>
      <c r="L255" s="73">
        <f t="shared" si="11"/>
        <v>0</v>
      </c>
      <c r="M255" s="74"/>
    </row>
    <row r="256" spans="1:13" ht="12.75" x14ac:dyDescent="0.2">
      <c r="A256" s="43" t="s">
        <v>236</v>
      </c>
      <c r="B256" s="43" t="s">
        <v>383</v>
      </c>
      <c r="C256" s="44" t="s">
        <v>39</v>
      </c>
      <c r="D256" s="45" t="s">
        <v>40</v>
      </c>
      <c r="E256" s="46">
        <v>3319</v>
      </c>
      <c r="F256" s="72">
        <v>112.19654021298578</v>
      </c>
      <c r="G256" s="72">
        <v>105.3</v>
      </c>
      <c r="H256" s="73">
        <v>0</v>
      </c>
      <c r="I256" s="73">
        <f t="shared" si="9"/>
        <v>105.3</v>
      </c>
      <c r="J256" s="72">
        <f t="shared" si="10"/>
        <v>-6.8965402129857836</v>
      </c>
      <c r="K256" s="78">
        <v>1272</v>
      </c>
      <c r="L256" s="73">
        <f t="shared" si="11"/>
        <v>-8772.3991509179159</v>
      </c>
      <c r="M256" s="74"/>
    </row>
    <row r="257" spans="1:13" ht="12.75" x14ac:dyDescent="0.2">
      <c r="A257" s="43" t="s">
        <v>236</v>
      </c>
      <c r="B257" s="43" t="s">
        <v>383</v>
      </c>
      <c r="C257" s="44" t="s">
        <v>41</v>
      </c>
      <c r="D257" s="45" t="s">
        <v>42</v>
      </c>
      <c r="E257" s="46">
        <v>3321</v>
      </c>
      <c r="F257" s="72">
        <v>124.71654021298578</v>
      </c>
      <c r="G257" s="72">
        <v>117.82</v>
      </c>
      <c r="H257" s="73">
        <v>0</v>
      </c>
      <c r="I257" s="73">
        <f t="shared" si="9"/>
        <v>117.82</v>
      </c>
      <c r="J257" s="72">
        <f t="shared" si="10"/>
        <v>-6.8965402129857836</v>
      </c>
      <c r="K257" s="78">
        <v>949</v>
      </c>
      <c r="L257" s="73">
        <f t="shared" si="11"/>
        <v>-6544.8166621235086</v>
      </c>
      <c r="M257" s="74"/>
    </row>
    <row r="258" spans="1:13" ht="12.75" x14ac:dyDescent="0.2">
      <c r="A258" s="43" t="s">
        <v>236</v>
      </c>
      <c r="B258" s="43" t="s">
        <v>383</v>
      </c>
      <c r="C258" s="44" t="s">
        <v>43</v>
      </c>
      <c r="D258" s="45" t="s">
        <v>44</v>
      </c>
      <c r="E258" s="46">
        <v>3323</v>
      </c>
      <c r="F258" s="72">
        <v>78.966540212985777</v>
      </c>
      <c r="G258" s="72">
        <v>72.069999999999993</v>
      </c>
      <c r="H258" s="73">
        <v>0</v>
      </c>
      <c r="I258" s="73">
        <f t="shared" si="9"/>
        <v>72.069999999999993</v>
      </c>
      <c r="J258" s="72">
        <f t="shared" si="10"/>
        <v>-6.8965402129857836</v>
      </c>
      <c r="K258" s="78">
        <v>377</v>
      </c>
      <c r="L258" s="73">
        <f t="shared" si="11"/>
        <v>-2599.9956602956404</v>
      </c>
      <c r="M258" s="74"/>
    </row>
    <row r="259" spans="1:13" ht="12.75" x14ac:dyDescent="0.2">
      <c r="A259" s="43" t="s">
        <v>236</v>
      </c>
      <c r="B259" s="43" t="s">
        <v>383</v>
      </c>
      <c r="C259" s="44" t="s">
        <v>45</v>
      </c>
      <c r="D259" s="45" t="s">
        <v>46</v>
      </c>
      <c r="E259" s="46">
        <v>3325</v>
      </c>
      <c r="F259" s="72">
        <v>100.85654021298578</v>
      </c>
      <c r="G259" s="72">
        <v>93.96</v>
      </c>
      <c r="H259" s="73">
        <v>0</v>
      </c>
      <c r="I259" s="73">
        <f t="shared" si="9"/>
        <v>93.96</v>
      </c>
      <c r="J259" s="72">
        <f t="shared" si="10"/>
        <v>-6.8965402129857836</v>
      </c>
      <c r="K259" s="78">
        <v>30605</v>
      </c>
      <c r="L259" s="73">
        <f t="shared" si="11"/>
        <v>-211068.61321842991</v>
      </c>
      <c r="M259" s="74"/>
    </row>
    <row r="260" spans="1:13" ht="12.75" x14ac:dyDescent="0.2">
      <c r="A260" s="43" t="s">
        <v>236</v>
      </c>
      <c r="B260" s="43" t="s">
        <v>383</v>
      </c>
      <c r="C260" s="44" t="s">
        <v>47</v>
      </c>
      <c r="D260" s="45" t="s">
        <v>48</v>
      </c>
      <c r="E260" s="46">
        <v>3327</v>
      </c>
      <c r="F260" s="72">
        <v>112.19654021298578</v>
      </c>
      <c r="G260" s="72">
        <v>105.3</v>
      </c>
      <c r="H260" s="73">
        <v>0</v>
      </c>
      <c r="I260" s="73">
        <f t="shared" si="9"/>
        <v>105.3</v>
      </c>
      <c r="J260" s="72">
        <f t="shared" si="10"/>
        <v>-6.8965402129857836</v>
      </c>
      <c r="K260" s="78">
        <v>3873</v>
      </c>
      <c r="L260" s="73">
        <f t="shared" si="11"/>
        <v>-26710.300244893941</v>
      </c>
      <c r="M260" s="74"/>
    </row>
    <row r="261" spans="1:13" ht="12.75" x14ac:dyDescent="0.2">
      <c r="A261" s="43" t="s">
        <v>236</v>
      </c>
      <c r="B261" s="43" t="s">
        <v>383</v>
      </c>
      <c r="C261" s="44" t="s">
        <v>49</v>
      </c>
      <c r="D261" s="45" t="s">
        <v>50</v>
      </c>
      <c r="E261" s="46">
        <v>3329</v>
      </c>
      <c r="F261" s="72">
        <v>120.13654021298578</v>
      </c>
      <c r="G261" s="72">
        <v>113.24</v>
      </c>
      <c r="H261" s="73">
        <v>0</v>
      </c>
      <c r="I261" s="73">
        <f t="shared" si="9"/>
        <v>113.24</v>
      </c>
      <c r="J261" s="72">
        <f t="shared" si="10"/>
        <v>-6.8965402129857836</v>
      </c>
      <c r="K261" s="78">
        <v>0</v>
      </c>
      <c r="L261" s="73">
        <f t="shared" si="11"/>
        <v>0</v>
      </c>
      <c r="M261" s="74"/>
    </row>
    <row r="262" spans="1:13" ht="12.75" x14ac:dyDescent="0.2">
      <c r="A262" s="43" t="s">
        <v>236</v>
      </c>
      <c r="B262" s="43" t="s">
        <v>383</v>
      </c>
      <c r="C262" s="44" t="s">
        <v>51</v>
      </c>
      <c r="D262" s="45" t="s">
        <v>52</v>
      </c>
      <c r="E262" s="46">
        <v>3331</v>
      </c>
      <c r="F262" s="72">
        <v>133.90654021298576</v>
      </c>
      <c r="G262" s="72">
        <v>127.01</v>
      </c>
      <c r="H262" s="73">
        <v>0</v>
      </c>
      <c r="I262" s="73">
        <f t="shared" si="9"/>
        <v>127.01</v>
      </c>
      <c r="J262" s="72">
        <f t="shared" si="10"/>
        <v>-6.8965402129857551</v>
      </c>
      <c r="K262" s="78">
        <v>0</v>
      </c>
      <c r="L262" s="73">
        <f t="shared" si="11"/>
        <v>0</v>
      </c>
      <c r="M262" s="74"/>
    </row>
    <row r="263" spans="1:13" ht="12.75" x14ac:dyDescent="0.2">
      <c r="A263" s="43" t="s">
        <v>238</v>
      </c>
      <c r="B263" s="43" t="s">
        <v>239</v>
      </c>
      <c r="C263" s="44" t="s">
        <v>21</v>
      </c>
      <c r="D263" s="45" t="s">
        <v>22</v>
      </c>
      <c r="E263" s="46">
        <v>3301</v>
      </c>
      <c r="F263" s="72">
        <v>139.29</v>
      </c>
      <c r="G263" s="72">
        <v>135.51</v>
      </c>
      <c r="H263" s="73">
        <v>0</v>
      </c>
      <c r="I263" s="73">
        <f t="shared" ref="I263:I326" si="12">+G263+H263</f>
        <v>135.51</v>
      </c>
      <c r="J263" s="72">
        <f t="shared" ref="J263:J326" si="13">+I263-F263</f>
        <v>-3.7800000000000011</v>
      </c>
      <c r="K263" s="78">
        <v>0</v>
      </c>
      <c r="L263" s="73">
        <f t="shared" ref="L263:L326" si="14">+J263*K263</f>
        <v>0</v>
      </c>
      <c r="M263" s="74">
        <v>-38839.500000000015</v>
      </c>
    </row>
    <row r="264" spans="1:13" ht="12.75" x14ac:dyDescent="0.2">
      <c r="A264" s="43" t="s">
        <v>238</v>
      </c>
      <c r="B264" s="43" t="s">
        <v>239</v>
      </c>
      <c r="C264" s="44" t="s">
        <v>23</v>
      </c>
      <c r="D264" s="45" t="s">
        <v>24</v>
      </c>
      <c r="E264" s="46">
        <v>3303</v>
      </c>
      <c r="F264" s="72">
        <v>151.87</v>
      </c>
      <c r="G264" s="72">
        <v>148.09</v>
      </c>
      <c r="H264" s="73">
        <v>0</v>
      </c>
      <c r="I264" s="73">
        <f t="shared" si="12"/>
        <v>148.09</v>
      </c>
      <c r="J264" s="72">
        <f t="shared" si="13"/>
        <v>-3.7800000000000011</v>
      </c>
      <c r="K264" s="78">
        <v>0</v>
      </c>
      <c r="L264" s="73">
        <f t="shared" si="14"/>
        <v>0</v>
      </c>
      <c r="M264" s="74"/>
    </row>
    <row r="265" spans="1:13" ht="12.75" x14ac:dyDescent="0.2">
      <c r="A265" s="43" t="s">
        <v>238</v>
      </c>
      <c r="B265" s="43" t="s">
        <v>239</v>
      </c>
      <c r="C265" s="44" t="s">
        <v>25</v>
      </c>
      <c r="D265" s="45" t="s">
        <v>26</v>
      </c>
      <c r="E265" s="46">
        <v>3305</v>
      </c>
      <c r="F265" s="72">
        <v>136.03</v>
      </c>
      <c r="G265" s="72">
        <v>132.25</v>
      </c>
      <c r="H265" s="73">
        <v>0</v>
      </c>
      <c r="I265" s="73">
        <f t="shared" si="12"/>
        <v>132.25</v>
      </c>
      <c r="J265" s="72">
        <f t="shared" si="13"/>
        <v>-3.7800000000000011</v>
      </c>
      <c r="K265" s="78">
        <v>362</v>
      </c>
      <c r="L265" s="73">
        <f t="shared" si="14"/>
        <v>-1368.3600000000004</v>
      </c>
      <c r="M265" s="74"/>
    </row>
    <row r="266" spans="1:13" ht="12.75" x14ac:dyDescent="0.2">
      <c r="A266" s="43" t="s">
        <v>238</v>
      </c>
      <c r="B266" s="43" t="s">
        <v>239</v>
      </c>
      <c r="C266" s="44" t="s">
        <v>27</v>
      </c>
      <c r="D266" s="45" t="s">
        <v>28</v>
      </c>
      <c r="E266" s="46">
        <v>3307</v>
      </c>
      <c r="F266" s="72">
        <v>148.6</v>
      </c>
      <c r="G266" s="72">
        <v>144.82</v>
      </c>
      <c r="H266" s="73">
        <v>0</v>
      </c>
      <c r="I266" s="73">
        <f t="shared" si="12"/>
        <v>144.82</v>
      </c>
      <c r="J266" s="72">
        <f t="shared" si="13"/>
        <v>-3.7800000000000011</v>
      </c>
      <c r="K266" s="78">
        <v>0</v>
      </c>
      <c r="L266" s="73">
        <f t="shared" si="14"/>
        <v>0</v>
      </c>
      <c r="M266" s="74"/>
    </row>
    <row r="267" spans="1:13" ht="12.75" x14ac:dyDescent="0.2">
      <c r="A267" s="43" t="s">
        <v>238</v>
      </c>
      <c r="B267" s="43" t="s">
        <v>239</v>
      </c>
      <c r="C267" s="44" t="s">
        <v>29</v>
      </c>
      <c r="D267" s="45" t="s">
        <v>30</v>
      </c>
      <c r="E267" s="46">
        <v>3309</v>
      </c>
      <c r="F267" s="72">
        <v>90.26</v>
      </c>
      <c r="G267" s="72">
        <v>86.48</v>
      </c>
      <c r="H267" s="73">
        <v>0</v>
      </c>
      <c r="I267" s="73">
        <f t="shared" si="12"/>
        <v>86.48</v>
      </c>
      <c r="J267" s="72">
        <f t="shared" si="13"/>
        <v>-3.7800000000000011</v>
      </c>
      <c r="K267" s="78">
        <v>1219</v>
      </c>
      <c r="L267" s="73">
        <f t="shared" si="14"/>
        <v>-4607.8200000000015</v>
      </c>
      <c r="M267" s="74"/>
    </row>
    <row r="268" spans="1:13" ht="12.75" x14ac:dyDescent="0.2">
      <c r="A268" s="43" t="s">
        <v>238</v>
      </c>
      <c r="B268" s="43" t="s">
        <v>239</v>
      </c>
      <c r="C268" s="44" t="s">
        <v>31</v>
      </c>
      <c r="D268" s="45" t="s">
        <v>32</v>
      </c>
      <c r="E268" s="46">
        <v>3311</v>
      </c>
      <c r="F268" s="72">
        <v>117.54</v>
      </c>
      <c r="G268" s="72">
        <v>113.76</v>
      </c>
      <c r="H268" s="73">
        <v>0</v>
      </c>
      <c r="I268" s="73">
        <f t="shared" si="12"/>
        <v>113.76</v>
      </c>
      <c r="J268" s="72">
        <f t="shared" si="13"/>
        <v>-3.7800000000000011</v>
      </c>
      <c r="K268" s="78">
        <v>0</v>
      </c>
      <c r="L268" s="73">
        <f t="shared" si="14"/>
        <v>0</v>
      </c>
      <c r="M268" s="74"/>
    </row>
    <row r="269" spans="1:13" ht="12.75" x14ac:dyDescent="0.2">
      <c r="A269" s="43" t="s">
        <v>238</v>
      </c>
      <c r="B269" s="43" t="s">
        <v>239</v>
      </c>
      <c r="C269" s="44" t="s">
        <v>33</v>
      </c>
      <c r="D269" s="45" t="s">
        <v>34</v>
      </c>
      <c r="E269" s="46">
        <v>3313</v>
      </c>
      <c r="F269" s="72">
        <v>125.39</v>
      </c>
      <c r="G269" s="72">
        <v>121.61</v>
      </c>
      <c r="H269" s="73">
        <v>0</v>
      </c>
      <c r="I269" s="73">
        <f t="shared" si="12"/>
        <v>121.61</v>
      </c>
      <c r="J269" s="72">
        <f t="shared" si="13"/>
        <v>-3.7800000000000011</v>
      </c>
      <c r="K269" s="78">
        <v>0</v>
      </c>
      <c r="L269" s="73">
        <f t="shared" si="14"/>
        <v>0</v>
      </c>
      <c r="M269" s="74"/>
    </row>
    <row r="270" spans="1:13" ht="12.75" x14ac:dyDescent="0.2">
      <c r="A270" s="43" t="s">
        <v>238</v>
      </c>
      <c r="B270" s="43" t="s">
        <v>239</v>
      </c>
      <c r="C270" s="44" t="s">
        <v>35</v>
      </c>
      <c r="D270" s="45" t="s">
        <v>36</v>
      </c>
      <c r="E270" s="46">
        <v>3315</v>
      </c>
      <c r="F270" s="72">
        <v>143.41</v>
      </c>
      <c r="G270" s="72">
        <v>139.63</v>
      </c>
      <c r="H270" s="73">
        <v>0</v>
      </c>
      <c r="I270" s="73">
        <f t="shared" si="12"/>
        <v>139.63</v>
      </c>
      <c r="J270" s="72">
        <f t="shared" si="13"/>
        <v>-3.7800000000000011</v>
      </c>
      <c r="K270" s="78">
        <v>0</v>
      </c>
      <c r="L270" s="73">
        <f t="shared" si="14"/>
        <v>0</v>
      </c>
      <c r="M270" s="74"/>
    </row>
    <row r="271" spans="1:13" ht="12.75" x14ac:dyDescent="0.2">
      <c r="A271" s="43" t="s">
        <v>238</v>
      </c>
      <c r="B271" s="43" t="s">
        <v>239</v>
      </c>
      <c r="C271" s="44" t="s">
        <v>37</v>
      </c>
      <c r="D271" s="45" t="s">
        <v>38</v>
      </c>
      <c r="E271" s="46">
        <v>3317</v>
      </c>
      <c r="F271" s="72">
        <v>89.72</v>
      </c>
      <c r="G271" s="72">
        <v>85.94</v>
      </c>
      <c r="H271" s="73">
        <v>0</v>
      </c>
      <c r="I271" s="73">
        <f t="shared" si="12"/>
        <v>85.94</v>
      </c>
      <c r="J271" s="72">
        <f t="shared" si="13"/>
        <v>-3.7800000000000011</v>
      </c>
      <c r="K271" s="78">
        <v>27</v>
      </c>
      <c r="L271" s="73">
        <f t="shared" si="14"/>
        <v>-102.06000000000003</v>
      </c>
      <c r="M271" s="74"/>
    </row>
    <row r="272" spans="1:13" ht="12.75" x14ac:dyDescent="0.2">
      <c r="A272" s="43" t="s">
        <v>238</v>
      </c>
      <c r="B272" s="43" t="s">
        <v>239</v>
      </c>
      <c r="C272" s="44" t="s">
        <v>39</v>
      </c>
      <c r="D272" s="45" t="s">
        <v>40</v>
      </c>
      <c r="E272" s="46">
        <v>3319</v>
      </c>
      <c r="F272" s="72">
        <v>109.08</v>
      </c>
      <c r="G272" s="72">
        <v>105.3</v>
      </c>
      <c r="H272" s="73">
        <v>0</v>
      </c>
      <c r="I272" s="73">
        <f t="shared" si="12"/>
        <v>105.3</v>
      </c>
      <c r="J272" s="72">
        <f t="shared" si="13"/>
        <v>-3.7800000000000011</v>
      </c>
      <c r="K272" s="78">
        <v>0</v>
      </c>
      <c r="L272" s="73">
        <f t="shared" si="14"/>
        <v>0</v>
      </c>
      <c r="M272" s="74"/>
    </row>
    <row r="273" spans="1:13" ht="12.75" x14ac:dyDescent="0.2">
      <c r="A273" s="43" t="s">
        <v>238</v>
      </c>
      <c r="B273" s="43" t="s">
        <v>239</v>
      </c>
      <c r="C273" s="44" t="s">
        <v>41</v>
      </c>
      <c r="D273" s="45" t="s">
        <v>42</v>
      </c>
      <c r="E273" s="46">
        <v>3321</v>
      </c>
      <c r="F273" s="72">
        <v>121.6</v>
      </c>
      <c r="G273" s="72">
        <v>117.82</v>
      </c>
      <c r="H273" s="73">
        <v>0</v>
      </c>
      <c r="I273" s="73">
        <f t="shared" si="12"/>
        <v>117.82</v>
      </c>
      <c r="J273" s="72">
        <f t="shared" si="13"/>
        <v>-3.7800000000000011</v>
      </c>
      <c r="K273" s="78">
        <v>0</v>
      </c>
      <c r="L273" s="73">
        <f t="shared" si="14"/>
        <v>0</v>
      </c>
      <c r="M273" s="74"/>
    </row>
    <row r="274" spans="1:13" ht="12.75" x14ac:dyDescent="0.2">
      <c r="A274" s="43" t="s">
        <v>238</v>
      </c>
      <c r="B274" s="43" t="s">
        <v>239</v>
      </c>
      <c r="C274" s="44" t="s">
        <v>43</v>
      </c>
      <c r="D274" s="45" t="s">
        <v>44</v>
      </c>
      <c r="E274" s="46">
        <v>3323</v>
      </c>
      <c r="F274" s="72">
        <v>75.849999999999994</v>
      </c>
      <c r="G274" s="72">
        <v>72.069999999999993</v>
      </c>
      <c r="H274" s="73">
        <v>0</v>
      </c>
      <c r="I274" s="73">
        <f t="shared" si="12"/>
        <v>72.069999999999993</v>
      </c>
      <c r="J274" s="72">
        <f t="shared" si="13"/>
        <v>-3.7800000000000011</v>
      </c>
      <c r="K274" s="78">
        <v>8667</v>
      </c>
      <c r="L274" s="73">
        <f t="shared" si="14"/>
        <v>-32761.260000000009</v>
      </c>
      <c r="M274" s="74"/>
    </row>
    <row r="275" spans="1:13" ht="12.75" x14ac:dyDescent="0.2">
      <c r="A275" s="43" t="s">
        <v>238</v>
      </c>
      <c r="B275" s="43" t="s">
        <v>239</v>
      </c>
      <c r="C275" s="44" t="s">
        <v>45</v>
      </c>
      <c r="D275" s="45" t="s">
        <v>46</v>
      </c>
      <c r="E275" s="46">
        <v>3325</v>
      </c>
      <c r="F275" s="72">
        <v>97.74</v>
      </c>
      <c r="G275" s="72">
        <v>93.96</v>
      </c>
      <c r="H275" s="73">
        <v>0</v>
      </c>
      <c r="I275" s="73">
        <f t="shared" si="12"/>
        <v>93.96</v>
      </c>
      <c r="J275" s="72">
        <f t="shared" si="13"/>
        <v>-3.7800000000000011</v>
      </c>
      <c r="K275" s="78">
        <v>0</v>
      </c>
      <c r="L275" s="73">
        <f t="shared" si="14"/>
        <v>0</v>
      </c>
      <c r="M275" s="74"/>
    </row>
    <row r="276" spans="1:13" ht="12.75" x14ac:dyDescent="0.2">
      <c r="A276" s="43" t="s">
        <v>238</v>
      </c>
      <c r="B276" s="43" t="s">
        <v>239</v>
      </c>
      <c r="C276" s="44" t="s">
        <v>47</v>
      </c>
      <c r="D276" s="45" t="s">
        <v>48</v>
      </c>
      <c r="E276" s="46">
        <v>3327</v>
      </c>
      <c r="F276" s="72">
        <v>109.08</v>
      </c>
      <c r="G276" s="72">
        <v>105.3</v>
      </c>
      <c r="H276" s="73">
        <v>0</v>
      </c>
      <c r="I276" s="73">
        <f t="shared" si="12"/>
        <v>105.3</v>
      </c>
      <c r="J276" s="72">
        <f t="shared" si="13"/>
        <v>-3.7800000000000011</v>
      </c>
      <c r="K276" s="78">
        <v>0</v>
      </c>
      <c r="L276" s="73">
        <f t="shared" si="14"/>
        <v>0</v>
      </c>
      <c r="M276" s="74"/>
    </row>
    <row r="277" spans="1:13" ht="12.75" x14ac:dyDescent="0.2">
      <c r="A277" s="43" t="s">
        <v>238</v>
      </c>
      <c r="B277" s="43" t="s">
        <v>239</v>
      </c>
      <c r="C277" s="44" t="s">
        <v>49</v>
      </c>
      <c r="D277" s="45" t="s">
        <v>50</v>
      </c>
      <c r="E277" s="46">
        <v>3329</v>
      </c>
      <c r="F277" s="72">
        <v>117.02</v>
      </c>
      <c r="G277" s="72">
        <v>113.24</v>
      </c>
      <c r="H277" s="73">
        <v>0</v>
      </c>
      <c r="I277" s="73">
        <f t="shared" si="12"/>
        <v>113.24</v>
      </c>
      <c r="J277" s="72">
        <f t="shared" si="13"/>
        <v>-3.7800000000000011</v>
      </c>
      <c r="K277" s="78">
        <v>0</v>
      </c>
      <c r="L277" s="73">
        <f t="shared" si="14"/>
        <v>0</v>
      </c>
      <c r="M277" s="74"/>
    </row>
    <row r="278" spans="1:13" ht="12.75" x14ac:dyDescent="0.2">
      <c r="A278" s="43" t="s">
        <v>238</v>
      </c>
      <c r="B278" s="43" t="s">
        <v>239</v>
      </c>
      <c r="C278" s="44" t="s">
        <v>51</v>
      </c>
      <c r="D278" s="45" t="s">
        <v>52</v>
      </c>
      <c r="E278" s="46">
        <v>3331</v>
      </c>
      <c r="F278" s="72">
        <v>130.79</v>
      </c>
      <c r="G278" s="72">
        <v>127.01</v>
      </c>
      <c r="H278" s="73">
        <v>0</v>
      </c>
      <c r="I278" s="73">
        <f t="shared" si="12"/>
        <v>127.01</v>
      </c>
      <c r="J278" s="72">
        <f t="shared" si="13"/>
        <v>-3.7799999999999869</v>
      </c>
      <c r="K278" s="78">
        <v>0</v>
      </c>
      <c r="L278" s="73">
        <f t="shared" si="14"/>
        <v>0</v>
      </c>
      <c r="M278" s="74"/>
    </row>
    <row r="279" spans="1:13" ht="12.75" x14ac:dyDescent="0.2">
      <c r="A279" s="43" t="s">
        <v>68</v>
      </c>
      <c r="B279" s="43" t="s">
        <v>384</v>
      </c>
      <c r="C279" s="44" t="s">
        <v>21</v>
      </c>
      <c r="D279" s="45" t="s">
        <v>22</v>
      </c>
      <c r="E279" s="46">
        <v>3301</v>
      </c>
      <c r="F279" s="72">
        <v>145.56859868249413</v>
      </c>
      <c r="G279" s="72">
        <v>138.62596207387236</v>
      </c>
      <c r="H279" s="73">
        <v>1.8459320151856191</v>
      </c>
      <c r="I279" s="73">
        <f t="shared" si="12"/>
        <v>140.47189408905797</v>
      </c>
      <c r="J279" s="72">
        <f t="shared" si="13"/>
        <v>-5.0967045934361579</v>
      </c>
      <c r="K279" s="78">
        <v>0</v>
      </c>
      <c r="L279" s="73">
        <f t="shared" si="14"/>
        <v>0</v>
      </c>
      <c r="M279" s="74">
        <v>-249417.43268898455</v>
      </c>
    </row>
    <row r="280" spans="1:13" ht="12.75" x14ac:dyDescent="0.2">
      <c r="A280" s="43" t="s">
        <v>68</v>
      </c>
      <c r="B280" s="43" t="s">
        <v>384</v>
      </c>
      <c r="C280" s="44" t="s">
        <v>23</v>
      </c>
      <c r="D280" s="45" t="s">
        <v>24</v>
      </c>
      <c r="E280" s="46">
        <v>3303</v>
      </c>
      <c r="F280" s="72">
        <v>158.14859868249414</v>
      </c>
      <c r="G280" s="72">
        <v>151.20596207387237</v>
      </c>
      <c r="H280" s="73">
        <v>1.8459320151856191</v>
      </c>
      <c r="I280" s="73">
        <f t="shared" si="12"/>
        <v>153.05189408905798</v>
      </c>
      <c r="J280" s="72">
        <f t="shared" si="13"/>
        <v>-5.0967045934361579</v>
      </c>
      <c r="K280" s="78">
        <v>0</v>
      </c>
      <c r="L280" s="73">
        <f t="shared" si="14"/>
        <v>0</v>
      </c>
      <c r="M280" s="74"/>
    </row>
    <row r="281" spans="1:13" ht="12.75" x14ac:dyDescent="0.2">
      <c r="A281" s="43" t="s">
        <v>68</v>
      </c>
      <c r="B281" s="43" t="s">
        <v>384</v>
      </c>
      <c r="C281" s="44" t="s">
        <v>25</v>
      </c>
      <c r="D281" s="45" t="s">
        <v>26</v>
      </c>
      <c r="E281" s="46">
        <v>3305</v>
      </c>
      <c r="F281" s="72">
        <v>142.30859868249414</v>
      </c>
      <c r="G281" s="72">
        <v>135.36596207387237</v>
      </c>
      <c r="H281" s="73">
        <v>1.8459320151856191</v>
      </c>
      <c r="I281" s="73">
        <f t="shared" si="12"/>
        <v>137.21189408905798</v>
      </c>
      <c r="J281" s="72">
        <f t="shared" si="13"/>
        <v>-5.0967045934361579</v>
      </c>
      <c r="K281" s="78">
        <v>0</v>
      </c>
      <c r="L281" s="73">
        <f t="shared" si="14"/>
        <v>0</v>
      </c>
      <c r="M281" s="74"/>
    </row>
    <row r="282" spans="1:13" ht="12.75" x14ac:dyDescent="0.2">
      <c r="A282" s="43" t="s">
        <v>68</v>
      </c>
      <c r="B282" s="43" t="s">
        <v>384</v>
      </c>
      <c r="C282" s="44" t="s">
        <v>27</v>
      </c>
      <c r="D282" s="45" t="s">
        <v>28</v>
      </c>
      <c r="E282" s="46">
        <v>3307</v>
      </c>
      <c r="F282" s="72">
        <v>154.87859868249413</v>
      </c>
      <c r="G282" s="72">
        <v>147.93596207387236</v>
      </c>
      <c r="H282" s="73">
        <v>1.8459320151856191</v>
      </c>
      <c r="I282" s="73">
        <f t="shared" si="12"/>
        <v>149.78189408905797</v>
      </c>
      <c r="J282" s="72">
        <f t="shared" si="13"/>
        <v>-5.0967045934361579</v>
      </c>
      <c r="K282" s="78">
        <v>0</v>
      </c>
      <c r="L282" s="73">
        <f t="shared" si="14"/>
        <v>0</v>
      </c>
      <c r="M282" s="74"/>
    </row>
    <row r="283" spans="1:13" ht="12.75" x14ac:dyDescent="0.2">
      <c r="A283" s="43" t="s">
        <v>68</v>
      </c>
      <c r="B283" s="43" t="s">
        <v>384</v>
      </c>
      <c r="C283" s="44" t="s">
        <v>29</v>
      </c>
      <c r="D283" s="45" t="s">
        <v>30</v>
      </c>
      <c r="E283" s="46">
        <v>3309</v>
      </c>
      <c r="F283" s="72">
        <v>96.53859868249414</v>
      </c>
      <c r="G283" s="72">
        <v>89.595962073872371</v>
      </c>
      <c r="H283" s="73">
        <v>1.8459320151856191</v>
      </c>
      <c r="I283" s="73">
        <f t="shared" si="12"/>
        <v>91.441894089057996</v>
      </c>
      <c r="J283" s="72">
        <f t="shared" si="13"/>
        <v>-5.0967045934361437</v>
      </c>
      <c r="K283" s="78">
        <v>2074</v>
      </c>
      <c r="L283" s="73">
        <f t="shared" si="14"/>
        <v>-10570.565326786562</v>
      </c>
      <c r="M283" s="74"/>
    </row>
    <row r="284" spans="1:13" ht="12.75" x14ac:dyDescent="0.2">
      <c r="A284" s="43" t="s">
        <v>68</v>
      </c>
      <c r="B284" s="43" t="s">
        <v>384</v>
      </c>
      <c r="C284" s="44" t="s">
        <v>31</v>
      </c>
      <c r="D284" s="45" t="s">
        <v>32</v>
      </c>
      <c r="E284" s="46">
        <v>3311</v>
      </c>
      <c r="F284" s="72">
        <v>123.81859868249414</v>
      </c>
      <c r="G284" s="72">
        <v>116.87596207387237</v>
      </c>
      <c r="H284" s="73">
        <v>1.8459320151856191</v>
      </c>
      <c r="I284" s="73">
        <f t="shared" si="12"/>
        <v>118.721894089058</v>
      </c>
      <c r="J284" s="72">
        <f t="shared" si="13"/>
        <v>-5.0967045934361437</v>
      </c>
      <c r="K284" s="78">
        <v>1460</v>
      </c>
      <c r="L284" s="73">
        <f t="shared" si="14"/>
        <v>-7441.1887064167695</v>
      </c>
      <c r="M284" s="74"/>
    </row>
    <row r="285" spans="1:13" ht="12.75" x14ac:dyDescent="0.2">
      <c r="A285" s="43" t="s">
        <v>68</v>
      </c>
      <c r="B285" s="43" t="s">
        <v>384</v>
      </c>
      <c r="C285" s="44" t="s">
        <v>33</v>
      </c>
      <c r="D285" s="45" t="s">
        <v>34</v>
      </c>
      <c r="E285" s="46">
        <v>3313</v>
      </c>
      <c r="F285" s="72">
        <v>131.66859868249412</v>
      </c>
      <c r="G285" s="72">
        <v>124.72596207387237</v>
      </c>
      <c r="H285" s="73">
        <v>1.8459320151856191</v>
      </c>
      <c r="I285" s="73">
        <f t="shared" si="12"/>
        <v>126.57189408905799</v>
      </c>
      <c r="J285" s="72">
        <f t="shared" si="13"/>
        <v>-5.0967045934361295</v>
      </c>
      <c r="K285" s="78">
        <v>0</v>
      </c>
      <c r="L285" s="73">
        <f t="shared" si="14"/>
        <v>0</v>
      </c>
      <c r="M285" s="74"/>
    </row>
    <row r="286" spans="1:13" ht="12.75" x14ac:dyDescent="0.2">
      <c r="A286" s="43" t="s">
        <v>68</v>
      </c>
      <c r="B286" s="43" t="s">
        <v>384</v>
      </c>
      <c r="C286" s="44" t="s">
        <v>35</v>
      </c>
      <c r="D286" s="45" t="s">
        <v>36</v>
      </c>
      <c r="E286" s="46">
        <v>3315</v>
      </c>
      <c r="F286" s="72">
        <v>149.68859868249413</v>
      </c>
      <c r="G286" s="72">
        <v>142.74596207387236</v>
      </c>
      <c r="H286" s="73">
        <v>1.8459320151856191</v>
      </c>
      <c r="I286" s="73">
        <f t="shared" si="12"/>
        <v>144.59189408905797</v>
      </c>
      <c r="J286" s="72">
        <f t="shared" si="13"/>
        <v>-5.0967045934361579</v>
      </c>
      <c r="K286" s="78">
        <v>0</v>
      </c>
      <c r="L286" s="73">
        <f t="shared" si="14"/>
        <v>0</v>
      </c>
      <c r="M286" s="74"/>
    </row>
    <row r="287" spans="1:13" ht="12.75" x14ac:dyDescent="0.2">
      <c r="A287" s="43" t="s">
        <v>68</v>
      </c>
      <c r="B287" s="43" t="s">
        <v>384</v>
      </c>
      <c r="C287" s="44" t="s">
        <v>37</v>
      </c>
      <c r="D287" s="45" t="s">
        <v>38</v>
      </c>
      <c r="E287" s="46">
        <v>3317</v>
      </c>
      <c r="F287" s="72">
        <v>95.998598682494134</v>
      </c>
      <c r="G287" s="72">
        <v>89.055962073872365</v>
      </c>
      <c r="H287" s="73">
        <v>1.8459320151856191</v>
      </c>
      <c r="I287" s="73">
        <f t="shared" si="12"/>
        <v>90.90189408905799</v>
      </c>
      <c r="J287" s="72">
        <f t="shared" si="13"/>
        <v>-5.0967045934361437</v>
      </c>
      <c r="K287" s="78">
        <v>0</v>
      </c>
      <c r="L287" s="73">
        <f t="shared" si="14"/>
        <v>0</v>
      </c>
      <c r="M287" s="74"/>
    </row>
    <row r="288" spans="1:13" ht="12.75" x14ac:dyDescent="0.2">
      <c r="A288" s="43" t="s">
        <v>68</v>
      </c>
      <c r="B288" s="43" t="s">
        <v>384</v>
      </c>
      <c r="C288" s="44" t="s">
        <v>39</v>
      </c>
      <c r="D288" s="45" t="s">
        <v>40</v>
      </c>
      <c r="E288" s="46">
        <v>3319</v>
      </c>
      <c r="F288" s="72">
        <v>115.35859868249413</v>
      </c>
      <c r="G288" s="72">
        <v>108.41596207387236</v>
      </c>
      <c r="H288" s="73">
        <v>1.8459320151856191</v>
      </c>
      <c r="I288" s="73">
        <f t="shared" si="12"/>
        <v>110.26189408905799</v>
      </c>
      <c r="J288" s="72">
        <f t="shared" si="13"/>
        <v>-5.0967045934361437</v>
      </c>
      <c r="K288" s="78">
        <v>2393</v>
      </c>
      <c r="L288" s="73">
        <f t="shared" si="14"/>
        <v>-12196.414092092691</v>
      </c>
      <c r="M288" s="74"/>
    </row>
    <row r="289" spans="1:13" ht="12.75" x14ac:dyDescent="0.2">
      <c r="A289" s="43" t="s">
        <v>68</v>
      </c>
      <c r="B289" s="43" t="s">
        <v>384</v>
      </c>
      <c r="C289" s="44" t="s">
        <v>41</v>
      </c>
      <c r="D289" s="45" t="s">
        <v>42</v>
      </c>
      <c r="E289" s="46">
        <v>3321</v>
      </c>
      <c r="F289" s="72">
        <v>127.87859868249413</v>
      </c>
      <c r="G289" s="72">
        <v>120.93596207387236</v>
      </c>
      <c r="H289" s="73">
        <v>1.8459320151856191</v>
      </c>
      <c r="I289" s="73">
        <f t="shared" si="12"/>
        <v>122.78189408905799</v>
      </c>
      <c r="J289" s="72">
        <f t="shared" si="13"/>
        <v>-5.0967045934361437</v>
      </c>
      <c r="K289" s="78">
        <v>473</v>
      </c>
      <c r="L289" s="73">
        <f t="shared" si="14"/>
        <v>-2410.7412726952962</v>
      </c>
      <c r="M289" s="74"/>
    </row>
    <row r="290" spans="1:13" ht="12.75" x14ac:dyDescent="0.2">
      <c r="A290" s="43" t="s">
        <v>68</v>
      </c>
      <c r="B290" s="43" t="s">
        <v>384</v>
      </c>
      <c r="C290" s="44" t="s">
        <v>43</v>
      </c>
      <c r="D290" s="45" t="s">
        <v>44</v>
      </c>
      <c r="E290" s="46">
        <v>3323</v>
      </c>
      <c r="F290" s="72">
        <v>82.128598682494129</v>
      </c>
      <c r="G290" s="72">
        <v>75.185962073872361</v>
      </c>
      <c r="H290" s="73">
        <v>1.8459320151856191</v>
      </c>
      <c r="I290" s="73">
        <f t="shared" si="12"/>
        <v>77.031894089057985</v>
      </c>
      <c r="J290" s="72">
        <f t="shared" si="13"/>
        <v>-5.0967045934361437</v>
      </c>
      <c r="K290" s="78">
        <v>0</v>
      </c>
      <c r="L290" s="73">
        <f t="shared" si="14"/>
        <v>0</v>
      </c>
      <c r="M290" s="74"/>
    </row>
    <row r="291" spans="1:13" ht="12.75" x14ac:dyDescent="0.2">
      <c r="A291" s="43" t="s">
        <v>68</v>
      </c>
      <c r="B291" s="43" t="s">
        <v>384</v>
      </c>
      <c r="C291" s="44" t="s">
        <v>45</v>
      </c>
      <c r="D291" s="45" t="s">
        <v>46</v>
      </c>
      <c r="E291" s="46">
        <v>3325</v>
      </c>
      <c r="F291" s="72">
        <v>104.01859868249413</v>
      </c>
      <c r="G291" s="72">
        <v>97.075962073872361</v>
      </c>
      <c r="H291" s="73">
        <v>1.8459320151856191</v>
      </c>
      <c r="I291" s="73">
        <f t="shared" si="12"/>
        <v>98.921894089057986</v>
      </c>
      <c r="J291" s="72">
        <f t="shared" si="13"/>
        <v>-5.0967045934361437</v>
      </c>
      <c r="K291" s="78">
        <v>31427</v>
      </c>
      <c r="L291" s="73">
        <f t="shared" si="14"/>
        <v>-160174.13525791769</v>
      </c>
      <c r="M291" s="74"/>
    </row>
    <row r="292" spans="1:13" ht="12.75" x14ac:dyDescent="0.2">
      <c r="A292" s="43" t="s">
        <v>68</v>
      </c>
      <c r="B292" s="43" t="s">
        <v>384</v>
      </c>
      <c r="C292" s="44" t="s">
        <v>47</v>
      </c>
      <c r="D292" s="45" t="s">
        <v>48</v>
      </c>
      <c r="E292" s="46">
        <v>3327</v>
      </c>
      <c r="F292" s="72">
        <v>115.35859868249413</v>
      </c>
      <c r="G292" s="72">
        <v>108.41596207387236</v>
      </c>
      <c r="H292" s="73">
        <v>1.8459320151856191</v>
      </c>
      <c r="I292" s="73">
        <f t="shared" si="12"/>
        <v>110.26189408905799</v>
      </c>
      <c r="J292" s="72">
        <f t="shared" si="13"/>
        <v>-5.0967045934361437</v>
      </c>
      <c r="K292" s="78">
        <v>10294</v>
      </c>
      <c r="L292" s="73">
        <f t="shared" si="14"/>
        <v>-52465.477084831662</v>
      </c>
      <c r="M292" s="74"/>
    </row>
    <row r="293" spans="1:13" ht="12.75" x14ac:dyDescent="0.2">
      <c r="A293" s="43" t="s">
        <v>68</v>
      </c>
      <c r="B293" s="43" t="s">
        <v>384</v>
      </c>
      <c r="C293" s="44" t="s">
        <v>49</v>
      </c>
      <c r="D293" s="45" t="s">
        <v>50</v>
      </c>
      <c r="E293" s="46">
        <v>3329</v>
      </c>
      <c r="F293" s="72">
        <v>123.29859868249413</v>
      </c>
      <c r="G293" s="72">
        <v>116.35596207387236</v>
      </c>
      <c r="H293" s="73">
        <v>1.8459320151856191</v>
      </c>
      <c r="I293" s="73">
        <f t="shared" si="12"/>
        <v>118.20189408905799</v>
      </c>
      <c r="J293" s="72">
        <f t="shared" si="13"/>
        <v>-5.0967045934361437</v>
      </c>
      <c r="K293" s="78">
        <v>688</v>
      </c>
      <c r="L293" s="73">
        <f t="shared" si="14"/>
        <v>-3506.5327602840671</v>
      </c>
      <c r="M293" s="74"/>
    </row>
    <row r="294" spans="1:13" ht="12.75" x14ac:dyDescent="0.2">
      <c r="A294" s="43" t="s">
        <v>68</v>
      </c>
      <c r="B294" s="43" t="s">
        <v>384</v>
      </c>
      <c r="C294" s="44" t="s">
        <v>51</v>
      </c>
      <c r="D294" s="45" t="s">
        <v>52</v>
      </c>
      <c r="E294" s="46">
        <v>3331</v>
      </c>
      <c r="F294" s="72">
        <v>137.06859868249413</v>
      </c>
      <c r="G294" s="72">
        <v>130.12596207387236</v>
      </c>
      <c r="H294" s="73">
        <v>1.8459320151856191</v>
      </c>
      <c r="I294" s="73">
        <f t="shared" si="12"/>
        <v>131.97189408905797</v>
      </c>
      <c r="J294" s="72">
        <f t="shared" si="13"/>
        <v>-5.0967045934361579</v>
      </c>
      <c r="K294" s="78">
        <v>128</v>
      </c>
      <c r="L294" s="73">
        <f t="shared" si="14"/>
        <v>-652.37818795982821</v>
      </c>
      <c r="M294" s="74"/>
    </row>
    <row r="295" spans="1:13" ht="12.75" x14ac:dyDescent="0.2">
      <c r="A295" s="43" t="s">
        <v>334</v>
      </c>
      <c r="B295" s="43" t="s">
        <v>335</v>
      </c>
      <c r="C295" s="44" t="s">
        <v>21</v>
      </c>
      <c r="D295" s="45" t="s">
        <v>22</v>
      </c>
      <c r="E295" s="46">
        <v>3301</v>
      </c>
      <c r="F295" s="72">
        <v>139.29</v>
      </c>
      <c r="G295" s="72">
        <v>135.61871294626758</v>
      </c>
      <c r="H295" s="73">
        <v>2.261153698121769</v>
      </c>
      <c r="I295" s="73">
        <f t="shared" si="12"/>
        <v>137.87986664438935</v>
      </c>
      <c r="J295" s="72">
        <f t="shared" si="13"/>
        <v>-1.4101333556106397</v>
      </c>
      <c r="K295" s="78">
        <v>8371</v>
      </c>
      <c r="L295" s="73">
        <f t="shared" si="14"/>
        <v>-11804.226319816666</v>
      </c>
      <c r="M295" s="74">
        <v>-84720.812005087966</v>
      </c>
    </row>
    <row r="296" spans="1:13" ht="12.75" x14ac:dyDescent="0.2">
      <c r="A296" s="43" t="s">
        <v>334</v>
      </c>
      <c r="B296" s="43" t="s">
        <v>335</v>
      </c>
      <c r="C296" s="44" t="s">
        <v>23</v>
      </c>
      <c r="D296" s="45" t="s">
        <v>24</v>
      </c>
      <c r="E296" s="46">
        <v>3303</v>
      </c>
      <c r="F296" s="72">
        <v>151.87</v>
      </c>
      <c r="G296" s="72">
        <v>148.19871294626759</v>
      </c>
      <c r="H296" s="73">
        <v>2.261153698121769</v>
      </c>
      <c r="I296" s="73">
        <f t="shared" si="12"/>
        <v>150.45986664438936</v>
      </c>
      <c r="J296" s="72">
        <f t="shared" si="13"/>
        <v>-1.4101333556106397</v>
      </c>
      <c r="K296" s="78">
        <v>0</v>
      </c>
      <c r="L296" s="73">
        <f t="shared" si="14"/>
        <v>0</v>
      </c>
      <c r="M296" s="74"/>
    </row>
    <row r="297" spans="1:13" ht="12.75" x14ac:dyDescent="0.2">
      <c r="A297" s="43" t="s">
        <v>334</v>
      </c>
      <c r="B297" s="43" t="s">
        <v>335</v>
      </c>
      <c r="C297" s="44" t="s">
        <v>25</v>
      </c>
      <c r="D297" s="45" t="s">
        <v>26</v>
      </c>
      <c r="E297" s="46">
        <v>3305</v>
      </c>
      <c r="F297" s="72">
        <v>136.03</v>
      </c>
      <c r="G297" s="72">
        <v>132.35871294626759</v>
      </c>
      <c r="H297" s="73">
        <v>2.261153698121769</v>
      </c>
      <c r="I297" s="73">
        <f t="shared" si="12"/>
        <v>134.61986664438936</v>
      </c>
      <c r="J297" s="72">
        <f t="shared" si="13"/>
        <v>-1.4101333556106397</v>
      </c>
      <c r="K297" s="78">
        <v>180</v>
      </c>
      <c r="L297" s="73">
        <f t="shared" si="14"/>
        <v>-253.82400400991514</v>
      </c>
      <c r="M297" s="74"/>
    </row>
    <row r="298" spans="1:13" ht="12.75" x14ac:dyDescent="0.2">
      <c r="A298" s="43" t="s">
        <v>334</v>
      </c>
      <c r="B298" s="43" t="s">
        <v>335</v>
      </c>
      <c r="C298" s="44" t="s">
        <v>27</v>
      </c>
      <c r="D298" s="45" t="s">
        <v>28</v>
      </c>
      <c r="E298" s="46">
        <v>3307</v>
      </c>
      <c r="F298" s="72">
        <v>148.6</v>
      </c>
      <c r="G298" s="72">
        <v>144.92871294626758</v>
      </c>
      <c r="H298" s="73">
        <v>2.261153698121769</v>
      </c>
      <c r="I298" s="73">
        <f t="shared" si="12"/>
        <v>147.18986664438935</v>
      </c>
      <c r="J298" s="72">
        <f t="shared" si="13"/>
        <v>-1.4101333556106397</v>
      </c>
      <c r="K298" s="78">
        <v>0</v>
      </c>
      <c r="L298" s="73">
        <f t="shared" si="14"/>
        <v>0</v>
      </c>
      <c r="M298" s="74"/>
    </row>
    <row r="299" spans="1:13" ht="12.75" x14ac:dyDescent="0.2">
      <c r="A299" s="43" t="s">
        <v>334</v>
      </c>
      <c r="B299" s="43" t="s">
        <v>335</v>
      </c>
      <c r="C299" s="44" t="s">
        <v>29</v>
      </c>
      <c r="D299" s="45" t="s">
        <v>30</v>
      </c>
      <c r="E299" s="46">
        <v>3309</v>
      </c>
      <c r="F299" s="72">
        <v>90.26</v>
      </c>
      <c r="G299" s="72">
        <v>86.588712946267577</v>
      </c>
      <c r="H299" s="73">
        <v>2.261153698121769</v>
      </c>
      <c r="I299" s="73">
        <f t="shared" si="12"/>
        <v>88.849866644389351</v>
      </c>
      <c r="J299" s="72">
        <f t="shared" si="13"/>
        <v>-1.4101333556106539</v>
      </c>
      <c r="K299" s="78">
        <v>3276</v>
      </c>
      <c r="L299" s="73">
        <f t="shared" si="14"/>
        <v>-4619.5968729805018</v>
      </c>
      <c r="M299" s="74"/>
    </row>
    <row r="300" spans="1:13" ht="12.75" x14ac:dyDescent="0.2">
      <c r="A300" s="43" t="s">
        <v>334</v>
      </c>
      <c r="B300" s="43" t="s">
        <v>335</v>
      </c>
      <c r="C300" s="44" t="s">
        <v>31</v>
      </c>
      <c r="D300" s="45" t="s">
        <v>32</v>
      </c>
      <c r="E300" s="46">
        <v>3311</v>
      </c>
      <c r="F300" s="72">
        <v>117.54</v>
      </c>
      <c r="G300" s="72">
        <v>113.86871294626758</v>
      </c>
      <c r="H300" s="73">
        <v>2.261153698121769</v>
      </c>
      <c r="I300" s="73">
        <f t="shared" si="12"/>
        <v>116.12986664438935</v>
      </c>
      <c r="J300" s="72">
        <f t="shared" si="13"/>
        <v>-1.4101333556106539</v>
      </c>
      <c r="K300" s="78">
        <v>5498</v>
      </c>
      <c r="L300" s="73">
        <f t="shared" si="14"/>
        <v>-7752.9131891473753</v>
      </c>
      <c r="M300" s="74"/>
    </row>
    <row r="301" spans="1:13" ht="12.75" x14ac:dyDescent="0.2">
      <c r="A301" s="43" t="s">
        <v>334</v>
      </c>
      <c r="B301" s="43" t="s">
        <v>335</v>
      </c>
      <c r="C301" s="44" t="s">
        <v>33</v>
      </c>
      <c r="D301" s="45" t="s">
        <v>34</v>
      </c>
      <c r="E301" s="46">
        <v>3313</v>
      </c>
      <c r="F301" s="72">
        <v>125.39</v>
      </c>
      <c r="G301" s="72">
        <v>121.71871294626757</v>
      </c>
      <c r="H301" s="73">
        <v>2.261153698121769</v>
      </c>
      <c r="I301" s="73">
        <f t="shared" si="12"/>
        <v>123.97986664438935</v>
      </c>
      <c r="J301" s="72">
        <f t="shared" si="13"/>
        <v>-1.4101333556106539</v>
      </c>
      <c r="K301" s="78">
        <v>0</v>
      </c>
      <c r="L301" s="73">
        <f t="shared" si="14"/>
        <v>0</v>
      </c>
      <c r="M301" s="74"/>
    </row>
    <row r="302" spans="1:13" ht="12.75" x14ac:dyDescent="0.2">
      <c r="A302" s="43" t="s">
        <v>334</v>
      </c>
      <c r="B302" s="43" t="s">
        <v>335</v>
      </c>
      <c r="C302" s="44" t="s">
        <v>35</v>
      </c>
      <c r="D302" s="45" t="s">
        <v>36</v>
      </c>
      <c r="E302" s="46">
        <v>3315</v>
      </c>
      <c r="F302" s="72">
        <v>143.41</v>
      </c>
      <c r="G302" s="72">
        <v>139.73871294626758</v>
      </c>
      <c r="H302" s="73">
        <v>2.261153698121769</v>
      </c>
      <c r="I302" s="73">
        <f t="shared" si="12"/>
        <v>141.99986664438936</v>
      </c>
      <c r="J302" s="72">
        <f t="shared" si="13"/>
        <v>-1.4101333556106397</v>
      </c>
      <c r="K302" s="78">
        <v>130</v>
      </c>
      <c r="L302" s="73">
        <f t="shared" si="14"/>
        <v>-183.31733622938316</v>
      </c>
      <c r="M302" s="74"/>
    </row>
    <row r="303" spans="1:13" ht="12.75" x14ac:dyDescent="0.2">
      <c r="A303" s="43" t="s">
        <v>334</v>
      </c>
      <c r="B303" s="43" t="s">
        <v>335</v>
      </c>
      <c r="C303" s="44" t="s">
        <v>37</v>
      </c>
      <c r="D303" s="45" t="s">
        <v>38</v>
      </c>
      <c r="E303" s="46">
        <v>3317</v>
      </c>
      <c r="F303" s="72">
        <v>89.72</v>
      </c>
      <c r="G303" s="72">
        <v>86.048712946267571</v>
      </c>
      <c r="H303" s="73">
        <v>2.261153698121769</v>
      </c>
      <c r="I303" s="73">
        <f t="shared" si="12"/>
        <v>88.309866644389345</v>
      </c>
      <c r="J303" s="72">
        <f t="shared" si="13"/>
        <v>-1.4101333556106539</v>
      </c>
      <c r="K303" s="78">
        <v>0</v>
      </c>
      <c r="L303" s="73">
        <f t="shared" si="14"/>
        <v>0</v>
      </c>
      <c r="M303" s="74"/>
    </row>
    <row r="304" spans="1:13" ht="12.75" x14ac:dyDescent="0.2">
      <c r="A304" s="43" t="s">
        <v>334</v>
      </c>
      <c r="B304" s="43" t="s">
        <v>335</v>
      </c>
      <c r="C304" s="44" t="s">
        <v>39</v>
      </c>
      <c r="D304" s="45" t="s">
        <v>40</v>
      </c>
      <c r="E304" s="46">
        <v>3319</v>
      </c>
      <c r="F304" s="72">
        <v>109.08</v>
      </c>
      <c r="G304" s="72">
        <v>105.40871294626757</v>
      </c>
      <c r="H304" s="73">
        <v>2.261153698121769</v>
      </c>
      <c r="I304" s="73">
        <f t="shared" si="12"/>
        <v>107.66986664438934</v>
      </c>
      <c r="J304" s="72">
        <f t="shared" si="13"/>
        <v>-1.4101333556106539</v>
      </c>
      <c r="K304" s="78">
        <v>771</v>
      </c>
      <c r="L304" s="73">
        <f t="shared" si="14"/>
        <v>-1087.2128171758141</v>
      </c>
      <c r="M304" s="74"/>
    </row>
    <row r="305" spans="1:13" ht="12.75" x14ac:dyDescent="0.2">
      <c r="A305" s="43" t="s">
        <v>334</v>
      </c>
      <c r="B305" s="43" t="s">
        <v>335</v>
      </c>
      <c r="C305" s="44" t="s">
        <v>41</v>
      </c>
      <c r="D305" s="45" t="s">
        <v>42</v>
      </c>
      <c r="E305" s="46">
        <v>3321</v>
      </c>
      <c r="F305" s="72">
        <v>121.6</v>
      </c>
      <c r="G305" s="72">
        <v>117.92871294626757</v>
      </c>
      <c r="H305" s="73">
        <v>2.261153698121769</v>
      </c>
      <c r="I305" s="73">
        <f t="shared" si="12"/>
        <v>120.18986664438934</v>
      </c>
      <c r="J305" s="72">
        <f t="shared" si="13"/>
        <v>-1.4101333556106539</v>
      </c>
      <c r="K305" s="78">
        <v>1471</v>
      </c>
      <c r="L305" s="73">
        <f t="shared" si="14"/>
        <v>-2074.3061661032721</v>
      </c>
      <c r="M305" s="74"/>
    </row>
    <row r="306" spans="1:13" ht="12.75" x14ac:dyDescent="0.2">
      <c r="A306" s="43" t="s">
        <v>334</v>
      </c>
      <c r="B306" s="43" t="s">
        <v>335</v>
      </c>
      <c r="C306" s="44" t="s">
        <v>43</v>
      </c>
      <c r="D306" s="45" t="s">
        <v>44</v>
      </c>
      <c r="E306" s="46">
        <v>3323</v>
      </c>
      <c r="F306" s="72">
        <v>75.849999999999994</v>
      </c>
      <c r="G306" s="72">
        <v>72.178712946267567</v>
      </c>
      <c r="H306" s="73">
        <v>2.261153698121769</v>
      </c>
      <c r="I306" s="73">
        <f t="shared" si="12"/>
        <v>74.43986664438934</v>
      </c>
      <c r="J306" s="72">
        <f t="shared" si="13"/>
        <v>-1.4101333556106539</v>
      </c>
      <c r="K306" s="78">
        <v>0</v>
      </c>
      <c r="L306" s="73">
        <f t="shared" si="14"/>
        <v>0</v>
      </c>
      <c r="M306" s="74"/>
    </row>
    <row r="307" spans="1:13" ht="12.75" x14ac:dyDescent="0.2">
      <c r="A307" s="43" t="s">
        <v>334</v>
      </c>
      <c r="B307" s="43" t="s">
        <v>335</v>
      </c>
      <c r="C307" s="44" t="s">
        <v>45</v>
      </c>
      <c r="D307" s="45" t="s">
        <v>46</v>
      </c>
      <c r="E307" s="46">
        <v>3325</v>
      </c>
      <c r="F307" s="72">
        <v>97.74</v>
      </c>
      <c r="G307" s="72">
        <v>94.068712946267567</v>
      </c>
      <c r="H307" s="73">
        <v>2.261153698121769</v>
      </c>
      <c r="I307" s="73">
        <f t="shared" si="12"/>
        <v>96.329866644389341</v>
      </c>
      <c r="J307" s="72">
        <f t="shared" si="13"/>
        <v>-1.4101333556106539</v>
      </c>
      <c r="K307" s="78">
        <v>25169</v>
      </c>
      <c r="L307" s="73">
        <f t="shared" si="14"/>
        <v>-35491.646427364547</v>
      </c>
      <c r="M307" s="74"/>
    </row>
    <row r="308" spans="1:13" ht="12.75" x14ac:dyDescent="0.2">
      <c r="A308" s="43" t="s">
        <v>334</v>
      </c>
      <c r="B308" s="43" t="s">
        <v>335</v>
      </c>
      <c r="C308" s="44" t="s">
        <v>47</v>
      </c>
      <c r="D308" s="45" t="s">
        <v>48</v>
      </c>
      <c r="E308" s="46">
        <v>3327</v>
      </c>
      <c r="F308" s="72">
        <v>109.08</v>
      </c>
      <c r="G308" s="72">
        <v>105.40871294626757</v>
      </c>
      <c r="H308" s="73">
        <v>2.261153698121769</v>
      </c>
      <c r="I308" s="73">
        <f t="shared" si="12"/>
        <v>107.66986664438934</v>
      </c>
      <c r="J308" s="72">
        <f t="shared" si="13"/>
        <v>-1.4101333556106539</v>
      </c>
      <c r="K308" s="78">
        <v>12697</v>
      </c>
      <c r="L308" s="73">
        <f t="shared" si="14"/>
        <v>-17904.463216188473</v>
      </c>
      <c r="M308" s="74"/>
    </row>
    <row r="309" spans="1:13" ht="12.75" x14ac:dyDescent="0.2">
      <c r="A309" s="43" t="s">
        <v>334</v>
      </c>
      <c r="B309" s="43" t="s">
        <v>335</v>
      </c>
      <c r="C309" s="44" t="s">
        <v>49</v>
      </c>
      <c r="D309" s="45" t="s">
        <v>50</v>
      </c>
      <c r="E309" s="46">
        <v>3329</v>
      </c>
      <c r="F309" s="72">
        <v>117.02</v>
      </c>
      <c r="G309" s="72">
        <v>113.34871294626757</v>
      </c>
      <c r="H309" s="73">
        <v>2.261153698121769</v>
      </c>
      <c r="I309" s="73">
        <f t="shared" si="12"/>
        <v>115.60986664438934</v>
      </c>
      <c r="J309" s="72">
        <f t="shared" si="13"/>
        <v>-1.4101333556106539</v>
      </c>
      <c r="K309" s="78">
        <v>1884</v>
      </c>
      <c r="L309" s="73">
        <f t="shared" si="14"/>
        <v>-2656.6912419704718</v>
      </c>
      <c r="M309" s="74"/>
    </row>
    <row r="310" spans="1:13" ht="12.75" x14ac:dyDescent="0.2">
      <c r="A310" s="43" t="s">
        <v>334</v>
      </c>
      <c r="B310" s="43" t="s">
        <v>335</v>
      </c>
      <c r="C310" s="44" t="s">
        <v>51</v>
      </c>
      <c r="D310" s="45" t="s">
        <v>52</v>
      </c>
      <c r="E310" s="46">
        <v>3331</v>
      </c>
      <c r="F310" s="72">
        <v>130.79</v>
      </c>
      <c r="G310" s="72">
        <v>127.11871294626758</v>
      </c>
      <c r="H310" s="73">
        <v>2.261153698121769</v>
      </c>
      <c r="I310" s="73">
        <f t="shared" si="12"/>
        <v>129.37986664438935</v>
      </c>
      <c r="J310" s="72">
        <f t="shared" si="13"/>
        <v>-1.4101333556106397</v>
      </c>
      <c r="K310" s="78">
        <v>633</v>
      </c>
      <c r="L310" s="73">
        <f t="shared" si="14"/>
        <v>-892.61441410153498</v>
      </c>
      <c r="M310" s="74"/>
    </row>
    <row r="311" spans="1:13" ht="12.75" x14ac:dyDescent="0.2">
      <c r="A311" s="43" t="s">
        <v>137</v>
      </c>
      <c r="B311" s="43" t="s">
        <v>138</v>
      </c>
      <c r="C311" s="44" t="s">
        <v>21</v>
      </c>
      <c r="D311" s="45" t="s">
        <v>22</v>
      </c>
      <c r="E311" s="46">
        <v>3301</v>
      </c>
      <c r="F311" s="72">
        <v>91.98</v>
      </c>
      <c r="G311" s="72">
        <v>91.45</v>
      </c>
      <c r="H311" s="73">
        <v>0</v>
      </c>
      <c r="I311" s="73">
        <f t="shared" si="12"/>
        <v>91.45</v>
      </c>
      <c r="J311" s="72">
        <f t="shared" si="13"/>
        <v>-0.53000000000000114</v>
      </c>
      <c r="K311" s="78">
        <v>0</v>
      </c>
      <c r="L311" s="73">
        <f t="shared" si="14"/>
        <v>0</v>
      </c>
      <c r="M311" s="74">
        <v>-3287.5900000000074</v>
      </c>
    </row>
    <row r="312" spans="1:13" ht="12.75" x14ac:dyDescent="0.2">
      <c r="A312" s="43" t="s">
        <v>137</v>
      </c>
      <c r="B312" s="43" t="s">
        <v>138</v>
      </c>
      <c r="C312" s="44" t="s">
        <v>23</v>
      </c>
      <c r="D312" s="45" t="s">
        <v>24</v>
      </c>
      <c r="E312" s="46">
        <v>3303</v>
      </c>
      <c r="F312" s="72">
        <v>99.79</v>
      </c>
      <c r="G312" s="72">
        <v>99.26</v>
      </c>
      <c r="H312" s="73">
        <v>0</v>
      </c>
      <c r="I312" s="73">
        <f t="shared" si="12"/>
        <v>99.26</v>
      </c>
      <c r="J312" s="72">
        <f t="shared" si="13"/>
        <v>-0.53000000000000114</v>
      </c>
      <c r="K312" s="78">
        <v>55</v>
      </c>
      <c r="L312" s="73">
        <f t="shared" si="14"/>
        <v>-29.150000000000063</v>
      </c>
      <c r="M312" s="74"/>
    </row>
    <row r="313" spans="1:13" ht="12.75" x14ac:dyDescent="0.2">
      <c r="A313" s="43" t="s">
        <v>137</v>
      </c>
      <c r="B313" s="43" t="s">
        <v>138</v>
      </c>
      <c r="C313" s="44" t="s">
        <v>25</v>
      </c>
      <c r="D313" s="45" t="s">
        <v>26</v>
      </c>
      <c r="E313" s="46">
        <v>3305</v>
      </c>
      <c r="F313" s="72">
        <v>89.88</v>
      </c>
      <c r="G313" s="72">
        <v>89.35</v>
      </c>
      <c r="H313" s="73">
        <v>0</v>
      </c>
      <c r="I313" s="73">
        <f t="shared" si="12"/>
        <v>89.35</v>
      </c>
      <c r="J313" s="72">
        <f t="shared" si="13"/>
        <v>-0.53000000000000114</v>
      </c>
      <c r="K313" s="78">
        <v>0</v>
      </c>
      <c r="L313" s="73">
        <f t="shared" si="14"/>
        <v>0</v>
      </c>
      <c r="M313" s="74"/>
    </row>
    <row r="314" spans="1:13" ht="12.75" x14ac:dyDescent="0.2">
      <c r="A314" s="43" t="s">
        <v>137</v>
      </c>
      <c r="B314" s="43" t="s">
        <v>138</v>
      </c>
      <c r="C314" s="44" t="s">
        <v>27</v>
      </c>
      <c r="D314" s="45" t="s">
        <v>28</v>
      </c>
      <c r="E314" s="46">
        <v>3307</v>
      </c>
      <c r="F314" s="72">
        <v>98.48</v>
      </c>
      <c r="G314" s="72">
        <v>97.95</v>
      </c>
      <c r="H314" s="73">
        <v>0</v>
      </c>
      <c r="I314" s="73">
        <f t="shared" si="12"/>
        <v>97.95</v>
      </c>
      <c r="J314" s="72">
        <f t="shared" si="13"/>
        <v>-0.53000000000000114</v>
      </c>
      <c r="K314" s="78">
        <v>0</v>
      </c>
      <c r="L314" s="73">
        <f t="shared" si="14"/>
        <v>0</v>
      </c>
      <c r="M314" s="74"/>
    </row>
    <row r="315" spans="1:13" ht="12.75" x14ac:dyDescent="0.2">
      <c r="A315" s="43" t="s">
        <v>137</v>
      </c>
      <c r="B315" s="43" t="s">
        <v>138</v>
      </c>
      <c r="C315" s="44" t="s">
        <v>29</v>
      </c>
      <c r="D315" s="45" t="s">
        <v>30</v>
      </c>
      <c r="E315" s="46">
        <v>3309</v>
      </c>
      <c r="F315" s="72">
        <v>60.96</v>
      </c>
      <c r="G315" s="72">
        <v>60.43</v>
      </c>
      <c r="H315" s="73">
        <v>0</v>
      </c>
      <c r="I315" s="73">
        <f t="shared" si="12"/>
        <v>60.43</v>
      </c>
      <c r="J315" s="72">
        <f t="shared" si="13"/>
        <v>-0.53000000000000114</v>
      </c>
      <c r="K315" s="78">
        <v>591</v>
      </c>
      <c r="L315" s="73">
        <f t="shared" si="14"/>
        <v>-313.2300000000007</v>
      </c>
      <c r="M315" s="74"/>
    </row>
    <row r="316" spans="1:13" ht="12.75" x14ac:dyDescent="0.2">
      <c r="A316" s="43" t="s">
        <v>137</v>
      </c>
      <c r="B316" s="43" t="s">
        <v>138</v>
      </c>
      <c r="C316" s="44" t="s">
        <v>31</v>
      </c>
      <c r="D316" s="45" t="s">
        <v>32</v>
      </c>
      <c r="E316" s="46">
        <v>3311</v>
      </c>
      <c r="F316" s="72">
        <v>77.930000000000007</v>
      </c>
      <c r="G316" s="72">
        <v>77.400000000000006</v>
      </c>
      <c r="H316" s="73">
        <v>0</v>
      </c>
      <c r="I316" s="73">
        <f t="shared" si="12"/>
        <v>77.400000000000006</v>
      </c>
      <c r="J316" s="72">
        <f t="shared" si="13"/>
        <v>-0.53000000000000114</v>
      </c>
      <c r="K316" s="78">
        <v>727</v>
      </c>
      <c r="L316" s="73">
        <f t="shared" si="14"/>
        <v>-385.31000000000085</v>
      </c>
      <c r="M316" s="74"/>
    </row>
    <row r="317" spans="1:13" ht="12.75" x14ac:dyDescent="0.2">
      <c r="A317" s="43" t="s">
        <v>137</v>
      </c>
      <c r="B317" s="43" t="s">
        <v>138</v>
      </c>
      <c r="C317" s="44" t="s">
        <v>33</v>
      </c>
      <c r="D317" s="45" t="s">
        <v>34</v>
      </c>
      <c r="E317" s="46">
        <v>3313</v>
      </c>
      <c r="F317" s="72">
        <v>82.89</v>
      </c>
      <c r="G317" s="72">
        <v>82.36</v>
      </c>
      <c r="H317" s="73">
        <v>0</v>
      </c>
      <c r="I317" s="73">
        <f t="shared" si="12"/>
        <v>82.36</v>
      </c>
      <c r="J317" s="72">
        <f t="shared" si="13"/>
        <v>-0.53000000000000114</v>
      </c>
      <c r="K317" s="78">
        <v>0</v>
      </c>
      <c r="L317" s="73">
        <f t="shared" si="14"/>
        <v>0</v>
      </c>
      <c r="M317" s="74"/>
    </row>
    <row r="318" spans="1:13" ht="12.75" x14ac:dyDescent="0.2">
      <c r="A318" s="43" t="s">
        <v>137</v>
      </c>
      <c r="B318" s="43" t="s">
        <v>138</v>
      </c>
      <c r="C318" s="44" t="s">
        <v>35</v>
      </c>
      <c r="D318" s="45" t="s">
        <v>36</v>
      </c>
      <c r="E318" s="46">
        <v>3315</v>
      </c>
      <c r="F318" s="72">
        <v>94.43</v>
      </c>
      <c r="G318" s="72">
        <v>93.9</v>
      </c>
      <c r="H318" s="73">
        <v>0</v>
      </c>
      <c r="I318" s="73">
        <f t="shared" si="12"/>
        <v>93.9</v>
      </c>
      <c r="J318" s="72">
        <f t="shared" si="13"/>
        <v>-0.53000000000000114</v>
      </c>
      <c r="K318" s="78">
        <v>0</v>
      </c>
      <c r="L318" s="73">
        <f t="shared" si="14"/>
        <v>0</v>
      </c>
      <c r="M318" s="74"/>
    </row>
    <row r="319" spans="1:13" ht="12.75" x14ac:dyDescent="0.2">
      <c r="A319" s="43" t="s">
        <v>137</v>
      </c>
      <c r="B319" s="43" t="s">
        <v>138</v>
      </c>
      <c r="C319" s="44" t="s">
        <v>37</v>
      </c>
      <c r="D319" s="45" t="s">
        <v>38</v>
      </c>
      <c r="E319" s="46">
        <v>3317</v>
      </c>
      <c r="F319" s="72">
        <v>60.51</v>
      </c>
      <c r="G319" s="72">
        <v>59.98</v>
      </c>
      <c r="H319" s="73">
        <v>0</v>
      </c>
      <c r="I319" s="73">
        <f t="shared" si="12"/>
        <v>59.98</v>
      </c>
      <c r="J319" s="72">
        <f t="shared" si="13"/>
        <v>-0.53000000000000114</v>
      </c>
      <c r="K319" s="78">
        <v>0</v>
      </c>
      <c r="L319" s="73">
        <f t="shared" si="14"/>
        <v>0</v>
      </c>
      <c r="M319" s="74"/>
    </row>
    <row r="320" spans="1:13" ht="12.75" x14ac:dyDescent="0.2">
      <c r="A320" s="43" t="s">
        <v>137</v>
      </c>
      <c r="B320" s="43" t="s">
        <v>138</v>
      </c>
      <c r="C320" s="44" t="s">
        <v>39</v>
      </c>
      <c r="D320" s="45" t="s">
        <v>40</v>
      </c>
      <c r="E320" s="46">
        <v>3319</v>
      </c>
      <c r="F320" s="72">
        <v>72.489999999999995</v>
      </c>
      <c r="G320" s="72">
        <v>71.959999999999994</v>
      </c>
      <c r="H320" s="73">
        <v>0</v>
      </c>
      <c r="I320" s="73">
        <f t="shared" si="12"/>
        <v>71.959999999999994</v>
      </c>
      <c r="J320" s="72">
        <f t="shared" si="13"/>
        <v>-0.53000000000000114</v>
      </c>
      <c r="K320" s="78">
        <v>491</v>
      </c>
      <c r="L320" s="73">
        <f t="shared" si="14"/>
        <v>-260.23000000000059</v>
      </c>
      <c r="M320" s="74"/>
    </row>
    <row r="321" spans="1:13" ht="12.75" x14ac:dyDescent="0.2">
      <c r="A321" s="43" t="s">
        <v>137</v>
      </c>
      <c r="B321" s="43" t="s">
        <v>138</v>
      </c>
      <c r="C321" s="44" t="s">
        <v>41</v>
      </c>
      <c r="D321" s="45" t="s">
        <v>42</v>
      </c>
      <c r="E321" s="46">
        <v>3321</v>
      </c>
      <c r="F321" s="72">
        <v>80.34</v>
      </c>
      <c r="G321" s="72">
        <v>79.81</v>
      </c>
      <c r="H321" s="73">
        <v>0</v>
      </c>
      <c r="I321" s="73">
        <f t="shared" si="12"/>
        <v>79.81</v>
      </c>
      <c r="J321" s="72">
        <f t="shared" si="13"/>
        <v>-0.53000000000000114</v>
      </c>
      <c r="K321" s="78">
        <v>1584</v>
      </c>
      <c r="L321" s="73">
        <f t="shared" si="14"/>
        <v>-839.5200000000018</v>
      </c>
      <c r="M321" s="74"/>
    </row>
    <row r="322" spans="1:13" ht="12.75" x14ac:dyDescent="0.2">
      <c r="A322" s="43" t="s">
        <v>137</v>
      </c>
      <c r="B322" s="43" t="s">
        <v>138</v>
      </c>
      <c r="C322" s="44" t="s">
        <v>43</v>
      </c>
      <c r="D322" s="45" t="s">
        <v>44</v>
      </c>
      <c r="E322" s="46">
        <v>3323</v>
      </c>
      <c r="F322" s="72">
        <v>51.65</v>
      </c>
      <c r="G322" s="72">
        <v>51.12</v>
      </c>
      <c r="H322" s="73">
        <v>0</v>
      </c>
      <c r="I322" s="73">
        <f t="shared" si="12"/>
        <v>51.12</v>
      </c>
      <c r="J322" s="72">
        <f t="shared" si="13"/>
        <v>-0.53000000000000114</v>
      </c>
      <c r="K322" s="78">
        <v>31</v>
      </c>
      <c r="L322" s="73">
        <f t="shared" si="14"/>
        <v>-16.430000000000035</v>
      </c>
      <c r="M322" s="74"/>
    </row>
    <row r="323" spans="1:13" ht="12.75" x14ac:dyDescent="0.2">
      <c r="A323" s="43" t="s">
        <v>137</v>
      </c>
      <c r="B323" s="43" t="s">
        <v>138</v>
      </c>
      <c r="C323" s="44" t="s">
        <v>45</v>
      </c>
      <c r="D323" s="45" t="s">
        <v>46</v>
      </c>
      <c r="E323" s="46">
        <v>3325</v>
      </c>
      <c r="F323" s="72">
        <v>65.44</v>
      </c>
      <c r="G323" s="72">
        <v>64.91</v>
      </c>
      <c r="H323" s="73">
        <v>0</v>
      </c>
      <c r="I323" s="73">
        <f t="shared" si="12"/>
        <v>64.91</v>
      </c>
      <c r="J323" s="72">
        <f t="shared" si="13"/>
        <v>-0.53000000000000114</v>
      </c>
      <c r="K323" s="78">
        <v>1127</v>
      </c>
      <c r="L323" s="73">
        <f t="shared" si="14"/>
        <v>-597.31000000000131</v>
      </c>
      <c r="M323" s="74"/>
    </row>
    <row r="324" spans="1:13" ht="12.75" x14ac:dyDescent="0.2">
      <c r="A324" s="43" t="s">
        <v>137</v>
      </c>
      <c r="B324" s="43" t="s">
        <v>138</v>
      </c>
      <c r="C324" s="44" t="s">
        <v>47</v>
      </c>
      <c r="D324" s="45" t="s">
        <v>48</v>
      </c>
      <c r="E324" s="46">
        <v>3327</v>
      </c>
      <c r="F324" s="72">
        <v>72.489999999999995</v>
      </c>
      <c r="G324" s="72">
        <v>71.959999999999994</v>
      </c>
      <c r="H324" s="73">
        <v>0</v>
      </c>
      <c r="I324" s="73">
        <f t="shared" si="12"/>
        <v>71.959999999999994</v>
      </c>
      <c r="J324" s="72">
        <f t="shared" si="13"/>
        <v>-0.53000000000000114</v>
      </c>
      <c r="K324" s="78">
        <v>1232</v>
      </c>
      <c r="L324" s="73">
        <f t="shared" si="14"/>
        <v>-652.9600000000014</v>
      </c>
      <c r="M324" s="74"/>
    </row>
    <row r="325" spans="1:13" ht="12.75" x14ac:dyDescent="0.2">
      <c r="A325" s="43" t="s">
        <v>137</v>
      </c>
      <c r="B325" s="43" t="s">
        <v>138</v>
      </c>
      <c r="C325" s="44" t="s">
        <v>49</v>
      </c>
      <c r="D325" s="45" t="s">
        <v>50</v>
      </c>
      <c r="E325" s="46">
        <v>3329</v>
      </c>
      <c r="F325" s="72">
        <v>77.48</v>
      </c>
      <c r="G325" s="72">
        <v>76.95</v>
      </c>
      <c r="H325" s="73">
        <v>0</v>
      </c>
      <c r="I325" s="73">
        <f t="shared" si="12"/>
        <v>76.95</v>
      </c>
      <c r="J325" s="72">
        <f t="shared" si="13"/>
        <v>-0.53000000000000114</v>
      </c>
      <c r="K325" s="78">
        <v>0</v>
      </c>
      <c r="L325" s="73">
        <f t="shared" si="14"/>
        <v>0</v>
      </c>
      <c r="M325" s="74"/>
    </row>
    <row r="326" spans="1:13" ht="12.75" x14ac:dyDescent="0.2">
      <c r="A326" s="43" t="s">
        <v>137</v>
      </c>
      <c r="B326" s="43" t="s">
        <v>138</v>
      </c>
      <c r="C326" s="44" t="s">
        <v>51</v>
      </c>
      <c r="D326" s="45" t="s">
        <v>52</v>
      </c>
      <c r="E326" s="46">
        <v>3331</v>
      </c>
      <c r="F326" s="72">
        <v>85.99</v>
      </c>
      <c r="G326" s="72">
        <v>85.46</v>
      </c>
      <c r="H326" s="73">
        <v>0</v>
      </c>
      <c r="I326" s="73">
        <f t="shared" si="12"/>
        <v>85.46</v>
      </c>
      <c r="J326" s="72">
        <f t="shared" si="13"/>
        <v>-0.53000000000000114</v>
      </c>
      <c r="K326" s="78">
        <v>365</v>
      </c>
      <c r="L326" s="73">
        <f t="shared" si="14"/>
        <v>-193.45000000000041</v>
      </c>
      <c r="M326" s="74"/>
    </row>
    <row r="327" spans="1:13" ht="12.75" x14ac:dyDescent="0.2">
      <c r="A327" s="43" t="s">
        <v>320</v>
      </c>
      <c r="B327" s="43" t="s">
        <v>321</v>
      </c>
      <c r="C327" s="44" t="s">
        <v>21</v>
      </c>
      <c r="D327" s="45" t="s">
        <v>22</v>
      </c>
      <c r="E327" s="46">
        <v>3301</v>
      </c>
      <c r="F327" s="72">
        <v>117.14</v>
      </c>
      <c r="G327" s="72">
        <v>116.14</v>
      </c>
      <c r="H327" s="73">
        <v>0</v>
      </c>
      <c r="I327" s="73">
        <f t="shared" ref="I327:I390" si="15">+G327+H327</f>
        <v>116.14</v>
      </c>
      <c r="J327" s="72">
        <f t="shared" ref="J327:J390" si="16">+I327-F327</f>
        <v>-1</v>
      </c>
      <c r="K327" s="78">
        <v>0</v>
      </c>
      <c r="L327" s="73">
        <f t="shared" ref="L327:L390" si="17">+J327*K327</f>
        <v>0</v>
      </c>
      <c r="M327" s="74">
        <v>-2890</v>
      </c>
    </row>
    <row r="328" spans="1:13" ht="12.75" x14ac:dyDescent="0.2">
      <c r="A328" s="43" t="s">
        <v>320</v>
      </c>
      <c r="B328" s="43" t="s">
        <v>321</v>
      </c>
      <c r="C328" s="44" t="s">
        <v>23</v>
      </c>
      <c r="D328" s="45" t="s">
        <v>24</v>
      </c>
      <c r="E328" s="46">
        <v>3303</v>
      </c>
      <c r="F328" s="72">
        <v>127.51</v>
      </c>
      <c r="G328" s="72">
        <v>126.51</v>
      </c>
      <c r="H328" s="73">
        <v>0</v>
      </c>
      <c r="I328" s="73">
        <f t="shared" si="15"/>
        <v>126.51</v>
      </c>
      <c r="J328" s="72">
        <f t="shared" si="16"/>
        <v>-1</v>
      </c>
      <c r="K328" s="78">
        <v>0</v>
      </c>
      <c r="L328" s="73">
        <f t="shared" si="17"/>
        <v>0</v>
      </c>
      <c r="M328" s="74"/>
    </row>
    <row r="329" spans="1:13" ht="12.75" x14ac:dyDescent="0.2">
      <c r="A329" s="43" t="s">
        <v>320</v>
      </c>
      <c r="B329" s="43" t="s">
        <v>321</v>
      </c>
      <c r="C329" s="44" t="s">
        <v>25</v>
      </c>
      <c r="D329" s="45" t="s">
        <v>26</v>
      </c>
      <c r="E329" s="46">
        <v>3305</v>
      </c>
      <c r="F329" s="72">
        <v>114.51</v>
      </c>
      <c r="G329" s="72">
        <v>113.51</v>
      </c>
      <c r="H329" s="73">
        <v>0</v>
      </c>
      <c r="I329" s="73">
        <f t="shared" si="15"/>
        <v>113.51</v>
      </c>
      <c r="J329" s="72">
        <f t="shared" si="16"/>
        <v>-1</v>
      </c>
      <c r="K329" s="78">
        <v>0</v>
      </c>
      <c r="L329" s="73">
        <f t="shared" si="17"/>
        <v>0</v>
      </c>
      <c r="M329" s="74"/>
    </row>
    <row r="330" spans="1:13" ht="12.75" x14ac:dyDescent="0.2">
      <c r="A330" s="43" t="s">
        <v>320</v>
      </c>
      <c r="B330" s="43" t="s">
        <v>321</v>
      </c>
      <c r="C330" s="44" t="s">
        <v>27</v>
      </c>
      <c r="D330" s="45" t="s">
        <v>28</v>
      </c>
      <c r="E330" s="46">
        <v>3307</v>
      </c>
      <c r="F330" s="72">
        <v>125.52</v>
      </c>
      <c r="G330" s="72">
        <v>124.52</v>
      </c>
      <c r="H330" s="73">
        <v>0</v>
      </c>
      <c r="I330" s="73">
        <f t="shared" si="15"/>
        <v>124.52</v>
      </c>
      <c r="J330" s="72">
        <f t="shared" si="16"/>
        <v>-1</v>
      </c>
      <c r="K330" s="78">
        <v>0</v>
      </c>
      <c r="L330" s="73">
        <f t="shared" si="17"/>
        <v>0</v>
      </c>
      <c r="M330" s="74"/>
    </row>
    <row r="331" spans="1:13" ht="12.75" x14ac:dyDescent="0.2">
      <c r="A331" s="43" t="s">
        <v>320</v>
      </c>
      <c r="B331" s="43" t="s">
        <v>321</v>
      </c>
      <c r="C331" s="44" t="s">
        <v>29</v>
      </c>
      <c r="D331" s="45" t="s">
        <v>30</v>
      </c>
      <c r="E331" s="46">
        <v>3309</v>
      </c>
      <c r="F331" s="72">
        <v>76.55</v>
      </c>
      <c r="G331" s="72">
        <v>75.55</v>
      </c>
      <c r="H331" s="73">
        <v>0</v>
      </c>
      <c r="I331" s="73">
        <f t="shared" si="15"/>
        <v>75.55</v>
      </c>
      <c r="J331" s="72">
        <f t="shared" si="16"/>
        <v>-1</v>
      </c>
      <c r="K331" s="78">
        <v>0</v>
      </c>
      <c r="L331" s="73">
        <f t="shared" si="17"/>
        <v>0</v>
      </c>
      <c r="M331" s="74"/>
    </row>
    <row r="332" spans="1:13" ht="12.75" x14ac:dyDescent="0.2">
      <c r="A332" s="43" t="s">
        <v>320</v>
      </c>
      <c r="B332" s="43" t="s">
        <v>321</v>
      </c>
      <c r="C332" s="44" t="s">
        <v>31</v>
      </c>
      <c r="D332" s="45" t="s">
        <v>32</v>
      </c>
      <c r="E332" s="46">
        <v>3311</v>
      </c>
      <c r="F332" s="72">
        <v>98.93</v>
      </c>
      <c r="G332" s="72">
        <v>97.93</v>
      </c>
      <c r="H332" s="73">
        <v>0</v>
      </c>
      <c r="I332" s="73">
        <f t="shared" si="15"/>
        <v>97.93</v>
      </c>
      <c r="J332" s="72">
        <f t="shared" si="16"/>
        <v>-1</v>
      </c>
      <c r="K332" s="78">
        <v>0</v>
      </c>
      <c r="L332" s="73">
        <f t="shared" si="17"/>
        <v>0</v>
      </c>
      <c r="M332" s="74"/>
    </row>
    <row r="333" spans="1:13" ht="12.75" x14ac:dyDescent="0.2">
      <c r="A333" s="43" t="s">
        <v>320</v>
      </c>
      <c r="B333" s="43" t="s">
        <v>321</v>
      </c>
      <c r="C333" s="44" t="s">
        <v>33</v>
      </c>
      <c r="D333" s="45" t="s">
        <v>34</v>
      </c>
      <c r="E333" s="46">
        <v>3313</v>
      </c>
      <c r="F333" s="72">
        <v>105.39</v>
      </c>
      <c r="G333" s="72">
        <v>104.39</v>
      </c>
      <c r="H333" s="73">
        <v>0</v>
      </c>
      <c r="I333" s="73">
        <f t="shared" si="15"/>
        <v>104.39</v>
      </c>
      <c r="J333" s="72">
        <f t="shared" si="16"/>
        <v>-1</v>
      </c>
      <c r="K333" s="78">
        <v>0</v>
      </c>
      <c r="L333" s="73">
        <f t="shared" si="17"/>
        <v>0</v>
      </c>
      <c r="M333" s="74"/>
    </row>
    <row r="334" spans="1:13" ht="12.75" x14ac:dyDescent="0.2">
      <c r="A334" s="43" t="s">
        <v>320</v>
      </c>
      <c r="B334" s="43" t="s">
        <v>321</v>
      </c>
      <c r="C334" s="44" t="s">
        <v>35</v>
      </c>
      <c r="D334" s="45" t="s">
        <v>36</v>
      </c>
      <c r="E334" s="46">
        <v>3315</v>
      </c>
      <c r="F334" s="72">
        <v>120.51</v>
      </c>
      <c r="G334" s="72">
        <v>119.51</v>
      </c>
      <c r="H334" s="73">
        <v>0</v>
      </c>
      <c r="I334" s="73">
        <f t="shared" si="15"/>
        <v>119.51</v>
      </c>
      <c r="J334" s="72">
        <f t="shared" si="16"/>
        <v>-1</v>
      </c>
      <c r="K334" s="78">
        <v>0</v>
      </c>
      <c r="L334" s="73">
        <f t="shared" si="17"/>
        <v>0</v>
      </c>
      <c r="M334" s="74"/>
    </row>
    <row r="335" spans="1:13" ht="12.75" x14ac:dyDescent="0.2">
      <c r="A335" s="43" t="s">
        <v>320</v>
      </c>
      <c r="B335" s="43" t="s">
        <v>321</v>
      </c>
      <c r="C335" s="44" t="s">
        <v>37</v>
      </c>
      <c r="D335" s="45" t="s">
        <v>38</v>
      </c>
      <c r="E335" s="46">
        <v>3317</v>
      </c>
      <c r="F335" s="72">
        <v>75.959999999999994</v>
      </c>
      <c r="G335" s="72">
        <v>74.959999999999994</v>
      </c>
      <c r="H335" s="73">
        <v>0</v>
      </c>
      <c r="I335" s="73">
        <f t="shared" si="15"/>
        <v>74.959999999999994</v>
      </c>
      <c r="J335" s="72">
        <f t="shared" si="16"/>
        <v>-1</v>
      </c>
      <c r="K335" s="78">
        <v>0</v>
      </c>
      <c r="L335" s="73">
        <f t="shared" si="17"/>
        <v>0</v>
      </c>
      <c r="M335" s="74"/>
    </row>
    <row r="336" spans="1:13" ht="12.75" x14ac:dyDescent="0.2">
      <c r="A336" s="43" t="s">
        <v>320</v>
      </c>
      <c r="B336" s="43" t="s">
        <v>321</v>
      </c>
      <c r="C336" s="44" t="s">
        <v>39</v>
      </c>
      <c r="D336" s="45" t="s">
        <v>40</v>
      </c>
      <c r="E336" s="46">
        <v>3319</v>
      </c>
      <c r="F336" s="72">
        <v>91.77</v>
      </c>
      <c r="G336" s="72">
        <v>90.77</v>
      </c>
      <c r="H336" s="73">
        <v>0</v>
      </c>
      <c r="I336" s="73">
        <f t="shared" si="15"/>
        <v>90.77</v>
      </c>
      <c r="J336" s="72">
        <f t="shared" si="16"/>
        <v>-1</v>
      </c>
      <c r="K336" s="78">
        <v>457</v>
      </c>
      <c r="L336" s="73">
        <f t="shared" si="17"/>
        <v>-457</v>
      </c>
      <c r="M336" s="74"/>
    </row>
    <row r="337" spans="1:13" ht="12.75" x14ac:dyDescent="0.2">
      <c r="A337" s="43" t="s">
        <v>320</v>
      </c>
      <c r="B337" s="43" t="s">
        <v>321</v>
      </c>
      <c r="C337" s="44" t="s">
        <v>41</v>
      </c>
      <c r="D337" s="45" t="s">
        <v>42</v>
      </c>
      <c r="E337" s="46">
        <v>3321</v>
      </c>
      <c r="F337" s="72">
        <v>102.15</v>
      </c>
      <c r="G337" s="72">
        <v>101.15</v>
      </c>
      <c r="H337" s="73">
        <v>0</v>
      </c>
      <c r="I337" s="73">
        <f t="shared" si="15"/>
        <v>101.15</v>
      </c>
      <c r="J337" s="72">
        <f t="shared" si="16"/>
        <v>-1</v>
      </c>
      <c r="K337" s="78">
        <v>0</v>
      </c>
      <c r="L337" s="73">
        <f t="shared" si="17"/>
        <v>0</v>
      </c>
      <c r="M337" s="74"/>
    </row>
    <row r="338" spans="1:13" ht="12.75" x14ac:dyDescent="0.2">
      <c r="A338" s="43" t="s">
        <v>320</v>
      </c>
      <c r="B338" s="43" t="s">
        <v>321</v>
      </c>
      <c r="C338" s="44" t="s">
        <v>43</v>
      </c>
      <c r="D338" s="45" t="s">
        <v>44</v>
      </c>
      <c r="E338" s="46">
        <v>3323</v>
      </c>
      <c r="F338" s="72">
        <v>64.48</v>
      </c>
      <c r="G338" s="72">
        <v>63.48</v>
      </c>
      <c r="H338" s="73">
        <v>0</v>
      </c>
      <c r="I338" s="73">
        <f t="shared" si="15"/>
        <v>63.48</v>
      </c>
      <c r="J338" s="72">
        <f t="shared" si="16"/>
        <v>-1.0000000000000071</v>
      </c>
      <c r="K338" s="78">
        <v>0</v>
      </c>
      <c r="L338" s="73">
        <f t="shared" si="17"/>
        <v>0</v>
      </c>
      <c r="M338" s="74"/>
    </row>
    <row r="339" spans="1:13" ht="12.75" x14ac:dyDescent="0.2">
      <c r="A339" s="43" t="s">
        <v>320</v>
      </c>
      <c r="B339" s="43" t="s">
        <v>321</v>
      </c>
      <c r="C339" s="44" t="s">
        <v>45</v>
      </c>
      <c r="D339" s="45" t="s">
        <v>46</v>
      </c>
      <c r="E339" s="46">
        <v>3325</v>
      </c>
      <c r="F339" s="72">
        <v>82.5</v>
      </c>
      <c r="G339" s="72">
        <v>81.5</v>
      </c>
      <c r="H339" s="73">
        <v>0</v>
      </c>
      <c r="I339" s="73">
        <f t="shared" si="15"/>
        <v>81.5</v>
      </c>
      <c r="J339" s="72">
        <f t="shared" si="16"/>
        <v>-1</v>
      </c>
      <c r="K339" s="78">
        <v>1981</v>
      </c>
      <c r="L339" s="73">
        <f t="shared" si="17"/>
        <v>-1981</v>
      </c>
      <c r="M339" s="74"/>
    </row>
    <row r="340" spans="1:13" ht="12.75" x14ac:dyDescent="0.2">
      <c r="A340" s="43" t="s">
        <v>320</v>
      </c>
      <c r="B340" s="43" t="s">
        <v>321</v>
      </c>
      <c r="C340" s="44" t="s">
        <v>47</v>
      </c>
      <c r="D340" s="45" t="s">
        <v>48</v>
      </c>
      <c r="E340" s="46">
        <v>3327</v>
      </c>
      <c r="F340" s="72">
        <v>91.77</v>
      </c>
      <c r="G340" s="72">
        <v>90.77</v>
      </c>
      <c r="H340" s="73">
        <v>0</v>
      </c>
      <c r="I340" s="73">
        <f t="shared" si="15"/>
        <v>90.77</v>
      </c>
      <c r="J340" s="72">
        <f t="shared" si="16"/>
        <v>-1</v>
      </c>
      <c r="K340" s="78">
        <v>90</v>
      </c>
      <c r="L340" s="73">
        <f t="shared" si="17"/>
        <v>-90</v>
      </c>
      <c r="M340" s="74"/>
    </row>
    <row r="341" spans="1:13" ht="12.75" x14ac:dyDescent="0.2">
      <c r="A341" s="43" t="s">
        <v>320</v>
      </c>
      <c r="B341" s="43" t="s">
        <v>321</v>
      </c>
      <c r="C341" s="44" t="s">
        <v>49</v>
      </c>
      <c r="D341" s="45" t="s">
        <v>50</v>
      </c>
      <c r="E341" s="46">
        <v>3329</v>
      </c>
      <c r="F341" s="72">
        <v>98.35</v>
      </c>
      <c r="G341" s="72">
        <v>97.35</v>
      </c>
      <c r="H341" s="73">
        <v>0</v>
      </c>
      <c r="I341" s="73">
        <f t="shared" si="15"/>
        <v>97.35</v>
      </c>
      <c r="J341" s="72">
        <f t="shared" si="16"/>
        <v>-1</v>
      </c>
      <c r="K341" s="78">
        <v>0</v>
      </c>
      <c r="L341" s="73">
        <f t="shared" si="17"/>
        <v>0</v>
      </c>
      <c r="M341" s="74"/>
    </row>
    <row r="342" spans="1:13" ht="12.75" x14ac:dyDescent="0.2">
      <c r="A342" s="43" t="s">
        <v>320</v>
      </c>
      <c r="B342" s="43" t="s">
        <v>321</v>
      </c>
      <c r="C342" s="44" t="s">
        <v>51</v>
      </c>
      <c r="D342" s="45" t="s">
        <v>52</v>
      </c>
      <c r="E342" s="46">
        <v>3331</v>
      </c>
      <c r="F342" s="72">
        <v>109.66</v>
      </c>
      <c r="G342" s="72">
        <v>108.66</v>
      </c>
      <c r="H342" s="73">
        <v>0</v>
      </c>
      <c r="I342" s="73">
        <f t="shared" si="15"/>
        <v>108.66</v>
      </c>
      <c r="J342" s="72">
        <f t="shared" si="16"/>
        <v>-1</v>
      </c>
      <c r="K342" s="78">
        <v>362</v>
      </c>
      <c r="L342" s="73">
        <f t="shared" si="17"/>
        <v>-362</v>
      </c>
      <c r="M342" s="74"/>
    </row>
    <row r="343" spans="1:13" ht="12.75" x14ac:dyDescent="0.2">
      <c r="A343" s="43" t="s">
        <v>298</v>
      </c>
      <c r="B343" s="43" t="s">
        <v>385</v>
      </c>
      <c r="C343" s="44" t="s">
        <v>21</v>
      </c>
      <c r="D343" s="45" t="s">
        <v>22</v>
      </c>
      <c r="E343" s="46">
        <v>3301</v>
      </c>
      <c r="F343" s="72">
        <v>86.653541266008048</v>
      </c>
      <c r="G343" s="72">
        <v>84.25</v>
      </c>
      <c r="H343" s="73">
        <v>0</v>
      </c>
      <c r="I343" s="73">
        <f t="shared" si="15"/>
        <v>84.25</v>
      </c>
      <c r="J343" s="72">
        <f t="shared" si="16"/>
        <v>-2.4035412660080482</v>
      </c>
      <c r="K343" s="78">
        <v>0</v>
      </c>
      <c r="L343" s="73">
        <f t="shared" si="17"/>
        <v>0</v>
      </c>
      <c r="M343" s="74">
        <v>-12137.883393340644</v>
      </c>
    </row>
    <row r="344" spans="1:13" ht="12.75" x14ac:dyDescent="0.2">
      <c r="A344" s="43" t="s">
        <v>298</v>
      </c>
      <c r="B344" s="43" t="s">
        <v>385</v>
      </c>
      <c r="C344" s="44" t="s">
        <v>23</v>
      </c>
      <c r="D344" s="45" t="s">
        <v>24</v>
      </c>
      <c r="E344" s="46">
        <v>3303</v>
      </c>
      <c r="F344" s="72">
        <v>93.613541266008042</v>
      </c>
      <c r="G344" s="72">
        <v>91.21</v>
      </c>
      <c r="H344" s="73">
        <v>0</v>
      </c>
      <c r="I344" s="73">
        <f t="shared" si="15"/>
        <v>91.21</v>
      </c>
      <c r="J344" s="72">
        <f t="shared" si="16"/>
        <v>-2.4035412660080482</v>
      </c>
      <c r="K344" s="78">
        <v>0</v>
      </c>
      <c r="L344" s="73">
        <f t="shared" si="17"/>
        <v>0</v>
      </c>
      <c r="M344" s="74"/>
    </row>
    <row r="345" spans="1:13" ht="12.75" x14ac:dyDescent="0.2">
      <c r="A345" s="43" t="s">
        <v>298</v>
      </c>
      <c r="B345" s="43" t="s">
        <v>385</v>
      </c>
      <c r="C345" s="44" t="s">
        <v>25</v>
      </c>
      <c r="D345" s="45" t="s">
        <v>26</v>
      </c>
      <c r="E345" s="46">
        <v>3305</v>
      </c>
      <c r="F345" s="72">
        <v>84.703541266008045</v>
      </c>
      <c r="G345" s="72">
        <v>82.3</v>
      </c>
      <c r="H345" s="73">
        <v>0</v>
      </c>
      <c r="I345" s="73">
        <f t="shared" si="15"/>
        <v>82.3</v>
      </c>
      <c r="J345" s="72">
        <f t="shared" si="16"/>
        <v>-2.4035412660080482</v>
      </c>
      <c r="K345" s="78">
        <v>0</v>
      </c>
      <c r="L345" s="73">
        <f t="shared" si="17"/>
        <v>0</v>
      </c>
      <c r="M345" s="74"/>
    </row>
    <row r="346" spans="1:13" ht="12.75" x14ac:dyDescent="0.2">
      <c r="A346" s="43" t="s">
        <v>298</v>
      </c>
      <c r="B346" s="43" t="s">
        <v>385</v>
      </c>
      <c r="C346" s="44" t="s">
        <v>27</v>
      </c>
      <c r="D346" s="45" t="s">
        <v>28</v>
      </c>
      <c r="E346" s="46">
        <v>3307</v>
      </c>
      <c r="F346" s="72">
        <v>92.373541266008047</v>
      </c>
      <c r="G346" s="72">
        <v>89.97</v>
      </c>
      <c r="H346" s="73">
        <v>0</v>
      </c>
      <c r="I346" s="73">
        <f t="shared" si="15"/>
        <v>89.97</v>
      </c>
      <c r="J346" s="72">
        <f t="shared" si="16"/>
        <v>-2.4035412660080482</v>
      </c>
      <c r="K346" s="78">
        <v>0</v>
      </c>
      <c r="L346" s="73">
        <f t="shared" si="17"/>
        <v>0</v>
      </c>
      <c r="M346" s="74"/>
    </row>
    <row r="347" spans="1:13" ht="12.75" x14ac:dyDescent="0.2">
      <c r="A347" s="43" t="s">
        <v>298</v>
      </c>
      <c r="B347" s="43" t="s">
        <v>385</v>
      </c>
      <c r="C347" s="44" t="s">
        <v>29</v>
      </c>
      <c r="D347" s="45" t="s">
        <v>30</v>
      </c>
      <c r="E347" s="46">
        <v>3309</v>
      </c>
      <c r="F347" s="72">
        <v>58.813541266008045</v>
      </c>
      <c r="G347" s="72">
        <v>56.41</v>
      </c>
      <c r="H347" s="73">
        <v>0</v>
      </c>
      <c r="I347" s="73">
        <f t="shared" si="15"/>
        <v>56.41</v>
      </c>
      <c r="J347" s="72">
        <f t="shared" si="16"/>
        <v>-2.4035412660080482</v>
      </c>
      <c r="K347" s="78">
        <v>398</v>
      </c>
      <c r="L347" s="73">
        <f t="shared" si="17"/>
        <v>-956.60942387120315</v>
      </c>
      <c r="M347" s="74"/>
    </row>
    <row r="348" spans="1:13" ht="12.75" x14ac:dyDescent="0.2">
      <c r="A348" s="43" t="s">
        <v>298</v>
      </c>
      <c r="B348" s="43" t="s">
        <v>385</v>
      </c>
      <c r="C348" s="44" t="s">
        <v>31</v>
      </c>
      <c r="D348" s="45" t="s">
        <v>32</v>
      </c>
      <c r="E348" s="46">
        <v>3311</v>
      </c>
      <c r="F348" s="72">
        <v>74.023541266008053</v>
      </c>
      <c r="G348" s="72">
        <v>71.62</v>
      </c>
      <c r="H348" s="73">
        <v>0</v>
      </c>
      <c r="I348" s="73">
        <f t="shared" si="15"/>
        <v>71.62</v>
      </c>
      <c r="J348" s="72">
        <f t="shared" si="16"/>
        <v>-2.4035412660080482</v>
      </c>
      <c r="K348" s="78">
        <v>0</v>
      </c>
      <c r="L348" s="73">
        <f t="shared" si="17"/>
        <v>0</v>
      </c>
      <c r="M348" s="74"/>
    </row>
    <row r="349" spans="1:13" ht="12.75" x14ac:dyDescent="0.2">
      <c r="A349" s="43" t="s">
        <v>298</v>
      </c>
      <c r="B349" s="43" t="s">
        <v>385</v>
      </c>
      <c r="C349" s="44" t="s">
        <v>33</v>
      </c>
      <c r="D349" s="45" t="s">
        <v>34</v>
      </c>
      <c r="E349" s="46">
        <v>3313</v>
      </c>
      <c r="F349" s="72">
        <v>78.513541266008048</v>
      </c>
      <c r="G349" s="72">
        <v>76.11</v>
      </c>
      <c r="H349" s="73">
        <v>0</v>
      </c>
      <c r="I349" s="73">
        <f t="shared" si="15"/>
        <v>76.11</v>
      </c>
      <c r="J349" s="72">
        <f t="shared" si="16"/>
        <v>-2.4035412660080482</v>
      </c>
      <c r="K349" s="78">
        <v>31</v>
      </c>
      <c r="L349" s="73">
        <f t="shared" si="17"/>
        <v>-74.509779246249494</v>
      </c>
      <c r="M349" s="74"/>
    </row>
    <row r="350" spans="1:13" ht="12.75" x14ac:dyDescent="0.2">
      <c r="A350" s="43" t="s">
        <v>298</v>
      </c>
      <c r="B350" s="43" t="s">
        <v>385</v>
      </c>
      <c r="C350" s="44" t="s">
        <v>35</v>
      </c>
      <c r="D350" s="45" t="s">
        <v>36</v>
      </c>
      <c r="E350" s="46">
        <v>3315</v>
      </c>
      <c r="F350" s="72">
        <v>88.813541266008045</v>
      </c>
      <c r="G350" s="72">
        <v>86.41</v>
      </c>
      <c r="H350" s="73">
        <v>0</v>
      </c>
      <c r="I350" s="73">
        <f t="shared" si="15"/>
        <v>86.41</v>
      </c>
      <c r="J350" s="72">
        <f t="shared" si="16"/>
        <v>-2.4035412660080482</v>
      </c>
      <c r="K350" s="78">
        <v>0</v>
      </c>
      <c r="L350" s="73">
        <f t="shared" si="17"/>
        <v>0</v>
      </c>
      <c r="M350" s="74"/>
    </row>
    <row r="351" spans="1:13" ht="12.75" x14ac:dyDescent="0.2">
      <c r="A351" s="43" t="s">
        <v>298</v>
      </c>
      <c r="B351" s="43" t="s">
        <v>385</v>
      </c>
      <c r="C351" s="44" t="s">
        <v>37</v>
      </c>
      <c r="D351" s="45" t="s">
        <v>38</v>
      </c>
      <c r="E351" s="46">
        <v>3317</v>
      </c>
      <c r="F351" s="72">
        <v>58.443541266008047</v>
      </c>
      <c r="G351" s="72">
        <v>56.04</v>
      </c>
      <c r="H351" s="73">
        <v>0</v>
      </c>
      <c r="I351" s="73">
        <f t="shared" si="15"/>
        <v>56.04</v>
      </c>
      <c r="J351" s="72">
        <f t="shared" si="16"/>
        <v>-2.4035412660080482</v>
      </c>
      <c r="K351" s="78">
        <v>0</v>
      </c>
      <c r="L351" s="73">
        <f t="shared" si="17"/>
        <v>0</v>
      </c>
      <c r="M351" s="74"/>
    </row>
    <row r="352" spans="1:13" ht="12.75" x14ac:dyDescent="0.2">
      <c r="A352" s="43" t="s">
        <v>298</v>
      </c>
      <c r="B352" s="43" t="s">
        <v>385</v>
      </c>
      <c r="C352" s="44" t="s">
        <v>39</v>
      </c>
      <c r="D352" s="45" t="s">
        <v>40</v>
      </c>
      <c r="E352" s="46">
        <v>3319</v>
      </c>
      <c r="F352" s="72">
        <v>69.183541266008049</v>
      </c>
      <c r="G352" s="72">
        <v>66.78</v>
      </c>
      <c r="H352" s="73">
        <v>0</v>
      </c>
      <c r="I352" s="73">
        <f t="shared" si="15"/>
        <v>66.78</v>
      </c>
      <c r="J352" s="72">
        <f t="shared" si="16"/>
        <v>-2.4035412660080482</v>
      </c>
      <c r="K352" s="78">
        <v>110</v>
      </c>
      <c r="L352" s="73">
        <f t="shared" si="17"/>
        <v>-264.38953926088527</v>
      </c>
      <c r="M352" s="74"/>
    </row>
    <row r="353" spans="1:13" ht="12.75" x14ac:dyDescent="0.2">
      <c r="A353" s="43" t="s">
        <v>298</v>
      </c>
      <c r="B353" s="43" t="s">
        <v>385</v>
      </c>
      <c r="C353" s="44" t="s">
        <v>41</v>
      </c>
      <c r="D353" s="45" t="s">
        <v>42</v>
      </c>
      <c r="E353" s="46">
        <v>3321</v>
      </c>
      <c r="F353" s="72">
        <v>76.183541266008049</v>
      </c>
      <c r="G353" s="72">
        <v>73.78</v>
      </c>
      <c r="H353" s="73">
        <v>0</v>
      </c>
      <c r="I353" s="73">
        <f t="shared" si="15"/>
        <v>73.78</v>
      </c>
      <c r="J353" s="72">
        <f t="shared" si="16"/>
        <v>-2.4035412660080482</v>
      </c>
      <c r="K353" s="78">
        <v>8</v>
      </c>
      <c r="L353" s="73">
        <f t="shared" si="17"/>
        <v>-19.228330128064385</v>
      </c>
      <c r="M353" s="74"/>
    </row>
    <row r="354" spans="1:13" ht="12.75" x14ac:dyDescent="0.2">
      <c r="A354" s="43" t="s">
        <v>298</v>
      </c>
      <c r="B354" s="43" t="s">
        <v>385</v>
      </c>
      <c r="C354" s="44" t="s">
        <v>43</v>
      </c>
      <c r="D354" s="45" t="s">
        <v>44</v>
      </c>
      <c r="E354" s="46">
        <v>3323</v>
      </c>
      <c r="F354" s="72">
        <v>50.433541266008049</v>
      </c>
      <c r="G354" s="72">
        <v>48.03</v>
      </c>
      <c r="H354" s="73">
        <v>0</v>
      </c>
      <c r="I354" s="73">
        <f t="shared" si="15"/>
        <v>48.03</v>
      </c>
      <c r="J354" s="72">
        <f t="shared" si="16"/>
        <v>-2.4035412660080482</v>
      </c>
      <c r="K354" s="78">
        <v>0</v>
      </c>
      <c r="L354" s="73">
        <f t="shared" si="17"/>
        <v>0</v>
      </c>
      <c r="M354" s="74"/>
    </row>
    <row r="355" spans="1:13" ht="12.75" x14ac:dyDescent="0.2">
      <c r="A355" s="43" t="s">
        <v>298</v>
      </c>
      <c r="B355" s="43" t="s">
        <v>385</v>
      </c>
      <c r="C355" s="44" t="s">
        <v>45</v>
      </c>
      <c r="D355" s="45" t="s">
        <v>46</v>
      </c>
      <c r="E355" s="46">
        <v>3325</v>
      </c>
      <c r="F355" s="72">
        <v>62.843541266008046</v>
      </c>
      <c r="G355" s="72">
        <v>60.44</v>
      </c>
      <c r="H355" s="73">
        <v>0</v>
      </c>
      <c r="I355" s="73">
        <f t="shared" si="15"/>
        <v>60.44</v>
      </c>
      <c r="J355" s="72">
        <f t="shared" si="16"/>
        <v>-2.4035412660080482</v>
      </c>
      <c r="K355" s="78">
        <v>4494</v>
      </c>
      <c r="L355" s="73">
        <f t="shared" si="17"/>
        <v>-10801.514449440168</v>
      </c>
      <c r="M355" s="74"/>
    </row>
    <row r="356" spans="1:13" ht="12.75" x14ac:dyDescent="0.2">
      <c r="A356" s="43" t="s">
        <v>298</v>
      </c>
      <c r="B356" s="43" t="s">
        <v>385</v>
      </c>
      <c r="C356" s="44" t="s">
        <v>47</v>
      </c>
      <c r="D356" s="45" t="s">
        <v>48</v>
      </c>
      <c r="E356" s="46">
        <v>3327</v>
      </c>
      <c r="F356" s="72">
        <v>69.183541266008049</v>
      </c>
      <c r="G356" s="72">
        <v>66.78</v>
      </c>
      <c r="H356" s="73">
        <v>0</v>
      </c>
      <c r="I356" s="73">
        <f t="shared" si="15"/>
        <v>66.78</v>
      </c>
      <c r="J356" s="72">
        <f t="shared" si="16"/>
        <v>-2.4035412660080482</v>
      </c>
      <c r="K356" s="78">
        <v>9</v>
      </c>
      <c r="L356" s="73">
        <f t="shared" si="17"/>
        <v>-21.631871394072434</v>
      </c>
      <c r="M356" s="74"/>
    </row>
    <row r="357" spans="1:13" ht="12.75" x14ac:dyDescent="0.2">
      <c r="A357" s="43" t="s">
        <v>298</v>
      </c>
      <c r="B357" s="43" t="s">
        <v>385</v>
      </c>
      <c r="C357" s="44" t="s">
        <v>49</v>
      </c>
      <c r="D357" s="45" t="s">
        <v>50</v>
      </c>
      <c r="E357" s="46">
        <v>3329</v>
      </c>
      <c r="F357" s="72">
        <v>73.653541266008048</v>
      </c>
      <c r="G357" s="72">
        <v>71.25</v>
      </c>
      <c r="H357" s="73">
        <v>0</v>
      </c>
      <c r="I357" s="73">
        <f t="shared" si="15"/>
        <v>71.25</v>
      </c>
      <c r="J357" s="72">
        <f t="shared" si="16"/>
        <v>-2.4035412660080482</v>
      </c>
      <c r="K357" s="78">
        <v>0</v>
      </c>
      <c r="L357" s="73">
        <f t="shared" si="17"/>
        <v>0</v>
      </c>
      <c r="M357" s="74"/>
    </row>
    <row r="358" spans="1:13" ht="12.75" x14ac:dyDescent="0.2">
      <c r="A358" s="43" t="s">
        <v>298</v>
      </c>
      <c r="B358" s="43" t="s">
        <v>385</v>
      </c>
      <c r="C358" s="44" t="s">
        <v>51</v>
      </c>
      <c r="D358" s="45" t="s">
        <v>52</v>
      </c>
      <c r="E358" s="46">
        <v>3331</v>
      </c>
      <c r="F358" s="72">
        <v>81.21354126600805</v>
      </c>
      <c r="G358" s="72">
        <v>78.81</v>
      </c>
      <c r="H358" s="73">
        <v>0</v>
      </c>
      <c r="I358" s="73">
        <f t="shared" si="15"/>
        <v>78.81</v>
      </c>
      <c r="J358" s="72">
        <f t="shared" si="16"/>
        <v>-2.4035412660080482</v>
      </c>
      <c r="K358" s="78">
        <v>0</v>
      </c>
      <c r="L358" s="73">
        <f t="shared" si="17"/>
        <v>0</v>
      </c>
      <c r="M358" s="74"/>
    </row>
    <row r="359" spans="1:13" ht="12.75" x14ac:dyDescent="0.2">
      <c r="A359" s="43" t="s">
        <v>64</v>
      </c>
      <c r="B359" s="43" t="s">
        <v>386</v>
      </c>
      <c r="C359" s="44" t="s">
        <v>21</v>
      </c>
      <c r="D359" s="45" t="s">
        <v>22</v>
      </c>
      <c r="E359" s="46">
        <v>3301</v>
      </c>
      <c r="F359" s="72">
        <v>143.71642324787945</v>
      </c>
      <c r="G359" s="72">
        <v>140.02768137588674</v>
      </c>
      <c r="H359" s="73">
        <v>4.0391456753507011</v>
      </c>
      <c r="I359" s="73">
        <f t="shared" si="15"/>
        <v>144.06682705123745</v>
      </c>
      <c r="J359" s="72">
        <f t="shared" si="16"/>
        <v>0.35040380335800592</v>
      </c>
      <c r="K359" s="78">
        <v>0</v>
      </c>
      <c r="L359" s="73">
        <f t="shared" si="17"/>
        <v>0</v>
      </c>
      <c r="M359" s="74">
        <v>21749.213670628102</v>
      </c>
    </row>
    <row r="360" spans="1:13" ht="12.75" x14ac:dyDescent="0.2">
      <c r="A360" s="43" t="s">
        <v>64</v>
      </c>
      <c r="B360" s="43" t="s">
        <v>386</v>
      </c>
      <c r="C360" s="44" t="s">
        <v>23</v>
      </c>
      <c r="D360" s="45" t="s">
        <v>24</v>
      </c>
      <c r="E360" s="46">
        <v>3303</v>
      </c>
      <c r="F360" s="72">
        <v>156.29642324787946</v>
      </c>
      <c r="G360" s="72">
        <v>152.60768137588676</v>
      </c>
      <c r="H360" s="73">
        <v>4.0391456753507011</v>
      </c>
      <c r="I360" s="73">
        <f t="shared" si="15"/>
        <v>156.64682705123747</v>
      </c>
      <c r="J360" s="72">
        <f t="shared" si="16"/>
        <v>0.35040380335800592</v>
      </c>
      <c r="K360" s="78">
        <v>0</v>
      </c>
      <c r="L360" s="73">
        <f t="shared" si="17"/>
        <v>0</v>
      </c>
      <c r="M360" s="74"/>
    </row>
    <row r="361" spans="1:13" ht="12.75" x14ac:dyDescent="0.2">
      <c r="A361" s="43" t="s">
        <v>64</v>
      </c>
      <c r="B361" s="43" t="s">
        <v>386</v>
      </c>
      <c r="C361" s="44" t="s">
        <v>25</v>
      </c>
      <c r="D361" s="45" t="s">
        <v>26</v>
      </c>
      <c r="E361" s="46">
        <v>3305</v>
      </c>
      <c r="F361" s="72">
        <v>140.45642324787946</v>
      </c>
      <c r="G361" s="72">
        <v>136.76768137588675</v>
      </c>
      <c r="H361" s="73">
        <v>4.0391456753507011</v>
      </c>
      <c r="I361" s="73">
        <f t="shared" si="15"/>
        <v>140.80682705123746</v>
      </c>
      <c r="J361" s="72">
        <f t="shared" si="16"/>
        <v>0.35040380335800592</v>
      </c>
      <c r="K361" s="78">
        <v>0</v>
      </c>
      <c r="L361" s="73">
        <f t="shared" si="17"/>
        <v>0</v>
      </c>
      <c r="M361" s="74"/>
    </row>
    <row r="362" spans="1:13" ht="12.75" x14ac:dyDescent="0.2">
      <c r="A362" s="43" t="s">
        <v>64</v>
      </c>
      <c r="B362" s="43" t="s">
        <v>386</v>
      </c>
      <c r="C362" s="44" t="s">
        <v>27</v>
      </c>
      <c r="D362" s="45" t="s">
        <v>28</v>
      </c>
      <c r="E362" s="46">
        <v>3307</v>
      </c>
      <c r="F362" s="72">
        <v>153.02642324787945</v>
      </c>
      <c r="G362" s="72">
        <v>149.33768137588675</v>
      </c>
      <c r="H362" s="73">
        <v>4.0391456753507011</v>
      </c>
      <c r="I362" s="73">
        <f t="shared" si="15"/>
        <v>153.37682705123746</v>
      </c>
      <c r="J362" s="72">
        <f t="shared" si="16"/>
        <v>0.35040380335800592</v>
      </c>
      <c r="K362" s="78">
        <v>0</v>
      </c>
      <c r="L362" s="73">
        <f t="shared" si="17"/>
        <v>0</v>
      </c>
      <c r="M362" s="74"/>
    </row>
    <row r="363" spans="1:13" ht="12.75" x14ac:dyDescent="0.2">
      <c r="A363" s="43" t="s">
        <v>64</v>
      </c>
      <c r="B363" s="43" t="s">
        <v>386</v>
      </c>
      <c r="C363" s="44" t="s">
        <v>29</v>
      </c>
      <c r="D363" s="45" t="s">
        <v>30</v>
      </c>
      <c r="E363" s="46">
        <v>3309</v>
      </c>
      <c r="F363" s="72">
        <v>94.686423247879461</v>
      </c>
      <c r="G363" s="72">
        <v>90.997681375886771</v>
      </c>
      <c r="H363" s="73">
        <v>4.0391456753507011</v>
      </c>
      <c r="I363" s="73">
        <f t="shared" si="15"/>
        <v>95.036827051237466</v>
      </c>
      <c r="J363" s="72">
        <f t="shared" si="16"/>
        <v>0.35040380335800592</v>
      </c>
      <c r="K363" s="78">
        <v>1311</v>
      </c>
      <c r="L363" s="73">
        <f t="shared" si="17"/>
        <v>459.37938620234576</v>
      </c>
      <c r="M363" s="74"/>
    </row>
    <row r="364" spans="1:13" ht="12.75" x14ac:dyDescent="0.2">
      <c r="A364" s="43" t="s">
        <v>64</v>
      </c>
      <c r="B364" s="43" t="s">
        <v>386</v>
      </c>
      <c r="C364" s="44" t="s">
        <v>31</v>
      </c>
      <c r="D364" s="45" t="s">
        <v>32</v>
      </c>
      <c r="E364" s="46">
        <v>3311</v>
      </c>
      <c r="F364" s="72">
        <v>121.96642324787946</v>
      </c>
      <c r="G364" s="72">
        <v>118.27768137588677</v>
      </c>
      <c r="H364" s="73">
        <v>4.0391456753507011</v>
      </c>
      <c r="I364" s="73">
        <f t="shared" si="15"/>
        <v>122.31682705123747</v>
      </c>
      <c r="J364" s="72">
        <f t="shared" si="16"/>
        <v>0.35040380335800592</v>
      </c>
      <c r="K364" s="78">
        <v>1913</v>
      </c>
      <c r="L364" s="73">
        <f t="shared" si="17"/>
        <v>670.32247582386526</v>
      </c>
      <c r="M364" s="74"/>
    </row>
    <row r="365" spans="1:13" ht="12.75" x14ac:dyDescent="0.2">
      <c r="A365" s="43" t="s">
        <v>64</v>
      </c>
      <c r="B365" s="43" t="s">
        <v>386</v>
      </c>
      <c r="C365" s="44" t="s">
        <v>33</v>
      </c>
      <c r="D365" s="45" t="s">
        <v>34</v>
      </c>
      <c r="E365" s="46">
        <v>3313</v>
      </c>
      <c r="F365" s="72">
        <v>129.81642324787944</v>
      </c>
      <c r="G365" s="72">
        <v>126.12768137588677</v>
      </c>
      <c r="H365" s="73">
        <v>4.0391456753507011</v>
      </c>
      <c r="I365" s="73">
        <f t="shared" si="15"/>
        <v>130.16682705123748</v>
      </c>
      <c r="J365" s="72">
        <f t="shared" si="16"/>
        <v>0.35040380335803434</v>
      </c>
      <c r="K365" s="78">
        <v>333</v>
      </c>
      <c r="L365" s="73">
        <f t="shared" si="17"/>
        <v>116.68446651822543</v>
      </c>
      <c r="M365" s="74"/>
    </row>
    <row r="366" spans="1:13" ht="12.75" x14ac:dyDescent="0.2">
      <c r="A366" s="43" t="s">
        <v>64</v>
      </c>
      <c r="B366" s="43" t="s">
        <v>386</v>
      </c>
      <c r="C366" s="44" t="s">
        <v>35</v>
      </c>
      <c r="D366" s="45" t="s">
        <v>36</v>
      </c>
      <c r="E366" s="46">
        <v>3315</v>
      </c>
      <c r="F366" s="72">
        <v>147.83642324787945</v>
      </c>
      <c r="G366" s="72">
        <v>144.14768137588675</v>
      </c>
      <c r="H366" s="73">
        <v>4.0391456753507011</v>
      </c>
      <c r="I366" s="73">
        <f t="shared" si="15"/>
        <v>148.18682705123746</v>
      </c>
      <c r="J366" s="72">
        <f t="shared" si="16"/>
        <v>0.35040380335800592</v>
      </c>
      <c r="K366" s="78">
        <v>0</v>
      </c>
      <c r="L366" s="73">
        <f t="shared" si="17"/>
        <v>0</v>
      </c>
      <c r="M366" s="74"/>
    </row>
    <row r="367" spans="1:13" ht="12.75" x14ac:dyDescent="0.2">
      <c r="A367" s="43" t="s">
        <v>64</v>
      </c>
      <c r="B367" s="43" t="s">
        <v>386</v>
      </c>
      <c r="C367" s="44" t="s">
        <v>37</v>
      </c>
      <c r="D367" s="45" t="s">
        <v>38</v>
      </c>
      <c r="E367" s="46">
        <v>3317</v>
      </c>
      <c r="F367" s="72">
        <v>94.146423247879454</v>
      </c>
      <c r="G367" s="72">
        <v>90.457681375886764</v>
      </c>
      <c r="H367" s="73">
        <v>4.0391456753507011</v>
      </c>
      <c r="I367" s="73">
        <f t="shared" si="15"/>
        <v>94.49682705123746</v>
      </c>
      <c r="J367" s="72">
        <f t="shared" si="16"/>
        <v>0.35040380335800592</v>
      </c>
      <c r="K367" s="78">
        <v>0</v>
      </c>
      <c r="L367" s="73">
        <f t="shared" si="17"/>
        <v>0</v>
      </c>
      <c r="M367" s="74"/>
    </row>
    <row r="368" spans="1:13" ht="12.75" x14ac:dyDescent="0.2">
      <c r="A368" s="43" t="s">
        <v>64</v>
      </c>
      <c r="B368" s="43" t="s">
        <v>386</v>
      </c>
      <c r="C368" s="44" t="s">
        <v>39</v>
      </c>
      <c r="D368" s="45" t="s">
        <v>40</v>
      </c>
      <c r="E368" s="46">
        <v>3319</v>
      </c>
      <c r="F368" s="72">
        <v>113.50642324787945</v>
      </c>
      <c r="G368" s="72">
        <v>109.81768137588676</v>
      </c>
      <c r="H368" s="73">
        <v>4.0391456753507011</v>
      </c>
      <c r="I368" s="73">
        <f t="shared" si="15"/>
        <v>113.85682705123746</v>
      </c>
      <c r="J368" s="72">
        <f t="shared" si="16"/>
        <v>0.35040380335800592</v>
      </c>
      <c r="K368" s="78">
        <v>17945</v>
      </c>
      <c r="L368" s="73">
        <f t="shared" si="17"/>
        <v>6287.9962512594166</v>
      </c>
      <c r="M368" s="74"/>
    </row>
    <row r="369" spans="1:13" ht="12.75" x14ac:dyDescent="0.2">
      <c r="A369" s="43" t="s">
        <v>64</v>
      </c>
      <c r="B369" s="43" t="s">
        <v>386</v>
      </c>
      <c r="C369" s="44" t="s">
        <v>41</v>
      </c>
      <c r="D369" s="45" t="s">
        <v>42</v>
      </c>
      <c r="E369" s="46">
        <v>3321</v>
      </c>
      <c r="F369" s="72">
        <v>126.02642324787945</v>
      </c>
      <c r="G369" s="72">
        <v>122.33768137588676</v>
      </c>
      <c r="H369" s="73">
        <v>4.0391456753507011</v>
      </c>
      <c r="I369" s="73">
        <f t="shared" si="15"/>
        <v>126.37682705123746</v>
      </c>
      <c r="J369" s="72">
        <f t="shared" si="16"/>
        <v>0.35040380335800592</v>
      </c>
      <c r="K369" s="78">
        <v>7677</v>
      </c>
      <c r="L369" s="73">
        <f t="shared" si="17"/>
        <v>2690.0499983794116</v>
      </c>
      <c r="M369" s="74"/>
    </row>
    <row r="370" spans="1:13" ht="12.75" x14ac:dyDescent="0.2">
      <c r="A370" s="43" t="s">
        <v>64</v>
      </c>
      <c r="B370" s="43" t="s">
        <v>386</v>
      </c>
      <c r="C370" s="44" t="s">
        <v>43</v>
      </c>
      <c r="D370" s="45" t="s">
        <v>44</v>
      </c>
      <c r="E370" s="46">
        <v>3323</v>
      </c>
      <c r="F370" s="72">
        <v>80.27642324787945</v>
      </c>
      <c r="G370" s="72">
        <v>76.58768137588676</v>
      </c>
      <c r="H370" s="73">
        <v>4.0391456753507011</v>
      </c>
      <c r="I370" s="73">
        <f t="shared" si="15"/>
        <v>80.626827051237456</v>
      </c>
      <c r="J370" s="72">
        <f t="shared" si="16"/>
        <v>0.35040380335800592</v>
      </c>
      <c r="K370" s="78">
        <v>0</v>
      </c>
      <c r="L370" s="73">
        <f t="shared" si="17"/>
        <v>0</v>
      </c>
      <c r="M370" s="74"/>
    </row>
    <row r="371" spans="1:13" ht="12.75" x14ac:dyDescent="0.2">
      <c r="A371" s="43" t="s">
        <v>64</v>
      </c>
      <c r="B371" s="43" t="s">
        <v>386</v>
      </c>
      <c r="C371" s="44" t="s">
        <v>45</v>
      </c>
      <c r="D371" s="45" t="s">
        <v>46</v>
      </c>
      <c r="E371" s="46">
        <v>3325</v>
      </c>
      <c r="F371" s="72">
        <v>102.16642324787945</v>
      </c>
      <c r="G371" s="72">
        <v>98.47768137588676</v>
      </c>
      <c r="H371" s="73">
        <v>4.0391456753507011</v>
      </c>
      <c r="I371" s="73">
        <f t="shared" si="15"/>
        <v>102.51682705123746</v>
      </c>
      <c r="J371" s="72">
        <f t="shared" si="16"/>
        <v>0.35040380335800592</v>
      </c>
      <c r="K371" s="78">
        <v>25473</v>
      </c>
      <c r="L371" s="73">
        <f t="shared" si="17"/>
        <v>8925.8360829384856</v>
      </c>
      <c r="M371" s="74"/>
    </row>
    <row r="372" spans="1:13" ht="12.75" x14ac:dyDescent="0.2">
      <c r="A372" s="43" t="s">
        <v>64</v>
      </c>
      <c r="B372" s="43" t="s">
        <v>386</v>
      </c>
      <c r="C372" s="44" t="s">
        <v>47</v>
      </c>
      <c r="D372" s="45" t="s">
        <v>48</v>
      </c>
      <c r="E372" s="46">
        <v>3327</v>
      </c>
      <c r="F372" s="72">
        <v>113.50642324787945</v>
      </c>
      <c r="G372" s="72">
        <v>109.81768137588676</v>
      </c>
      <c r="H372" s="73">
        <v>4.0391456753507011</v>
      </c>
      <c r="I372" s="73">
        <f t="shared" si="15"/>
        <v>113.85682705123746</v>
      </c>
      <c r="J372" s="72">
        <f t="shared" si="16"/>
        <v>0.35040380335800592</v>
      </c>
      <c r="K372" s="78">
        <v>5534</v>
      </c>
      <c r="L372" s="73">
        <f t="shared" si="17"/>
        <v>1939.1346477832049</v>
      </c>
      <c r="M372" s="74"/>
    </row>
    <row r="373" spans="1:13" ht="12.75" x14ac:dyDescent="0.2">
      <c r="A373" s="43" t="s">
        <v>64</v>
      </c>
      <c r="B373" s="43" t="s">
        <v>386</v>
      </c>
      <c r="C373" s="44" t="s">
        <v>49</v>
      </c>
      <c r="D373" s="45" t="s">
        <v>50</v>
      </c>
      <c r="E373" s="46">
        <v>3329</v>
      </c>
      <c r="F373" s="72">
        <v>121.44642324787945</v>
      </c>
      <c r="G373" s="72">
        <v>117.75768137588676</v>
      </c>
      <c r="H373" s="73">
        <v>4.0391456753507011</v>
      </c>
      <c r="I373" s="73">
        <f t="shared" si="15"/>
        <v>121.79682705123746</v>
      </c>
      <c r="J373" s="72">
        <f t="shared" si="16"/>
        <v>0.35040380335800592</v>
      </c>
      <c r="K373" s="78">
        <v>1157</v>
      </c>
      <c r="L373" s="73">
        <f t="shared" si="17"/>
        <v>405.41720048521285</v>
      </c>
      <c r="M373" s="74"/>
    </row>
    <row r="374" spans="1:13" ht="12.75" x14ac:dyDescent="0.2">
      <c r="A374" s="43" t="s">
        <v>64</v>
      </c>
      <c r="B374" s="43" t="s">
        <v>386</v>
      </c>
      <c r="C374" s="44" t="s">
        <v>51</v>
      </c>
      <c r="D374" s="45" t="s">
        <v>52</v>
      </c>
      <c r="E374" s="46">
        <v>3331</v>
      </c>
      <c r="F374" s="72">
        <v>135.21642324787945</v>
      </c>
      <c r="G374" s="72">
        <v>131.52768137588677</v>
      </c>
      <c r="H374" s="73">
        <v>4.0391456753507011</v>
      </c>
      <c r="I374" s="73">
        <f t="shared" si="15"/>
        <v>135.56682705123748</v>
      </c>
      <c r="J374" s="72">
        <f t="shared" si="16"/>
        <v>0.35040380335803434</v>
      </c>
      <c r="K374" s="78">
        <v>726</v>
      </c>
      <c r="L374" s="73">
        <f t="shared" si="17"/>
        <v>254.39316123793293</v>
      </c>
      <c r="M374" s="74"/>
    </row>
    <row r="375" spans="1:13" ht="12.75" x14ac:dyDescent="0.2">
      <c r="A375" s="43" t="s">
        <v>115</v>
      </c>
      <c r="B375" s="43" t="s">
        <v>387</v>
      </c>
      <c r="C375" s="44" t="s">
        <v>21</v>
      </c>
      <c r="D375" s="45" t="s">
        <v>22</v>
      </c>
      <c r="E375" s="46">
        <v>3301</v>
      </c>
      <c r="F375" s="72">
        <v>97.795808935611959</v>
      </c>
      <c r="G375" s="72">
        <v>97.341050595148403</v>
      </c>
      <c r="H375" s="73">
        <v>2.8399618649088975E-2</v>
      </c>
      <c r="I375" s="73">
        <f t="shared" si="15"/>
        <v>97.369450213797492</v>
      </c>
      <c r="J375" s="72">
        <f t="shared" si="16"/>
        <v>-0.42635872181446643</v>
      </c>
      <c r="K375" s="78">
        <v>0</v>
      </c>
      <c r="L375" s="73">
        <f t="shared" si="17"/>
        <v>0</v>
      </c>
      <c r="M375" s="74">
        <v>-2867.688762924101</v>
      </c>
    </row>
    <row r="376" spans="1:13" ht="12.75" x14ac:dyDescent="0.2">
      <c r="A376" s="43" t="s">
        <v>115</v>
      </c>
      <c r="B376" s="43" t="s">
        <v>387</v>
      </c>
      <c r="C376" s="44" t="s">
        <v>23</v>
      </c>
      <c r="D376" s="45" t="s">
        <v>24</v>
      </c>
      <c r="E376" s="46">
        <v>3303</v>
      </c>
      <c r="F376" s="72">
        <v>106.08580893561196</v>
      </c>
      <c r="G376" s="72">
        <v>105.63105059514841</v>
      </c>
      <c r="H376" s="73">
        <v>2.8399618649088975E-2</v>
      </c>
      <c r="I376" s="73">
        <f t="shared" si="15"/>
        <v>105.6594502137975</v>
      </c>
      <c r="J376" s="72">
        <f t="shared" si="16"/>
        <v>-0.42635872181446643</v>
      </c>
      <c r="K376" s="78">
        <v>0</v>
      </c>
      <c r="L376" s="73">
        <f t="shared" si="17"/>
        <v>0</v>
      </c>
      <c r="M376" s="74"/>
    </row>
    <row r="377" spans="1:13" ht="12.75" x14ac:dyDescent="0.2">
      <c r="A377" s="43" t="s">
        <v>115</v>
      </c>
      <c r="B377" s="43" t="s">
        <v>387</v>
      </c>
      <c r="C377" s="44" t="s">
        <v>25</v>
      </c>
      <c r="D377" s="45" t="s">
        <v>26</v>
      </c>
      <c r="E377" s="46">
        <v>3305</v>
      </c>
      <c r="F377" s="72">
        <v>95.655808935611958</v>
      </c>
      <c r="G377" s="72">
        <v>95.201050595148402</v>
      </c>
      <c r="H377" s="73">
        <v>2.8399618649088975E-2</v>
      </c>
      <c r="I377" s="73">
        <f t="shared" si="15"/>
        <v>95.229450213797492</v>
      </c>
      <c r="J377" s="72">
        <f t="shared" si="16"/>
        <v>-0.42635872181446643</v>
      </c>
      <c r="K377" s="78">
        <v>0</v>
      </c>
      <c r="L377" s="73">
        <f t="shared" si="17"/>
        <v>0</v>
      </c>
      <c r="M377" s="74"/>
    </row>
    <row r="378" spans="1:13" ht="12.75" x14ac:dyDescent="0.2">
      <c r="A378" s="43" t="s">
        <v>115</v>
      </c>
      <c r="B378" s="43" t="s">
        <v>387</v>
      </c>
      <c r="C378" s="44" t="s">
        <v>27</v>
      </c>
      <c r="D378" s="45" t="s">
        <v>28</v>
      </c>
      <c r="E378" s="46">
        <v>3307</v>
      </c>
      <c r="F378" s="72">
        <v>104.42580893561197</v>
      </c>
      <c r="G378" s="72">
        <v>103.97105059514841</v>
      </c>
      <c r="H378" s="73">
        <v>2.8399618649088975E-2</v>
      </c>
      <c r="I378" s="73">
        <f t="shared" si="15"/>
        <v>103.9994502137975</v>
      </c>
      <c r="J378" s="72">
        <f t="shared" si="16"/>
        <v>-0.42635872181446643</v>
      </c>
      <c r="K378" s="78">
        <v>0</v>
      </c>
      <c r="L378" s="73">
        <f t="shared" si="17"/>
        <v>0</v>
      </c>
      <c r="M378" s="74"/>
    </row>
    <row r="379" spans="1:13" ht="12.75" x14ac:dyDescent="0.2">
      <c r="A379" s="43" t="s">
        <v>115</v>
      </c>
      <c r="B379" s="43" t="s">
        <v>387</v>
      </c>
      <c r="C379" s="44" t="s">
        <v>29</v>
      </c>
      <c r="D379" s="45" t="s">
        <v>30</v>
      </c>
      <c r="E379" s="46">
        <v>3309</v>
      </c>
      <c r="F379" s="72">
        <v>65.305808935611964</v>
      </c>
      <c r="G379" s="72">
        <v>64.851050595148408</v>
      </c>
      <c r="H379" s="73">
        <v>2.8399618649088975E-2</v>
      </c>
      <c r="I379" s="73">
        <f t="shared" si="15"/>
        <v>64.879450213797497</v>
      </c>
      <c r="J379" s="72">
        <f t="shared" si="16"/>
        <v>-0.42635872181446643</v>
      </c>
      <c r="K379" s="78">
        <v>136</v>
      </c>
      <c r="L379" s="73">
        <f t="shared" si="17"/>
        <v>-57.984786166767435</v>
      </c>
      <c r="M379" s="74"/>
    </row>
    <row r="380" spans="1:13" ht="12.75" x14ac:dyDescent="0.2">
      <c r="A380" s="43" t="s">
        <v>115</v>
      </c>
      <c r="B380" s="43" t="s">
        <v>387</v>
      </c>
      <c r="C380" s="44" t="s">
        <v>31</v>
      </c>
      <c r="D380" s="45" t="s">
        <v>32</v>
      </c>
      <c r="E380" s="46">
        <v>3311</v>
      </c>
      <c r="F380" s="72">
        <v>83.235808935611971</v>
      </c>
      <c r="G380" s="72">
        <v>82.781050595148415</v>
      </c>
      <c r="H380" s="73">
        <v>2.8399618649088975E-2</v>
      </c>
      <c r="I380" s="73">
        <f t="shared" si="15"/>
        <v>82.809450213797504</v>
      </c>
      <c r="J380" s="72">
        <f t="shared" si="16"/>
        <v>-0.42635872181446643</v>
      </c>
      <c r="K380" s="78">
        <v>0</v>
      </c>
      <c r="L380" s="73">
        <f t="shared" si="17"/>
        <v>0</v>
      </c>
      <c r="M380" s="74"/>
    </row>
    <row r="381" spans="1:13" ht="12.75" x14ac:dyDescent="0.2">
      <c r="A381" s="43" t="s">
        <v>115</v>
      </c>
      <c r="B381" s="43" t="s">
        <v>387</v>
      </c>
      <c r="C381" s="44" t="s">
        <v>33</v>
      </c>
      <c r="D381" s="45" t="s">
        <v>34</v>
      </c>
      <c r="E381" s="46">
        <v>3313</v>
      </c>
      <c r="F381" s="72">
        <v>88.415808935611963</v>
      </c>
      <c r="G381" s="72">
        <v>87.961050595148407</v>
      </c>
      <c r="H381" s="73">
        <v>2.8399618649088975E-2</v>
      </c>
      <c r="I381" s="73">
        <f t="shared" si="15"/>
        <v>87.989450213797497</v>
      </c>
      <c r="J381" s="72">
        <f t="shared" si="16"/>
        <v>-0.42635872181446643</v>
      </c>
      <c r="K381" s="78">
        <v>0</v>
      </c>
      <c r="L381" s="73">
        <f t="shared" si="17"/>
        <v>0</v>
      </c>
      <c r="M381" s="74"/>
    </row>
    <row r="382" spans="1:13" ht="12.75" x14ac:dyDescent="0.2">
      <c r="A382" s="43" t="s">
        <v>115</v>
      </c>
      <c r="B382" s="43" t="s">
        <v>387</v>
      </c>
      <c r="C382" s="44" t="s">
        <v>35</v>
      </c>
      <c r="D382" s="45" t="s">
        <v>36</v>
      </c>
      <c r="E382" s="46">
        <v>3315</v>
      </c>
      <c r="F382" s="72">
        <v>100.48580893561197</v>
      </c>
      <c r="G382" s="72">
        <v>100.03105059514841</v>
      </c>
      <c r="H382" s="73">
        <v>2.8399618649088975E-2</v>
      </c>
      <c r="I382" s="73">
        <f t="shared" si="15"/>
        <v>100.0594502137975</v>
      </c>
      <c r="J382" s="72">
        <f t="shared" si="16"/>
        <v>-0.42635872181446643</v>
      </c>
      <c r="K382" s="78">
        <v>0</v>
      </c>
      <c r="L382" s="73">
        <f t="shared" si="17"/>
        <v>0</v>
      </c>
      <c r="M382" s="74"/>
    </row>
    <row r="383" spans="1:13" ht="12.75" x14ac:dyDescent="0.2">
      <c r="A383" s="43" t="s">
        <v>115</v>
      </c>
      <c r="B383" s="43" t="s">
        <v>387</v>
      </c>
      <c r="C383" s="44" t="s">
        <v>37</v>
      </c>
      <c r="D383" s="45" t="s">
        <v>38</v>
      </c>
      <c r="E383" s="46">
        <v>3317</v>
      </c>
      <c r="F383" s="72">
        <v>64.855808935611961</v>
      </c>
      <c r="G383" s="72">
        <v>64.401050595148405</v>
      </c>
      <c r="H383" s="73">
        <v>2.8399618649088975E-2</v>
      </c>
      <c r="I383" s="73">
        <f t="shared" si="15"/>
        <v>64.429450213797494</v>
      </c>
      <c r="J383" s="72">
        <f t="shared" si="16"/>
        <v>-0.42635872181446643</v>
      </c>
      <c r="K383" s="78">
        <v>0</v>
      </c>
      <c r="L383" s="73">
        <f t="shared" si="17"/>
        <v>0</v>
      </c>
      <c r="M383" s="74"/>
    </row>
    <row r="384" spans="1:13" ht="12.75" x14ac:dyDescent="0.2">
      <c r="A384" s="43" t="s">
        <v>115</v>
      </c>
      <c r="B384" s="43" t="s">
        <v>387</v>
      </c>
      <c r="C384" s="44" t="s">
        <v>39</v>
      </c>
      <c r="D384" s="45" t="s">
        <v>40</v>
      </c>
      <c r="E384" s="46">
        <v>3319</v>
      </c>
      <c r="F384" s="72">
        <v>77.525808935611963</v>
      </c>
      <c r="G384" s="72">
        <v>77.071050595148407</v>
      </c>
      <c r="H384" s="73">
        <v>2.8399618649088975E-2</v>
      </c>
      <c r="I384" s="73">
        <f t="shared" si="15"/>
        <v>77.099450213797496</v>
      </c>
      <c r="J384" s="72">
        <f t="shared" si="16"/>
        <v>-0.42635872181446643</v>
      </c>
      <c r="K384" s="78">
        <v>2839</v>
      </c>
      <c r="L384" s="73">
        <f t="shared" si="17"/>
        <v>-1210.4324112312702</v>
      </c>
      <c r="M384" s="74"/>
    </row>
    <row r="385" spans="1:13" ht="12.75" x14ac:dyDescent="0.2">
      <c r="A385" s="43" t="s">
        <v>115</v>
      </c>
      <c r="B385" s="43" t="s">
        <v>387</v>
      </c>
      <c r="C385" s="44" t="s">
        <v>41</v>
      </c>
      <c r="D385" s="45" t="s">
        <v>42</v>
      </c>
      <c r="E385" s="46">
        <v>3321</v>
      </c>
      <c r="F385" s="72">
        <v>85.815808935611969</v>
      </c>
      <c r="G385" s="72">
        <v>85.361050595148413</v>
      </c>
      <c r="H385" s="73">
        <v>2.8399618649088975E-2</v>
      </c>
      <c r="I385" s="73">
        <f t="shared" si="15"/>
        <v>85.389450213797502</v>
      </c>
      <c r="J385" s="72">
        <f t="shared" si="16"/>
        <v>-0.42635872181446643</v>
      </c>
      <c r="K385" s="78">
        <v>1287</v>
      </c>
      <c r="L385" s="73">
        <f t="shared" si="17"/>
        <v>-548.72367497521827</v>
      </c>
      <c r="M385" s="74"/>
    </row>
    <row r="386" spans="1:13" ht="12.75" x14ac:dyDescent="0.2">
      <c r="A386" s="43" t="s">
        <v>115</v>
      </c>
      <c r="B386" s="43" t="s">
        <v>387</v>
      </c>
      <c r="C386" s="44" t="s">
        <v>43</v>
      </c>
      <c r="D386" s="45" t="s">
        <v>44</v>
      </c>
      <c r="E386" s="46">
        <v>3323</v>
      </c>
      <c r="F386" s="72">
        <v>55.655808935611972</v>
      </c>
      <c r="G386" s="72">
        <v>55.201050595148409</v>
      </c>
      <c r="H386" s="73">
        <v>2.8399618649088975E-2</v>
      </c>
      <c r="I386" s="73">
        <f t="shared" si="15"/>
        <v>55.229450213797499</v>
      </c>
      <c r="J386" s="72">
        <f t="shared" si="16"/>
        <v>-0.42635872181447354</v>
      </c>
      <c r="K386" s="78">
        <v>0</v>
      </c>
      <c r="L386" s="73">
        <f t="shared" si="17"/>
        <v>0</v>
      </c>
      <c r="M386" s="74"/>
    </row>
    <row r="387" spans="1:13" ht="12.75" x14ac:dyDescent="0.2">
      <c r="A387" s="43" t="s">
        <v>115</v>
      </c>
      <c r="B387" s="43" t="s">
        <v>387</v>
      </c>
      <c r="C387" s="44" t="s">
        <v>45</v>
      </c>
      <c r="D387" s="45" t="s">
        <v>46</v>
      </c>
      <c r="E387" s="46">
        <v>3325</v>
      </c>
      <c r="F387" s="72">
        <v>70.085808935611965</v>
      </c>
      <c r="G387" s="72">
        <v>69.631050595148409</v>
      </c>
      <c r="H387" s="73">
        <v>2.8399618649088975E-2</v>
      </c>
      <c r="I387" s="73">
        <f t="shared" si="15"/>
        <v>69.659450213797498</v>
      </c>
      <c r="J387" s="72">
        <f t="shared" si="16"/>
        <v>-0.42635872181446643</v>
      </c>
      <c r="K387" s="78">
        <v>2126</v>
      </c>
      <c r="L387" s="73">
        <f t="shared" si="17"/>
        <v>-906.43864257755558</v>
      </c>
      <c r="M387" s="74"/>
    </row>
    <row r="388" spans="1:13" ht="12.75" x14ac:dyDescent="0.2">
      <c r="A388" s="43" t="s">
        <v>115</v>
      </c>
      <c r="B388" s="43" t="s">
        <v>387</v>
      </c>
      <c r="C388" s="44" t="s">
        <v>47</v>
      </c>
      <c r="D388" s="45" t="s">
        <v>48</v>
      </c>
      <c r="E388" s="46">
        <v>3327</v>
      </c>
      <c r="F388" s="72">
        <v>77.525808935611963</v>
      </c>
      <c r="G388" s="72">
        <v>77.071050595148407</v>
      </c>
      <c r="H388" s="73">
        <v>2.8399618649088975E-2</v>
      </c>
      <c r="I388" s="73">
        <f t="shared" si="15"/>
        <v>77.099450213797496</v>
      </c>
      <c r="J388" s="72">
        <f t="shared" si="16"/>
        <v>-0.42635872181446643</v>
      </c>
      <c r="K388" s="78">
        <v>338</v>
      </c>
      <c r="L388" s="73">
        <f t="shared" si="17"/>
        <v>-144.10924797328965</v>
      </c>
      <c r="M388" s="74"/>
    </row>
    <row r="389" spans="1:13" ht="12.75" x14ac:dyDescent="0.2">
      <c r="A389" s="43" t="s">
        <v>115</v>
      </c>
      <c r="B389" s="43" t="s">
        <v>387</v>
      </c>
      <c r="C389" s="44" t="s">
        <v>49</v>
      </c>
      <c r="D389" s="45" t="s">
        <v>50</v>
      </c>
      <c r="E389" s="46">
        <v>3329</v>
      </c>
      <c r="F389" s="72">
        <v>82.795808935611959</v>
      </c>
      <c r="G389" s="72">
        <v>82.341050595148403</v>
      </c>
      <c r="H389" s="73">
        <v>2.8399618649088975E-2</v>
      </c>
      <c r="I389" s="73">
        <f t="shared" si="15"/>
        <v>82.369450213797492</v>
      </c>
      <c r="J389" s="72">
        <f t="shared" si="16"/>
        <v>-0.42635872181446643</v>
      </c>
      <c r="K389" s="78">
        <v>0</v>
      </c>
      <c r="L389" s="73">
        <f t="shared" si="17"/>
        <v>0</v>
      </c>
      <c r="M389" s="74"/>
    </row>
    <row r="390" spans="1:13" ht="12.75" x14ac:dyDescent="0.2">
      <c r="A390" s="43" t="s">
        <v>115</v>
      </c>
      <c r="B390" s="43" t="s">
        <v>387</v>
      </c>
      <c r="C390" s="44" t="s">
        <v>51</v>
      </c>
      <c r="D390" s="45" t="s">
        <v>52</v>
      </c>
      <c r="E390" s="46">
        <v>3331</v>
      </c>
      <c r="F390" s="72">
        <v>91.835808935611965</v>
      </c>
      <c r="G390" s="72">
        <v>91.381050595148409</v>
      </c>
      <c r="H390" s="73">
        <v>2.8399618649088975E-2</v>
      </c>
      <c r="I390" s="73">
        <f t="shared" si="15"/>
        <v>91.409450213797498</v>
      </c>
      <c r="J390" s="72">
        <f t="shared" si="16"/>
        <v>-0.42635872181446643</v>
      </c>
      <c r="K390" s="78">
        <v>0</v>
      </c>
      <c r="L390" s="73">
        <f t="shared" si="17"/>
        <v>0</v>
      </c>
      <c r="M390" s="74"/>
    </row>
    <row r="391" spans="1:13" ht="12.75" x14ac:dyDescent="0.2">
      <c r="A391" s="43" t="s">
        <v>336</v>
      </c>
      <c r="B391" s="43" t="s">
        <v>337</v>
      </c>
      <c r="C391" s="44" t="s">
        <v>21</v>
      </c>
      <c r="D391" s="45" t="s">
        <v>22</v>
      </c>
      <c r="E391" s="46">
        <v>3301</v>
      </c>
      <c r="F391" s="72">
        <v>92.05</v>
      </c>
      <c r="G391" s="72">
        <v>91.48</v>
      </c>
      <c r="H391" s="73">
        <v>0</v>
      </c>
      <c r="I391" s="73">
        <f t="shared" ref="I391:I454" si="18">+G391+H391</f>
        <v>91.48</v>
      </c>
      <c r="J391" s="72">
        <f t="shared" ref="J391:J454" si="19">+I391-F391</f>
        <v>-0.56999999999999318</v>
      </c>
      <c r="K391" s="78">
        <v>1658</v>
      </c>
      <c r="L391" s="73">
        <f t="shared" ref="L391:L454" si="20">+J391*K391</f>
        <v>-945.05999999998869</v>
      </c>
      <c r="M391" s="74">
        <v>-13966.139999999992</v>
      </c>
    </row>
    <row r="392" spans="1:13" ht="12.75" x14ac:dyDescent="0.2">
      <c r="A392" s="43" t="s">
        <v>336</v>
      </c>
      <c r="B392" s="43" t="s">
        <v>337</v>
      </c>
      <c r="C392" s="44" t="s">
        <v>23</v>
      </c>
      <c r="D392" s="45" t="s">
        <v>24</v>
      </c>
      <c r="E392" s="46">
        <v>3303</v>
      </c>
      <c r="F392" s="72">
        <v>99.72</v>
      </c>
      <c r="G392" s="72">
        <v>99.15</v>
      </c>
      <c r="H392" s="73">
        <v>0</v>
      </c>
      <c r="I392" s="73">
        <f t="shared" si="18"/>
        <v>99.15</v>
      </c>
      <c r="J392" s="72">
        <f t="shared" si="19"/>
        <v>-0.56999999999999318</v>
      </c>
      <c r="K392" s="78">
        <v>0</v>
      </c>
      <c r="L392" s="73">
        <f t="shared" si="20"/>
        <v>0</v>
      </c>
      <c r="M392" s="74"/>
    </row>
    <row r="393" spans="1:13" ht="12.75" x14ac:dyDescent="0.2">
      <c r="A393" s="43" t="s">
        <v>336</v>
      </c>
      <c r="B393" s="43" t="s">
        <v>337</v>
      </c>
      <c r="C393" s="44" t="s">
        <v>25</v>
      </c>
      <c r="D393" s="45" t="s">
        <v>26</v>
      </c>
      <c r="E393" s="46">
        <v>3305</v>
      </c>
      <c r="F393" s="72">
        <v>90.059999999999988</v>
      </c>
      <c r="G393" s="72">
        <v>89.49</v>
      </c>
      <c r="H393" s="73">
        <v>0</v>
      </c>
      <c r="I393" s="73">
        <f t="shared" si="18"/>
        <v>89.49</v>
      </c>
      <c r="J393" s="72">
        <f t="shared" si="19"/>
        <v>-0.56999999999999318</v>
      </c>
      <c r="K393" s="78">
        <v>39</v>
      </c>
      <c r="L393" s="73">
        <f t="shared" si="20"/>
        <v>-22.229999999999734</v>
      </c>
      <c r="M393" s="74"/>
    </row>
    <row r="394" spans="1:13" ht="12.75" x14ac:dyDescent="0.2">
      <c r="A394" s="43" t="s">
        <v>336</v>
      </c>
      <c r="B394" s="43" t="s">
        <v>337</v>
      </c>
      <c r="C394" s="44" t="s">
        <v>27</v>
      </c>
      <c r="D394" s="45" t="s">
        <v>28</v>
      </c>
      <c r="E394" s="46">
        <v>3307</v>
      </c>
      <c r="F394" s="72">
        <v>98.809999999999988</v>
      </c>
      <c r="G394" s="72">
        <v>98.24</v>
      </c>
      <c r="H394" s="73">
        <v>0</v>
      </c>
      <c r="I394" s="73">
        <f t="shared" si="18"/>
        <v>98.24</v>
      </c>
      <c r="J394" s="72">
        <f t="shared" si="19"/>
        <v>-0.56999999999999318</v>
      </c>
      <c r="K394" s="78">
        <v>0</v>
      </c>
      <c r="L394" s="73">
        <f t="shared" si="20"/>
        <v>0</v>
      </c>
      <c r="M394" s="74"/>
    </row>
    <row r="395" spans="1:13" ht="12.75" x14ac:dyDescent="0.2">
      <c r="A395" s="43" t="s">
        <v>336</v>
      </c>
      <c r="B395" s="43" t="s">
        <v>337</v>
      </c>
      <c r="C395" s="44" t="s">
        <v>29</v>
      </c>
      <c r="D395" s="45" t="s">
        <v>30</v>
      </c>
      <c r="E395" s="46">
        <v>3309</v>
      </c>
      <c r="F395" s="72">
        <v>61.660000000000004</v>
      </c>
      <c r="G395" s="72">
        <v>61.09</v>
      </c>
      <c r="H395" s="73">
        <v>0</v>
      </c>
      <c r="I395" s="73">
        <f t="shared" si="18"/>
        <v>61.09</v>
      </c>
      <c r="J395" s="72">
        <f t="shared" si="19"/>
        <v>-0.57000000000000028</v>
      </c>
      <c r="K395" s="78">
        <v>2967</v>
      </c>
      <c r="L395" s="73">
        <f t="shared" si="20"/>
        <v>-1691.1900000000007</v>
      </c>
      <c r="M395" s="74"/>
    </row>
    <row r="396" spans="1:13" ht="12.75" x14ac:dyDescent="0.2">
      <c r="A396" s="43" t="s">
        <v>336</v>
      </c>
      <c r="B396" s="43" t="s">
        <v>337</v>
      </c>
      <c r="C396" s="44" t="s">
        <v>31</v>
      </c>
      <c r="D396" s="45" t="s">
        <v>32</v>
      </c>
      <c r="E396" s="46">
        <v>3311</v>
      </c>
      <c r="F396" s="72">
        <v>78.19</v>
      </c>
      <c r="G396" s="72">
        <v>77.62</v>
      </c>
      <c r="H396" s="73">
        <v>0</v>
      </c>
      <c r="I396" s="73">
        <f t="shared" si="18"/>
        <v>77.62</v>
      </c>
      <c r="J396" s="72">
        <f t="shared" si="19"/>
        <v>-0.56999999999999318</v>
      </c>
      <c r="K396" s="78">
        <v>75</v>
      </c>
      <c r="L396" s="73">
        <f t="shared" si="20"/>
        <v>-42.749999999999488</v>
      </c>
      <c r="M396" s="74"/>
    </row>
    <row r="397" spans="1:13" ht="12.75" x14ac:dyDescent="0.2">
      <c r="A397" s="43" t="s">
        <v>336</v>
      </c>
      <c r="B397" s="43" t="s">
        <v>337</v>
      </c>
      <c r="C397" s="44" t="s">
        <v>33</v>
      </c>
      <c r="D397" s="45" t="s">
        <v>34</v>
      </c>
      <c r="E397" s="46">
        <v>3313</v>
      </c>
      <c r="F397" s="72">
        <v>83.02</v>
      </c>
      <c r="G397" s="72">
        <v>82.45</v>
      </c>
      <c r="H397" s="73">
        <v>0</v>
      </c>
      <c r="I397" s="73">
        <f t="shared" si="18"/>
        <v>82.45</v>
      </c>
      <c r="J397" s="72">
        <f t="shared" si="19"/>
        <v>-0.56999999999999318</v>
      </c>
      <c r="K397" s="78">
        <v>0</v>
      </c>
      <c r="L397" s="73">
        <f t="shared" si="20"/>
        <v>0</v>
      </c>
      <c r="M397" s="74"/>
    </row>
    <row r="398" spans="1:13" ht="12.75" x14ac:dyDescent="0.2">
      <c r="A398" s="43" t="s">
        <v>336</v>
      </c>
      <c r="B398" s="43" t="s">
        <v>337</v>
      </c>
      <c r="C398" s="44" t="s">
        <v>35</v>
      </c>
      <c r="D398" s="45" t="s">
        <v>36</v>
      </c>
      <c r="E398" s="46">
        <v>3315</v>
      </c>
      <c r="F398" s="72">
        <v>94.449999999999989</v>
      </c>
      <c r="G398" s="72">
        <v>93.88</v>
      </c>
      <c r="H398" s="73">
        <v>0</v>
      </c>
      <c r="I398" s="73">
        <f t="shared" si="18"/>
        <v>93.88</v>
      </c>
      <c r="J398" s="72">
        <f t="shared" si="19"/>
        <v>-0.56999999999999318</v>
      </c>
      <c r="K398" s="78">
        <v>0</v>
      </c>
      <c r="L398" s="73">
        <f t="shared" si="20"/>
        <v>0</v>
      </c>
      <c r="M398" s="74"/>
    </row>
    <row r="399" spans="1:13" ht="12.75" x14ac:dyDescent="0.2">
      <c r="A399" s="43" t="s">
        <v>336</v>
      </c>
      <c r="B399" s="43" t="s">
        <v>337</v>
      </c>
      <c r="C399" s="44" t="s">
        <v>37</v>
      </c>
      <c r="D399" s="45" t="s">
        <v>38</v>
      </c>
      <c r="E399" s="46">
        <v>3317</v>
      </c>
      <c r="F399" s="72">
        <v>61.11</v>
      </c>
      <c r="G399" s="72">
        <v>60.54</v>
      </c>
      <c r="H399" s="73">
        <v>0</v>
      </c>
      <c r="I399" s="73">
        <f t="shared" si="18"/>
        <v>60.54</v>
      </c>
      <c r="J399" s="72">
        <f t="shared" si="19"/>
        <v>-0.57000000000000028</v>
      </c>
      <c r="K399" s="78">
        <v>3801</v>
      </c>
      <c r="L399" s="73">
        <f t="shared" si="20"/>
        <v>-2166.5700000000011</v>
      </c>
      <c r="M399" s="74"/>
    </row>
    <row r="400" spans="1:13" ht="12.75" x14ac:dyDescent="0.2">
      <c r="A400" s="43" t="s">
        <v>336</v>
      </c>
      <c r="B400" s="43" t="s">
        <v>337</v>
      </c>
      <c r="C400" s="44" t="s">
        <v>39</v>
      </c>
      <c r="D400" s="45" t="s">
        <v>40</v>
      </c>
      <c r="E400" s="46">
        <v>3319</v>
      </c>
      <c r="F400" s="72">
        <v>72.739999999999995</v>
      </c>
      <c r="G400" s="72">
        <v>72.17</v>
      </c>
      <c r="H400" s="73">
        <v>0</v>
      </c>
      <c r="I400" s="73">
        <f t="shared" si="18"/>
        <v>72.17</v>
      </c>
      <c r="J400" s="72">
        <f t="shared" si="19"/>
        <v>-0.56999999999999318</v>
      </c>
      <c r="K400" s="78">
        <v>0</v>
      </c>
      <c r="L400" s="73">
        <f t="shared" si="20"/>
        <v>0</v>
      </c>
      <c r="M400" s="74"/>
    </row>
    <row r="401" spans="1:13" ht="12.75" x14ac:dyDescent="0.2">
      <c r="A401" s="43" t="s">
        <v>336</v>
      </c>
      <c r="B401" s="43" t="s">
        <v>337</v>
      </c>
      <c r="C401" s="44" t="s">
        <v>41</v>
      </c>
      <c r="D401" s="45" t="s">
        <v>42</v>
      </c>
      <c r="E401" s="46">
        <v>3321</v>
      </c>
      <c r="F401" s="72">
        <v>80.47999999999999</v>
      </c>
      <c r="G401" s="72">
        <v>79.91</v>
      </c>
      <c r="H401" s="73">
        <v>0</v>
      </c>
      <c r="I401" s="73">
        <f t="shared" si="18"/>
        <v>79.91</v>
      </c>
      <c r="J401" s="72">
        <f t="shared" si="19"/>
        <v>-0.56999999999999318</v>
      </c>
      <c r="K401" s="78">
        <v>0</v>
      </c>
      <c r="L401" s="73">
        <f t="shared" si="20"/>
        <v>0</v>
      </c>
      <c r="M401" s="74"/>
    </row>
    <row r="402" spans="1:13" ht="12.75" x14ac:dyDescent="0.2">
      <c r="A402" s="43" t="s">
        <v>336</v>
      </c>
      <c r="B402" s="43" t="s">
        <v>337</v>
      </c>
      <c r="C402" s="44" t="s">
        <v>43</v>
      </c>
      <c r="D402" s="45" t="s">
        <v>44</v>
      </c>
      <c r="E402" s="46">
        <v>3323</v>
      </c>
      <c r="F402" s="72">
        <v>52.46</v>
      </c>
      <c r="G402" s="72">
        <v>51.89</v>
      </c>
      <c r="H402" s="73">
        <v>0</v>
      </c>
      <c r="I402" s="73">
        <f t="shared" si="18"/>
        <v>51.89</v>
      </c>
      <c r="J402" s="72">
        <f t="shared" si="19"/>
        <v>-0.57000000000000028</v>
      </c>
      <c r="K402" s="78">
        <v>15532</v>
      </c>
      <c r="L402" s="73">
        <f t="shared" si="20"/>
        <v>-8853.2400000000052</v>
      </c>
      <c r="M402" s="74"/>
    </row>
    <row r="403" spans="1:13" ht="12.75" x14ac:dyDescent="0.2">
      <c r="A403" s="43" t="s">
        <v>336</v>
      </c>
      <c r="B403" s="43" t="s">
        <v>337</v>
      </c>
      <c r="C403" s="44" t="s">
        <v>45</v>
      </c>
      <c r="D403" s="45" t="s">
        <v>46</v>
      </c>
      <c r="E403" s="46">
        <v>3325</v>
      </c>
      <c r="F403" s="72">
        <v>65.899999999999991</v>
      </c>
      <c r="G403" s="72">
        <v>65.33</v>
      </c>
      <c r="H403" s="73">
        <v>0</v>
      </c>
      <c r="I403" s="73">
        <f t="shared" si="18"/>
        <v>65.33</v>
      </c>
      <c r="J403" s="72">
        <f t="shared" si="19"/>
        <v>-0.56999999999999318</v>
      </c>
      <c r="K403" s="78">
        <v>430</v>
      </c>
      <c r="L403" s="73">
        <f t="shared" si="20"/>
        <v>-245.09999999999707</v>
      </c>
      <c r="M403" s="74"/>
    </row>
    <row r="404" spans="1:13" ht="12.75" x14ac:dyDescent="0.2">
      <c r="A404" s="43" t="s">
        <v>336</v>
      </c>
      <c r="B404" s="43" t="s">
        <v>337</v>
      </c>
      <c r="C404" s="44" t="s">
        <v>47</v>
      </c>
      <c r="D404" s="45" t="s">
        <v>48</v>
      </c>
      <c r="E404" s="46">
        <v>3327</v>
      </c>
      <c r="F404" s="72">
        <v>72.739999999999995</v>
      </c>
      <c r="G404" s="72">
        <v>72.17</v>
      </c>
      <c r="H404" s="73">
        <v>0</v>
      </c>
      <c r="I404" s="73">
        <f t="shared" si="18"/>
        <v>72.17</v>
      </c>
      <c r="J404" s="72">
        <f t="shared" si="19"/>
        <v>-0.56999999999999318</v>
      </c>
      <c r="K404" s="78">
        <v>0</v>
      </c>
      <c r="L404" s="73">
        <f t="shared" si="20"/>
        <v>0</v>
      </c>
      <c r="M404" s="74"/>
    </row>
    <row r="405" spans="1:13" ht="12.75" x14ac:dyDescent="0.2">
      <c r="A405" s="43" t="s">
        <v>336</v>
      </c>
      <c r="B405" s="43" t="s">
        <v>337</v>
      </c>
      <c r="C405" s="44" t="s">
        <v>49</v>
      </c>
      <c r="D405" s="45" t="s">
        <v>50</v>
      </c>
      <c r="E405" s="46">
        <v>3329</v>
      </c>
      <c r="F405" s="72">
        <v>77.66</v>
      </c>
      <c r="G405" s="72">
        <v>77.09</v>
      </c>
      <c r="H405" s="73">
        <v>0</v>
      </c>
      <c r="I405" s="73">
        <f t="shared" si="18"/>
        <v>77.09</v>
      </c>
      <c r="J405" s="72">
        <f t="shared" si="19"/>
        <v>-0.56999999999999318</v>
      </c>
      <c r="K405" s="78">
        <v>0</v>
      </c>
      <c r="L405" s="73">
        <f t="shared" si="20"/>
        <v>0</v>
      </c>
      <c r="M405" s="74"/>
    </row>
    <row r="406" spans="1:13" ht="12.75" x14ac:dyDescent="0.2">
      <c r="A406" s="43" t="s">
        <v>336</v>
      </c>
      <c r="B406" s="43" t="s">
        <v>337</v>
      </c>
      <c r="C406" s="44" t="s">
        <v>51</v>
      </c>
      <c r="D406" s="45" t="s">
        <v>52</v>
      </c>
      <c r="E406" s="46">
        <v>3331</v>
      </c>
      <c r="F406" s="72">
        <v>85.99</v>
      </c>
      <c r="G406" s="72">
        <v>85.42</v>
      </c>
      <c r="H406" s="73">
        <v>0</v>
      </c>
      <c r="I406" s="73">
        <f t="shared" si="18"/>
        <v>85.42</v>
      </c>
      <c r="J406" s="72">
        <f t="shared" si="19"/>
        <v>-0.56999999999999318</v>
      </c>
      <c r="K406" s="78">
        <v>0</v>
      </c>
      <c r="L406" s="73">
        <f t="shared" si="20"/>
        <v>0</v>
      </c>
      <c r="M406" s="74"/>
    </row>
    <row r="407" spans="1:13" ht="12.75" x14ac:dyDescent="0.2">
      <c r="A407" s="43" t="s">
        <v>322</v>
      </c>
      <c r="B407" s="43" t="s">
        <v>388</v>
      </c>
      <c r="C407" s="44" t="s">
        <v>21</v>
      </c>
      <c r="D407" s="45" t="s">
        <v>22</v>
      </c>
      <c r="E407" s="46">
        <v>3301</v>
      </c>
      <c r="F407" s="72">
        <v>117.8440849437554</v>
      </c>
      <c r="G407" s="72">
        <v>116.41116948458345</v>
      </c>
      <c r="H407" s="73">
        <v>0</v>
      </c>
      <c r="I407" s="73">
        <f t="shared" si="18"/>
        <v>116.41116948458345</v>
      </c>
      <c r="J407" s="72">
        <f t="shared" si="19"/>
        <v>-1.4329154591719515</v>
      </c>
      <c r="K407" s="78">
        <v>0</v>
      </c>
      <c r="L407" s="73">
        <f t="shared" si="20"/>
        <v>0</v>
      </c>
      <c r="M407" s="74">
        <v>-19364.419515249752</v>
      </c>
    </row>
    <row r="408" spans="1:13" ht="12.75" x14ac:dyDescent="0.2">
      <c r="A408" s="43" t="s">
        <v>322</v>
      </c>
      <c r="B408" s="43" t="s">
        <v>388</v>
      </c>
      <c r="C408" s="44" t="s">
        <v>23</v>
      </c>
      <c r="D408" s="45" t="s">
        <v>24</v>
      </c>
      <c r="E408" s="46">
        <v>3303</v>
      </c>
      <c r="F408" s="72">
        <v>128.21408494375541</v>
      </c>
      <c r="G408" s="72">
        <v>126.78116948458346</v>
      </c>
      <c r="H408" s="73">
        <v>0</v>
      </c>
      <c r="I408" s="73">
        <f t="shared" si="18"/>
        <v>126.78116948458346</v>
      </c>
      <c r="J408" s="72">
        <f t="shared" si="19"/>
        <v>-1.4329154591719515</v>
      </c>
      <c r="K408" s="78">
        <v>0</v>
      </c>
      <c r="L408" s="73">
        <f t="shared" si="20"/>
        <v>0</v>
      </c>
      <c r="M408" s="74"/>
    </row>
    <row r="409" spans="1:13" ht="12.75" x14ac:dyDescent="0.2">
      <c r="A409" s="43" t="s">
        <v>322</v>
      </c>
      <c r="B409" s="43" t="s">
        <v>388</v>
      </c>
      <c r="C409" s="44" t="s">
        <v>25</v>
      </c>
      <c r="D409" s="45" t="s">
        <v>26</v>
      </c>
      <c r="E409" s="46">
        <v>3305</v>
      </c>
      <c r="F409" s="72">
        <v>115.21408494375541</v>
      </c>
      <c r="G409" s="72">
        <v>113.78116948458346</v>
      </c>
      <c r="H409" s="73">
        <v>0</v>
      </c>
      <c r="I409" s="73">
        <f t="shared" si="18"/>
        <v>113.78116948458346</v>
      </c>
      <c r="J409" s="72">
        <f t="shared" si="19"/>
        <v>-1.4329154591719515</v>
      </c>
      <c r="K409" s="78">
        <v>0</v>
      </c>
      <c r="L409" s="73">
        <f t="shared" si="20"/>
        <v>0</v>
      </c>
      <c r="M409" s="74"/>
    </row>
    <row r="410" spans="1:13" ht="12.75" x14ac:dyDescent="0.2">
      <c r="A410" s="43" t="s">
        <v>322</v>
      </c>
      <c r="B410" s="43" t="s">
        <v>388</v>
      </c>
      <c r="C410" s="44" t="s">
        <v>27</v>
      </c>
      <c r="D410" s="45" t="s">
        <v>28</v>
      </c>
      <c r="E410" s="46">
        <v>3307</v>
      </c>
      <c r="F410" s="72">
        <v>126.2240849437554</v>
      </c>
      <c r="G410" s="72">
        <v>124.79116948458345</v>
      </c>
      <c r="H410" s="73">
        <v>0</v>
      </c>
      <c r="I410" s="73">
        <f t="shared" si="18"/>
        <v>124.79116948458345</v>
      </c>
      <c r="J410" s="72">
        <f t="shared" si="19"/>
        <v>-1.4329154591719515</v>
      </c>
      <c r="K410" s="78">
        <v>0</v>
      </c>
      <c r="L410" s="73">
        <f t="shared" si="20"/>
        <v>0</v>
      </c>
      <c r="M410" s="74"/>
    </row>
    <row r="411" spans="1:13" ht="12.75" x14ac:dyDescent="0.2">
      <c r="A411" s="43" t="s">
        <v>322</v>
      </c>
      <c r="B411" s="43" t="s">
        <v>388</v>
      </c>
      <c r="C411" s="44" t="s">
        <v>29</v>
      </c>
      <c r="D411" s="45" t="s">
        <v>30</v>
      </c>
      <c r="E411" s="46">
        <v>3309</v>
      </c>
      <c r="F411" s="72">
        <v>77.254084943755402</v>
      </c>
      <c r="G411" s="72">
        <v>75.82116948458345</v>
      </c>
      <c r="H411" s="73">
        <v>0</v>
      </c>
      <c r="I411" s="73">
        <f t="shared" si="18"/>
        <v>75.82116948458345</v>
      </c>
      <c r="J411" s="72">
        <f t="shared" si="19"/>
        <v>-1.4329154591719515</v>
      </c>
      <c r="K411" s="78">
        <v>503</v>
      </c>
      <c r="L411" s="73">
        <f t="shared" si="20"/>
        <v>-720.75647596349165</v>
      </c>
      <c r="M411" s="74"/>
    </row>
    <row r="412" spans="1:13" ht="12.75" x14ac:dyDescent="0.2">
      <c r="A412" s="43" t="s">
        <v>322</v>
      </c>
      <c r="B412" s="43" t="s">
        <v>388</v>
      </c>
      <c r="C412" s="44" t="s">
        <v>31</v>
      </c>
      <c r="D412" s="45" t="s">
        <v>32</v>
      </c>
      <c r="E412" s="46">
        <v>3311</v>
      </c>
      <c r="F412" s="72">
        <v>99.634084943755411</v>
      </c>
      <c r="G412" s="72">
        <v>98.20116948458346</v>
      </c>
      <c r="H412" s="73">
        <v>0</v>
      </c>
      <c r="I412" s="73">
        <f t="shared" si="18"/>
        <v>98.20116948458346</v>
      </c>
      <c r="J412" s="72">
        <f t="shared" si="19"/>
        <v>-1.4329154591719515</v>
      </c>
      <c r="K412" s="78">
        <v>0</v>
      </c>
      <c r="L412" s="73">
        <f t="shared" si="20"/>
        <v>0</v>
      </c>
      <c r="M412" s="74"/>
    </row>
    <row r="413" spans="1:13" ht="12.75" x14ac:dyDescent="0.2">
      <c r="A413" s="43" t="s">
        <v>322</v>
      </c>
      <c r="B413" s="43" t="s">
        <v>388</v>
      </c>
      <c r="C413" s="44" t="s">
        <v>33</v>
      </c>
      <c r="D413" s="45" t="s">
        <v>34</v>
      </c>
      <c r="E413" s="46">
        <v>3313</v>
      </c>
      <c r="F413" s="72">
        <v>106.0940849437554</v>
      </c>
      <c r="G413" s="72">
        <v>104.66116948458345</v>
      </c>
      <c r="H413" s="73">
        <v>0</v>
      </c>
      <c r="I413" s="73">
        <f t="shared" si="18"/>
        <v>104.66116948458345</v>
      </c>
      <c r="J413" s="72">
        <f t="shared" si="19"/>
        <v>-1.4329154591719515</v>
      </c>
      <c r="K413" s="78">
        <v>0</v>
      </c>
      <c r="L413" s="73">
        <f t="shared" si="20"/>
        <v>0</v>
      </c>
      <c r="M413" s="74"/>
    </row>
    <row r="414" spans="1:13" ht="12.75" x14ac:dyDescent="0.2">
      <c r="A414" s="43" t="s">
        <v>322</v>
      </c>
      <c r="B414" s="43" t="s">
        <v>388</v>
      </c>
      <c r="C414" s="44" t="s">
        <v>35</v>
      </c>
      <c r="D414" s="45" t="s">
        <v>36</v>
      </c>
      <c r="E414" s="46">
        <v>3315</v>
      </c>
      <c r="F414" s="72">
        <v>121.21408494375541</v>
      </c>
      <c r="G414" s="72">
        <v>119.78116948458346</v>
      </c>
      <c r="H414" s="73">
        <v>0</v>
      </c>
      <c r="I414" s="73">
        <f t="shared" si="18"/>
        <v>119.78116948458346</v>
      </c>
      <c r="J414" s="72">
        <f t="shared" si="19"/>
        <v>-1.4329154591719515</v>
      </c>
      <c r="K414" s="78">
        <v>0</v>
      </c>
      <c r="L414" s="73">
        <f t="shared" si="20"/>
        <v>0</v>
      </c>
      <c r="M414" s="74"/>
    </row>
    <row r="415" spans="1:13" ht="12.75" x14ac:dyDescent="0.2">
      <c r="A415" s="43" t="s">
        <v>322</v>
      </c>
      <c r="B415" s="43" t="s">
        <v>388</v>
      </c>
      <c r="C415" s="44" t="s">
        <v>37</v>
      </c>
      <c r="D415" s="45" t="s">
        <v>38</v>
      </c>
      <c r="E415" s="46">
        <v>3317</v>
      </c>
      <c r="F415" s="72">
        <v>76.664084943755398</v>
      </c>
      <c r="G415" s="72">
        <v>75.231169484583447</v>
      </c>
      <c r="H415" s="73">
        <v>0</v>
      </c>
      <c r="I415" s="73">
        <f t="shared" si="18"/>
        <v>75.231169484583447</v>
      </c>
      <c r="J415" s="72">
        <f t="shared" si="19"/>
        <v>-1.4329154591719515</v>
      </c>
      <c r="K415" s="78">
        <v>0</v>
      </c>
      <c r="L415" s="73">
        <f t="shared" si="20"/>
        <v>0</v>
      </c>
      <c r="M415" s="74"/>
    </row>
    <row r="416" spans="1:13" ht="12.75" x14ac:dyDescent="0.2">
      <c r="A416" s="43" t="s">
        <v>322</v>
      </c>
      <c r="B416" s="43" t="s">
        <v>388</v>
      </c>
      <c r="C416" s="44" t="s">
        <v>39</v>
      </c>
      <c r="D416" s="45" t="s">
        <v>40</v>
      </c>
      <c r="E416" s="46">
        <v>3319</v>
      </c>
      <c r="F416" s="72">
        <v>92.4740849437554</v>
      </c>
      <c r="G416" s="72">
        <v>91.041169484583449</v>
      </c>
      <c r="H416" s="73">
        <v>0</v>
      </c>
      <c r="I416" s="73">
        <f t="shared" si="18"/>
        <v>91.041169484583449</v>
      </c>
      <c r="J416" s="72">
        <f t="shared" si="19"/>
        <v>-1.4329154591719515</v>
      </c>
      <c r="K416" s="78">
        <v>3696</v>
      </c>
      <c r="L416" s="73">
        <f t="shared" si="20"/>
        <v>-5296.0555370995326</v>
      </c>
      <c r="M416" s="74"/>
    </row>
    <row r="417" spans="1:13" ht="12.75" x14ac:dyDescent="0.2">
      <c r="A417" s="43" t="s">
        <v>322</v>
      </c>
      <c r="B417" s="43" t="s">
        <v>388</v>
      </c>
      <c r="C417" s="44" t="s">
        <v>41</v>
      </c>
      <c r="D417" s="45" t="s">
        <v>42</v>
      </c>
      <c r="E417" s="46">
        <v>3321</v>
      </c>
      <c r="F417" s="72">
        <v>102.85408494375541</v>
      </c>
      <c r="G417" s="72">
        <v>101.42116948458346</v>
      </c>
      <c r="H417" s="73">
        <v>0</v>
      </c>
      <c r="I417" s="73">
        <f t="shared" si="18"/>
        <v>101.42116948458346</v>
      </c>
      <c r="J417" s="72">
        <f t="shared" si="19"/>
        <v>-1.4329154591719515</v>
      </c>
      <c r="K417" s="78">
        <v>796</v>
      </c>
      <c r="L417" s="73">
        <f t="shared" si="20"/>
        <v>-1140.6007055008733</v>
      </c>
      <c r="M417" s="74"/>
    </row>
    <row r="418" spans="1:13" ht="12.75" x14ac:dyDescent="0.2">
      <c r="A418" s="43" t="s">
        <v>322</v>
      </c>
      <c r="B418" s="43" t="s">
        <v>388</v>
      </c>
      <c r="C418" s="44" t="s">
        <v>43</v>
      </c>
      <c r="D418" s="45" t="s">
        <v>44</v>
      </c>
      <c r="E418" s="46">
        <v>3323</v>
      </c>
      <c r="F418" s="72">
        <v>65.184084943755408</v>
      </c>
      <c r="G418" s="72">
        <v>63.751169484583443</v>
      </c>
      <c r="H418" s="73">
        <v>0</v>
      </c>
      <c r="I418" s="73">
        <f t="shared" si="18"/>
        <v>63.751169484583443</v>
      </c>
      <c r="J418" s="72">
        <f t="shared" si="19"/>
        <v>-1.4329154591719657</v>
      </c>
      <c r="K418" s="78">
        <v>0</v>
      </c>
      <c r="L418" s="73">
        <f t="shared" si="20"/>
        <v>0</v>
      </c>
      <c r="M418" s="74"/>
    </row>
    <row r="419" spans="1:13" ht="12.75" x14ac:dyDescent="0.2">
      <c r="A419" s="43" t="s">
        <v>322</v>
      </c>
      <c r="B419" s="43" t="s">
        <v>388</v>
      </c>
      <c r="C419" s="44" t="s">
        <v>45</v>
      </c>
      <c r="D419" s="45" t="s">
        <v>46</v>
      </c>
      <c r="E419" s="46">
        <v>3325</v>
      </c>
      <c r="F419" s="72">
        <v>83.204084943755404</v>
      </c>
      <c r="G419" s="72">
        <v>81.771169484583453</v>
      </c>
      <c r="H419" s="73">
        <v>0</v>
      </c>
      <c r="I419" s="73">
        <f t="shared" si="18"/>
        <v>81.771169484583453</v>
      </c>
      <c r="J419" s="72">
        <f t="shared" si="19"/>
        <v>-1.4329154591719515</v>
      </c>
      <c r="K419" s="78">
        <v>6211</v>
      </c>
      <c r="L419" s="73">
        <f t="shared" si="20"/>
        <v>-8899.8379169169912</v>
      </c>
      <c r="M419" s="74"/>
    </row>
    <row r="420" spans="1:13" ht="12.75" x14ac:dyDescent="0.2">
      <c r="A420" s="43" t="s">
        <v>322</v>
      </c>
      <c r="B420" s="43" t="s">
        <v>388</v>
      </c>
      <c r="C420" s="44" t="s">
        <v>47</v>
      </c>
      <c r="D420" s="45" t="s">
        <v>48</v>
      </c>
      <c r="E420" s="46">
        <v>3327</v>
      </c>
      <c r="F420" s="72">
        <v>92.4740849437554</v>
      </c>
      <c r="G420" s="72">
        <v>91.041169484583449</v>
      </c>
      <c r="H420" s="73">
        <v>0</v>
      </c>
      <c r="I420" s="73">
        <f t="shared" si="18"/>
        <v>91.041169484583449</v>
      </c>
      <c r="J420" s="72">
        <f t="shared" si="19"/>
        <v>-1.4329154591719515</v>
      </c>
      <c r="K420" s="78">
        <v>1732</v>
      </c>
      <c r="L420" s="73">
        <f t="shared" si="20"/>
        <v>-2481.8095752858198</v>
      </c>
      <c r="M420" s="74"/>
    </row>
    <row r="421" spans="1:13" ht="12.75" x14ac:dyDescent="0.2">
      <c r="A421" s="43" t="s">
        <v>322</v>
      </c>
      <c r="B421" s="43" t="s">
        <v>388</v>
      </c>
      <c r="C421" s="44" t="s">
        <v>49</v>
      </c>
      <c r="D421" s="45" t="s">
        <v>50</v>
      </c>
      <c r="E421" s="46">
        <v>3329</v>
      </c>
      <c r="F421" s="72">
        <v>99.054084943755399</v>
      </c>
      <c r="G421" s="72">
        <v>97.621169484583447</v>
      </c>
      <c r="H421" s="73">
        <v>0</v>
      </c>
      <c r="I421" s="73">
        <f t="shared" si="18"/>
        <v>97.621169484583447</v>
      </c>
      <c r="J421" s="72">
        <f t="shared" si="19"/>
        <v>-1.4329154591719515</v>
      </c>
      <c r="K421" s="78">
        <v>576</v>
      </c>
      <c r="L421" s="73">
        <f t="shared" si="20"/>
        <v>-825.35930448304407</v>
      </c>
      <c r="M421" s="74"/>
    </row>
    <row r="422" spans="1:13" ht="12.75" x14ac:dyDescent="0.2">
      <c r="A422" s="43" t="s">
        <v>322</v>
      </c>
      <c r="B422" s="43" t="s">
        <v>388</v>
      </c>
      <c r="C422" s="44" t="s">
        <v>51</v>
      </c>
      <c r="D422" s="45" t="s">
        <v>52</v>
      </c>
      <c r="E422" s="46">
        <v>3331</v>
      </c>
      <c r="F422" s="72">
        <v>110.3640849437554</v>
      </c>
      <c r="G422" s="72">
        <v>108.93116948458345</v>
      </c>
      <c r="H422" s="73">
        <v>0</v>
      </c>
      <c r="I422" s="73">
        <f t="shared" si="18"/>
        <v>108.93116948458345</v>
      </c>
      <c r="J422" s="72">
        <f t="shared" si="19"/>
        <v>-1.4329154591719515</v>
      </c>
      <c r="K422" s="78">
        <v>0</v>
      </c>
      <c r="L422" s="73">
        <f t="shared" si="20"/>
        <v>0</v>
      </c>
      <c r="M422" s="74"/>
    </row>
    <row r="423" spans="1:13" ht="12.75" x14ac:dyDescent="0.2">
      <c r="A423" s="43" t="s">
        <v>80</v>
      </c>
      <c r="B423" s="43" t="s">
        <v>81</v>
      </c>
      <c r="C423" s="44" t="s">
        <v>21</v>
      </c>
      <c r="D423" s="45" t="s">
        <v>22</v>
      </c>
      <c r="E423" s="46">
        <v>3301</v>
      </c>
      <c r="F423" s="72">
        <v>139.29</v>
      </c>
      <c r="G423" s="72">
        <v>138.46340738722023</v>
      </c>
      <c r="H423" s="73">
        <v>1.7063960443416542</v>
      </c>
      <c r="I423" s="73">
        <f t="shared" si="18"/>
        <v>140.16980343156189</v>
      </c>
      <c r="J423" s="72">
        <f t="shared" si="19"/>
        <v>0.87980343156189633</v>
      </c>
      <c r="K423" s="78">
        <v>359</v>
      </c>
      <c r="L423" s="73">
        <f t="shared" si="20"/>
        <v>315.84943193072081</v>
      </c>
      <c r="M423" s="74">
        <v>20091.191163148105</v>
      </c>
    </row>
    <row r="424" spans="1:13" ht="12.75" x14ac:dyDescent="0.2">
      <c r="A424" s="43" t="s">
        <v>80</v>
      </c>
      <c r="B424" s="43" t="s">
        <v>81</v>
      </c>
      <c r="C424" s="44" t="s">
        <v>23</v>
      </c>
      <c r="D424" s="45" t="s">
        <v>24</v>
      </c>
      <c r="E424" s="46">
        <v>3303</v>
      </c>
      <c r="F424" s="72">
        <v>151.87</v>
      </c>
      <c r="G424" s="72">
        <v>151.04340738722024</v>
      </c>
      <c r="H424" s="73">
        <v>1.7063960443416542</v>
      </c>
      <c r="I424" s="73">
        <f t="shared" si="18"/>
        <v>152.7498034315619</v>
      </c>
      <c r="J424" s="72">
        <f t="shared" si="19"/>
        <v>0.87980343156189633</v>
      </c>
      <c r="K424" s="78">
        <v>0</v>
      </c>
      <c r="L424" s="73">
        <f t="shared" si="20"/>
        <v>0</v>
      </c>
      <c r="M424" s="74"/>
    </row>
    <row r="425" spans="1:13" ht="12.75" x14ac:dyDescent="0.2">
      <c r="A425" s="43" t="s">
        <v>80</v>
      </c>
      <c r="B425" s="43" t="s">
        <v>81</v>
      </c>
      <c r="C425" s="44" t="s">
        <v>25</v>
      </c>
      <c r="D425" s="45" t="s">
        <v>26</v>
      </c>
      <c r="E425" s="46">
        <v>3305</v>
      </c>
      <c r="F425" s="72">
        <v>136.03</v>
      </c>
      <c r="G425" s="72">
        <v>135.20340738722024</v>
      </c>
      <c r="H425" s="73">
        <v>1.7063960443416542</v>
      </c>
      <c r="I425" s="73">
        <f t="shared" si="18"/>
        <v>136.9098034315619</v>
      </c>
      <c r="J425" s="72">
        <f t="shared" si="19"/>
        <v>0.87980343156189633</v>
      </c>
      <c r="K425" s="78">
        <v>0</v>
      </c>
      <c r="L425" s="73">
        <f t="shared" si="20"/>
        <v>0</v>
      </c>
      <c r="M425" s="74"/>
    </row>
    <row r="426" spans="1:13" ht="12.75" x14ac:dyDescent="0.2">
      <c r="A426" s="43" t="s">
        <v>80</v>
      </c>
      <c r="B426" s="43" t="s">
        <v>81</v>
      </c>
      <c r="C426" s="44" t="s">
        <v>27</v>
      </c>
      <c r="D426" s="45" t="s">
        <v>28</v>
      </c>
      <c r="E426" s="46">
        <v>3307</v>
      </c>
      <c r="F426" s="72">
        <v>148.6</v>
      </c>
      <c r="G426" s="72">
        <v>147.77340738722023</v>
      </c>
      <c r="H426" s="73">
        <v>1.7063960443416542</v>
      </c>
      <c r="I426" s="73">
        <f t="shared" si="18"/>
        <v>149.47980343156189</v>
      </c>
      <c r="J426" s="72">
        <f t="shared" si="19"/>
        <v>0.87980343156189633</v>
      </c>
      <c r="K426" s="78">
        <v>0</v>
      </c>
      <c r="L426" s="73">
        <f t="shared" si="20"/>
        <v>0</v>
      </c>
      <c r="M426" s="74"/>
    </row>
    <row r="427" spans="1:13" ht="12.75" x14ac:dyDescent="0.2">
      <c r="A427" s="43" t="s">
        <v>80</v>
      </c>
      <c r="B427" s="43" t="s">
        <v>81</v>
      </c>
      <c r="C427" s="44" t="s">
        <v>29</v>
      </c>
      <c r="D427" s="45" t="s">
        <v>30</v>
      </c>
      <c r="E427" s="46">
        <v>3309</v>
      </c>
      <c r="F427" s="72">
        <v>90.26</v>
      </c>
      <c r="G427" s="72">
        <v>89.433407387220271</v>
      </c>
      <c r="H427" s="73">
        <v>1.7063960443416542</v>
      </c>
      <c r="I427" s="73">
        <f t="shared" si="18"/>
        <v>91.13980343156193</v>
      </c>
      <c r="J427" s="72">
        <f t="shared" si="19"/>
        <v>0.87980343156192475</v>
      </c>
      <c r="K427" s="78">
        <v>3445</v>
      </c>
      <c r="L427" s="73">
        <f t="shared" si="20"/>
        <v>3030.9228217308309</v>
      </c>
      <c r="M427" s="74"/>
    </row>
    <row r="428" spans="1:13" ht="12.75" x14ac:dyDescent="0.2">
      <c r="A428" s="43" t="s">
        <v>80</v>
      </c>
      <c r="B428" s="43" t="s">
        <v>81</v>
      </c>
      <c r="C428" s="44" t="s">
        <v>31</v>
      </c>
      <c r="D428" s="45" t="s">
        <v>32</v>
      </c>
      <c r="E428" s="46">
        <v>3311</v>
      </c>
      <c r="F428" s="72">
        <v>117.54</v>
      </c>
      <c r="G428" s="72">
        <v>116.71340738722027</v>
      </c>
      <c r="H428" s="73">
        <v>1.7063960443416542</v>
      </c>
      <c r="I428" s="73">
        <f t="shared" si="18"/>
        <v>118.41980343156193</v>
      </c>
      <c r="J428" s="72">
        <f t="shared" si="19"/>
        <v>0.87980343156192475</v>
      </c>
      <c r="K428" s="78">
        <v>0</v>
      </c>
      <c r="L428" s="73">
        <f t="shared" si="20"/>
        <v>0</v>
      </c>
      <c r="M428" s="74"/>
    </row>
    <row r="429" spans="1:13" ht="12.75" x14ac:dyDescent="0.2">
      <c r="A429" s="43" t="s">
        <v>80</v>
      </c>
      <c r="B429" s="43" t="s">
        <v>81</v>
      </c>
      <c r="C429" s="44" t="s">
        <v>33</v>
      </c>
      <c r="D429" s="45" t="s">
        <v>34</v>
      </c>
      <c r="E429" s="46">
        <v>3313</v>
      </c>
      <c r="F429" s="72">
        <v>125.39</v>
      </c>
      <c r="G429" s="72">
        <v>124.56340738722027</v>
      </c>
      <c r="H429" s="73">
        <v>1.7063960443416542</v>
      </c>
      <c r="I429" s="73">
        <f t="shared" si="18"/>
        <v>126.26980343156193</v>
      </c>
      <c r="J429" s="72">
        <f t="shared" si="19"/>
        <v>0.87980343156192475</v>
      </c>
      <c r="K429" s="78">
        <v>0</v>
      </c>
      <c r="L429" s="73">
        <f t="shared" si="20"/>
        <v>0</v>
      </c>
      <c r="M429" s="74"/>
    </row>
    <row r="430" spans="1:13" ht="12.75" x14ac:dyDescent="0.2">
      <c r="A430" s="43" t="s">
        <v>80</v>
      </c>
      <c r="B430" s="43" t="s">
        <v>81</v>
      </c>
      <c r="C430" s="44" t="s">
        <v>35</v>
      </c>
      <c r="D430" s="45" t="s">
        <v>36</v>
      </c>
      <c r="E430" s="46">
        <v>3315</v>
      </c>
      <c r="F430" s="72">
        <v>143.41</v>
      </c>
      <c r="G430" s="72">
        <v>142.58340738722023</v>
      </c>
      <c r="H430" s="73">
        <v>1.7063960443416542</v>
      </c>
      <c r="I430" s="73">
        <f t="shared" si="18"/>
        <v>144.28980343156189</v>
      </c>
      <c r="J430" s="72">
        <f t="shared" si="19"/>
        <v>0.87980343156189633</v>
      </c>
      <c r="K430" s="78">
        <v>2</v>
      </c>
      <c r="L430" s="73">
        <f t="shared" si="20"/>
        <v>1.7596068631237927</v>
      </c>
      <c r="M430" s="74"/>
    </row>
    <row r="431" spans="1:13" ht="12.75" x14ac:dyDescent="0.2">
      <c r="A431" s="43" t="s">
        <v>80</v>
      </c>
      <c r="B431" s="43" t="s">
        <v>81</v>
      </c>
      <c r="C431" s="44" t="s">
        <v>37</v>
      </c>
      <c r="D431" s="45" t="s">
        <v>38</v>
      </c>
      <c r="E431" s="46">
        <v>3317</v>
      </c>
      <c r="F431" s="72">
        <v>89.72</v>
      </c>
      <c r="G431" s="72">
        <v>88.893407387220265</v>
      </c>
      <c r="H431" s="73">
        <v>1.7063960443416542</v>
      </c>
      <c r="I431" s="73">
        <f t="shared" si="18"/>
        <v>90.599803431561924</v>
      </c>
      <c r="J431" s="72">
        <f t="shared" si="19"/>
        <v>0.87980343156192475</v>
      </c>
      <c r="K431" s="78">
        <v>0</v>
      </c>
      <c r="L431" s="73">
        <f t="shared" si="20"/>
        <v>0</v>
      </c>
      <c r="M431" s="74"/>
    </row>
    <row r="432" spans="1:13" ht="12.75" x14ac:dyDescent="0.2">
      <c r="A432" s="43" t="s">
        <v>80</v>
      </c>
      <c r="B432" s="43" t="s">
        <v>81</v>
      </c>
      <c r="C432" s="44" t="s">
        <v>39</v>
      </c>
      <c r="D432" s="45" t="s">
        <v>40</v>
      </c>
      <c r="E432" s="46">
        <v>3319</v>
      </c>
      <c r="F432" s="72">
        <v>109.08</v>
      </c>
      <c r="G432" s="72">
        <v>108.25340738722026</v>
      </c>
      <c r="H432" s="73">
        <v>1.7063960443416542</v>
      </c>
      <c r="I432" s="73">
        <f t="shared" si="18"/>
        <v>109.95980343156192</v>
      </c>
      <c r="J432" s="72">
        <f t="shared" si="19"/>
        <v>0.87980343156192475</v>
      </c>
      <c r="K432" s="78">
        <v>938</v>
      </c>
      <c r="L432" s="73">
        <f t="shared" si="20"/>
        <v>825.25561880508542</v>
      </c>
      <c r="M432" s="74"/>
    </row>
    <row r="433" spans="1:13" ht="12.75" x14ac:dyDescent="0.2">
      <c r="A433" s="43" t="s">
        <v>80</v>
      </c>
      <c r="B433" s="43" t="s">
        <v>81</v>
      </c>
      <c r="C433" s="44" t="s">
        <v>41</v>
      </c>
      <c r="D433" s="45" t="s">
        <v>42</v>
      </c>
      <c r="E433" s="46">
        <v>3321</v>
      </c>
      <c r="F433" s="72">
        <v>121.6</v>
      </c>
      <c r="G433" s="72">
        <v>120.77340738722026</v>
      </c>
      <c r="H433" s="73">
        <v>1.7063960443416542</v>
      </c>
      <c r="I433" s="73">
        <f t="shared" si="18"/>
        <v>122.47980343156192</v>
      </c>
      <c r="J433" s="72">
        <f t="shared" si="19"/>
        <v>0.87980343156192475</v>
      </c>
      <c r="K433" s="78">
        <v>0</v>
      </c>
      <c r="L433" s="73">
        <f t="shared" si="20"/>
        <v>0</v>
      </c>
      <c r="M433" s="74"/>
    </row>
    <row r="434" spans="1:13" ht="12.75" x14ac:dyDescent="0.2">
      <c r="A434" s="43" t="s">
        <v>80</v>
      </c>
      <c r="B434" s="43" t="s">
        <v>81</v>
      </c>
      <c r="C434" s="44" t="s">
        <v>43</v>
      </c>
      <c r="D434" s="45" t="s">
        <v>44</v>
      </c>
      <c r="E434" s="46">
        <v>3323</v>
      </c>
      <c r="F434" s="72">
        <v>75.849999999999994</v>
      </c>
      <c r="G434" s="72">
        <v>75.02340738722026</v>
      </c>
      <c r="H434" s="73">
        <v>1.7063960443416542</v>
      </c>
      <c r="I434" s="73">
        <f t="shared" si="18"/>
        <v>76.729803431561919</v>
      </c>
      <c r="J434" s="72">
        <f t="shared" si="19"/>
        <v>0.87980343156192475</v>
      </c>
      <c r="K434" s="78">
        <v>540</v>
      </c>
      <c r="L434" s="73">
        <f t="shared" si="20"/>
        <v>475.09385304343937</v>
      </c>
      <c r="M434" s="74"/>
    </row>
    <row r="435" spans="1:13" ht="12.75" x14ac:dyDescent="0.2">
      <c r="A435" s="43" t="s">
        <v>80</v>
      </c>
      <c r="B435" s="43" t="s">
        <v>81</v>
      </c>
      <c r="C435" s="44" t="s">
        <v>45</v>
      </c>
      <c r="D435" s="45" t="s">
        <v>46</v>
      </c>
      <c r="E435" s="46">
        <v>3325</v>
      </c>
      <c r="F435" s="72">
        <v>97.74</v>
      </c>
      <c r="G435" s="72">
        <v>96.913407387220261</v>
      </c>
      <c r="H435" s="73">
        <v>1.7063960443416542</v>
      </c>
      <c r="I435" s="73">
        <f t="shared" si="18"/>
        <v>98.61980343156192</v>
      </c>
      <c r="J435" s="72">
        <f t="shared" si="19"/>
        <v>0.87980343156192475</v>
      </c>
      <c r="K435" s="78">
        <v>17464</v>
      </c>
      <c r="L435" s="73">
        <f t="shared" si="20"/>
        <v>15364.887128797454</v>
      </c>
      <c r="M435" s="74"/>
    </row>
    <row r="436" spans="1:13" ht="12.75" x14ac:dyDescent="0.2">
      <c r="A436" s="43" t="s">
        <v>80</v>
      </c>
      <c r="B436" s="43" t="s">
        <v>81</v>
      </c>
      <c r="C436" s="44" t="s">
        <v>47</v>
      </c>
      <c r="D436" s="45" t="s">
        <v>48</v>
      </c>
      <c r="E436" s="46">
        <v>3327</v>
      </c>
      <c r="F436" s="72">
        <v>109.08</v>
      </c>
      <c r="G436" s="72">
        <v>108.25340738722026</v>
      </c>
      <c r="H436" s="73">
        <v>1.7063960443416542</v>
      </c>
      <c r="I436" s="73">
        <f t="shared" si="18"/>
        <v>109.95980343156192</v>
      </c>
      <c r="J436" s="72">
        <f t="shared" si="19"/>
        <v>0.87980343156192475</v>
      </c>
      <c r="K436" s="78">
        <v>34</v>
      </c>
      <c r="L436" s="73">
        <f t="shared" si="20"/>
        <v>29.913316673105442</v>
      </c>
      <c r="M436" s="74"/>
    </row>
    <row r="437" spans="1:13" ht="12.75" x14ac:dyDescent="0.2">
      <c r="A437" s="43" t="s">
        <v>80</v>
      </c>
      <c r="B437" s="43" t="s">
        <v>81</v>
      </c>
      <c r="C437" s="44" t="s">
        <v>49</v>
      </c>
      <c r="D437" s="45" t="s">
        <v>50</v>
      </c>
      <c r="E437" s="46">
        <v>3329</v>
      </c>
      <c r="F437" s="72">
        <v>117.02</v>
      </c>
      <c r="G437" s="72">
        <v>116.19340738722026</v>
      </c>
      <c r="H437" s="73">
        <v>1.7063960443416542</v>
      </c>
      <c r="I437" s="73">
        <f t="shared" si="18"/>
        <v>117.89980343156192</v>
      </c>
      <c r="J437" s="72">
        <f t="shared" si="19"/>
        <v>0.87980343156192475</v>
      </c>
      <c r="K437" s="78">
        <v>0</v>
      </c>
      <c r="L437" s="73">
        <f t="shared" si="20"/>
        <v>0</v>
      </c>
      <c r="M437" s="74"/>
    </row>
    <row r="438" spans="1:13" ht="12.75" x14ac:dyDescent="0.2">
      <c r="A438" s="43" t="s">
        <v>80</v>
      </c>
      <c r="B438" s="43" t="s">
        <v>81</v>
      </c>
      <c r="C438" s="44" t="s">
        <v>51</v>
      </c>
      <c r="D438" s="45" t="s">
        <v>52</v>
      </c>
      <c r="E438" s="46">
        <v>3331</v>
      </c>
      <c r="F438" s="72">
        <v>130.79</v>
      </c>
      <c r="G438" s="72">
        <v>129.96340738722026</v>
      </c>
      <c r="H438" s="73">
        <v>1.7063960443416542</v>
      </c>
      <c r="I438" s="73">
        <f t="shared" si="18"/>
        <v>131.66980343156192</v>
      </c>
      <c r="J438" s="72">
        <f t="shared" si="19"/>
        <v>0.87980343156192475</v>
      </c>
      <c r="K438" s="78">
        <v>54</v>
      </c>
      <c r="L438" s="73">
        <f t="shared" si="20"/>
        <v>47.509385304343937</v>
      </c>
      <c r="M438" s="74"/>
    </row>
    <row r="439" spans="1:13" ht="12.75" x14ac:dyDescent="0.2">
      <c r="A439" s="43" t="s">
        <v>162</v>
      </c>
      <c r="B439" s="43" t="s">
        <v>163</v>
      </c>
      <c r="C439" s="44" t="s">
        <v>21</v>
      </c>
      <c r="D439" s="45" t="s">
        <v>22</v>
      </c>
      <c r="E439" s="46">
        <v>3301</v>
      </c>
      <c r="F439" s="72">
        <v>92.05</v>
      </c>
      <c r="G439" s="72">
        <v>84.69</v>
      </c>
      <c r="H439" s="73">
        <v>0</v>
      </c>
      <c r="I439" s="73">
        <f t="shared" si="18"/>
        <v>84.69</v>
      </c>
      <c r="J439" s="72">
        <f t="shared" si="19"/>
        <v>-7.3599999999999994</v>
      </c>
      <c r="K439" s="78">
        <v>351</v>
      </c>
      <c r="L439" s="73">
        <f t="shared" si="20"/>
        <v>-2583.3599999999997</v>
      </c>
      <c r="M439" s="74">
        <f>SUM(L439:L454)</f>
        <v>-108414.00999999986</v>
      </c>
    </row>
    <row r="440" spans="1:13" ht="12.75" x14ac:dyDescent="0.2">
      <c r="A440" s="43" t="s">
        <v>162</v>
      </c>
      <c r="B440" s="43" t="s">
        <v>163</v>
      </c>
      <c r="C440" s="44" t="s">
        <v>23</v>
      </c>
      <c r="D440" s="45" t="s">
        <v>24</v>
      </c>
      <c r="E440" s="46">
        <v>3303</v>
      </c>
      <c r="F440" s="72">
        <v>99.72</v>
      </c>
      <c r="G440" s="72">
        <v>91.77</v>
      </c>
      <c r="H440" s="73">
        <v>0</v>
      </c>
      <c r="I440" s="73">
        <f t="shared" si="18"/>
        <v>91.77</v>
      </c>
      <c r="J440" s="72">
        <f t="shared" si="19"/>
        <v>-7.9500000000000028</v>
      </c>
      <c r="K440" s="78">
        <v>0</v>
      </c>
      <c r="L440" s="73">
        <f t="shared" si="20"/>
        <v>0</v>
      </c>
      <c r="M440" s="74"/>
    </row>
    <row r="441" spans="1:13" ht="12.75" x14ac:dyDescent="0.2">
      <c r="A441" s="43" t="s">
        <v>162</v>
      </c>
      <c r="B441" s="43" t="s">
        <v>163</v>
      </c>
      <c r="C441" s="44" t="s">
        <v>25</v>
      </c>
      <c r="D441" s="45" t="s">
        <v>26</v>
      </c>
      <c r="E441" s="46">
        <v>3305</v>
      </c>
      <c r="F441" s="72">
        <v>90.059999999999988</v>
      </c>
      <c r="G441" s="72">
        <v>82.76</v>
      </c>
      <c r="H441" s="73">
        <v>0</v>
      </c>
      <c r="I441" s="73">
        <f t="shared" si="18"/>
        <v>82.76</v>
      </c>
      <c r="J441" s="72">
        <f t="shared" si="19"/>
        <v>-7.2999999999999829</v>
      </c>
      <c r="K441" s="78">
        <v>0</v>
      </c>
      <c r="L441" s="73">
        <f t="shared" si="20"/>
        <v>0</v>
      </c>
      <c r="M441" s="74"/>
    </row>
    <row r="442" spans="1:13" ht="12.75" x14ac:dyDescent="0.2">
      <c r="A442" s="43" t="s">
        <v>162</v>
      </c>
      <c r="B442" s="43" t="s">
        <v>163</v>
      </c>
      <c r="C442" s="44" t="s">
        <v>27</v>
      </c>
      <c r="D442" s="45" t="s">
        <v>28</v>
      </c>
      <c r="E442" s="46">
        <v>3307</v>
      </c>
      <c r="F442" s="72">
        <v>98.809999999999988</v>
      </c>
      <c r="G442" s="72">
        <v>90.7</v>
      </c>
      <c r="H442" s="73">
        <v>0</v>
      </c>
      <c r="I442" s="73">
        <f t="shared" si="18"/>
        <v>90.7</v>
      </c>
      <c r="J442" s="72">
        <f t="shared" si="19"/>
        <v>-8.1099999999999852</v>
      </c>
      <c r="K442" s="78">
        <v>0</v>
      </c>
      <c r="L442" s="73">
        <f t="shared" si="20"/>
        <v>0</v>
      </c>
      <c r="M442" s="74"/>
    </row>
    <row r="443" spans="1:13" ht="12.75" x14ac:dyDescent="0.2">
      <c r="A443" s="43" t="s">
        <v>162</v>
      </c>
      <c r="B443" s="43" t="s">
        <v>163</v>
      </c>
      <c r="C443" s="44" t="s">
        <v>29</v>
      </c>
      <c r="D443" s="45" t="s">
        <v>30</v>
      </c>
      <c r="E443" s="46">
        <v>3309</v>
      </c>
      <c r="F443" s="72">
        <v>61.660000000000004</v>
      </c>
      <c r="G443" s="72">
        <v>56.44</v>
      </c>
      <c r="H443" s="73">
        <v>0</v>
      </c>
      <c r="I443" s="73">
        <f t="shared" si="18"/>
        <v>56.44</v>
      </c>
      <c r="J443" s="72">
        <f t="shared" si="19"/>
        <v>-5.220000000000006</v>
      </c>
      <c r="K443" s="78">
        <v>893</v>
      </c>
      <c r="L443" s="73">
        <f t="shared" si="20"/>
        <v>-4661.4600000000055</v>
      </c>
      <c r="M443" s="74"/>
    </row>
    <row r="444" spans="1:13" ht="12.75" x14ac:dyDescent="0.2">
      <c r="A444" s="43" t="s">
        <v>162</v>
      </c>
      <c r="B444" s="43" t="s">
        <v>163</v>
      </c>
      <c r="C444" s="44" t="s">
        <v>31</v>
      </c>
      <c r="D444" s="45" t="s">
        <v>32</v>
      </c>
      <c r="E444" s="46">
        <v>3311</v>
      </c>
      <c r="F444" s="72">
        <v>78.19</v>
      </c>
      <c r="G444" s="72">
        <v>71.83</v>
      </c>
      <c r="H444" s="73">
        <v>0</v>
      </c>
      <c r="I444" s="73">
        <f t="shared" si="18"/>
        <v>71.83</v>
      </c>
      <c r="J444" s="72">
        <f t="shared" si="19"/>
        <v>-6.3599999999999994</v>
      </c>
      <c r="K444" s="78">
        <v>773</v>
      </c>
      <c r="L444" s="73">
        <f t="shared" si="20"/>
        <v>-4916.28</v>
      </c>
      <c r="M444" s="74"/>
    </row>
    <row r="445" spans="1:13" ht="12.75" x14ac:dyDescent="0.2">
      <c r="A445" s="43" t="s">
        <v>162</v>
      </c>
      <c r="B445" s="43" t="s">
        <v>163</v>
      </c>
      <c r="C445" s="44" t="s">
        <v>33</v>
      </c>
      <c r="D445" s="45" t="s">
        <v>34</v>
      </c>
      <c r="E445" s="46">
        <v>3313</v>
      </c>
      <c r="F445" s="72">
        <v>83.02</v>
      </c>
      <c r="G445" s="72">
        <v>76.38</v>
      </c>
      <c r="H445" s="73">
        <v>0</v>
      </c>
      <c r="I445" s="73">
        <f t="shared" si="18"/>
        <v>76.38</v>
      </c>
      <c r="J445" s="72">
        <f t="shared" si="19"/>
        <v>-6.6400000000000006</v>
      </c>
      <c r="K445" s="78">
        <v>0</v>
      </c>
      <c r="L445" s="73">
        <f t="shared" si="20"/>
        <v>0</v>
      </c>
      <c r="M445" s="74"/>
    </row>
    <row r="446" spans="1:13" ht="12.75" x14ac:dyDescent="0.2">
      <c r="A446" s="43" t="s">
        <v>162</v>
      </c>
      <c r="B446" s="43" t="s">
        <v>163</v>
      </c>
      <c r="C446" s="44" t="s">
        <v>35</v>
      </c>
      <c r="D446" s="45" t="s">
        <v>36</v>
      </c>
      <c r="E446" s="46">
        <v>3315</v>
      </c>
      <c r="F446" s="72">
        <v>94.449999999999989</v>
      </c>
      <c r="G446" s="72">
        <v>86.88</v>
      </c>
      <c r="H446" s="73">
        <v>0</v>
      </c>
      <c r="I446" s="73">
        <f t="shared" si="18"/>
        <v>86.88</v>
      </c>
      <c r="J446" s="72">
        <f t="shared" si="19"/>
        <v>-7.5699999999999932</v>
      </c>
      <c r="K446" s="78">
        <v>72</v>
      </c>
      <c r="L446" s="73">
        <f t="shared" si="20"/>
        <v>-545.03999999999951</v>
      </c>
      <c r="M446" s="74"/>
    </row>
    <row r="447" spans="1:13" ht="12.75" x14ac:dyDescent="0.2">
      <c r="A447" s="43" t="s">
        <v>162</v>
      </c>
      <c r="B447" s="43" t="s">
        <v>163</v>
      </c>
      <c r="C447" s="44" t="s">
        <v>37</v>
      </c>
      <c r="D447" s="45" t="s">
        <v>38</v>
      </c>
      <c r="E447" s="46">
        <v>3317</v>
      </c>
      <c r="F447" s="72">
        <v>61.11</v>
      </c>
      <c r="G447" s="72">
        <v>56.01</v>
      </c>
      <c r="H447" s="73">
        <v>0</v>
      </c>
      <c r="I447" s="73">
        <f t="shared" si="18"/>
        <v>56.01</v>
      </c>
      <c r="J447" s="72">
        <f t="shared" si="19"/>
        <v>-5.1000000000000014</v>
      </c>
      <c r="K447" s="78">
        <v>0</v>
      </c>
      <c r="L447" s="73">
        <f t="shared" si="20"/>
        <v>0</v>
      </c>
      <c r="M447" s="74"/>
    </row>
    <row r="448" spans="1:13" ht="12.75" x14ac:dyDescent="0.2">
      <c r="A448" s="43" t="s">
        <v>162</v>
      </c>
      <c r="B448" s="43" t="s">
        <v>163</v>
      </c>
      <c r="C448" s="44" t="s">
        <v>39</v>
      </c>
      <c r="D448" s="45" t="s">
        <v>40</v>
      </c>
      <c r="E448" s="46">
        <v>3319</v>
      </c>
      <c r="F448" s="72">
        <v>72.739999999999995</v>
      </c>
      <c r="G448" s="72">
        <v>66.87</v>
      </c>
      <c r="H448" s="73">
        <v>0</v>
      </c>
      <c r="I448" s="73">
        <f t="shared" si="18"/>
        <v>66.87</v>
      </c>
      <c r="J448" s="72">
        <f t="shared" si="19"/>
        <v>-5.8699999999999903</v>
      </c>
      <c r="K448" s="78">
        <v>1856</v>
      </c>
      <c r="L448" s="73">
        <f t="shared" si="20"/>
        <v>-10894.719999999983</v>
      </c>
      <c r="M448" s="74"/>
    </row>
    <row r="449" spans="1:13" ht="12.75" x14ac:dyDescent="0.2">
      <c r="A449" s="43" t="s">
        <v>162</v>
      </c>
      <c r="B449" s="43" t="s">
        <v>163</v>
      </c>
      <c r="C449" s="44" t="s">
        <v>41</v>
      </c>
      <c r="D449" s="45" t="s">
        <v>42</v>
      </c>
      <c r="E449" s="46">
        <v>3321</v>
      </c>
      <c r="F449" s="72">
        <v>80.47999999999999</v>
      </c>
      <c r="G449" s="72">
        <v>73.989999999999995</v>
      </c>
      <c r="H449" s="73">
        <v>0</v>
      </c>
      <c r="I449" s="73">
        <f t="shared" si="18"/>
        <v>73.989999999999995</v>
      </c>
      <c r="J449" s="72">
        <f t="shared" si="19"/>
        <v>-6.4899999999999949</v>
      </c>
      <c r="K449" s="78">
        <v>548</v>
      </c>
      <c r="L449" s="73">
        <f t="shared" si="20"/>
        <v>-3556.5199999999973</v>
      </c>
      <c r="M449" s="74"/>
    </row>
    <row r="450" spans="1:13" ht="12.75" x14ac:dyDescent="0.2">
      <c r="A450" s="43" t="s">
        <v>162</v>
      </c>
      <c r="B450" s="43" t="s">
        <v>163</v>
      </c>
      <c r="C450" s="44" t="s">
        <v>43</v>
      </c>
      <c r="D450" s="45" t="s">
        <v>44</v>
      </c>
      <c r="E450" s="46">
        <v>3323</v>
      </c>
      <c r="F450" s="72">
        <v>52.46</v>
      </c>
      <c r="G450" s="72">
        <v>47.89</v>
      </c>
      <c r="H450" s="73">
        <v>0</v>
      </c>
      <c r="I450" s="73">
        <f t="shared" si="18"/>
        <v>47.89</v>
      </c>
      <c r="J450" s="72">
        <f t="shared" si="19"/>
        <v>-4.57</v>
      </c>
      <c r="K450" s="78">
        <v>114</v>
      </c>
      <c r="L450" s="73">
        <f t="shared" si="20"/>
        <v>-520.98</v>
      </c>
      <c r="M450" s="74"/>
    </row>
    <row r="451" spans="1:13" ht="12.75" x14ac:dyDescent="0.2">
      <c r="A451" s="43" t="s">
        <v>162</v>
      </c>
      <c r="B451" s="43" t="s">
        <v>163</v>
      </c>
      <c r="C451" s="44" t="s">
        <v>45</v>
      </c>
      <c r="D451" s="45" t="s">
        <v>46</v>
      </c>
      <c r="E451" s="46">
        <v>3325</v>
      </c>
      <c r="F451" s="72">
        <v>65.899999999999991</v>
      </c>
      <c r="G451" s="72">
        <v>60.47</v>
      </c>
      <c r="H451" s="73">
        <v>0</v>
      </c>
      <c r="I451" s="73">
        <f t="shared" si="18"/>
        <v>60.47</v>
      </c>
      <c r="J451" s="72">
        <f t="shared" si="19"/>
        <v>-5.4299999999999926</v>
      </c>
      <c r="K451" s="78">
        <v>11092</v>
      </c>
      <c r="L451" s="73">
        <f t="shared" si="20"/>
        <v>-60229.559999999918</v>
      </c>
      <c r="M451" s="74"/>
    </row>
    <row r="452" spans="1:13" ht="12.75" x14ac:dyDescent="0.2">
      <c r="A452" s="43" t="s">
        <v>162</v>
      </c>
      <c r="B452" s="43" t="s">
        <v>163</v>
      </c>
      <c r="C452" s="44" t="s">
        <v>47</v>
      </c>
      <c r="D452" s="45" t="s">
        <v>48</v>
      </c>
      <c r="E452" s="46">
        <v>3327</v>
      </c>
      <c r="F452" s="72">
        <v>72.739999999999995</v>
      </c>
      <c r="G452" s="72">
        <v>66.87</v>
      </c>
      <c r="H452" s="73">
        <v>0</v>
      </c>
      <c r="I452" s="73">
        <f t="shared" si="18"/>
        <v>66.87</v>
      </c>
      <c r="J452" s="72">
        <f t="shared" si="19"/>
        <v>-5.8699999999999903</v>
      </c>
      <c r="K452" s="78">
        <v>2702</v>
      </c>
      <c r="L452" s="73">
        <f t="shared" si="20"/>
        <v>-15860.739999999974</v>
      </c>
      <c r="M452" s="74"/>
    </row>
    <row r="453" spans="1:13" ht="12.75" x14ac:dyDescent="0.2">
      <c r="A453" s="43" t="s">
        <v>162</v>
      </c>
      <c r="B453" s="43" t="s">
        <v>163</v>
      </c>
      <c r="C453" s="44" t="s">
        <v>49</v>
      </c>
      <c r="D453" s="45" t="s">
        <v>50</v>
      </c>
      <c r="E453" s="46">
        <v>3329</v>
      </c>
      <c r="F453" s="72">
        <v>77.66</v>
      </c>
      <c r="G453" s="72">
        <v>71.41</v>
      </c>
      <c r="H453" s="73">
        <v>0</v>
      </c>
      <c r="I453" s="73">
        <f t="shared" si="18"/>
        <v>71.41</v>
      </c>
      <c r="J453" s="72">
        <f t="shared" si="19"/>
        <v>-6.25</v>
      </c>
      <c r="K453" s="78">
        <v>369</v>
      </c>
      <c r="L453" s="73">
        <f t="shared" si="20"/>
        <v>-2306.25</v>
      </c>
      <c r="M453" s="74"/>
    </row>
    <row r="454" spans="1:13" ht="12.75" x14ac:dyDescent="0.2">
      <c r="A454" s="43" t="s">
        <v>162</v>
      </c>
      <c r="B454" s="43" t="s">
        <v>163</v>
      </c>
      <c r="C454" s="44" t="s">
        <v>51</v>
      </c>
      <c r="D454" s="45" t="s">
        <v>52</v>
      </c>
      <c r="E454" s="46">
        <v>3331</v>
      </c>
      <c r="F454" s="72">
        <v>85.99</v>
      </c>
      <c r="G454" s="72">
        <v>79.09</v>
      </c>
      <c r="H454" s="73">
        <v>0</v>
      </c>
      <c r="I454" s="73">
        <f t="shared" si="18"/>
        <v>79.09</v>
      </c>
      <c r="J454" s="72">
        <f t="shared" si="19"/>
        <v>-6.8999999999999915</v>
      </c>
      <c r="K454" s="78">
        <v>339</v>
      </c>
      <c r="L454" s="73">
        <f t="shared" si="20"/>
        <v>-2339.0999999999972</v>
      </c>
      <c r="M454" s="74"/>
    </row>
    <row r="455" spans="1:13" ht="12.75" x14ac:dyDescent="0.2">
      <c r="A455" s="43" t="s">
        <v>273</v>
      </c>
      <c r="B455" s="43" t="s">
        <v>389</v>
      </c>
      <c r="C455" s="44" t="s">
        <v>21</v>
      </c>
      <c r="D455" s="45" t="s">
        <v>22</v>
      </c>
      <c r="E455" s="46">
        <v>3301</v>
      </c>
      <c r="F455" s="72">
        <v>94.23138233451661</v>
      </c>
      <c r="G455" s="72">
        <v>93.038737420164637</v>
      </c>
      <c r="H455" s="73">
        <v>1.1258368131503932E-2</v>
      </c>
      <c r="I455" s="73">
        <f t="shared" ref="I455:I518" si="21">+G455+H455</f>
        <v>93.049995788296144</v>
      </c>
      <c r="J455" s="72">
        <f t="shared" ref="J455:J518" si="22">+I455-F455</f>
        <v>-1.181386546220466</v>
      </c>
      <c r="K455" s="78">
        <v>0</v>
      </c>
      <c r="L455" s="73">
        <f t="shared" ref="L455:L518" si="23">+J455*K455</f>
        <v>0</v>
      </c>
      <c r="M455" s="74">
        <v>-28853.003618342431</v>
      </c>
    </row>
    <row r="456" spans="1:13" ht="12.75" x14ac:dyDescent="0.2">
      <c r="A456" s="43" t="s">
        <v>273</v>
      </c>
      <c r="B456" s="43" t="s">
        <v>389</v>
      </c>
      <c r="C456" s="44" t="s">
        <v>23</v>
      </c>
      <c r="D456" s="45" t="s">
        <v>24</v>
      </c>
      <c r="E456" s="46">
        <v>3303</v>
      </c>
      <c r="F456" s="72">
        <v>102.2213823345166</v>
      </c>
      <c r="G456" s="72">
        <v>101.02873742016463</v>
      </c>
      <c r="H456" s="73">
        <v>1.1258368131503932E-2</v>
      </c>
      <c r="I456" s="73">
        <f t="shared" si="21"/>
        <v>101.03999578829614</v>
      </c>
      <c r="J456" s="72">
        <f t="shared" si="22"/>
        <v>-1.181386546220466</v>
      </c>
      <c r="K456" s="78">
        <v>0</v>
      </c>
      <c r="L456" s="73">
        <f t="shared" si="23"/>
        <v>0</v>
      </c>
      <c r="M456" s="74"/>
    </row>
    <row r="457" spans="1:13" ht="12.75" x14ac:dyDescent="0.2">
      <c r="A457" s="43" t="s">
        <v>273</v>
      </c>
      <c r="B457" s="43" t="s">
        <v>389</v>
      </c>
      <c r="C457" s="44" t="s">
        <v>25</v>
      </c>
      <c r="D457" s="45" t="s">
        <v>26</v>
      </c>
      <c r="E457" s="46">
        <v>3305</v>
      </c>
      <c r="F457" s="72">
        <v>92.221382334516605</v>
      </c>
      <c r="G457" s="72">
        <v>91.028737420164632</v>
      </c>
      <c r="H457" s="73">
        <v>1.1258368131503932E-2</v>
      </c>
      <c r="I457" s="73">
        <f t="shared" si="21"/>
        <v>91.039995788296139</v>
      </c>
      <c r="J457" s="72">
        <f t="shared" si="22"/>
        <v>-1.181386546220466</v>
      </c>
      <c r="K457" s="78">
        <v>0</v>
      </c>
      <c r="L457" s="73">
        <f t="shared" si="23"/>
        <v>0</v>
      </c>
      <c r="M457" s="74"/>
    </row>
    <row r="458" spans="1:13" ht="12.75" x14ac:dyDescent="0.2">
      <c r="A458" s="43" t="s">
        <v>273</v>
      </c>
      <c r="B458" s="43" t="s">
        <v>389</v>
      </c>
      <c r="C458" s="44" t="s">
        <v>27</v>
      </c>
      <c r="D458" s="45" t="s">
        <v>28</v>
      </c>
      <c r="E458" s="46">
        <v>3307</v>
      </c>
      <c r="F458" s="72">
        <v>100.91138233451662</v>
      </c>
      <c r="G458" s="72">
        <v>99.718737420164643</v>
      </c>
      <c r="H458" s="73">
        <v>1.1258368131503932E-2</v>
      </c>
      <c r="I458" s="73">
        <f t="shared" si="21"/>
        <v>99.729995788296151</v>
      </c>
      <c r="J458" s="72">
        <f t="shared" si="22"/>
        <v>-1.181386546220466</v>
      </c>
      <c r="K458" s="78">
        <v>0</v>
      </c>
      <c r="L458" s="73">
        <f t="shared" si="23"/>
        <v>0</v>
      </c>
      <c r="M458" s="74"/>
    </row>
    <row r="459" spans="1:13" ht="12.75" x14ac:dyDescent="0.2">
      <c r="A459" s="43" t="s">
        <v>273</v>
      </c>
      <c r="B459" s="43" t="s">
        <v>389</v>
      </c>
      <c r="C459" s="44" t="s">
        <v>29</v>
      </c>
      <c r="D459" s="45" t="s">
        <v>30</v>
      </c>
      <c r="E459" s="46">
        <v>3309</v>
      </c>
      <c r="F459" s="72">
        <v>62.901382334516597</v>
      </c>
      <c r="G459" s="72">
        <v>61.708737420164631</v>
      </c>
      <c r="H459" s="73">
        <v>1.1258368131503932E-2</v>
      </c>
      <c r="I459" s="73">
        <f t="shared" si="21"/>
        <v>61.719995788296139</v>
      </c>
      <c r="J459" s="72">
        <f t="shared" si="22"/>
        <v>-1.1813865462204589</v>
      </c>
      <c r="K459" s="78">
        <v>1677</v>
      </c>
      <c r="L459" s="73">
        <f t="shared" si="23"/>
        <v>-1981.1852380117095</v>
      </c>
      <c r="M459" s="74"/>
    </row>
    <row r="460" spans="1:13" ht="12.75" x14ac:dyDescent="0.2">
      <c r="A460" s="43" t="s">
        <v>273</v>
      </c>
      <c r="B460" s="43" t="s">
        <v>389</v>
      </c>
      <c r="C460" s="44" t="s">
        <v>31</v>
      </c>
      <c r="D460" s="45" t="s">
        <v>32</v>
      </c>
      <c r="E460" s="46">
        <v>3311</v>
      </c>
      <c r="F460" s="72">
        <v>80.101382334516614</v>
      </c>
      <c r="G460" s="72">
        <v>78.908737420164641</v>
      </c>
      <c r="H460" s="73">
        <v>1.1258368131503932E-2</v>
      </c>
      <c r="I460" s="73">
        <f t="shared" si="21"/>
        <v>78.919995788296148</v>
      </c>
      <c r="J460" s="72">
        <f t="shared" si="22"/>
        <v>-1.181386546220466</v>
      </c>
      <c r="K460" s="78">
        <v>6</v>
      </c>
      <c r="L460" s="73">
        <f t="shared" si="23"/>
        <v>-7.0883192773227961</v>
      </c>
      <c r="M460" s="74"/>
    </row>
    <row r="461" spans="1:13" ht="12.75" x14ac:dyDescent="0.2">
      <c r="A461" s="43" t="s">
        <v>273</v>
      </c>
      <c r="B461" s="43" t="s">
        <v>389</v>
      </c>
      <c r="C461" s="44" t="s">
        <v>33</v>
      </c>
      <c r="D461" s="45" t="s">
        <v>34</v>
      </c>
      <c r="E461" s="46">
        <v>3313</v>
      </c>
      <c r="F461" s="72">
        <v>85.081382334516604</v>
      </c>
      <c r="G461" s="72">
        <v>83.888737420164631</v>
      </c>
      <c r="H461" s="73">
        <v>1.1258368131503932E-2</v>
      </c>
      <c r="I461" s="73">
        <f t="shared" si="21"/>
        <v>83.899995788296138</v>
      </c>
      <c r="J461" s="72">
        <f t="shared" si="22"/>
        <v>-1.181386546220466</v>
      </c>
      <c r="K461" s="78">
        <v>0</v>
      </c>
      <c r="L461" s="73">
        <f t="shared" si="23"/>
        <v>0</v>
      </c>
      <c r="M461" s="74"/>
    </row>
    <row r="462" spans="1:13" ht="12.75" x14ac:dyDescent="0.2">
      <c r="A462" s="43" t="s">
        <v>273</v>
      </c>
      <c r="B462" s="43" t="s">
        <v>389</v>
      </c>
      <c r="C462" s="44" t="s">
        <v>35</v>
      </c>
      <c r="D462" s="45" t="s">
        <v>36</v>
      </c>
      <c r="E462" s="46">
        <v>3315</v>
      </c>
      <c r="F462" s="72">
        <v>96.811382334516608</v>
      </c>
      <c r="G462" s="72">
        <v>95.618737420164635</v>
      </c>
      <c r="H462" s="73">
        <v>1.1258368131503932E-2</v>
      </c>
      <c r="I462" s="73">
        <f t="shared" si="21"/>
        <v>95.629995788296142</v>
      </c>
      <c r="J462" s="72">
        <f t="shared" si="22"/>
        <v>-1.181386546220466</v>
      </c>
      <c r="K462" s="78">
        <v>0</v>
      </c>
      <c r="L462" s="73">
        <f t="shared" si="23"/>
        <v>0</v>
      </c>
      <c r="M462" s="74"/>
    </row>
    <row r="463" spans="1:13" ht="12.75" x14ac:dyDescent="0.2">
      <c r="A463" s="43" t="s">
        <v>273</v>
      </c>
      <c r="B463" s="43" t="s">
        <v>389</v>
      </c>
      <c r="C463" s="44" t="s">
        <v>37</v>
      </c>
      <c r="D463" s="45" t="s">
        <v>38</v>
      </c>
      <c r="E463" s="46">
        <v>3317</v>
      </c>
      <c r="F463" s="72">
        <v>62.411382334516595</v>
      </c>
      <c r="G463" s="72">
        <v>61.218737420164629</v>
      </c>
      <c r="H463" s="73">
        <v>1.1258368131503932E-2</v>
      </c>
      <c r="I463" s="73">
        <f t="shared" si="21"/>
        <v>61.229995788296137</v>
      </c>
      <c r="J463" s="72">
        <f t="shared" si="22"/>
        <v>-1.1813865462204589</v>
      </c>
      <c r="K463" s="78">
        <v>0</v>
      </c>
      <c r="L463" s="73">
        <f t="shared" si="23"/>
        <v>0</v>
      </c>
      <c r="M463" s="74"/>
    </row>
    <row r="464" spans="1:13" ht="12.75" x14ac:dyDescent="0.2">
      <c r="A464" s="43" t="s">
        <v>273</v>
      </c>
      <c r="B464" s="43" t="s">
        <v>389</v>
      </c>
      <c r="C464" s="44" t="s">
        <v>39</v>
      </c>
      <c r="D464" s="45" t="s">
        <v>40</v>
      </c>
      <c r="E464" s="46">
        <v>3319</v>
      </c>
      <c r="F464" s="72">
        <v>74.541382334516612</v>
      </c>
      <c r="G464" s="72">
        <v>73.348737420164639</v>
      </c>
      <c r="H464" s="73">
        <v>1.1258368131503932E-2</v>
      </c>
      <c r="I464" s="73">
        <f t="shared" si="21"/>
        <v>73.359995788296146</v>
      </c>
      <c r="J464" s="72">
        <f t="shared" si="22"/>
        <v>-1.181386546220466</v>
      </c>
      <c r="K464" s="78">
        <v>3531</v>
      </c>
      <c r="L464" s="73">
        <f t="shared" si="23"/>
        <v>-4171.4758947044656</v>
      </c>
      <c r="M464" s="74"/>
    </row>
    <row r="465" spans="1:13" ht="12.75" x14ac:dyDescent="0.2">
      <c r="A465" s="43" t="s">
        <v>273</v>
      </c>
      <c r="B465" s="43" t="s">
        <v>389</v>
      </c>
      <c r="C465" s="44" t="s">
        <v>41</v>
      </c>
      <c r="D465" s="45" t="s">
        <v>42</v>
      </c>
      <c r="E465" s="46">
        <v>3321</v>
      </c>
      <c r="F465" s="72">
        <v>82.551382334516617</v>
      </c>
      <c r="G465" s="72">
        <v>81.358737420164644</v>
      </c>
      <c r="H465" s="73">
        <v>1.1258368131503932E-2</v>
      </c>
      <c r="I465" s="73">
        <f t="shared" si="21"/>
        <v>81.369995788296151</v>
      </c>
      <c r="J465" s="72">
        <f t="shared" si="22"/>
        <v>-1.181386546220466</v>
      </c>
      <c r="K465" s="78">
        <v>1699</v>
      </c>
      <c r="L465" s="73">
        <f t="shared" si="23"/>
        <v>-2007.1757420285717</v>
      </c>
      <c r="M465" s="74"/>
    </row>
    <row r="466" spans="1:13" ht="12.75" x14ac:dyDescent="0.2">
      <c r="A466" s="43" t="s">
        <v>273</v>
      </c>
      <c r="B466" s="43" t="s">
        <v>389</v>
      </c>
      <c r="C466" s="44" t="s">
        <v>43</v>
      </c>
      <c r="D466" s="45" t="s">
        <v>44</v>
      </c>
      <c r="E466" s="46">
        <v>3323</v>
      </c>
      <c r="F466" s="72">
        <v>53.561382334516594</v>
      </c>
      <c r="G466" s="72">
        <v>52.368737420164628</v>
      </c>
      <c r="H466" s="73">
        <v>1.1258368131503932E-2</v>
      </c>
      <c r="I466" s="73">
        <f t="shared" si="21"/>
        <v>52.379995788296135</v>
      </c>
      <c r="J466" s="72">
        <f t="shared" si="22"/>
        <v>-1.1813865462204589</v>
      </c>
      <c r="K466" s="78">
        <v>0</v>
      </c>
      <c r="L466" s="73">
        <f t="shared" si="23"/>
        <v>0</v>
      </c>
      <c r="M466" s="74"/>
    </row>
    <row r="467" spans="1:13" ht="12.75" x14ac:dyDescent="0.2">
      <c r="A467" s="43" t="s">
        <v>273</v>
      </c>
      <c r="B467" s="43" t="s">
        <v>389</v>
      </c>
      <c r="C467" s="44" t="s">
        <v>45</v>
      </c>
      <c r="D467" s="45" t="s">
        <v>46</v>
      </c>
      <c r="E467" s="46">
        <v>3325</v>
      </c>
      <c r="F467" s="72">
        <v>67.431382334516613</v>
      </c>
      <c r="G467" s="72">
        <v>66.23873742016464</v>
      </c>
      <c r="H467" s="73">
        <v>1.1258368131503932E-2</v>
      </c>
      <c r="I467" s="73">
        <f t="shared" si="21"/>
        <v>66.249995788296147</v>
      </c>
      <c r="J467" s="72">
        <f t="shared" si="22"/>
        <v>-1.181386546220466</v>
      </c>
      <c r="K467" s="78">
        <v>12882</v>
      </c>
      <c r="L467" s="73">
        <f t="shared" si="23"/>
        <v>-15218.621488412044</v>
      </c>
      <c r="M467" s="74"/>
    </row>
    <row r="468" spans="1:13" ht="12.75" x14ac:dyDescent="0.2">
      <c r="A468" s="43" t="s">
        <v>273</v>
      </c>
      <c r="B468" s="43" t="s">
        <v>389</v>
      </c>
      <c r="C468" s="44" t="s">
        <v>47</v>
      </c>
      <c r="D468" s="45" t="s">
        <v>48</v>
      </c>
      <c r="E468" s="46">
        <v>3327</v>
      </c>
      <c r="F468" s="72">
        <v>74.541382334516612</v>
      </c>
      <c r="G468" s="72">
        <v>73.348737420164639</v>
      </c>
      <c r="H468" s="73">
        <v>1.1258368131503932E-2</v>
      </c>
      <c r="I468" s="73">
        <f t="shared" si="21"/>
        <v>73.359995788296146</v>
      </c>
      <c r="J468" s="72">
        <f t="shared" si="22"/>
        <v>-1.181386546220466</v>
      </c>
      <c r="K468" s="78">
        <v>4020</v>
      </c>
      <c r="L468" s="73">
        <f t="shared" si="23"/>
        <v>-4749.1739158062737</v>
      </c>
      <c r="M468" s="74"/>
    </row>
    <row r="469" spans="1:13" ht="12.75" x14ac:dyDescent="0.2">
      <c r="A469" s="43" t="s">
        <v>273</v>
      </c>
      <c r="B469" s="43" t="s">
        <v>389</v>
      </c>
      <c r="C469" s="44" t="s">
        <v>49</v>
      </c>
      <c r="D469" s="45" t="s">
        <v>50</v>
      </c>
      <c r="E469" s="46">
        <v>3329</v>
      </c>
      <c r="F469" s="72">
        <v>79.621382334516611</v>
      </c>
      <c r="G469" s="72">
        <v>78.428737420164637</v>
      </c>
      <c r="H469" s="73">
        <v>1.1258368131503932E-2</v>
      </c>
      <c r="I469" s="73">
        <f t="shared" si="21"/>
        <v>78.439995788296144</v>
      </c>
      <c r="J469" s="72">
        <f t="shared" si="22"/>
        <v>-1.181386546220466</v>
      </c>
      <c r="K469" s="78">
        <v>608</v>
      </c>
      <c r="L469" s="73">
        <f t="shared" si="23"/>
        <v>-718.28302010204334</v>
      </c>
      <c r="M469" s="74"/>
    </row>
    <row r="470" spans="1:13" ht="12.75" x14ac:dyDescent="0.2">
      <c r="A470" s="43" t="s">
        <v>273</v>
      </c>
      <c r="B470" s="43" t="s">
        <v>389</v>
      </c>
      <c r="C470" s="44" t="s">
        <v>51</v>
      </c>
      <c r="D470" s="45" t="s">
        <v>52</v>
      </c>
      <c r="E470" s="46">
        <v>3331</v>
      </c>
      <c r="F470" s="72">
        <v>88.331382334516604</v>
      </c>
      <c r="G470" s="72">
        <v>87.138737420164631</v>
      </c>
      <c r="H470" s="73">
        <v>1.1258368131503932E-2</v>
      </c>
      <c r="I470" s="73">
        <f t="shared" si="21"/>
        <v>87.149995788296138</v>
      </c>
      <c r="J470" s="72">
        <f t="shared" si="22"/>
        <v>-1.181386546220466</v>
      </c>
      <c r="K470" s="78">
        <v>0</v>
      </c>
      <c r="L470" s="73">
        <f t="shared" si="23"/>
        <v>0</v>
      </c>
      <c r="M470" s="74"/>
    </row>
    <row r="471" spans="1:13" ht="12.75" x14ac:dyDescent="0.2">
      <c r="A471" s="43" t="s">
        <v>242</v>
      </c>
      <c r="B471" s="43" t="s">
        <v>390</v>
      </c>
      <c r="C471" s="44" t="s">
        <v>21</v>
      </c>
      <c r="D471" s="45" t="s">
        <v>22</v>
      </c>
      <c r="E471" s="46">
        <v>3301</v>
      </c>
      <c r="F471" s="72">
        <v>191.79363606886727</v>
      </c>
      <c r="G471" s="72">
        <v>184.37</v>
      </c>
      <c r="H471" s="73">
        <v>0</v>
      </c>
      <c r="I471" s="73">
        <f t="shared" si="21"/>
        <v>184.37</v>
      </c>
      <c r="J471" s="72">
        <f t="shared" si="22"/>
        <v>-7.4236360688672676</v>
      </c>
      <c r="K471" s="78">
        <v>0</v>
      </c>
      <c r="L471" s="73">
        <f t="shared" si="23"/>
        <v>0</v>
      </c>
      <c r="M471" s="74">
        <f>SUM(L471:L486)</f>
        <v>-188604.75007616536</v>
      </c>
    </row>
    <row r="472" spans="1:13" ht="12.75" x14ac:dyDescent="0.2">
      <c r="A472" s="43" t="s">
        <v>242</v>
      </c>
      <c r="B472" s="43" t="s">
        <v>390</v>
      </c>
      <c r="C472" s="44" t="s">
        <v>23</v>
      </c>
      <c r="D472" s="45" t="s">
        <v>24</v>
      </c>
      <c r="E472" s="46">
        <v>3303</v>
      </c>
      <c r="F472" s="72">
        <v>204.37363606886726</v>
      </c>
      <c r="G472" s="72">
        <v>196.95</v>
      </c>
      <c r="H472" s="73">
        <v>0</v>
      </c>
      <c r="I472" s="73">
        <f t="shared" si="21"/>
        <v>196.95</v>
      </c>
      <c r="J472" s="72">
        <f t="shared" si="22"/>
        <v>-7.4236360688672676</v>
      </c>
      <c r="K472" s="78">
        <v>0</v>
      </c>
      <c r="L472" s="73">
        <f t="shared" si="23"/>
        <v>0</v>
      </c>
      <c r="M472" s="74"/>
    </row>
    <row r="473" spans="1:13" ht="12.75" x14ac:dyDescent="0.2">
      <c r="A473" s="43" t="s">
        <v>242</v>
      </c>
      <c r="B473" s="43" t="s">
        <v>390</v>
      </c>
      <c r="C473" s="44" t="s">
        <v>25</v>
      </c>
      <c r="D473" s="45" t="s">
        <v>26</v>
      </c>
      <c r="E473" s="46">
        <v>3305</v>
      </c>
      <c r="F473" s="72">
        <v>188.53363606886728</v>
      </c>
      <c r="G473" s="72">
        <v>181.11</v>
      </c>
      <c r="H473" s="73">
        <v>0</v>
      </c>
      <c r="I473" s="73">
        <f t="shared" si="21"/>
        <v>181.11</v>
      </c>
      <c r="J473" s="72">
        <f t="shared" si="22"/>
        <v>-7.4236360688672676</v>
      </c>
      <c r="K473" s="78">
        <v>0</v>
      </c>
      <c r="L473" s="73">
        <f t="shared" si="23"/>
        <v>0</v>
      </c>
      <c r="M473" s="74"/>
    </row>
    <row r="474" spans="1:13" ht="12.75" x14ac:dyDescent="0.2">
      <c r="A474" s="43" t="s">
        <v>242</v>
      </c>
      <c r="B474" s="43" t="s">
        <v>390</v>
      </c>
      <c r="C474" s="44" t="s">
        <v>27</v>
      </c>
      <c r="D474" s="45" t="s">
        <v>28</v>
      </c>
      <c r="E474" s="46">
        <v>3307</v>
      </c>
      <c r="F474" s="72">
        <v>201.10363606886727</v>
      </c>
      <c r="G474" s="72">
        <v>193.68</v>
      </c>
      <c r="H474" s="73">
        <v>0</v>
      </c>
      <c r="I474" s="73">
        <f t="shared" si="21"/>
        <v>193.68</v>
      </c>
      <c r="J474" s="72">
        <f t="shared" si="22"/>
        <v>-7.4236360688672676</v>
      </c>
      <c r="K474" s="78">
        <v>0</v>
      </c>
      <c r="L474" s="73">
        <f t="shared" si="23"/>
        <v>0</v>
      </c>
      <c r="M474" s="74"/>
    </row>
    <row r="475" spans="1:13" ht="12.75" x14ac:dyDescent="0.2">
      <c r="A475" s="43" t="s">
        <v>242</v>
      </c>
      <c r="B475" s="43" t="s">
        <v>390</v>
      </c>
      <c r="C475" s="44" t="s">
        <v>29</v>
      </c>
      <c r="D475" s="45" t="s">
        <v>30</v>
      </c>
      <c r="E475" s="46">
        <v>3309</v>
      </c>
      <c r="F475" s="72">
        <v>142.76</v>
      </c>
      <c r="G475" s="72">
        <v>135.34</v>
      </c>
      <c r="H475" s="73">
        <v>0</v>
      </c>
      <c r="I475" s="73">
        <f t="shared" si="21"/>
        <v>135.34</v>
      </c>
      <c r="J475" s="72">
        <f t="shared" si="22"/>
        <v>-7.4199999999999875</v>
      </c>
      <c r="K475" s="78">
        <v>10249</v>
      </c>
      <c r="L475" s="73">
        <f t="shared" si="23"/>
        <v>-76047.579999999871</v>
      </c>
      <c r="M475" s="74"/>
    </row>
    <row r="476" spans="1:13" ht="12.75" x14ac:dyDescent="0.2">
      <c r="A476" s="43" t="s">
        <v>242</v>
      </c>
      <c r="B476" s="43" t="s">
        <v>390</v>
      </c>
      <c r="C476" s="44" t="s">
        <v>31</v>
      </c>
      <c r="D476" s="45" t="s">
        <v>32</v>
      </c>
      <c r="E476" s="46">
        <v>3311</v>
      </c>
      <c r="F476" s="72">
        <v>170.04</v>
      </c>
      <c r="G476" s="72">
        <v>162.62</v>
      </c>
      <c r="H476" s="73">
        <v>0</v>
      </c>
      <c r="I476" s="73">
        <f t="shared" si="21"/>
        <v>162.62</v>
      </c>
      <c r="J476" s="72">
        <f t="shared" si="22"/>
        <v>-7.4199999999999875</v>
      </c>
      <c r="K476" s="78">
        <v>0</v>
      </c>
      <c r="L476" s="73">
        <f t="shared" si="23"/>
        <v>0</v>
      </c>
      <c r="M476" s="74"/>
    </row>
    <row r="477" spans="1:13" ht="12.75" x14ac:dyDescent="0.2">
      <c r="A477" s="43" t="s">
        <v>242</v>
      </c>
      <c r="B477" s="43" t="s">
        <v>390</v>
      </c>
      <c r="C477" s="44" t="s">
        <v>33</v>
      </c>
      <c r="D477" s="45" t="s">
        <v>34</v>
      </c>
      <c r="E477" s="46">
        <v>3313</v>
      </c>
      <c r="F477" s="72">
        <v>177.89363606886727</v>
      </c>
      <c r="G477" s="72">
        <v>170.47</v>
      </c>
      <c r="H477" s="73">
        <v>0</v>
      </c>
      <c r="I477" s="73">
        <f t="shared" si="21"/>
        <v>170.47</v>
      </c>
      <c r="J477" s="72">
        <f t="shared" si="22"/>
        <v>-7.4236360688672676</v>
      </c>
      <c r="K477" s="78">
        <v>0</v>
      </c>
      <c r="L477" s="73">
        <f t="shared" si="23"/>
        <v>0</v>
      </c>
      <c r="M477" s="74"/>
    </row>
    <row r="478" spans="1:13" ht="12.75" x14ac:dyDescent="0.2">
      <c r="A478" s="43" t="s">
        <v>242</v>
      </c>
      <c r="B478" s="43" t="s">
        <v>390</v>
      </c>
      <c r="C478" s="44" t="s">
        <v>35</v>
      </c>
      <c r="D478" s="45" t="s">
        <v>36</v>
      </c>
      <c r="E478" s="46">
        <v>3315</v>
      </c>
      <c r="F478" s="72">
        <v>195.91363606886728</v>
      </c>
      <c r="G478" s="72">
        <v>188.49</v>
      </c>
      <c r="H478" s="73">
        <v>0</v>
      </c>
      <c r="I478" s="73">
        <f t="shared" si="21"/>
        <v>188.49</v>
      </c>
      <c r="J478" s="72">
        <f t="shared" si="22"/>
        <v>-7.4236360688672676</v>
      </c>
      <c r="K478" s="78">
        <v>0</v>
      </c>
      <c r="L478" s="73">
        <f t="shared" si="23"/>
        <v>0</v>
      </c>
      <c r="M478" s="74"/>
    </row>
    <row r="479" spans="1:13" ht="12.75" x14ac:dyDescent="0.2">
      <c r="A479" s="43" t="s">
        <v>242</v>
      </c>
      <c r="B479" s="43" t="s">
        <v>390</v>
      </c>
      <c r="C479" s="44" t="s">
        <v>37</v>
      </c>
      <c r="D479" s="45" t="s">
        <v>38</v>
      </c>
      <c r="E479" s="46">
        <v>3317</v>
      </c>
      <c r="F479" s="72">
        <v>142.22363606886728</v>
      </c>
      <c r="G479" s="72">
        <v>134.80000000000001</v>
      </c>
      <c r="H479" s="73">
        <v>0</v>
      </c>
      <c r="I479" s="73">
        <f t="shared" si="21"/>
        <v>134.80000000000001</v>
      </c>
      <c r="J479" s="72">
        <f t="shared" si="22"/>
        <v>-7.4236360688672676</v>
      </c>
      <c r="K479" s="78">
        <v>0</v>
      </c>
      <c r="L479" s="73">
        <f t="shared" si="23"/>
        <v>0</v>
      </c>
      <c r="M479" s="74"/>
    </row>
    <row r="480" spans="1:13" ht="12.75" x14ac:dyDescent="0.2">
      <c r="A480" s="43" t="s">
        <v>242</v>
      </c>
      <c r="B480" s="43" t="s">
        <v>390</v>
      </c>
      <c r="C480" s="44" t="s">
        <v>39</v>
      </c>
      <c r="D480" s="45" t="s">
        <v>40</v>
      </c>
      <c r="E480" s="46">
        <v>3319</v>
      </c>
      <c r="F480" s="72">
        <v>161.58363606886726</v>
      </c>
      <c r="G480" s="72">
        <v>154.16</v>
      </c>
      <c r="H480" s="73">
        <v>0</v>
      </c>
      <c r="I480" s="73">
        <f t="shared" si="21"/>
        <v>154.16</v>
      </c>
      <c r="J480" s="72">
        <f t="shared" si="22"/>
        <v>-7.4236360688672676</v>
      </c>
      <c r="K480" s="78">
        <v>0</v>
      </c>
      <c r="L480" s="73">
        <f t="shared" si="23"/>
        <v>0</v>
      </c>
      <c r="M480" s="74"/>
    </row>
    <row r="481" spans="1:13" ht="12.75" x14ac:dyDescent="0.2">
      <c r="A481" s="43" t="s">
        <v>242</v>
      </c>
      <c r="B481" s="43" t="s">
        <v>390</v>
      </c>
      <c r="C481" s="44" t="s">
        <v>41</v>
      </c>
      <c r="D481" s="45" t="s">
        <v>42</v>
      </c>
      <c r="E481" s="46">
        <v>3321</v>
      </c>
      <c r="F481" s="72">
        <v>174.1</v>
      </c>
      <c r="G481" s="72">
        <v>166.68</v>
      </c>
      <c r="H481" s="73">
        <v>0</v>
      </c>
      <c r="I481" s="73">
        <f t="shared" si="21"/>
        <v>166.68</v>
      </c>
      <c r="J481" s="72">
        <f t="shared" si="22"/>
        <v>-7.4199999999999875</v>
      </c>
      <c r="K481" s="78">
        <v>0</v>
      </c>
      <c r="L481" s="73">
        <f t="shared" si="23"/>
        <v>0</v>
      </c>
      <c r="M481" s="74"/>
    </row>
    <row r="482" spans="1:13" ht="12.75" x14ac:dyDescent="0.2">
      <c r="A482" s="43" t="s">
        <v>242</v>
      </c>
      <c r="B482" s="43" t="s">
        <v>390</v>
      </c>
      <c r="C482" s="44" t="s">
        <v>43</v>
      </c>
      <c r="D482" s="45" t="s">
        <v>44</v>
      </c>
      <c r="E482" s="46">
        <v>3323</v>
      </c>
      <c r="F482" s="72">
        <v>128.35363606886727</v>
      </c>
      <c r="G482" s="72">
        <v>120.92999999999999</v>
      </c>
      <c r="H482" s="73">
        <v>0</v>
      </c>
      <c r="I482" s="73">
        <f t="shared" si="21"/>
        <v>120.92999999999999</v>
      </c>
      <c r="J482" s="72">
        <f t="shared" si="22"/>
        <v>-7.4236360688672818</v>
      </c>
      <c r="K482" s="78">
        <v>62</v>
      </c>
      <c r="L482" s="73">
        <f t="shared" si="23"/>
        <v>-460.2654362697715</v>
      </c>
      <c r="M482" s="74"/>
    </row>
    <row r="483" spans="1:13" ht="12.75" x14ac:dyDescent="0.2">
      <c r="A483" s="43" t="s">
        <v>242</v>
      </c>
      <c r="B483" s="43" t="s">
        <v>390</v>
      </c>
      <c r="C483" s="44" t="s">
        <v>45</v>
      </c>
      <c r="D483" s="45" t="s">
        <v>46</v>
      </c>
      <c r="E483" s="46">
        <v>3325</v>
      </c>
      <c r="F483" s="72">
        <v>150.24363606886726</v>
      </c>
      <c r="G483" s="72">
        <v>142.82</v>
      </c>
      <c r="H483" s="73">
        <v>0</v>
      </c>
      <c r="I483" s="73">
        <f t="shared" si="21"/>
        <v>142.82</v>
      </c>
      <c r="J483" s="72">
        <f t="shared" si="22"/>
        <v>-7.4236360688672676</v>
      </c>
      <c r="K483" s="78">
        <v>15100</v>
      </c>
      <c r="L483" s="73">
        <f t="shared" si="23"/>
        <v>-112096.90463989574</v>
      </c>
      <c r="M483" s="74"/>
    </row>
    <row r="484" spans="1:13" ht="12.75" x14ac:dyDescent="0.2">
      <c r="A484" s="43" t="s">
        <v>242</v>
      </c>
      <c r="B484" s="43" t="s">
        <v>390</v>
      </c>
      <c r="C484" s="44" t="s">
        <v>47</v>
      </c>
      <c r="D484" s="45" t="s">
        <v>48</v>
      </c>
      <c r="E484" s="46">
        <v>3327</v>
      </c>
      <c r="F484" s="72">
        <v>161.58363606886726</v>
      </c>
      <c r="G484" s="72">
        <v>154.16</v>
      </c>
      <c r="H484" s="73">
        <v>0</v>
      </c>
      <c r="I484" s="73">
        <f t="shared" si="21"/>
        <v>154.16</v>
      </c>
      <c r="J484" s="72">
        <f t="shared" si="22"/>
        <v>-7.4236360688672676</v>
      </c>
      <c r="K484" s="78">
        <v>0</v>
      </c>
      <c r="L484" s="73">
        <f t="shared" si="23"/>
        <v>0</v>
      </c>
      <c r="M484" s="74"/>
    </row>
    <row r="485" spans="1:13" ht="12.75" x14ac:dyDescent="0.2">
      <c r="A485" s="43" t="s">
        <v>242</v>
      </c>
      <c r="B485" s="43" t="s">
        <v>390</v>
      </c>
      <c r="C485" s="44" t="s">
        <v>49</v>
      </c>
      <c r="D485" s="45" t="s">
        <v>50</v>
      </c>
      <c r="E485" s="46">
        <v>3329</v>
      </c>
      <c r="F485" s="72">
        <v>169.52363606886726</v>
      </c>
      <c r="G485" s="72">
        <v>162.1</v>
      </c>
      <c r="H485" s="73">
        <v>0</v>
      </c>
      <c r="I485" s="73">
        <f t="shared" si="21"/>
        <v>162.1</v>
      </c>
      <c r="J485" s="72">
        <f t="shared" si="22"/>
        <v>-7.4236360688672676</v>
      </c>
      <c r="K485" s="78">
        <v>0</v>
      </c>
      <c r="L485" s="73">
        <f t="shared" si="23"/>
        <v>0</v>
      </c>
      <c r="M485" s="74"/>
    </row>
    <row r="486" spans="1:13" ht="12.75" x14ac:dyDescent="0.2">
      <c r="A486" s="43" t="s">
        <v>242</v>
      </c>
      <c r="B486" s="43" t="s">
        <v>390</v>
      </c>
      <c r="C486" s="44" t="s">
        <v>51</v>
      </c>
      <c r="D486" s="45" t="s">
        <v>52</v>
      </c>
      <c r="E486" s="46">
        <v>3331</v>
      </c>
      <c r="F486" s="72">
        <v>183.29363606886727</v>
      </c>
      <c r="G486" s="72">
        <v>175.87</v>
      </c>
      <c r="H486" s="73">
        <v>0</v>
      </c>
      <c r="I486" s="73">
        <f t="shared" si="21"/>
        <v>175.87</v>
      </c>
      <c r="J486" s="72">
        <f t="shared" si="22"/>
        <v>-7.4236360688672676</v>
      </c>
      <c r="K486" s="78">
        <v>0</v>
      </c>
      <c r="L486" s="73">
        <f t="shared" si="23"/>
        <v>0</v>
      </c>
      <c r="M486" s="74"/>
    </row>
    <row r="487" spans="1:13" ht="12.75" x14ac:dyDescent="0.2">
      <c r="A487" s="43" t="s">
        <v>184</v>
      </c>
      <c r="B487" s="43" t="s">
        <v>391</v>
      </c>
      <c r="C487" s="44" t="s">
        <v>21</v>
      </c>
      <c r="D487" s="45" t="s">
        <v>22</v>
      </c>
      <c r="E487" s="46">
        <v>3301</v>
      </c>
      <c r="F487" s="72">
        <v>85.072092591894432</v>
      </c>
      <c r="G487" s="72">
        <v>84.69</v>
      </c>
      <c r="H487" s="73">
        <v>0</v>
      </c>
      <c r="I487" s="73">
        <f t="shared" si="21"/>
        <v>84.69</v>
      </c>
      <c r="J487" s="72">
        <f t="shared" si="22"/>
        <v>-0.38209259189443401</v>
      </c>
      <c r="K487" s="78">
        <v>91</v>
      </c>
      <c r="L487" s="73">
        <f t="shared" si="23"/>
        <v>-34.770425862393495</v>
      </c>
      <c r="M487" s="74">
        <v>-4418.5187326673095</v>
      </c>
    </row>
    <row r="488" spans="1:13" ht="12.75" x14ac:dyDescent="0.2">
      <c r="A488" s="43" t="s">
        <v>184</v>
      </c>
      <c r="B488" s="43" t="s">
        <v>391</v>
      </c>
      <c r="C488" s="44" t="s">
        <v>23</v>
      </c>
      <c r="D488" s="45" t="s">
        <v>24</v>
      </c>
      <c r="E488" s="46">
        <v>3303</v>
      </c>
      <c r="F488" s="72">
        <v>92.15209259189443</v>
      </c>
      <c r="G488" s="72">
        <v>91.77</v>
      </c>
      <c r="H488" s="73">
        <v>0</v>
      </c>
      <c r="I488" s="73">
        <f t="shared" si="21"/>
        <v>91.77</v>
      </c>
      <c r="J488" s="72">
        <f t="shared" si="22"/>
        <v>-0.38209259189443401</v>
      </c>
      <c r="K488" s="78">
        <v>0</v>
      </c>
      <c r="L488" s="73">
        <f t="shared" si="23"/>
        <v>0</v>
      </c>
      <c r="M488" s="74"/>
    </row>
    <row r="489" spans="1:13" ht="12.75" x14ac:dyDescent="0.2">
      <c r="A489" s="43" t="s">
        <v>184</v>
      </c>
      <c r="B489" s="43" t="s">
        <v>391</v>
      </c>
      <c r="C489" s="44" t="s">
        <v>25</v>
      </c>
      <c r="D489" s="45" t="s">
        <v>26</v>
      </c>
      <c r="E489" s="46">
        <v>3305</v>
      </c>
      <c r="F489" s="72">
        <v>83.142092591894439</v>
      </c>
      <c r="G489" s="72">
        <v>82.76</v>
      </c>
      <c r="H489" s="73">
        <v>0</v>
      </c>
      <c r="I489" s="73">
        <f t="shared" si="21"/>
        <v>82.76</v>
      </c>
      <c r="J489" s="72">
        <f t="shared" si="22"/>
        <v>-0.38209259189443401</v>
      </c>
      <c r="K489" s="78">
        <v>0</v>
      </c>
      <c r="L489" s="73">
        <f t="shared" si="23"/>
        <v>0</v>
      </c>
      <c r="M489" s="74"/>
    </row>
    <row r="490" spans="1:13" ht="12.75" x14ac:dyDescent="0.2">
      <c r="A490" s="43" t="s">
        <v>184</v>
      </c>
      <c r="B490" s="43" t="s">
        <v>391</v>
      </c>
      <c r="C490" s="44" t="s">
        <v>27</v>
      </c>
      <c r="D490" s="45" t="s">
        <v>28</v>
      </c>
      <c r="E490" s="46">
        <v>3307</v>
      </c>
      <c r="F490" s="72">
        <v>91.082092591894437</v>
      </c>
      <c r="G490" s="72">
        <v>90.7</v>
      </c>
      <c r="H490" s="73">
        <v>0</v>
      </c>
      <c r="I490" s="73">
        <f t="shared" si="21"/>
        <v>90.7</v>
      </c>
      <c r="J490" s="72">
        <f t="shared" si="22"/>
        <v>-0.38209259189443401</v>
      </c>
      <c r="K490" s="78">
        <v>0</v>
      </c>
      <c r="L490" s="73">
        <f t="shared" si="23"/>
        <v>0</v>
      </c>
      <c r="M490" s="74"/>
    </row>
    <row r="491" spans="1:13" ht="12.75" x14ac:dyDescent="0.2">
      <c r="A491" s="43" t="s">
        <v>184</v>
      </c>
      <c r="B491" s="43" t="s">
        <v>391</v>
      </c>
      <c r="C491" s="44" t="s">
        <v>29</v>
      </c>
      <c r="D491" s="45" t="s">
        <v>30</v>
      </c>
      <c r="E491" s="46">
        <v>3309</v>
      </c>
      <c r="F491" s="72">
        <v>56.822092591894439</v>
      </c>
      <c r="G491" s="72">
        <v>56.44</v>
      </c>
      <c r="H491" s="73">
        <v>0</v>
      </c>
      <c r="I491" s="73">
        <f t="shared" si="21"/>
        <v>56.44</v>
      </c>
      <c r="J491" s="72">
        <f t="shared" si="22"/>
        <v>-0.38209259189444111</v>
      </c>
      <c r="K491" s="78">
        <v>1206</v>
      </c>
      <c r="L491" s="73">
        <f t="shared" si="23"/>
        <v>-460.803665824696</v>
      </c>
      <c r="M491" s="74"/>
    </row>
    <row r="492" spans="1:13" ht="12.75" x14ac:dyDescent="0.2">
      <c r="A492" s="43" t="s">
        <v>184</v>
      </c>
      <c r="B492" s="43" t="s">
        <v>391</v>
      </c>
      <c r="C492" s="44" t="s">
        <v>31</v>
      </c>
      <c r="D492" s="45" t="s">
        <v>32</v>
      </c>
      <c r="E492" s="46">
        <v>3311</v>
      </c>
      <c r="F492" s="72">
        <v>72.212092591894432</v>
      </c>
      <c r="G492" s="72">
        <v>71.83</v>
      </c>
      <c r="H492" s="73">
        <v>0</v>
      </c>
      <c r="I492" s="73">
        <f t="shared" si="21"/>
        <v>71.83</v>
      </c>
      <c r="J492" s="72">
        <f t="shared" si="22"/>
        <v>-0.38209259189443401</v>
      </c>
      <c r="K492" s="78">
        <v>119</v>
      </c>
      <c r="L492" s="73">
        <f t="shared" si="23"/>
        <v>-45.469018435437647</v>
      </c>
      <c r="M492" s="74"/>
    </row>
    <row r="493" spans="1:13" ht="12.75" x14ac:dyDescent="0.2">
      <c r="A493" s="43" t="s">
        <v>184</v>
      </c>
      <c r="B493" s="43" t="s">
        <v>391</v>
      </c>
      <c r="C493" s="44" t="s">
        <v>33</v>
      </c>
      <c r="D493" s="45" t="s">
        <v>34</v>
      </c>
      <c r="E493" s="46">
        <v>3313</v>
      </c>
      <c r="F493" s="72">
        <v>76.762092591894429</v>
      </c>
      <c r="G493" s="72">
        <v>76.38</v>
      </c>
      <c r="H493" s="73">
        <v>0</v>
      </c>
      <c r="I493" s="73">
        <f t="shared" si="21"/>
        <v>76.38</v>
      </c>
      <c r="J493" s="72">
        <f t="shared" si="22"/>
        <v>-0.38209259189443401</v>
      </c>
      <c r="K493" s="78">
        <v>0</v>
      </c>
      <c r="L493" s="73">
        <f t="shared" si="23"/>
        <v>0</v>
      </c>
      <c r="M493" s="74"/>
    </row>
    <row r="494" spans="1:13" ht="12.75" x14ac:dyDescent="0.2">
      <c r="A494" s="43" t="s">
        <v>184</v>
      </c>
      <c r="B494" s="43" t="s">
        <v>391</v>
      </c>
      <c r="C494" s="44" t="s">
        <v>35</v>
      </c>
      <c r="D494" s="45" t="s">
        <v>36</v>
      </c>
      <c r="E494" s="46">
        <v>3315</v>
      </c>
      <c r="F494" s="72">
        <v>87.262092591894429</v>
      </c>
      <c r="G494" s="72">
        <v>86.88</v>
      </c>
      <c r="H494" s="73">
        <v>0</v>
      </c>
      <c r="I494" s="73">
        <f t="shared" si="21"/>
        <v>86.88</v>
      </c>
      <c r="J494" s="72">
        <f t="shared" si="22"/>
        <v>-0.38209259189443401</v>
      </c>
      <c r="K494" s="78">
        <v>0</v>
      </c>
      <c r="L494" s="73">
        <f t="shared" si="23"/>
        <v>0</v>
      </c>
      <c r="M494" s="74"/>
    </row>
    <row r="495" spans="1:13" ht="12.75" x14ac:dyDescent="0.2">
      <c r="A495" s="43" t="s">
        <v>184</v>
      </c>
      <c r="B495" s="43" t="s">
        <v>391</v>
      </c>
      <c r="C495" s="44" t="s">
        <v>37</v>
      </c>
      <c r="D495" s="45" t="s">
        <v>38</v>
      </c>
      <c r="E495" s="46">
        <v>3317</v>
      </c>
      <c r="F495" s="72">
        <v>56.392092591894439</v>
      </c>
      <c r="G495" s="72">
        <v>56.01</v>
      </c>
      <c r="H495" s="73">
        <v>0</v>
      </c>
      <c r="I495" s="73">
        <f t="shared" si="21"/>
        <v>56.01</v>
      </c>
      <c r="J495" s="72">
        <f t="shared" si="22"/>
        <v>-0.38209259189444111</v>
      </c>
      <c r="K495" s="78">
        <v>0</v>
      </c>
      <c r="L495" s="73">
        <f t="shared" si="23"/>
        <v>0</v>
      </c>
      <c r="M495" s="74"/>
    </row>
    <row r="496" spans="1:13" ht="12.75" x14ac:dyDescent="0.2">
      <c r="A496" s="43" t="s">
        <v>184</v>
      </c>
      <c r="B496" s="43" t="s">
        <v>391</v>
      </c>
      <c r="C496" s="44" t="s">
        <v>39</v>
      </c>
      <c r="D496" s="45" t="s">
        <v>40</v>
      </c>
      <c r="E496" s="46">
        <v>3319</v>
      </c>
      <c r="F496" s="72">
        <v>67.252092591894439</v>
      </c>
      <c r="G496" s="72">
        <v>66.87</v>
      </c>
      <c r="H496" s="73">
        <v>0</v>
      </c>
      <c r="I496" s="73">
        <f t="shared" si="21"/>
        <v>66.87</v>
      </c>
      <c r="J496" s="72">
        <f t="shared" si="22"/>
        <v>-0.38209259189443401</v>
      </c>
      <c r="K496" s="78">
        <v>861</v>
      </c>
      <c r="L496" s="73">
        <f t="shared" si="23"/>
        <v>-328.98172162110768</v>
      </c>
      <c r="M496" s="74"/>
    </row>
    <row r="497" spans="1:13" ht="12.75" x14ac:dyDescent="0.2">
      <c r="A497" s="43" t="s">
        <v>184</v>
      </c>
      <c r="B497" s="43" t="s">
        <v>391</v>
      </c>
      <c r="C497" s="44" t="s">
        <v>41</v>
      </c>
      <c r="D497" s="45" t="s">
        <v>42</v>
      </c>
      <c r="E497" s="46">
        <v>3321</v>
      </c>
      <c r="F497" s="72">
        <v>74.372092591894429</v>
      </c>
      <c r="G497" s="72">
        <v>73.989999999999995</v>
      </c>
      <c r="H497" s="73">
        <v>0</v>
      </c>
      <c r="I497" s="73">
        <f t="shared" si="21"/>
        <v>73.989999999999995</v>
      </c>
      <c r="J497" s="72">
        <f t="shared" si="22"/>
        <v>-0.38209259189443401</v>
      </c>
      <c r="K497" s="78">
        <v>5</v>
      </c>
      <c r="L497" s="73">
        <f t="shared" si="23"/>
        <v>-1.91046295947217</v>
      </c>
      <c r="M497" s="74"/>
    </row>
    <row r="498" spans="1:13" ht="12.75" x14ac:dyDescent="0.2">
      <c r="A498" s="43" t="s">
        <v>184</v>
      </c>
      <c r="B498" s="43" t="s">
        <v>391</v>
      </c>
      <c r="C498" s="44" t="s">
        <v>43</v>
      </c>
      <c r="D498" s="45" t="s">
        <v>44</v>
      </c>
      <c r="E498" s="46">
        <v>3323</v>
      </c>
      <c r="F498" s="72">
        <v>48.272092591894442</v>
      </c>
      <c r="G498" s="72">
        <v>47.89</v>
      </c>
      <c r="H498" s="73">
        <v>0</v>
      </c>
      <c r="I498" s="73">
        <f t="shared" si="21"/>
        <v>47.89</v>
      </c>
      <c r="J498" s="72">
        <f t="shared" si="22"/>
        <v>-0.38209259189444111</v>
      </c>
      <c r="K498" s="78">
        <v>219</v>
      </c>
      <c r="L498" s="73">
        <f t="shared" si="23"/>
        <v>-83.678277624882611</v>
      </c>
      <c r="M498" s="74"/>
    </row>
    <row r="499" spans="1:13" ht="12.75" x14ac:dyDescent="0.2">
      <c r="A499" s="43" t="s">
        <v>184</v>
      </c>
      <c r="B499" s="43" t="s">
        <v>391</v>
      </c>
      <c r="C499" s="44" t="s">
        <v>45</v>
      </c>
      <c r="D499" s="45" t="s">
        <v>46</v>
      </c>
      <c r="E499" s="46">
        <v>3325</v>
      </c>
      <c r="F499" s="72">
        <v>60.85209259189444</v>
      </c>
      <c r="G499" s="72">
        <v>60.47</v>
      </c>
      <c r="H499" s="73">
        <v>0</v>
      </c>
      <c r="I499" s="73">
        <f t="shared" si="21"/>
        <v>60.47</v>
      </c>
      <c r="J499" s="72">
        <f t="shared" si="22"/>
        <v>-0.38209259189444111</v>
      </c>
      <c r="K499" s="78">
        <v>9063</v>
      </c>
      <c r="L499" s="73">
        <f t="shared" si="23"/>
        <v>-3462.90516033932</v>
      </c>
      <c r="M499" s="74"/>
    </row>
    <row r="500" spans="1:13" ht="12.75" x14ac:dyDescent="0.2">
      <c r="A500" s="43" t="s">
        <v>184</v>
      </c>
      <c r="B500" s="43" t="s">
        <v>391</v>
      </c>
      <c r="C500" s="44" t="s">
        <v>47</v>
      </c>
      <c r="D500" s="45" t="s">
        <v>48</v>
      </c>
      <c r="E500" s="46">
        <v>3327</v>
      </c>
      <c r="F500" s="72">
        <v>67.252092591894439</v>
      </c>
      <c r="G500" s="72">
        <v>66.87</v>
      </c>
      <c r="H500" s="73">
        <v>0</v>
      </c>
      <c r="I500" s="73">
        <f t="shared" si="21"/>
        <v>66.87</v>
      </c>
      <c r="J500" s="72">
        <f t="shared" si="22"/>
        <v>-0.38209259189443401</v>
      </c>
      <c r="K500" s="78">
        <v>0</v>
      </c>
      <c r="L500" s="73">
        <f t="shared" si="23"/>
        <v>0</v>
      </c>
      <c r="M500" s="74"/>
    </row>
    <row r="501" spans="1:13" ht="12.75" x14ac:dyDescent="0.2">
      <c r="A501" s="43" t="s">
        <v>184</v>
      </c>
      <c r="B501" s="43" t="s">
        <v>391</v>
      </c>
      <c r="C501" s="44" t="s">
        <v>49</v>
      </c>
      <c r="D501" s="45" t="s">
        <v>50</v>
      </c>
      <c r="E501" s="46">
        <v>3329</v>
      </c>
      <c r="F501" s="72">
        <v>71.792092591894431</v>
      </c>
      <c r="G501" s="72">
        <v>71.41</v>
      </c>
      <c r="H501" s="73">
        <v>0</v>
      </c>
      <c r="I501" s="73">
        <f t="shared" si="21"/>
        <v>71.41</v>
      </c>
      <c r="J501" s="72">
        <f t="shared" si="22"/>
        <v>-0.38209259189443401</v>
      </c>
      <c r="K501" s="78">
        <v>0</v>
      </c>
      <c r="L501" s="73">
        <f t="shared" si="23"/>
        <v>0</v>
      </c>
      <c r="M501" s="74"/>
    </row>
    <row r="502" spans="1:13" ht="12.75" x14ac:dyDescent="0.2">
      <c r="A502" s="43" t="s">
        <v>184</v>
      </c>
      <c r="B502" s="43" t="s">
        <v>391</v>
      </c>
      <c r="C502" s="44" t="s">
        <v>51</v>
      </c>
      <c r="D502" s="45" t="s">
        <v>52</v>
      </c>
      <c r="E502" s="46">
        <v>3331</v>
      </c>
      <c r="F502" s="72">
        <v>79.472092591894437</v>
      </c>
      <c r="G502" s="72">
        <v>79.09</v>
      </c>
      <c r="H502" s="73">
        <v>0</v>
      </c>
      <c r="I502" s="73">
        <f t="shared" si="21"/>
        <v>79.09</v>
      </c>
      <c r="J502" s="72">
        <f t="shared" si="22"/>
        <v>-0.38209259189443401</v>
      </c>
      <c r="K502" s="78">
        <v>0</v>
      </c>
      <c r="L502" s="73">
        <f t="shared" si="23"/>
        <v>0</v>
      </c>
      <c r="M502" s="74"/>
    </row>
    <row r="503" spans="1:13" ht="12.75" x14ac:dyDescent="0.2">
      <c r="A503" s="43" t="s">
        <v>172</v>
      </c>
      <c r="B503" s="43" t="s">
        <v>392</v>
      </c>
      <c r="C503" s="44" t="s">
        <v>21</v>
      </c>
      <c r="D503" s="45" t="s">
        <v>22</v>
      </c>
      <c r="E503" s="46">
        <v>3301</v>
      </c>
      <c r="F503" s="72">
        <v>85.346230084206198</v>
      </c>
      <c r="G503" s="72">
        <v>84.691107850196559</v>
      </c>
      <c r="H503" s="73">
        <v>0</v>
      </c>
      <c r="I503" s="73">
        <f t="shared" si="21"/>
        <v>84.691107850196559</v>
      </c>
      <c r="J503" s="72">
        <f t="shared" si="22"/>
        <v>-0.65512223400963876</v>
      </c>
      <c r="K503" s="78">
        <v>0</v>
      </c>
      <c r="L503" s="73">
        <f t="shared" si="23"/>
        <v>0</v>
      </c>
      <c r="M503" s="74">
        <v>-6357.3061588295341</v>
      </c>
    </row>
    <row r="504" spans="1:13" ht="12.75" x14ac:dyDescent="0.2">
      <c r="A504" s="43" t="s">
        <v>172</v>
      </c>
      <c r="B504" s="43" t="s">
        <v>392</v>
      </c>
      <c r="C504" s="44" t="s">
        <v>23</v>
      </c>
      <c r="D504" s="45" t="s">
        <v>24</v>
      </c>
      <c r="E504" s="46">
        <v>3303</v>
      </c>
      <c r="F504" s="72">
        <v>92.426230084206196</v>
      </c>
      <c r="G504" s="72">
        <v>91.771107850196557</v>
      </c>
      <c r="H504" s="73">
        <v>0</v>
      </c>
      <c r="I504" s="73">
        <f t="shared" si="21"/>
        <v>91.771107850196557</v>
      </c>
      <c r="J504" s="72">
        <f t="shared" si="22"/>
        <v>-0.65512223400963876</v>
      </c>
      <c r="K504" s="78">
        <v>0</v>
      </c>
      <c r="L504" s="73">
        <f t="shared" si="23"/>
        <v>0</v>
      </c>
      <c r="M504" s="74"/>
    </row>
    <row r="505" spans="1:13" ht="12.75" x14ac:dyDescent="0.2">
      <c r="A505" s="43" t="s">
        <v>172</v>
      </c>
      <c r="B505" s="43" t="s">
        <v>392</v>
      </c>
      <c r="C505" s="44" t="s">
        <v>25</v>
      </c>
      <c r="D505" s="45" t="s">
        <v>26</v>
      </c>
      <c r="E505" s="46">
        <v>3305</v>
      </c>
      <c r="F505" s="72">
        <v>83.416230084206205</v>
      </c>
      <c r="G505" s="72">
        <v>82.761107850196566</v>
      </c>
      <c r="H505" s="73">
        <v>0</v>
      </c>
      <c r="I505" s="73">
        <f t="shared" si="21"/>
        <v>82.761107850196566</v>
      </c>
      <c r="J505" s="72">
        <f t="shared" si="22"/>
        <v>-0.65512223400963876</v>
      </c>
      <c r="K505" s="78">
        <v>0</v>
      </c>
      <c r="L505" s="73">
        <f t="shared" si="23"/>
        <v>0</v>
      </c>
      <c r="M505" s="74"/>
    </row>
    <row r="506" spans="1:13" ht="12.75" x14ac:dyDescent="0.2">
      <c r="A506" s="43" t="s">
        <v>172</v>
      </c>
      <c r="B506" s="43" t="s">
        <v>392</v>
      </c>
      <c r="C506" s="44" t="s">
        <v>27</v>
      </c>
      <c r="D506" s="45" t="s">
        <v>28</v>
      </c>
      <c r="E506" s="46">
        <v>3307</v>
      </c>
      <c r="F506" s="72">
        <v>91.356230084206203</v>
      </c>
      <c r="G506" s="72">
        <v>90.701107850196564</v>
      </c>
      <c r="H506" s="73">
        <v>0</v>
      </c>
      <c r="I506" s="73">
        <f t="shared" si="21"/>
        <v>90.701107850196564</v>
      </c>
      <c r="J506" s="72">
        <f t="shared" si="22"/>
        <v>-0.65512223400963876</v>
      </c>
      <c r="K506" s="78">
        <v>0</v>
      </c>
      <c r="L506" s="73">
        <f t="shared" si="23"/>
        <v>0</v>
      </c>
      <c r="M506" s="74"/>
    </row>
    <row r="507" spans="1:13" ht="12.75" x14ac:dyDescent="0.2">
      <c r="A507" s="43" t="s">
        <v>172</v>
      </c>
      <c r="B507" s="43" t="s">
        <v>392</v>
      </c>
      <c r="C507" s="44" t="s">
        <v>29</v>
      </c>
      <c r="D507" s="45" t="s">
        <v>30</v>
      </c>
      <c r="E507" s="46">
        <v>3309</v>
      </c>
      <c r="F507" s="72">
        <v>57.096230084206205</v>
      </c>
      <c r="G507" s="72">
        <v>56.441107850196566</v>
      </c>
      <c r="H507" s="73">
        <v>0</v>
      </c>
      <c r="I507" s="73">
        <f t="shared" si="21"/>
        <v>56.441107850196566</v>
      </c>
      <c r="J507" s="72">
        <f t="shared" si="22"/>
        <v>-0.65512223400963876</v>
      </c>
      <c r="K507" s="78">
        <v>848</v>
      </c>
      <c r="L507" s="73">
        <f t="shared" si="23"/>
        <v>-555.54365444017367</v>
      </c>
      <c r="M507" s="74"/>
    </row>
    <row r="508" spans="1:13" ht="12.75" x14ac:dyDescent="0.2">
      <c r="A508" s="43" t="s">
        <v>172</v>
      </c>
      <c r="B508" s="43" t="s">
        <v>392</v>
      </c>
      <c r="C508" s="44" t="s">
        <v>31</v>
      </c>
      <c r="D508" s="45" t="s">
        <v>32</v>
      </c>
      <c r="E508" s="46">
        <v>3311</v>
      </c>
      <c r="F508" s="72">
        <v>72.486230084206198</v>
      </c>
      <c r="G508" s="72">
        <v>71.83110785019656</v>
      </c>
      <c r="H508" s="73">
        <v>0</v>
      </c>
      <c r="I508" s="73">
        <f t="shared" si="21"/>
        <v>71.83110785019656</v>
      </c>
      <c r="J508" s="72">
        <f t="shared" si="22"/>
        <v>-0.65512223400963876</v>
      </c>
      <c r="K508" s="78">
        <v>941</v>
      </c>
      <c r="L508" s="73">
        <f t="shared" si="23"/>
        <v>-616.47002220307013</v>
      </c>
      <c r="M508" s="74"/>
    </row>
    <row r="509" spans="1:13" ht="12.75" x14ac:dyDescent="0.2">
      <c r="A509" s="43" t="s">
        <v>172</v>
      </c>
      <c r="B509" s="43" t="s">
        <v>392</v>
      </c>
      <c r="C509" s="44" t="s">
        <v>33</v>
      </c>
      <c r="D509" s="45" t="s">
        <v>34</v>
      </c>
      <c r="E509" s="46">
        <v>3313</v>
      </c>
      <c r="F509" s="72">
        <v>77.036230084206196</v>
      </c>
      <c r="G509" s="72">
        <v>76.381107850196557</v>
      </c>
      <c r="H509" s="73">
        <v>0</v>
      </c>
      <c r="I509" s="73">
        <f t="shared" si="21"/>
        <v>76.381107850196557</v>
      </c>
      <c r="J509" s="72">
        <f t="shared" si="22"/>
        <v>-0.65512223400963876</v>
      </c>
      <c r="K509" s="78">
        <v>0</v>
      </c>
      <c r="L509" s="73">
        <f t="shared" si="23"/>
        <v>0</v>
      </c>
      <c r="M509" s="74"/>
    </row>
    <row r="510" spans="1:13" ht="12.75" x14ac:dyDescent="0.2">
      <c r="A510" s="43" t="s">
        <v>172</v>
      </c>
      <c r="B510" s="43" t="s">
        <v>392</v>
      </c>
      <c r="C510" s="44" t="s">
        <v>35</v>
      </c>
      <c r="D510" s="45" t="s">
        <v>36</v>
      </c>
      <c r="E510" s="46">
        <v>3315</v>
      </c>
      <c r="F510" s="72">
        <v>87.536230084206196</v>
      </c>
      <c r="G510" s="72">
        <v>86.881107850196557</v>
      </c>
      <c r="H510" s="73">
        <v>0</v>
      </c>
      <c r="I510" s="73">
        <f t="shared" si="21"/>
        <v>86.881107850196557</v>
      </c>
      <c r="J510" s="72">
        <f t="shared" si="22"/>
        <v>-0.65512223400963876</v>
      </c>
      <c r="K510" s="78">
        <v>0</v>
      </c>
      <c r="L510" s="73">
        <f t="shared" si="23"/>
        <v>0</v>
      </c>
      <c r="M510" s="74"/>
    </row>
    <row r="511" spans="1:13" ht="12.75" x14ac:dyDescent="0.2">
      <c r="A511" s="43" t="s">
        <v>172</v>
      </c>
      <c r="B511" s="43" t="s">
        <v>392</v>
      </c>
      <c r="C511" s="44" t="s">
        <v>37</v>
      </c>
      <c r="D511" s="45" t="s">
        <v>38</v>
      </c>
      <c r="E511" s="46">
        <v>3317</v>
      </c>
      <c r="F511" s="72">
        <v>56.666230084206205</v>
      </c>
      <c r="G511" s="72">
        <v>56.011107850196566</v>
      </c>
      <c r="H511" s="73">
        <v>0</v>
      </c>
      <c r="I511" s="73">
        <f t="shared" si="21"/>
        <v>56.011107850196566</v>
      </c>
      <c r="J511" s="72">
        <f t="shared" si="22"/>
        <v>-0.65512223400963876</v>
      </c>
      <c r="K511" s="78">
        <v>0</v>
      </c>
      <c r="L511" s="73">
        <f t="shared" si="23"/>
        <v>0</v>
      </c>
      <c r="M511" s="74"/>
    </row>
    <row r="512" spans="1:13" ht="12.75" x14ac:dyDescent="0.2">
      <c r="A512" s="43" t="s">
        <v>172</v>
      </c>
      <c r="B512" s="43" t="s">
        <v>392</v>
      </c>
      <c r="C512" s="44" t="s">
        <v>39</v>
      </c>
      <c r="D512" s="45" t="s">
        <v>40</v>
      </c>
      <c r="E512" s="46">
        <v>3319</v>
      </c>
      <c r="F512" s="72">
        <v>67.526230084206205</v>
      </c>
      <c r="G512" s="72">
        <v>66.871107850196566</v>
      </c>
      <c r="H512" s="73">
        <v>0</v>
      </c>
      <c r="I512" s="73">
        <f t="shared" si="21"/>
        <v>66.871107850196566</v>
      </c>
      <c r="J512" s="72">
        <f t="shared" si="22"/>
        <v>-0.65512223400963876</v>
      </c>
      <c r="K512" s="78">
        <v>1255</v>
      </c>
      <c r="L512" s="73">
        <f t="shared" si="23"/>
        <v>-822.17840368209659</v>
      </c>
      <c r="M512" s="74"/>
    </row>
    <row r="513" spans="1:13" ht="12.75" x14ac:dyDescent="0.2">
      <c r="A513" s="43" t="s">
        <v>172</v>
      </c>
      <c r="B513" s="43" t="s">
        <v>392</v>
      </c>
      <c r="C513" s="44" t="s">
        <v>41</v>
      </c>
      <c r="D513" s="45" t="s">
        <v>42</v>
      </c>
      <c r="E513" s="46">
        <v>3321</v>
      </c>
      <c r="F513" s="72">
        <v>74.646230084206195</v>
      </c>
      <c r="G513" s="72">
        <v>73.991107850196556</v>
      </c>
      <c r="H513" s="73">
        <v>0</v>
      </c>
      <c r="I513" s="73">
        <f t="shared" si="21"/>
        <v>73.991107850196556</v>
      </c>
      <c r="J513" s="72">
        <f t="shared" si="22"/>
        <v>-0.65512223400963876</v>
      </c>
      <c r="K513" s="78">
        <v>0</v>
      </c>
      <c r="L513" s="73">
        <f t="shared" si="23"/>
        <v>0</v>
      </c>
      <c r="M513" s="74"/>
    </row>
    <row r="514" spans="1:13" ht="12.75" x14ac:dyDescent="0.2">
      <c r="A514" s="43" t="s">
        <v>172</v>
      </c>
      <c r="B514" s="43" t="s">
        <v>392</v>
      </c>
      <c r="C514" s="44" t="s">
        <v>43</v>
      </c>
      <c r="D514" s="45" t="s">
        <v>44</v>
      </c>
      <c r="E514" s="46">
        <v>3323</v>
      </c>
      <c r="F514" s="72">
        <v>48.546230084206208</v>
      </c>
      <c r="G514" s="72">
        <v>47.891107850196569</v>
      </c>
      <c r="H514" s="73">
        <v>0</v>
      </c>
      <c r="I514" s="73">
        <f t="shared" si="21"/>
        <v>47.891107850196569</v>
      </c>
      <c r="J514" s="72">
        <f t="shared" si="22"/>
        <v>-0.65512223400963876</v>
      </c>
      <c r="K514" s="78">
        <v>135</v>
      </c>
      <c r="L514" s="73">
        <f t="shared" si="23"/>
        <v>-88.441501591301233</v>
      </c>
      <c r="M514" s="74"/>
    </row>
    <row r="515" spans="1:13" ht="12.75" x14ac:dyDescent="0.2">
      <c r="A515" s="43" t="s">
        <v>172</v>
      </c>
      <c r="B515" s="43" t="s">
        <v>392</v>
      </c>
      <c r="C515" s="44" t="s">
        <v>45</v>
      </c>
      <c r="D515" s="45" t="s">
        <v>46</v>
      </c>
      <c r="E515" s="46">
        <v>3325</v>
      </c>
      <c r="F515" s="72">
        <v>61.126230084206206</v>
      </c>
      <c r="G515" s="72">
        <v>60.471107850196567</v>
      </c>
      <c r="H515" s="73">
        <v>0</v>
      </c>
      <c r="I515" s="73">
        <f t="shared" si="21"/>
        <v>60.471107850196567</v>
      </c>
      <c r="J515" s="72">
        <f t="shared" si="22"/>
        <v>-0.65512223400963876</v>
      </c>
      <c r="K515" s="78">
        <v>5884</v>
      </c>
      <c r="L515" s="73">
        <f t="shared" si="23"/>
        <v>-3854.7392249127142</v>
      </c>
      <c r="M515" s="74"/>
    </row>
    <row r="516" spans="1:13" ht="12.75" x14ac:dyDescent="0.2">
      <c r="A516" s="43" t="s">
        <v>172</v>
      </c>
      <c r="B516" s="43" t="s">
        <v>392</v>
      </c>
      <c r="C516" s="44" t="s">
        <v>47</v>
      </c>
      <c r="D516" s="45" t="s">
        <v>48</v>
      </c>
      <c r="E516" s="46">
        <v>3327</v>
      </c>
      <c r="F516" s="72">
        <v>67.526230084206205</v>
      </c>
      <c r="G516" s="72">
        <v>66.871107850196566</v>
      </c>
      <c r="H516" s="73">
        <v>0</v>
      </c>
      <c r="I516" s="73">
        <f t="shared" si="21"/>
        <v>66.871107850196566</v>
      </c>
      <c r="J516" s="72">
        <f t="shared" si="22"/>
        <v>-0.65512223400963876</v>
      </c>
      <c r="K516" s="78">
        <v>641</v>
      </c>
      <c r="L516" s="73">
        <f t="shared" si="23"/>
        <v>-419.93335200017844</v>
      </c>
      <c r="M516" s="74"/>
    </row>
    <row r="517" spans="1:13" ht="12.75" x14ac:dyDescent="0.2">
      <c r="A517" s="43" t="s">
        <v>172</v>
      </c>
      <c r="B517" s="43" t="s">
        <v>392</v>
      </c>
      <c r="C517" s="44" t="s">
        <v>49</v>
      </c>
      <c r="D517" s="45" t="s">
        <v>50</v>
      </c>
      <c r="E517" s="46">
        <v>3329</v>
      </c>
      <c r="F517" s="72">
        <v>72.066230084206197</v>
      </c>
      <c r="G517" s="72">
        <v>71.411107850196558</v>
      </c>
      <c r="H517" s="73">
        <v>0</v>
      </c>
      <c r="I517" s="73">
        <f t="shared" si="21"/>
        <v>71.411107850196558</v>
      </c>
      <c r="J517" s="72">
        <f t="shared" si="22"/>
        <v>-0.65512223400963876</v>
      </c>
      <c r="K517" s="78">
        <v>0</v>
      </c>
      <c r="L517" s="73">
        <f t="shared" si="23"/>
        <v>0</v>
      </c>
      <c r="M517" s="74"/>
    </row>
    <row r="518" spans="1:13" ht="12.75" x14ac:dyDescent="0.2">
      <c r="A518" s="43" t="s">
        <v>172</v>
      </c>
      <c r="B518" s="43" t="s">
        <v>392</v>
      </c>
      <c r="C518" s="44" t="s">
        <v>51</v>
      </c>
      <c r="D518" s="45" t="s">
        <v>52</v>
      </c>
      <c r="E518" s="46">
        <v>3331</v>
      </c>
      <c r="F518" s="72">
        <v>79.746230084206204</v>
      </c>
      <c r="G518" s="72">
        <v>79.091107850196565</v>
      </c>
      <c r="H518" s="73">
        <v>0</v>
      </c>
      <c r="I518" s="73">
        <f t="shared" si="21"/>
        <v>79.091107850196565</v>
      </c>
      <c r="J518" s="72">
        <f t="shared" si="22"/>
        <v>-0.65512223400963876</v>
      </c>
      <c r="K518" s="78">
        <v>0</v>
      </c>
      <c r="L518" s="73">
        <f t="shared" si="23"/>
        <v>0</v>
      </c>
      <c r="M518" s="74"/>
    </row>
    <row r="519" spans="1:13" ht="12.75" x14ac:dyDescent="0.2">
      <c r="A519" s="43" t="s">
        <v>166</v>
      </c>
      <c r="B519" s="43" t="s">
        <v>393</v>
      </c>
      <c r="C519" s="44" t="s">
        <v>21</v>
      </c>
      <c r="D519" s="45" t="s">
        <v>22</v>
      </c>
      <c r="E519" s="46">
        <v>3301</v>
      </c>
      <c r="F519" s="72">
        <v>85.407999825012865</v>
      </c>
      <c r="G519" s="72">
        <v>84.69</v>
      </c>
      <c r="H519" s="73">
        <v>0</v>
      </c>
      <c r="I519" s="73">
        <f t="shared" ref="I519:I582" si="24">+G519+H519</f>
        <v>84.69</v>
      </c>
      <c r="J519" s="72">
        <f t="shared" ref="J519:J582" si="25">+I519-F519</f>
        <v>-0.71799982501286763</v>
      </c>
      <c r="K519" s="78">
        <v>0</v>
      </c>
      <c r="L519" s="73">
        <f t="shared" ref="L519:L582" si="26">+J519*K519</f>
        <v>0</v>
      </c>
      <c r="M519" s="74">
        <v>-3406.9091696860569</v>
      </c>
    </row>
    <row r="520" spans="1:13" ht="12.75" x14ac:dyDescent="0.2">
      <c r="A520" s="43" t="s">
        <v>166</v>
      </c>
      <c r="B520" s="43" t="s">
        <v>393</v>
      </c>
      <c r="C520" s="44" t="s">
        <v>23</v>
      </c>
      <c r="D520" s="45" t="s">
        <v>24</v>
      </c>
      <c r="E520" s="46">
        <v>3303</v>
      </c>
      <c r="F520" s="72">
        <v>92.487999825012864</v>
      </c>
      <c r="G520" s="72">
        <v>91.77</v>
      </c>
      <c r="H520" s="73">
        <v>0</v>
      </c>
      <c r="I520" s="73">
        <f t="shared" si="24"/>
        <v>91.77</v>
      </c>
      <c r="J520" s="72">
        <f t="shared" si="25"/>
        <v>-0.71799982501286763</v>
      </c>
      <c r="K520" s="78">
        <v>0</v>
      </c>
      <c r="L520" s="73">
        <f t="shared" si="26"/>
        <v>0</v>
      </c>
      <c r="M520" s="74"/>
    </row>
    <row r="521" spans="1:13" ht="12.75" x14ac:dyDescent="0.2">
      <c r="A521" s="43" t="s">
        <v>166</v>
      </c>
      <c r="B521" s="43" t="s">
        <v>393</v>
      </c>
      <c r="C521" s="44" t="s">
        <v>25</v>
      </c>
      <c r="D521" s="45" t="s">
        <v>26</v>
      </c>
      <c r="E521" s="46">
        <v>3305</v>
      </c>
      <c r="F521" s="72">
        <v>83.477999825012873</v>
      </c>
      <c r="G521" s="72">
        <v>82.76</v>
      </c>
      <c r="H521" s="73">
        <v>0</v>
      </c>
      <c r="I521" s="73">
        <f t="shared" si="24"/>
        <v>82.76</v>
      </c>
      <c r="J521" s="72">
        <f t="shared" si="25"/>
        <v>-0.71799982501286763</v>
      </c>
      <c r="K521" s="78">
        <v>0</v>
      </c>
      <c r="L521" s="73">
        <f t="shared" si="26"/>
        <v>0</v>
      </c>
      <c r="M521" s="74"/>
    </row>
    <row r="522" spans="1:13" ht="12.75" x14ac:dyDescent="0.2">
      <c r="A522" s="43" t="s">
        <v>166</v>
      </c>
      <c r="B522" s="43" t="s">
        <v>393</v>
      </c>
      <c r="C522" s="44" t="s">
        <v>27</v>
      </c>
      <c r="D522" s="45" t="s">
        <v>28</v>
      </c>
      <c r="E522" s="46">
        <v>3307</v>
      </c>
      <c r="F522" s="72">
        <v>91.41799982501287</v>
      </c>
      <c r="G522" s="72">
        <v>90.7</v>
      </c>
      <c r="H522" s="73">
        <v>0</v>
      </c>
      <c r="I522" s="73">
        <f t="shared" si="24"/>
        <v>90.7</v>
      </c>
      <c r="J522" s="72">
        <f t="shared" si="25"/>
        <v>-0.71799982501286763</v>
      </c>
      <c r="K522" s="78">
        <v>0</v>
      </c>
      <c r="L522" s="73">
        <f t="shared" si="26"/>
        <v>0</v>
      </c>
      <c r="M522" s="74"/>
    </row>
    <row r="523" spans="1:13" ht="12.75" x14ac:dyDescent="0.2">
      <c r="A523" s="43" t="s">
        <v>166</v>
      </c>
      <c r="B523" s="43" t="s">
        <v>393</v>
      </c>
      <c r="C523" s="44" t="s">
        <v>29</v>
      </c>
      <c r="D523" s="45" t="s">
        <v>30</v>
      </c>
      <c r="E523" s="46">
        <v>3309</v>
      </c>
      <c r="F523" s="72">
        <v>57.157999825012865</v>
      </c>
      <c r="G523" s="72">
        <v>56.44</v>
      </c>
      <c r="H523" s="73">
        <v>0</v>
      </c>
      <c r="I523" s="73">
        <f t="shared" si="24"/>
        <v>56.44</v>
      </c>
      <c r="J523" s="72">
        <f t="shared" si="25"/>
        <v>-0.71799982501286763</v>
      </c>
      <c r="K523" s="78">
        <v>1618</v>
      </c>
      <c r="L523" s="73">
        <f t="shared" si="26"/>
        <v>-1161.7237168708198</v>
      </c>
      <c r="M523" s="74"/>
    </row>
    <row r="524" spans="1:13" ht="12.75" x14ac:dyDescent="0.2">
      <c r="A524" s="43" t="s">
        <v>166</v>
      </c>
      <c r="B524" s="43" t="s">
        <v>393</v>
      </c>
      <c r="C524" s="44" t="s">
        <v>31</v>
      </c>
      <c r="D524" s="45" t="s">
        <v>32</v>
      </c>
      <c r="E524" s="46">
        <v>3311</v>
      </c>
      <c r="F524" s="72">
        <v>72.547999825012866</v>
      </c>
      <c r="G524" s="72">
        <v>71.83</v>
      </c>
      <c r="H524" s="73">
        <v>0</v>
      </c>
      <c r="I524" s="73">
        <f t="shared" si="24"/>
        <v>71.83</v>
      </c>
      <c r="J524" s="72">
        <f t="shared" si="25"/>
        <v>-0.71799982501286763</v>
      </c>
      <c r="K524" s="78">
        <v>0</v>
      </c>
      <c r="L524" s="73">
        <f t="shared" si="26"/>
        <v>0</v>
      </c>
      <c r="M524" s="74"/>
    </row>
    <row r="525" spans="1:13" ht="12.75" x14ac:dyDescent="0.2">
      <c r="A525" s="43" t="s">
        <v>166</v>
      </c>
      <c r="B525" s="43" t="s">
        <v>393</v>
      </c>
      <c r="C525" s="44" t="s">
        <v>33</v>
      </c>
      <c r="D525" s="45" t="s">
        <v>34</v>
      </c>
      <c r="E525" s="46">
        <v>3313</v>
      </c>
      <c r="F525" s="72">
        <v>77.097999825012863</v>
      </c>
      <c r="G525" s="72">
        <v>76.38</v>
      </c>
      <c r="H525" s="73">
        <v>0</v>
      </c>
      <c r="I525" s="73">
        <f t="shared" si="24"/>
        <v>76.38</v>
      </c>
      <c r="J525" s="72">
        <f t="shared" si="25"/>
        <v>-0.71799982501286763</v>
      </c>
      <c r="K525" s="78">
        <v>0</v>
      </c>
      <c r="L525" s="73">
        <f t="shared" si="26"/>
        <v>0</v>
      </c>
      <c r="M525" s="74"/>
    </row>
    <row r="526" spans="1:13" ht="12.75" x14ac:dyDescent="0.2">
      <c r="A526" s="43" t="s">
        <v>166</v>
      </c>
      <c r="B526" s="43" t="s">
        <v>393</v>
      </c>
      <c r="C526" s="44" t="s">
        <v>35</v>
      </c>
      <c r="D526" s="45" t="s">
        <v>36</v>
      </c>
      <c r="E526" s="46">
        <v>3315</v>
      </c>
      <c r="F526" s="72">
        <v>87.597999825012863</v>
      </c>
      <c r="G526" s="72">
        <v>86.88</v>
      </c>
      <c r="H526" s="73">
        <v>0</v>
      </c>
      <c r="I526" s="73">
        <f t="shared" si="24"/>
        <v>86.88</v>
      </c>
      <c r="J526" s="72">
        <f t="shared" si="25"/>
        <v>-0.71799982501286763</v>
      </c>
      <c r="K526" s="78">
        <v>0</v>
      </c>
      <c r="L526" s="73">
        <f t="shared" si="26"/>
        <v>0</v>
      </c>
      <c r="M526" s="74"/>
    </row>
    <row r="527" spans="1:13" ht="12.75" x14ac:dyDescent="0.2">
      <c r="A527" s="43" t="s">
        <v>166</v>
      </c>
      <c r="B527" s="43" t="s">
        <v>393</v>
      </c>
      <c r="C527" s="44" t="s">
        <v>37</v>
      </c>
      <c r="D527" s="45" t="s">
        <v>38</v>
      </c>
      <c r="E527" s="46">
        <v>3317</v>
      </c>
      <c r="F527" s="72">
        <v>56.727999825012866</v>
      </c>
      <c r="G527" s="72">
        <v>56.01</v>
      </c>
      <c r="H527" s="73">
        <v>0</v>
      </c>
      <c r="I527" s="73">
        <f t="shared" si="24"/>
        <v>56.01</v>
      </c>
      <c r="J527" s="72">
        <f t="shared" si="25"/>
        <v>-0.71799982501286763</v>
      </c>
      <c r="K527" s="78">
        <v>0</v>
      </c>
      <c r="L527" s="73">
        <f t="shared" si="26"/>
        <v>0</v>
      </c>
      <c r="M527" s="74"/>
    </row>
    <row r="528" spans="1:13" ht="12.75" x14ac:dyDescent="0.2">
      <c r="A528" s="43" t="s">
        <v>166</v>
      </c>
      <c r="B528" s="43" t="s">
        <v>393</v>
      </c>
      <c r="C528" s="44" t="s">
        <v>39</v>
      </c>
      <c r="D528" s="45" t="s">
        <v>40</v>
      </c>
      <c r="E528" s="46">
        <v>3319</v>
      </c>
      <c r="F528" s="72">
        <v>67.587999825012872</v>
      </c>
      <c r="G528" s="72">
        <v>66.87</v>
      </c>
      <c r="H528" s="73">
        <v>0</v>
      </c>
      <c r="I528" s="73">
        <f t="shared" si="24"/>
        <v>66.87</v>
      </c>
      <c r="J528" s="72">
        <f t="shared" si="25"/>
        <v>-0.71799982501286763</v>
      </c>
      <c r="K528" s="78">
        <v>0</v>
      </c>
      <c r="L528" s="73">
        <f t="shared" si="26"/>
        <v>0</v>
      </c>
      <c r="M528" s="74"/>
    </row>
    <row r="529" spans="1:13" ht="12.75" x14ac:dyDescent="0.2">
      <c r="A529" s="43" t="s">
        <v>166</v>
      </c>
      <c r="B529" s="43" t="s">
        <v>393</v>
      </c>
      <c r="C529" s="44" t="s">
        <v>41</v>
      </c>
      <c r="D529" s="45" t="s">
        <v>42</v>
      </c>
      <c r="E529" s="46">
        <v>3321</v>
      </c>
      <c r="F529" s="72">
        <v>74.707999825012863</v>
      </c>
      <c r="G529" s="72">
        <v>73.989999999999995</v>
      </c>
      <c r="H529" s="73">
        <v>0</v>
      </c>
      <c r="I529" s="73">
        <f t="shared" si="24"/>
        <v>73.989999999999995</v>
      </c>
      <c r="J529" s="72">
        <f t="shared" si="25"/>
        <v>-0.71799982501286763</v>
      </c>
      <c r="K529" s="78">
        <v>0</v>
      </c>
      <c r="L529" s="73">
        <f t="shared" si="26"/>
        <v>0</v>
      </c>
      <c r="M529" s="74"/>
    </row>
    <row r="530" spans="1:13" ht="12.75" x14ac:dyDescent="0.2">
      <c r="A530" s="43" t="s">
        <v>166</v>
      </c>
      <c r="B530" s="43" t="s">
        <v>393</v>
      </c>
      <c r="C530" s="44" t="s">
        <v>43</v>
      </c>
      <c r="D530" s="45" t="s">
        <v>44</v>
      </c>
      <c r="E530" s="46">
        <v>3323</v>
      </c>
      <c r="F530" s="72">
        <v>48.607999825012868</v>
      </c>
      <c r="G530" s="72">
        <v>47.89</v>
      </c>
      <c r="H530" s="73">
        <v>0</v>
      </c>
      <c r="I530" s="73">
        <f t="shared" si="24"/>
        <v>47.89</v>
      </c>
      <c r="J530" s="72">
        <f t="shared" si="25"/>
        <v>-0.71799982501286763</v>
      </c>
      <c r="K530" s="78">
        <v>0</v>
      </c>
      <c r="L530" s="73">
        <f t="shared" si="26"/>
        <v>0</v>
      </c>
      <c r="M530" s="74"/>
    </row>
    <row r="531" spans="1:13" ht="12.75" x14ac:dyDescent="0.2">
      <c r="A531" s="43" t="s">
        <v>166</v>
      </c>
      <c r="B531" s="43" t="s">
        <v>393</v>
      </c>
      <c r="C531" s="44" t="s">
        <v>45</v>
      </c>
      <c r="D531" s="45" t="s">
        <v>46</v>
      </c>
      <c r="E531" s="46">
        <v>3325</v>
      </c>
      <c r="F531" s="72">
        <v>61.187999825012866</v>
      </c>
      <c r="G531" s="72">
        <v>60.47</v>
      </c>
      <c r="H531" s="73">
        <v>0</v>
      </c>
      <c r="I531" s="73">
        <f t="shared" si="24"/>
        <v>60.47</v>
      </c>
      <c r="J531" s="72">
        <f t="shared" si="25"/>
        <v>-0.71799982501286763</v>
      </c>
      <c r="K531" s="78">
        <v>3096</v>
      </c>
      <c r="L531" s="73">
        <f t="shared" si="26"/>
        <v>-2222.9274582398384</v>
      </c>
      <c r="M531" s="74"/>
    </row>
    <row r="532" spans="1:13" ht="12.75" x14ac:dyDescent="0.2">
      <c r="A532" s="43" t="s">
        <v>166</v>
      </c>
      <c r="B532" s="43" t="s">
        <v>393</v>
      </c>
      <c r="C532" s="44" t="s">
        <v>47</v>
      </c>
      <c r="D532" s="45" t="s">
        <v>48</v>
      </c>
      <c r="E532" s="46">
        <v>3327</v>
      </c>
      <c r="F532" s="72">
        <v>67.587999825012872</v>
      </c>
      <c r="G532" s="72">
        <v>66.87</v>
      </c>
      <c r="H532" s="73">
        <v>0</v>
      </c>
      <c r="I532" s="73">
        <f t="shared" si="24"/>
        <v>66.87</v>
      </c>
      <c r="J532" s="72">
        <f t="shared" si="25"/>
        <v>-0.71799982501286763</v>
      </c>
      <c r="K532" s="78">
        <v>0</v>
      </c>
      <c r="L532" s="73">
        <f t="shared" si="26"/>
        <v>0</v>
      </c>
      <c r="M532" s="74"/>
    </row>
    <row r="533" spans="1:13" ht="12.75" x14ac:dyDescent="0.2">
      <c r="A533" s="43" t="s">
        <v>166</v>
      </c>
      <c r="B533" s="43" t="s">
        <v>393</v>
      </c>
      <c r="C533" s="44" t="s">
        <v>49</v>
      </c>
      <c r="D533" s="45" t="s">
        <v>50</v>
      </c>
      <c r="E533" s="46">
        <v>3329</v>
      </c>
      <c r="F533" s="72">
        <v>72.127999825012864</v>
      </c>
      <c r="G533" s="72">
        <v>71.41</v>
      </c>
      <c r="H533" s="73">
        <v>0</v>
      </c>
      <c r="I533" s="73">
        <f t="shared" si="24"/>
        <v>71.41</v>
      </c>
      <c r="J533" s="72">
        <f t="shared" si="25"/>
        <v>-0.71799982501286763</v>
      </c>
      <c r="K533" s="78">
        <v>31</v>
      </c>
      <c r="L533" s="73">
        <f t="shared" si="26"/>
        <v>-22.257994575398897</v>
      </c>
      <c r="M533" s="74"/>
    </row>
    <row r="534" spans="1:13" ht="12.75" x14ac:dyDescent="0.2">
      <c r="A534" s="43" t="s">
        <v>166</v>
      </c>
      <c r="B534" s="43" t="s">
        <v>393</v>
      </c>
      <c r="C534" s="44" t="s">
        <v>51</v>
      </c>
      <c r="D534" s="45" t="s">
        <v>52</v>
      </c>
      <c r="E534" s="46">
        <v>3331</v>
      </c>
      <c r="F534" s="72">
        <v>79.807999825012871</v>
      </c>
      <c r="G534" s="72">
        <v>79.09</v>
      </c>
      <c r="H534" s="73">
        <v>0</v>
      </c>
      <c r="I534" s="73">
        <f t="shared" si="24"/>
        <v>79.09</v>
      </c>
      <c r="J534" s="72">
        <f t="shared" si="25"/>
        <v>-0.71799982501286763</v>
      </c>
      <c r="K534" s="78">
        <v>0</v>
      </c>
      <c r="L534" s="73">
        <f t="shared" si="26"/>
        <v>0</v>
      </c>
      <c r="M534" s="74"/>
    </row>
    <row r="535" spans="1:13" ht="12.75" x14ac:dyDescent="0.2">
      <c r="A535" s="43" t="s">
        <v>164</v>
      </c>
      <c r="B535" s="43" t="s">
        <v>394</v>
      </c>
      <c r="C535" s="44" t="s">
        <v>21</v>
      </c>
      <c r="D535" s="45" t="s">
        <v>22</v>
      </c>
      <c r="E535" s="46">
        <v>3301</v>
      </c>
      <c r="F535" s="72">
        <v>85.096824129282481</v>
      </c>
      <c r="G535" s="72">
        <v>84.69</v>
      </c>
      <c r="H535" s="73">
        <v>0</v>
      </c>
      <c r="I535" s="73">
        <f t="shared" si="24"/>
        <v>84.69</v>
      </c>
      <c r="J535" s="72">
        <f t="shared" si="25"/>
        <v>-0.40682412928248368</v>
      </c>
      <c r="K535" s="78">
        <v>392</v>
      </c>
      <c r="L535" s="73">
        <f t="shared" si="26"/>
        <v>-159.4750586787336</v>
      </c>
      <c r="M535" s="74">
        <v>-3305.0392262908977</v>
      </c>
    </row>
    <row r="536" spans="1:13" ht="12.75" x14ac:dyDescent="0.2">
      <c r="A536" s="43" t="s">
        <v>164</v>
      </c>
      <c r="B536" s="43" t="s">
        <v>394</v>
      </c>
      <c r="C536" s="44" t="s">
        <v>23</v>
      </c>
      <c r="D536" s="45" t="s">
        <v>24</v>
      </c>
      <c r="E536" s="46">
        <v>3303</v>
      </c>
      <c r="F536" s="72">
        <v>92.17682412928248</v>
      </c>
      <c r="G536" s="72">
        <v>91.77</v>
      </c>
      <c r="H536" s="73">
        <v>0</v>
      </c>
      <c r="I536" s="73">
        <f t="shared" si="24"/>
        <v>91.77</v>
      </c>
      <c r="J536" s="72">
        <f t="shared" si="25"/>
        <v>-0.40682412928248368</v>
      </c>
      <c r="K536" s="78">
        <v>0</v>
      </c>
      <c r="L536" s="73">
        <f t="shared" si="26"/>
        <v>0</v>
      </c>
      <c r="M536" s="74"/>
    </row>
    <row r="537" spans="1:13" ht="12.75" x14ac:dyDescent="0.2">
      <c r="A537" s="43" t="s">
        <v>164</v>
      </c>
      <c r="B537" s="43" t="s">
        <v>394</v>
      </c>
      <c r="C537" s="44" t="s">
        <v>25</v>
      </c>
      <c r="D537" s="45" t="s">
        <v>26</v>
      </c>
      <c r="E537" s="46">
        <v>3305</v>
      </c>
      <c r="F537" s="72">
        <v>83.166824129282489</v>
      </c>
      <c r="G537" s="72">
        <v>82.76</v>
      </c>
      <c r="H537" s="73">
        <v>0</v>
      </c>
      <c r="I537" s="73">
        <f t="shared" si="24"/>
        <v>82.76</v>
      </c>
      <c r="J537" s="72">
        <f t="shared" si="25"/>
        <v>-0.40682412928248368</v>
      </c>
      <c r="K537" s="78">
        <v>0</v>
      </c>
      <c r="L537" s="73">
        <f t="shared" si="26"/>
        <v>0</v>
      </c>
      <c r="M537" s="74"/>
    </row>
    <row r="538" spans="1:13" ht="12.75" x14ac:dyDescent="0.2">
      <c r="A538" s="43" t="s">
        <v>164</v>
      </c>
      <c r="B538" s="43" t="s">
        <v>394</v>
      </c>
      <c r="C538" s="44" t="s">
        <v>27</v>
      </c>
      <c r="D538" s="45" t="s">
        <v>28</v>
      </c>
      <c r="E538" s="46">
        <v>3307</v>
      </c>
      <c r="F538" s="72">
        <v>91.106824129282487</v>
      </c>
      <c r="G538" s="72">
        <v>90.7</v>
      </c>
      <c r="H538" s="73">
        <v>0</v>
      </c>
      <c r="I538" s="73">
        <f t="shared" si="24"/>
        <v>90.7</v>
      </c>
      <c r="J538" s="72">
        <f t="shared" si="25"/>
        <v>-0.40682412928248368</v>
      </c>
      <c r="K538" s="78">
        <v>0</v>
      </c>
      <c r="L538" s="73">
        <f t="shared" si="26"/>
        <v>0</v>
      </c>
      <c r="M538" s="74"/>
    </row>
    <row r="539" spans="1:13" ht="12.75" x14ac:dyDescent="0.2">
      <c r="A539" s="43" t="s">
        <v>164</v>
      </c>
      <c r="B539" s="43" t="s">
        <v>394</v>
      </c>
      <c r="C539" s="44" t="s">
        <v>29</v>
      </c>
      <c r="D539" s="45" t="s">
        <v>30</v>
      </c>
      <c r="E539" s="46">
        <v>3309</v>
      </c>
      <c r="F539" s="72">
        <v>56.846824129282481</v>
      </c>
      <c r="G539" s="72">
        <v>56.44</v>
      </c>
      <c r="H539" s="73">
        <v>0</v>
      </c>
      <c r="I539" s="73">
        <f t="shared" si="24"/>
        <v>56.44</v>
      </c>
      <c r="J539" s="72">
        <f t="shared" si="25"/>
        <v>-0.40682412928248368</v>
      </c>
      <c r="K539" s="78">
        <v>797</v>
      </c>
      <c r="L539" s="73">
        <f t="shared" si="26"/>
        <v>-324.23883103813949</v>
      </c>
      <c r="M539" s="74"/>
    </row>
    <row r="540" spans="1:13" ht="12.75" x14ac:dyDescent="0.2">
      <c r="A540" s="43" t="s">
        <v>164</v>
      </c>
      <c r="B540" s="43" t="s">
        <v>394</v>
      </c>
      <c r="C540" s="44" t="s">
        <v>31</v>
      </c>
      <c r="D540" s="45" t="s">
        <v>32</v>
      </c>
      <c r="E540" s="46">
        <v>3311</v>
      </c>
      <c r="F540" s="72">
        <v>72.236824129282482</v>
      </c>
      <c r="G540" s="72">
        <v>71.83</v>
      </c>
      <c r="H540" s="73">
        <v>0</v>
      </c>
      <c r="I540" s="73">
        <f t="shared" si="24"/>
        <v>71.83</v>
      </c>
      <c r="J540" s="72">
        <f t="shared" si="25"/>
        <v>-0.40682412928248368</v>
      </c>
      <c r="K540" s="78">
        <v>0</v>
      </c>
      <c r="L540" s="73">
        <f t="shared" si="26"/>
        <v>0</v>
      </c>
      <c r="M540" s="74"/>
    </row>
    <row r="541" spans="1:13" ht="12.75" x14ac:dyDescent="0.2">
      <c r="A541" s="43" t="s">
        <v>164</v>
      </c>
      <c r="B541" s="43" t="s">
        <v>394</v>
      </c>
      <c r="C541" s="44" t="s">
        <v>33</v>
      </c>
      <c r="D541" s="45" t="s">
        <v>34</v>
      </c>
      <c r="E541" s="46">
        <v>3313</v>
      </c>
      <c r="F541" s="72">
        <v>76.786824129282479</v>
      </c>
      <c r="G541" s="72">
        <v>76.38</v>
      </c>
      <c r="H541" s="73">
        <v>0</v>
      </c>
      <c r="I541" s="73">
        <f t="shared" si="24"/>
        <v>76.38</v>
      </c>
      <c r="J541" s="72">
        <f t="shared" si="25"/>
        <v>-0.40682412928248368</v>
      </c>
      <c r="K541" s="78">
        <v>163</v>
      </c>
      <c r="L541" s="73">
        <f t="shared" si="26"/>
        <v>-66.31233307304484</v>
      </c>
      <c r="M541" s="74"/>
    </row>
    <row r="542" spans="1:13" ht="12.75" x14ac:dyDescent="0.2">
      <c r="A542" s="43" t="s">
        <v>164</v>
      </c>
      <c r="B542" s="43" t="s">
        <v>394</v>
      </c>
      <c r="C542" s="44" t="s">
        <v>35</v>
      </c>
      <c r="D542" s="45" t="s">
        <v>36</v>
      </c>
      <c r="E542" s="46">
        <v>3315</v>
      </c>
      <c r="F542" s="72">
        <v>87.286824129282479</v>
      </c>
      <c r="G542" s="72">
        <v>86.88</v>
      </c>
      <c r="H542" s="73">
        <v>0</v>
      </c>
      <c r="I542" s="73">
        <f t="shared" si="24"/>
        <v>86.88</v>
      </c>
      <c r="J542" s="72">
        <f t="shared" si="25"/>
        <v>-0.40682412928248368</v>
      </c>
      <c r="K542" s="78">
        <v>0</v>
      </c>
      <c r="L542" s="73">
        <f t="shared" si="26"/>
        <v>0</v>
      </c>
      <c r="M542" s="74"/>
    </row>
    <row r="543" spans="1:13" ht="12.75" x14ac:dyDescent="0.2">
      <c r="A543" s="43" t="s">
        <v>164</v>
      </c>
      <c r="B543" s="43" t="s">
        <v>394</v>
      </c>
      <c r="C543" s="44" t="s">
        <v>37</v>
      </c>
      <c r="D543" s="45" t="s">
        <v>38</v>
      </c>
      <c r="E543" s="46">
        <v>3317</v>
      </c>
      <c r="F543" s="72">
        <v>56.416824129282482</v>
      </c>
      <c r="G543" s="72">
        <v>56.01</v>
      </c>
      <c r="H543" s="73">
        <v>0</v>
      </c>
      <c r="I543" s="73">
        <f t="shared" si="24"/>
        <v>56.01</v>
      </c>
      <c r="J543" s="72">
        <f t="shared" si="25"/>
        <v>-0.40682412928248368</v>
      </c>
      <c r="K543" s="78">
        <v>0</v>
      </c>
      <c r="L543" s="73">
        <f t="shared" si="26"/>
        <v>0</v>
      </c>
      <c r="M543" s="74"/>
    </row>
    <row r="544" spans="1:13" ht="12.75" x14ac:dyDescent="0.2">
      <c r="A544" s="43" t="s">
        <v>164</v>
      </c>
      <c r="B544" s="43" t="s">
        <v>394</v>
      </c>
      <c r="C544" s="44" t="s">
        <v>39</v>
      </c>
      <c r="D544" s="45" t="s">
        <v>40</v>
      </c>
      <c r="E544" s="46">
        <v>3319</v>
      </c>
      <c r="F544" s="72">
        <v>67.276824129282488</v>
      </c>
      <c r="G544" s="72">
        <v>66.87</v>
      </c>
      <c r="H544" s="73">
        <v>0</v>
      </c>
      <c r="I544" s="73">
        <f t="shared" si="24"/>
        <v>66.87</v>
      </c>
      <c r="J544" s="72">
        <f t="shared" si="25"/>
        <v>-0.40682412928248368</v>
      </c>
      <c r="K544" s="78">
        <v>437</v>
      </c>
      <c r="L544" s="73">
        <f t="shared" si="26"/>
        <v>-177.78214449644537</v>
      </c>
      <c r="M544" s="74"/>
    </row>
    <row r="545" spans="1:13" ht="12.75" x14ac:dyDescent="0.2">
      <c r="A545" s="43" t="s">
        <v>164</v>
      </c>
      <c r="B545" s="43" t="s">
        <v>394</v>
      </c>
      <c r="C545" s="44" t="s">
        <v>41</v>
      </c>
      <c r="D545" s="45" t="s">
        <v>42</v>
      </c>
      <c r="E545" s="46">
        <v>3321</v>
      </c>
      <c r="F545" s="72">
        <v>74.396824129282479</v>
      </c>
      <c r="G545" s="72">
        <v>73.989999999999995</v>
      </c>
      <c r="H545" s="73">
        <v>0</v>
      </c>
      <c r="I545" s="73">
        <f t="shared" si="24"/>
        <v>73.989999999999995</v>
      </c>
      <c r="J545" s="72">
        <f t="shared" si="25"/>
        <v>-0.40682412928248368</v>
      </c>
      <c r="K545" s="78">
        <v>0</v>
      </c>
      <c r="L545" s="73">
        <f t="shared" si="26"/>
        <v>0</v>
      </c>
      <c r="M545" s="74"/>
    </row>
    <row r="546" spans="1:13" ht="12.75" x14ac:dyDescent="0.2">
      <c r="A546" s="43" t="s">
        <v>164</v>
      </c>
      <c r="B546" s="43" t="s">
        <v>394</v>
      </c>
      <c r="C546" s="44" t="s">
        <v>43</v>
      </c>
      <c r="D546" s="45" t="s">
        <v>44</v>
      </c>
      <c r="E546" s="46">
        <v>3323</v>
      </c>
      <c r="F546" s="72">
        <v>48.296824129282484</v>
      </c>
      <c r="G546" s="72">
        <v>47.89</v>
      </c>
      <c r="H546" s="73">
        <v>0</v>
      </c>
      <c r="I546" s="73">
        <f t="shared" si="24"/>
        <v>47.89</v>
      </c>
      <c r="J546" s="72">
        <f t="shared" si="25"/>
        <v>-0.40682412928248368</v>
      </c>
      <c r="K546" s="78">
        <v>0</v>
      </c>
      <c r="L546" s="73">
        <f t="shared" si="26"/>
        <v>0</v>
      </c>
      <c r="M546" s="74"/>
    </row>
    <row r="547" spans="1:13" ht="12.75" x14ac:dyDescent="0.2">
      <c r="A547" s="43" t="s">
        <v>164</v>
      </c>
      <c r="B547" s="43" t="s">
        <v>394</v>
      </c>
      <c r="C547" s="44" t="s">
        <v>45</v>
      </c>
      <c r="D547" s="45" t="s">
        <v>46</v>
      </c>
      <c r="E547" s="46">
        <v>3325</v>
      </c>
      <c r="F547" s="72">
        <v>60.876824129282483</v>
      </c>
      <c r="G547" s="72">
        <v>60.47</v>
      </c>
      <c r="H547" s="73">
        <v>0</v>
      </c>
      <c r="I547" s="73">
        <f t="shared" si="24"/>
        <v>60.47</v>
      </c>
      <c r="J547" s="72">
        <f t="shared" si="25"/>
        <v>-0.40682412928248368</v>
      </c>
      <c r="K547" s="78">
        <v>6154</v>
      </c>
      <c r="L547" s="73">
        <f t="shared" si="26"/>
        <v>-2503.5956916044047</v>
      </c>
      <c r="M547" s="74"/>
    </row>
    <row r="548" spans="1:13" ht="12.75" x14ac:dyDescent="0.2">
      <c r="A548" s="43" t="s">
        <v>164</v>
      </c>
      <c r="B548" s="43" t="s">
        <v>394</v>
      </c>
      <c r="C548" s="44" t="s">
        <v>47</v>
      </c>
      <c r="D548" s="45" t="s">
        <v>48</v>
      </c>
      <c r="E548" s="46">
        <v>3327</v>
      </c>
      <c r="F548" s="72">
        <v>67.276824129282488</v>
      </c>
      <c r="G548" s="72">
        <v>66.87</v>
      </c>
      <c r="H548" s="73">
        <v>0</v>
      </c>
      <c r="I548" s="73">
        <f t="shared" si="24"/>
        <v>66.87</v>
      </c>
      <c r="J548" s="72">
        <f t="shared" si="25"/>
        <v>-0.40682412928248368</v>
      </c>
      <c r="K548" s="78">
        <v>181</v>
      </c>
      <c r="L548" s="73">
        <f t="shared" si="26"/>
        <v>-73.635167400129546</v>
      </c>
      <c r="M548" s="74"/>
    </row>
    <row r="549" spans="1:13" ht="12.75" x14ac:dyDescent="0.2">
      <c r="A549" s="43" t="s">
        <v>164</v>
      </c>
      <c r="B549" s="43" t="s">
        <v>394</v>
      </c>
      <c r="C549" s="44" t="s">
        <v>49</v>
      </c>
      <c r="D549" s="45" t="s">
        <v>50</v>
      </c>
      <c r="E549" s="46">
        <v>3329</v>
      </c>
      <c r="F549" s="72">
        <v>71.81682412928248</v>
      </c>
      <c r="G549" s="72">
        <v>71.41</v>
      </c>
      <c r="H549" s="73">
        <v>0</v>
      </c>
      <c r="I549" s="73">
        <f t="shared" si="24"/>
        <v>71.41</v>
      </c>
      <c r="J549" s="72">
        <f t="shared" si="25"/>
        <v>-0.40682412928248368</v>
      </c>
      <c r="K549" s="78">
        <v>0</v>
      </c>
      <c r="L549" s="73">
        <f t="shared" si="26"/>
        <v>0</v>
      </c>
      <c r="M549" s="74"/>
    </row>
    <row r="550" spans="1:13" ht="12.75" x14ac:dyDescent="0.2">
      <c r="A550" s="43" t="s">
        <v>164</v>
      </c>
      <c r="B550" s="43" t="s">
        <v>394</v>
      </c>
      <c r="C550" s="44" t="s">
        <v>51</v>
      </c>
      <c r="D550" s="45" t="s">
        <v>52</v>
      </c>
      <c r="E550" s="46">
        <v>3331</v>
      </c>
      <c r="F550" s="72">
        <v>79.496824129282487</v>
      </c>
      <c r="G550" s="72">
        <v>79.09</v>
      </c>
      <c r="H550" s="73">
        <v>0</v>
      </c>
      <c r="I550" s="73">
        <f t="shared" si="24"/>
        <v>79.09</v>
      </c>
      <c r="J550" s="72">
        <f t="shared" si="25"/>
        <v>-0.40682412928248368</v>
      </c>
      <c r="K550" s="78">
        <v>0</v>
      </c>
      <c r="L550" s="73">
        <f t="shared" si="26"/>
        <v>0</v>
      </c>
      <c r="M550" s="74"/>
    </row>
    <row r="551" spans="1:13" ht="12.75" x14ac:dyDescent="0.2">
      <c r="A551" s="43" t="s">
        <v>182</v>
      </c>
      <c r="B551" s="43" t="s">
        <v>395</v>
      </c>
      <c r="C551" s="44" t="s">
        <v>21</v>
      </c>
      <c r="D551" s="45" t="s">
        <v>22</v>
      </c>
      <c r="E551" s="46">
        <v>3301</v>
      </c>
      <c r="F551" s="72">
        <v>85.240914751574522</v>
      </c>
      <c r="G551" s="72">
        <v>84.69</v>
      </c>
      <c r="H551" s="73">
        <v>0</v>
      </c>
      <c r="I551" s="73">
        <f t="shared" si="24"/>
        <v>84.69</v>
      </c>
      <c r="J551" s="72">
        <f t="shared" si="25"/>
        <v>-0.55091475157452408</v>
      </c>
      <c r="K551" s="78">
        <v>28</v>
      </c>
      <c r="L551" s="73">
        <f t="shared" si="26"/>
        <v>-15.425613044086674</v>
      </c>
      <c r="M551" s="74">
        <v>-4546.6994447445759</v>
      </c>
    </row>
    <row r="552" spans="1:13" ht="12.75" x14ac:dyDescent="0.2">
      <c r="A552" s="43" t="s">
        <v>182</v>
      </c>
      <c r="B552" s="43" t="s">
        <v>395</v>
      </c>
      <c r="C552" s="44" t="s">
        <v>23</v>
      </c>
      <c r="D552" s="45" t="s">
        <v>24</v>
      </c>
      <c r="E552" s="46">
        <v>3303</v>
      </c>
      <c r="F552" s="72">
        <v>92.32091475157452</v>
      </c>
      <c r="G552" s="72">
        <v>91.77</v>
      </c>
      <c r="H552" s="73">
        <v>0</v>
      </c>
      <c r="I552" s="73">
        <f t="shared" si="24"/>
        <v>91.77</v>
      </c>
      <c r="J552" s="72">
        <f t="shared" si="25"/>
        <v>-0.55091475157452408</v>
      </c>
      <c r="K552" s="78">
        <v>0</v>
      </c>
      <c r="L552" s="73">
        <f t="shared" si="26"/>
        <v>0</v>
      </c>
      <c r="M552" s="74"/>
    </row>
    <row r="553" spans="1:13" ht="12.75" x14ac:dyDescent="0.2">
      <c r="A553" s="43" t="s">
        <v>182</v>
      </c>
      <c r="B553" s="43" t="s">
        <v>395</v>
      </c>
      <c r="C553" s="44" t="s">
        <v>25</v>
      </c>
      <c r="D553" s="45" t="s">
        <v>26</v>
      </c>
      <c r="E553" s="46">
        <v>3305</v>
      </c>
      <c r="F553" s="72">
        <v>83.310914751574529</v>
      </c>
      <c r="G553" s="72">
        <v>82.76</v>
      </c>
      <c r="H553" s="73">
        <v>0</v>
      </c>
      <c r="I553" s="73">
        <f t="shared" si="24"/>
        <v>82.76</v>
      </c>
      <c r="J553" s="72">
        <f t="shared" si="25"/>
        <v>-0.55091475157452408</v>
      </c>
      <c r="K553" s="78">
        <v>0</v>
      </c>
      <c r="L553" s="73">
        <f t="shared" si="26"/>
        <v>0</v>
      </c>
      <c r="M553" s="74"/>
    </row>
    <row r="554" spans="1:13" ht="12.75" x14ac:dyDescent="0.2">
      <c r="A554" s="43" t="s">
        <v>182</v>
      </c>
      <c r="B554" s="43" t="s">
        <v>395</v>
      </c>
      <c r="C554" s="44" t="s">
        <v>27</v>
      </c>
      <c r="D554" s="45" t="s">
        <v>28</v>
      </c>
      <c r="E554" s="46">
        <v>3307</v>
      </c>
      <c r="F554" s="72">
        <v>91.250914751574527</v>
      </c>
      <c r="G554" s="72">
        <v>90.7</v>
      </c>
      <c r="H554" s="73">
        <v>0</v>
      </c>
      <c r="I554" s="73">
        <f t="shared" si="24"/>
        <v>90.7</v>
      </c>
      <c r="J554" s="72">
        <f t="shared" si="25"/>
        <v>-0.55091475157452408</v>
      </c>
      <c r="K554" s="78">
        <v>0</v>
      </c>
      <c r="L554" s="73">
        <f t="shared" si="26"/>
        <v>0</v>
      </c>
      <c r="M554" s="74"/>
    </row>
    <row r="555" spans="1:13" ht="12.75" x14ac:dyDescent="0.2">
      <c r="A555" s="43" t="s">
        <v>182</v>
      </c>
      <c r="B555" s="43" t="s">
        <v>395</v>
      </c>
      <c r="C555" s="44" t="s">
        <v>29</v>
      </c>
      <c r="D555" s="45" t="s">
        <v>30</v>
      </c>
      <c r="E555" s="46">
        <v>3309</v>
      </c>
      <c r="F555" s="72">
        <v>56.990914751574529</v>
      </c>
      <c r="G555" s="72">
        <v>56.44</v>
      </c>
      <c r="H555" s="73">
        <v>0</v>
      </c>
      <c r="I555" s="73">
        <f t="shared" si="24"/>
        <v>56.44</v>
      </c>
      <c r="J555" s="72">
        <f t="shared" si="25"/>
        <v>-0.55091475157453118</v>
      </c>
      <c r="K555" s="78">
        <v>1156</v>
      </c>
      <c r="L555" s="73">
        <f t="shared" si="26"/>
        <v>-636.85745282015807</v>
      </c>
      <c r="M555" s="74"/>
    </row>
    <row r="556" spans="1:13" ht="12.75" x14ac:dyDescent="0.2">
      <c r="A556" s="43" t="s">
        <v>182</v>
      </c>
      <c r="B556" s="43" t="s">
        <v>395</v>
      </c>
      <c r="C556" s="44" t="s">
        <v>31</v>
      </c>
      <c r="D556" s="45" t="s">
        <v>32</v>
      </c>
      <c r="E556" s="46">
        <v>3311</v>
      </c>
      <c r="F556" s="72">
        <v>72.380914751574522</v>
      </c>
      <c r="G556" s="72">
        <v>71.83</v>
      </c>
      <c r="H556" s="73">
        <v>0</v>
      </c>
      <c r="I556" s="73">
        <f t="shared" si="24"/>
        <v>71.83</v>
      </c>
      <c r="J556" s="72">
        <f t="shared" si="25"/>
        <v>-0.55091475157452408</v>
      </c>
      <c r="K556" s="78">
        <v>162</v>
      </c>
      <c r="L556" s="73">
        <f t="shared" si="26"/>
        <v>-89.2481897550729</v>
      </c>
      <c r="M556" s="74"/>
    </row>
    <row r="557" spans="1:13" ht="12.75" x14ac:dyDescent="0.2">
      <c r="A557" s="43" t="s">
        <v>182</v>
      </c>
      <c r="B557" s="43" t="s">
        <v>395</v>
      </c>
      <c r="C557" s="44" t="s">
        <v>33</v>
      </c>
      <c r="D557" s="45" t="s">
        <v>34</v>
      </c>
      <c r="E557" s="46">
        <v>3313</v>
      </c>
      <c r="F557" s="72">
        <v>76.93091475157452</v>
      </c>
      <c r="G557" s="72">
        <v>76.38</v>
      </c>
      <c r="H557" s="73">
        <v>0</v>
      </c>
      <c r="I557" s="73">
        <f t="shared" si="24"/>
        <v>76.38</v>
      </c>
      <c r="J557" s="72">
        <f t="shared" si="25"/>
        <v>-0.55091475157452408</v>
      </c>
      <c r="K557" s="78">
        <v>0</v>
      </c>
      <c r="L557" s="73">
        <f t="shared" si="26"/>
        <v>0</v>
      </c>
      <c r="M557" s="74"/>
    </row>
    <row r="558" spans="1:13" ht="12.75" x14ac:dyDescent="0.2">
      <c r="A558" s="43" t="s">
        <v>182</v>
      </c>
      <c r="B558" s="43" t="s">
        <v>395</v>
      </c>
      <c r="C558" s="44" t="s">
        <v>35</v>
      </c>
      <c r="D558" s="45" t="s">
        <v>36</v>
      </c>
      <c r="E558" s="46">
        <v>3315</v>
      </c>
      <c r="F558" s="72">
        <v>87.43091475157452</v>
      </c>
      <c r="G558" s="72">
        <v>86.88</v>
      </c>
      <c r="H558" s="73">
        <v>0</v>
      </c>
      <c r="I558" s="73">
        <f t="shared" si="24"/>
        <v>86.88</v>
      </c>
      <c r="J558" s="72">
        <f t="shared" si="25"/>
        <v>-0.55091475157452408</v>
      </c>
      <c r="K558" s="78">
        <v>20</v>
      </c>
      <c r="L558" s="73">
        <f t="shared" si="26"/>
        <v>-11.018295031490482</v>
      </c>
      <c r="M558" s="74"/>
    </row>
    <row r="559" spans="1:13" ht="12.75" x14ac:dyDescent="0.2">
      <c r="A559" s="43" t="s">
        <v>182</v>
      </c>
      <c r="B559" s="43" t="s">
        <v>395</v>
      </c>
      <c r="C559" s="44" t="s">
        <v>37</v>
      </c>
      <c r="D559" s="45" t="s">
        <v>38</v>
      </c>
      <c r="E559" s="46">
        <v>3317</v>
      </c>
      <c r="F559" s="72">
        <v>56.560914751574529</v>
      </c>
      <c r="G559" s="72">
        <v>56.01</v>
      </c>
      <c r="H559" s="73">
        <v>0</v>
      </c>
      <c r="I559" s="73">
        <f t="shared" si="24"/>
        <v>56.01</v>
      </c>
      <c r="J559" s="72">
        <f t="shared" si="25"/>
        <v>-0.55091475157453118</v>
      </c>
      <c r="K559" s="78">
        <v>0</v>
      </c>
      <c r="L559" s="73">
        <f t="shared" si="26"/>
        <v>0</v>
      </c>
      <c r="M559" s="74"/>
    </row>
    <row r="560" spans="1:13" ht="12.75" x14ac:dyDescent="0.2">
      <c r="A560" s="43" t="s">
        <v>182</v>
      </c>
      <c r="B560" s="43" t="s">
        <v>395</v>
      </c>
      <c r="C560" s="44" t="s">
        <v>39</v>
      </c>
      <c r="D560" s="45" t="s">
        <v>40</v>
      </c>
      <c r="E560" s="46">
        <v>3319</v>
      </c>
      <c r="F560" s="72">
        <v>67.420914751574529</v>
      </c>
      <c r="G560" s="72">
        <v>66.87</v>
      </c>
      <c r="H560" s="73">
        <v>0</v>
      </c>
      <c r="I560" s="73">
        <f t="shared" si="24"/>
        <v>66.87</v>
      </c>
      <c r="J560" s="72">
        <f t="shared" si="25"/>
        <v>-0.55091475157452408</v>
      </c>
      <c r="K560" s="78">
        <v>962</v>
      </c>
      <c r="L560" s="73">
        <f t="shared" si="26"/>
        <v>-529.97999101469213</v>
      </c>
      <c r="M560" s="74"/>
    </row>
    <row r="561" spans="1:13" ht="12.75" x14ac:dyDescent="0.2">
      <c r="A561" s="43" t="s">
        <v>182</v>
      </c>
      <c r="B561" s="43" t="s">
        <v>395</v>
      </c>
      <c r="C561" s="44" t="s">
        <v>41</v>
      </c>
      <c r="D561" s="45" t="s">
        <v>42</v>
      </c>
      <c r="E561" s="46">
        <v>3321</v>
      </c>
      <c r="F561" s="72">
        <v>74.540914751574519</v>
      </c>
      <c r="G561" s="72">
        <v>73.989999999999995</v>
      </c>
      <c r="H561" s="73">
        <v>0</v>
      </c>
      <c r="I561" s="73">
        <f t="shared" si="24"/>
        <v>73.989999999999995</v>
      </c>
      <c r="J561" s="72">
        <f t="shared" si="25"/>
        <v>-0.55091475157452408</v>
      </c>
      <c r="K561" s="78">
        <v>1896</v>
      </c>
      <c r="L561" s="73">
        <f t="shared" si="26"/>
        <v>-1044.5343689852975</v>
      </c>
      <c r="M561" s="74"/>
    </row>
    <row r="562" spans="1:13" ht="12.75" x14ac:dyDescent="0.2">
      <c r="A562" s="43" t="s">
        <v>182</v>
      </c>
      <c r="B562" s="43" t="s">
        <v>395</v>
      </c>
      <c r="C562" s="44" t="s">
        <v>43</v>
      </c>
      <c r="D562" s="45" t="s">
        <v>44</v>
      </c>
      <c r="E562" s="46">
        <v>3323</v>
      </c>
      <c r="F562" s="72">
        <v>48.440914751574532</v>
      </c>
      <c r="G562" s="72">
        <v>47.89</v>
      </c>
      <c r="H562" s="73">
        <v>0</v>
      </c>
      <c r="I562" s="73">
        <f t="shared" si="24"/>
        <v>47.89</v>
      </c>
      <c r="J562" s="72">
        <f t="shared" si="25"/>
        <v>-0.55091475157453118</v>
      </c>
      <c r="K562" s="78">
        <v>0</v>
      </c>
      <c r="L562" s="73">
        <f t="shared" si="26"/>
        <v>0</v>
      </c>
      <c r="M562" s="74"/>
    </row>
    <row r="563" spans="1:13" ht="12.75" x14ac:dyDescent="0.2">
      <c r="A563" s="43" t="s">
        <v>182</v>
      </c>
      <c r="B563" s="43" t="s">
        <v>395</v>
      </c>
      <c r="C563" s="44" t="s">
        <v>45</v>
      </c>
      <c r="D563" s="45" t="s">
        <v>46</v>
      </c>
      <c r="E563" s="46">
        <v>3325</v>
      </c>
      <c r="F563" s="72">
        <v>61.02091475157453</v>
      </c>
      <c r="G563" s="72">
        <v>60.47</v>
      </c>
      <c r="H563" s="73">
        <v>0</v>
      </c>
      <c r="I563" s="73">
        <f t="shared" si="24"/>
        <v>60.47</v>
      </c>
      <c r="J563" s="72">
        <f t="shared" si="25"/>
        <v>-0.55091475157453118</v>
      </c>
      <c r="K563" s="78">
        <v>2840</v>
      </c>
      <c r="L563" s="73">
        <f t="shared" si="26"/>
        <v>-1564.5978944716685</v>
      </c>
      <c r="M563" s="74"/>
    </row>
    <row r="564" spans="1:13" ht="12.75" x14ac:dyDescent="0.2">
      <c r="A564" s="43" t="s">
        <v>182</v>
      </c>
      <c r="B564" s="43" t="s">
        <v>395</v>
      </c>
      <c r="C564" s="44" t="s">
        <v>47</v>
      </c>
      <c r="D564" s="45" t="s">
        <v>48</v>
      </c>
      <c r="E564" s="46">
        <v>3327</v>
      </c>
      <c r="F564" s="72">
        <v>67.420914751574529</v>
      </c>
      <c r="G564" s="72">
        <v>66.87</v>
      </c>
      <c r="H564" s="73">
        <v>0</v>
      </c>
      <c r="I564" s="73">
        <f t="shared" si="24"/>
        <v>66.87</v>
      </c>
      <c r="J564" s="72">
        <f t="shared" si="25"/>
        <v>-0.55091475157452408</v>
      </c>
      <c r="K564" s="78">
        <v>1189</v>
      </c>
      <c r="L564" s="73">
        <f t="shared" si="26"/>
        <v>-655.03763962210917</v>
      </c>
      <c r="M564" s="74"/>
    </row>
    <row r="565" spans="1:13" ht="12.75" x14ac:dyDescent="0.2">
      <c r="A565" s="43" t="s">
        <v>182</v>
      </c>
      <c r="B565" s="43" t="s">
        <v>395</v>
      </c>
      <c r="C565" s="44" t="s">
        <v>49</v>
      </c>
      <c r="D565" s="45" t="s">
        <v>50</v>
      </c>
      <c r="E565" s="46">
        <v>3329</v>
      </c>
      <c r="F565" s="72">
        <v>71.960914751574521</v>
      </c>
      <c r="G565" s="72">
        <v>71.41</v>
      </c>
      <c r="H565" s="73">
        <v>0</v>
      </c>
      <c r="I565" s="73">
        <f t="shared" si="24"/>
        <v>71.41</v>
      </c>
      <c r="J565" s="72">
        <f t="shared" si="25"/>
        <v>-0.55091475157452408</v>
      </c>
      <c r="K565" s="78">
        <v>0</v>
      </c>
      <c r="L565" s="73">
        <f t="shared" si="26"/>
        <v>0</v>
      </c>
      <c r="M565" s="74"/>
    </row>
    <row r="566" spans="1:13" ht="12.75" x14ac:dyDescent="0.2">
      <c r="A566" s="43" t="s">
        <v>182</v>
      </c>
      <c r="B566" s="43" t="s">
        <v>395</v>
      </c>
      <c r="C566" s="44" t="s">
        <v>51</v>
      </c>
      <c r="D566" s="45" t="s">
        <v>52</v>
      </c>
      <c r="E566" s="46">
        <v>3331</v>
      </c>
      <c r="F566" s="72">
        <v>79.640914751574527</v>
      </c>
      <c r="G566" s="72">
        <v>79.09</v>
      </c>
      <c r="H566" s="73">
        <v>0</v>
      </c>
      <c r="I566" s="73">
        <f t="shared" si="24"/>
        <v>79.09</v>
      </c>
      <c r="J566" s="72">
        <f t="shared" si="25"/>
        <v>-0.55091475157452408</v>
      </c>
      <c r="K566" s="78">
        <v>0</v>
      </c>
      <c r="L566" s="73">
        <f t="shared" si="26"/>
        <v>0</v>
      </c>
      <c r="M566" s="74"/>
    </row>
    <row r="567" spans="1:13" ht="12.75" x14ac:dyDescent="0.2">
      <c r="A567" s="43" t="s">
        <v>282</v>
      </c>
      <c r="B567" s="43" t="s">
        <v>396</v>
      </c>
      <c r="C567" s="44" t="s">
        <v>21</v>
      </c>
      <c r="D567" s="45" t="s">
        <v>22</v>
      </c>
      <c r="E567" s="46">
        <v>3301</v>
      </c>
      <c r="F567" s="72">
        <v>93.117935717722531</v>
      </c>
      <c r="G567" s="72">
        <v>91.48</v>
      </c>
      <c r="H567" s="73">
        <v>0</v>
      </c>
      <c r="I567" s="73">
        <f t="shared" si="24"/>
        <v>91.48</v>
      </c>
      <c r="J567" s="72">
        <f t="shared" si="25"/>
        <v>-1.6379357177225273</v>
      </c>
      <c r="K567" s="78">
        <v>2</v>
      </c>
      <c r="L567" s="73">
        <f t="shared" si="26"/>
        <v>-3.2758714354450547</v>
      </c>
      <c r="M567" s="74">
        <v>-12757.881305340772</v>
      </c>
    </row>
    <row r="568" spans="1:13" ht="12.75" x14ac:dyDescent="0.2">
      <c r="A568" s="43" t="s">
        <v>282</v>
      </c>
      <c r="B568" s="43" t="s">
        <v>396</v>
      </c>
      <c r="C568" s="44" t="s">
        <v>23</v>
      </c>
      <c r="D568" s="45" t="s">
        <v>24</v>
      </c>
      <c r="E568" s="46">
        <v>3303</v>
      </c>
      <c r="F568" s="72">
        <v>100.78793571772253</v>
      </c>
      <c r="G568" s="72">
        <v>99.15</v>
      </c>
      <c r="H568" s="73">
        <v>0</v>
      </c>
      <c r="I568" s="73">
        <f t="shared" si="24"/>
        <v>99.15</v>
      </c>
      <c r="J568" s="72">
        <f t="shared" si="25"/>
        <v>-1.6379357177225273</v>
      </c>
      <c r="K568" s="78">
        <v>0</v>
      </c>
      <c r="L568" s="73">
        <f t="shared" si="26"/>
        <v>0</v>
      </c>
      <c r="M568" s="74"/>
    </row>
    <row r="569" spans="1:13" ht="12.75" x14ac:dyDescent="0.2">
      <c r="A569" s="43" t="s">
        <v>282</v>
      </c>
      <c r="B569" s="43" t="s">
        <v>396</v>
      </c>
      <c r="C569" s="44" t="s">
        <v>25</v>
      </c>
      <c r="D569" s="45" t="s">
        <v>26</v>
      </c>
      <c r="E569" s="46">
        <v>3305</v>
      </c>
      <c r="F569" s="72">
        <v>91.127935717722522</v>
      </c>
      <c r="G569" s="72">
        <v>89.49</v>
      </c>
      <c r="H569" s="73">
        <v>0</v>
      </c>
      <c r="I569" s="73">
        <f t="shared" si="24"/>
        <v>89.49</v>
      </c>
      <c r="J569" s="72">
        <f t="shared" si="25"/>
        <v>-1.6379357177225273</v>
      </c>
      <c r="K569" s="78">
        <v>0</v>
      </c>
      <c r="L569" s="73">
        <f t="shared" si="26"/>
        <v>0</v>
      </c>
      <c r="M569" s="74"/>
    </row>
    <row r="570" spans="1:13" ht="12.75" x14ac:dyDescent="0.2">
      <c r="A570" s="43" t="s">
        <v>282</v>
      </c>
      <c r="B570" s="43" t="s">
        <v>396</v>
      </c>
      <c r="C570" s="44" t="s">
        <v>27</v>
      </c>
      <c r="D570" s="45" t="s">
        <v>28</v>
      </c>
      <c r="E570" s="46">
        <v>3307</v>
      </c>
      <c r="F570" s="72">
        <v>99.877935717722522</v>
      </c>
      <c r="G570" s="72">
        <v>98.24</v>
      </c>
      <c r="H570" s="73">
        <v>0</v>
      </c>
      <c r="I570" s="73">
        <f t="shared" si="24"/>
        <v>98.24</v>
      </c>
      <c r="J570" s="72">
        <f t="shared" si="25"/>
        <v>-1.6379357177225273</v>
      </c>
      <c r="K570" s="78">
        <v>0</v>
      </c>
      <c r="L570" s="73">
        <f t="shared" si="26"/>
        <v>0</v>
      </c>
      <c r="M570" s="74"/>
    </row>
    <row r="571" spans="1:13" ht="12.75" x14ac:dyDescent="0.2">
      <c r="A571" s="43" t="s">
        <v>282</v>
      </c>
      <c r="B571" s="43" t="s">
        <v>396</v>
      </c>
      <c r="C571" s="44" t="s">
        <v>29</v>
      </c>
      <c r="D571" s="45" t="s">
        <v>30</v>
      </c>
      <c r="E571" s="46">
        <v>3309</v>
      </c>
      <c r="F571" s="72">
        <v>62.727935717722538</v>
      </c>
      <c r="G571" s="72">
        <v>61.09</v>
      </c>
      <c r="H571" s="73">
        <v>0</v>
      </c>
      <c r="I571" s="73">
        <f t="shared" si="24"/>
        <v>61.09</v>
      </c>
      <c r="J571" s="72">
        <f t="shared" si="25"/>
        <v>-1.6379357177225344</v>
      </c>
      <c r="K571" s="78">
        <v>876</v>
      </c>
      <c r="L571" s="73">
        <f t="shared" si="26"/>
        <v>-1434.8316887249402</v>
      </c>
      <c r="M571" s="74"/>
    </row>
    <row r="572" spans="1:13" ht="12.75" x14ac:dyDescent="0.2">
      <c r="A572" s="43" t="s">
        <v>282</v>
      </c>
      <c r="B572" s="43" t="s">
        <v>396</v>
      </c>
      <c r="C572" s="44" t="s">
        <v>31</v>
      </c>
      <c r="D572" s="45" t="s">
        <v>32</v>
      </c>
      <c r="E572" s="46">
        <v>3311</v>
      </c>
      <c r="F572" s="72">
        <v>79.257935717722532</v>
      </c>
      <c r="G572" s="72">
        <v>77.62</v>
      </c>
      <c r="H572" s="73">
        <v>0</v>
      </c>
      <c r="I572" s="73">
        <f t="shared" si="24"/>
        <v>77.62</v>
      </c>
      <c r="J572" s="72">
        <f t="shared" si="25"/>
        <v>-1.6379357177225273</v>
      </c>
      <c r="K572" s="78">
        <v>0</v>
      </c>
      <c r="L572" s="73">
        <f t="shared" si="26"/>
        <v>0</v>
      </c>
      <c r="M572" s="74"/>
    </row>
    <row r="573" spans="1:13" ht="12.75" x14ac:dyDescent="0.2">
      <c r="A573" s="43" t="s">
        <v>282</v>
      </c>
      <c r="B573" s="43" t="s">
        <v>396</v>
      </c>
      <c r="C573" s="44" t="s">
        <v>33</v>
      </c>
      <c r="D573" s="45" t="s">
        <v>34</v>
      </c>
      <c r="E573" s="46">
        <v>3313</v>
      </c>
      <c r="F573" s="72">
        <v>84.08793571772253</v>
      </c>
      <c r="G573" s="72">
        <v>82.45</v>
      </c>
      <c r="H573" s="73">
        <v>0</v>
      </c>
      <c r="I573" s="73">
        <f t="shared" si="24"/>
        <v>82.45</v>
      </c>
      <c r="J573" s="72">
        <f t="shared" si="25"/>
        <v>-1.6379357177225273</v>
      </c>
      <c r="K573" s="78">
        <v>0</v>
      </c>
      <c r="L573" s="73">
        <f t="shared" si="26"/>
        <v>0</v>
      </c>
      <c r="M573" s="74"/>
    </row>
    <row r="574" spans="1:13" ht="12.75" x14ac:dyDescent="0.2">
      <c r="A574" s="43" t="s">
        <v>282</v>
      </c>
      <c r="B574" s="43" t="s">
        <v>396</v>
      </c>
      <c r="C574" s="44" t="s">
        <v>35</v>
      </c>
      <c r="D574" s="45" t="s">
        <v>36</v>
      </c>
      <c r="E574" s="46">
        <v>3315</v>
      </c>
      <c r="F574" s="72">
        <v>95.517935717722523</v>
      </c>
      <c r="G574" s="72">
        <v>93.88</v>
      </c>
      <c r="H574" s="73">
        <v>0</v>
      </c>
      <c r="I574" s="73">
        <f t="shared" si="24"/>
        <v>93.88</v>
      </c>
      <c r="J574" s="72">
        <f t="shared" si="25"/>
        <v>-1.6379357177225273</v>
      </c>
      <c r="K574" s="78">
        <v>0</v>
      </c>
      <c r="L574" s="73">
        <f t="shared" si="26"/>
        <v>0</v>
      </c>
      <c r="M574" s="74"/>
    </row>
    <row r="575" spans="1:13" ht="12.75" x14ac:dyDescent="0.2">
      <c r="A575" s="43" t="s">
        <v>282</v>
      </c>
      <c r="B575" s="43" t="s">
        <v>396</v>
      </c>
      <c r="C575" s="44" t="s">
        <v>37</v>
      </c>
      <c r="D575" s="45" t="s">
        <v>38</v>
      </c>
      <c r="E575" s="46">
        <v>3317</v>
      </c>
      <c r="F575" s="72">
        <v>62.177935717722534</v>
      </c>
      <c r="G575" s="72">
        <v>60.54</v>
      </c>
      <c r="H575" s="73">
        <v>0</v>
      </c>
      <c r="I575" s="73">
        <f t="shared" si="24"/>
        <v>60.54</v>
      </c>
      <c r="J575" s="72">
        <f t="shared" si="25"/>
        <v>-1.6379357177225344</v>
      </c>
      <c r="K575" s="78">
        <v>0</v>
      </c>
      <c r="L575" s="73">
        <f t="shared" si="26"/>
        <v>0</v>
      </c>
      <c r="M575" s="74"/>
    </row>
    <row r="576" spans="1:13" ht="12.75" x14ac:dyDescent="0.2">
      <c r="A576" s="43" t="s">
        <v>282</v>
      </c>
      <c r="B576" s="43" t="s">
        <v>396</v>
      </c>
      <c r="C576" s="44" t="s">
        <v>39</v>
      </c>
      <c r="D576" s="45" t="s">
        <v>40</v>
      </c>
      <c r="E576" s="46">
        <v>3319</v>
      </c>
      <c r="F576" s="72">
        <v>73.807935717722529</v>
      </c>
      <c r="G576" s="72">
        <v>72.17</v>
      </c>
      <c r="H576" s="73">
        <v>0</v>
      </c>
      <c r="I576" s="73">
        <f t="shared" si="24"/>
        <v>72.17</v>
      </c>
      <c r="J576" s="72">
        <f t="shared" si="25"/>
        <v>-1.6379357177225273</v>
      </c>
      <c r="K576" s="78">
        <v>394</v>
      </c>
      <c r="L576" s="73">
        <f t="shared" si="26"/>
        <v>-645.3466727826758</v>
      </c>
      <c r="M576" s="74"/>
    </row>
    <row r="577" spans="1:13" ht="12.75" x14ac:dyDescent="0.2">
      <c r="A577" s="43" t="s">
        <v>282</v>
      </c>
      <c r="B577" s="43" t="s">
        <v>396</v>
      </c>
      <c r="C577" s="44" t="s">
        <v>41</v>
      </c>
      <c r="D577" s="45" t="s">
        <v>42</v>
      </c>
      <c r="E577" s="46">
        <v>3321</v>
      </c>
      <c r="F577" s="72">
        <v>81.547935717722524</v>
      </c>
      <c r="G577" s="72">
        <v>79.91</v>
      </c>
      <c r="H577" s="73">
        <v>0</v>
      </c>
      <c r="I577" s="73">
        <f t="shared" si="24"/>
        <v>79.91</v>
      </c>
      <c r="J577" s="72">
        <f t="shared" si="25"/>
        <v>-1.6379357177225273</v>
      </c>
      <c r="K577" s="78">
        <v>0</v>
      </c>
      <c r="L577" s="73">
        <f t="shared" si="26"/>
        <v>0</v>
      </c>
      <c r="M577" s="74"/>
    </row>
    <row r="578" spans="1:13" ht="12.75" x14ac:dyDescent="0.2">
      <c r="A578" s="43" t="s">
        <v>282</v>
      </c>
      <c r="B578" s="43" t="s">
        <v>396</v>
      </c>
      <c r="C578" s="44" t="s">
        <v>43</v>
      </c>
      <c r="D578" s="45" t="s">
        <v>44</v>
      </c>
      <c r="E578" s="46">
        <v>3323</v>
      </c>
      <c r="F578" s="72">
        <v>53.527935717722535</v>
      </c>
      <c r="G578" s="72">
        <v>51.89</v>
      </c>
      <c r="H578" s="73">
        <v>0</v>
      </c>
      <c r="I578" s="73">
        <f t="shared" si="24"/>
        <v>51.89</v>
      </c>
      <c r="J578" s="72">
        <f t="shared" si="25"/>
        <v>-1.6379357177225344</v>
      </c>
      <c r="K578" s="78">
        <v>31</v>
      </c>
      <c r="L578" s="73">
        <f t="shared" si="26"/>
        <v>-50.776007249398567</v>
      </c>
      <c r="M578" s="74"/>
    </row>
    <row r="579" spans="1:13" ht="12.75" x14ac:dyDescent="0.2">
      <c r="A579" s="43" t="s">
        <v>282</v>
      </c>
      <c r="B579" s="43" t="s">
        <v>396</v>
      </c>
      <c r="C579" s="44" t="s">
        <v>45</v>
      </c>
      <c r="D579" s="45" t="s">
        <v>46</v>
      </c>
      <c r="E579" s="46">
        <v>3325</v>
      </c>
      <c r="F579" s="72">
        <v>66.967935717722526</v>
      </c>
      <c r="G579" s="72">
        <v>65.33</v>
      </c>
      <c r="H579" s="73">
        <v>0</v>
      </c>
      <c r="I579" s="73">
        <f t="shared" si="24"/>
        <v>65.33</v>
      </c>
      <c r="J579" s="72">
        <f t="shared" si="25"/>
        <v>-1.6379357177225273</v>
      </c>
      <c r="K579" s="78">
        <v>5787</v>
      </c>
      <c r="L579" s="73">
        <f t="shared" si="26"/>
        <v>-9478.7339984602659</v>
      </c>
      <c r="M579" s="74"/>
    </row>
    <row r="580" spans="1:13" ht="12.75" x14ac:dyDescent="0.2">
      <c r="A580" s="43" t="s">
        <v>282</v>
      </c>
      <c r="B580" s="43" t="s">
        <v>396</v>
      </c>
      <c r="C580" s="44" t="s">
        <v>47</v>
      </c>
      <c r="D580" s="45" t="s">
        <v>48</v>
      </c>
      <c r="E580" s="46">
        <v>3327</v>
      </c>
      <c r="F580" s="72">
        <v>73.807935717722529</v>
      </c>
      <c r="G580" s="72">
        <v>72.17</v>
      </c>
      <c r="H580" s="73">
        <v>0</v>
      </c>
      <c r="I580" s="73">
        <f t="shared" si="24"/>
        <v>72.17</v>
      </c>
      <c r="J580" s="72">
        <f t="shared" si="25"/>
        <v>-1.6379357177225273</v>
      </c>
      <c r="K580" s="78">
        <v>699</v>
      </c>
      <c r="L580" s="73">
        <f t="shared" si="26"/>
        <v>-1144.9170666880466</v>
      </c>
      <c r="M580" s="74"/>
    </row>
    <row r="581" spans="1:13" ht="12.75" x14ac:dyDescent="0.2">
      <c r="A581" s="43" t="s">
        <v>282</v>
      </c>
      <c r="B581" s="43" t="s">
        <v>396</v>
      </c>
      <c r="C581" s="44" t="s">
        <v>49</v>
      </c>
      <c r="D581" s="45" t="s">
        <v>50</v>
      </c>
      <c r="E581" s="46">
        <v>3329</v>
      </c>
      <c r="F581" s="72">
        <v>78.727935717722531</v>
      </c>
      <c r="G581" s="72">
        <v>77.09</v>
      </c>
      <c r="H581" s="73">
        <v>0</v>
      </c>
      <c r="I581" s="73">
        <f t="shared" si="24"/>
        <v>77.09</v>
      </c>
      <c r="J581" s="72">
        <f t="shared" si="25"/>
        <v>-1.6379357177225273</v>
      </c>
      <c r="K581" s="78">
        <v>0</v>
      </c>
      <c r="L581" s="73">
        <f t="shared" si="26"/>
        <v>0</v>
      </c>
      <c r="M581" s="74"/>
    </row>
    <row r="582" spans="1:13" ht="12.75" x14ac:dyDescent="0.2">
      <c r="A582" s="43" t="s">
        <v>282</v>
      </c>
      <c r="B582" s="43" t="s">
        <v>396</v>
      </c>
      <c r="C582" s="44" t="s">
        <v>51</v>
      </c>
      <c r="D582" s="45" t="s">
        <v>52</v>
      </c>
      <c r="E582" s="46">
        <v>3331</v>
      </c>
      <c r="F582" s="72">
        <v>87.057935717722529</v>
      </c>
      <c r="G582" s="72">
        <v>85.42</v>
      </c>
      <c r="H582" s="73">
        <v>0</v>
      </c>
      <c r="I582" s="73">
        <f t="shared" si="24"/>
        <v>85.42</v>
      </c>
      <c r="J582" s="72">
        <f t="shared" si="25"/>
        <v>-1.6379357177225273</v>
      </c>
      <c r="K582" s="78">
        <v>0</v>
      </c>
      <c r="L582" s="73">
        <f t="shared" si="26"/>
        <v>0</v>
      </c>
      <c r="M582" s="74"/>
    </row>
    <row r="583" spans="1:13" ht="12.75" x14ac:dyDescent="0.2">
      <c r="A583" s="43" t="s">
        <v>211</v>
      </c>
      <c r="B583" s="43" t="s">
        <v>397</v>
      </c>
      <c r="C583" s="44" t="s">
        <v>21</v>
      </c>
      <c r="D583" s="45" t="s">
        <v>22</v>
      </c>
      <c r="E583" s="46">
        <v>3301</v>
      </c>
      <c r="F583" s="72">
        <v>79.184034369738455</v>
      </c>
      <c r="G583" s="72">
        <v>78.739999999999995</v>
      </c>
      <c r="H583" s="73">
        <v>0.6331153537622326</v>
      </c>
      <c r="I583" s="73">
        <f t="shared" ref="I583:I646" si="27">+G583+H583</f>
        <v>79.37311535376223</v>
      </c>
      <c r="J583" s="72">
        <f t="shared" ref="J583:J646" si="28">+I583-F583</f>
        <v>0.18908098402377504</v>
      </c>
      <c r="K583" s="78">
        <v>21</v>
      </c>
      <c r="L583" s="73">
        <f t="shared" ref="L583:L646" si="29">+J583*K583</f>
        <v>3.9707006644992759</v>
      </c>
      <c r="M583" s="74">
        <v>1798.7274010180422</v>
      </c>
    </row>
    <row r="584" spans="1:13" ht="12.75" x14ac:dyDescent="0.2">
      <c r="A584" s="43" t="s">
        <v>211</v>
      </c>
      <c r="B584" s="43" t="s">
        <v>397</v>
      </c>
      <c r="C584" s="44" t="s">
        <v>23</v>
      </c>
      <c r="D584" s="45" t="s">
        <v>24</v>
      </c>
      <c r="E584" s="46">
        <v>3303</v>
      </c>
      <c r="F584" s="72">
        <v>85.844034369738466</v>
      </c>
      <c r="G584" s="72">
        <v>85.4</v>
      </c>
      <c r="H584" s="73">
        <v>0.6331153537622326</v>
      </c>
      <c r="I584" s="73">
        <f t="shared" si="27"/>
        <v>86.033115353762241</v>
      </c>
      <c r="J584" s="72">
        <f t="shared" si="28"/>
        <v>0.18908098402377504</v>
      </c>
      <c r="K584" s="78">
        <v>0</v>
      </c>
      <c r="L584" s="73">
        <f t="shared" si="29"/>
        <v>0</v>
      </c>
      <c r="M584" s="74"/>
    </row>
    <row r="585" spans="1:13" ht="12.75" x14ac:dyDescent="0.2">
      <c r="A585" s="43" t="s">
        <v>211</v>
      </c>
      <c r="B585" s="43" t="s">
        <v>397</v>
      </c>
      <c r="C585" s="44" t="s">
        <v>25</v>
      </c>
      <c r="D585" s="45" t="s">
        <v>26</v>
      </c>
      <c r="E585" s="46">
        <v>3305</v>
      </c>
      <c r="F585" s="72">
        <v>77.264034369738454</v>
      </c>
      <c r="G585" s="72">
        <v>76.819999999999993</v>
      </c>
      <c r="H585" s="73">
        <v>0.6331153537622326</v>
      </c>
      <c r="I585" s="73">
        <f t="shared" si="27"/>
        <v>77.453115353762229</v>
      </c>
      <c r="J585" s="72">
        <f t="shared" si="28"/>
        <v>0.18908098402377504</v>
      </c>
      <c r="K585" s="78">
        <v>0</v>
      </c>
      <c r="L585" s="73">
        <f t="shared" si="29"/>
        <v>0</v>
      </c>
      <c r="M585" s="74"/>
    </row>
    <row r="586" spans="1:13" ht="12.75" x14ac:dyDescent="0.2">
      <c r="A586" s="43" t="s">
        <v>211</v>
      </c>
      <c r="B586" s="43" t="s">
        <v>397</v>
      </c>
      <c r="C586" s="44" t="s">
        <v>27</v>
      </c>
      <c r="D586" s="45" t="s">
        <v>28</v>
      </c>
      <c r="E586" s="46">
        <v>3307</v>
      </c>
      <c r="F586" s="72">
        <v>84.504034369738463</v>
      </c>
      <c r="G586" s="72">
        <v>84.06</v>
      </c>
      <c r="H586" s="73">
        <v>0.6331153537622326</v>
      </c>
      <c r="I586" s="73">
        <f t="shared" si="27"/>
        <v>84.693115353762238</v>
      </c>
      <c r="J586" s="72">
        <f t="shared" si="28"/>
        <v>0.18908098402377504</v>
      </c>
      <c r="K586" s="78">
        <v>0</v>
      </c>
      <c r="L586" s="73">
        <f t="shared" si="29"/>
        <v>0</v>
      </c>
      <c r="M586" s="74"/>
    </row>
    <row r="587" spans="1:13" ht="12.75" x14ac:dyDescent="0.2">
      <c r="A587" s="43" t="s">
        <v>211</v>
      </c>
      <c r="B587" s="43" t="s">
        <v>397</v>
      </c>
      <c r="C587" s="44" t="s">
        <v>29</v>
      </c>
      <c r="D587" s="45" t="s">
        <v>30</v>
      </c>
      <c r="E587" s="46">
        <v>3309</v>
      </c>
      <c r="F587" s="72">
        <v>52.454034369738473</v>
      </c>
      <c r="G587" s="72">
        <v>52.01</v>
      </c>
      <c r="H587" s="73">
        <v>0.6331153537622326</v>
      </c>
      <c r="I587" s="73">
        <f t="shared" si="27"/>
        <v>52.643115353762234</v>
      </c>
      <c r="J587" s="72">
        <f t="shared" si="28"/>
        <v>0.18908098402376083</v>
      </c>
      <c r="K587" s="78">
        <v>1760</v>
      </c>
      <c r="L587" s="73">
        <f t="shared" si="29"/>
        <v>332.78253188181907</v>
      </c>
      <c r="M587" s="74"/>
    </row>
    <row r="588" spans="1:13" ht="12.75" x14ac:dyDescent="0.2">
      <c r="A588" s="43" t="s">
        <v>211</v>
      </c>
      <c r="B588" s="43" t="s">
        <v>397</v>
      </c>
      <c r="C588" s="44" t="s">
        <v>31</v>
      </c>
      <c r="D588" s="45" t="s">
        <v>32</v>
      </c>
      <c r="E588" s="46">
        <v>3311</v>
      </c>
      <c r="F588" s="72">
        <v>67.084034369738461</v>
      </c>
      <c r="G588" s="72">
        <v>66.64</v>
      </c>
      <c r="H588" s="73">
        <v>0.6331153537622326</v>
      </c>
      <c r="I588" s="73">
        <f t="shared" si="27"/>
        <v>67.273115353762236</v>
      </c>
      <c r="J588" s="72">
        <f t="shared" si="28"/>
        <v>0.18908098402377504</v>
      </c>
      <c r="K588" s="78">
        <v>0</v>
      </c>
      <c r="L588" s="73">
        <f t="shared" si="29"/>
        <v>0</v>
      </c>
      <c r="M588" s="74"/>
    </row>
    <row r="589" spans="1:13" ht="12.75" x14ac:dyDescent="0.2">
      <c r="A589" s="43" t="s">
        <v>211</v>
      </c>
      <c r="B589" s="43" t="s">
        <v>397</v>
      </c>
      <c r="C589" s="44" t="s">
        <v>33</v>
      </c>
      <c r="D589" s="45" t="s">
        <v>34</v>
      </c>
      <c r="E589" s="46">
        <v>3313</v>
      </c>
      <c r="F589" s="72">
        <v>71.424034369738465</v>
      </c>
      <c r="G589" s="72">
        <v>70.98</v>
      </c>
      <c r="H589" s="73">
        <v>0.6331153537622326</v>
      </c>
      <c r="I589" s="73">
        <f t="shared" si="27"/>
        <v>71.61311535376224</v>
      </c>
      <c r="J589" s="72">
        <f t="shared" si="28"/>
        <v>0.18908098402377504</v>
      </c>
      <c r="K589" s="78">
        <v>0</v>
      </c>
      <c r="L589" s="73">
        <f t="shared" si="29"/>
        <v>0</v>
      </c>
      <c r="M589" s="74"/>
    </row>
    <row r="590" spans="1:13" ht="12.75" x14ac:dyDescent="0.2">
      <c r="A590" s="43" t="s">
        <v>211</v>
      </c>
      <c r="B590" s="43" t="s">
        <v>397</v>
      </c>
      <c r="C590" s="44" t="s">
        <v>35</v>
      </c>
      <c r="D590" s="45" t="s">
        <v>36</v>
      </c>
      <c r="E590" s="46">
        <v>3315</v>
      </c>
      <c r="F590" s="72">
        <v>81.244034369738458</v>
      </c>
      <c r="G590" s="72">
        <v>80.8</v>
      </c>
      <c r="H590" s="73">
        <v>0.6331153537622326</v>
      </c>
      <c r="I590" s="73">
        <f t="shared" si="27"/>
        <v>81.433115353762233</v>
      </c>
      <c r="J590" s="72">
        <f t="shared" si="28"/>
        <v>0.18908098402377504</v>
      </c>
      <c r="K590" s="78">
        <v>0</v>
      </c>
      <c r="L590" s="73">
        <f t="shared" si="29"/>
        <v>0</v>
      </c>
      <c r="M590" s="74"/>
    </row>
    <row r="591" spans="1:13" ht="12.75" x14ac:dyDescent="0.2">
      <c r="A591" s="43" t="s">
        <v>211</v>
      </c>
      <c r="B591" s="43" t="s">
        <v>397</v>
      </c>
      <c r="C591" s="44" t="s">
        <v>37</v>
      </c>
      <c r="D591" s="45" t="s">
        <v>38</v>
      </c>
      <c r="E591" s="46">
        <v>3317</v>
      </c>
      <c r="F591" s="72">
        <v>52.144034369738478</v>
      </c>
      <c r="G591" s="72">
        <v>51.7</v>
      </c>
      <c r="H591" s="73">
        <v>0.6331153537622326</v>
      </c>
      <c r="I591" s="73">
        <f t="shared" si="27"/>
        <v>52.333115353762238</v>
      </c>
      <c r="J591" s="72">
        <f t="shared" si="28"/>
        <v>0.18908098402376083</v>
      </c>
      <c r="K591" s="78">
        <v>0</v>
      </c>
      <c r="L591" s="73">
        <f t="shared" si="29"/>
        <v>0</v>
      </c>
      <c r="M591" s="74"/>
    </row>
    <row r="592" spans="1:13" ht="12.75" x14ac:dyDescent="0.2">
      <c r="A592" s="43" t="s">
        <v>211</v>
      </c>
      <c r="B592" s="43" t="s">
        <v>397</v>
      </c>
      <c r="C592" s="44" t="s">
        <v>39</v>
      </c>
      <c r="D592" s="45" t="s">
        <v>40</v>
      </c>
      <c r="E592" s="46">
        <v>3319</v>
      </c>
      <c r="F592" s="72">
        <v>62.494034369738472</v>
      </c>
      <c r="G592" s="72">
        <v>62.05</v>
      </c>
      <c r="H592" s="73">
        <v>0.6331153537622326</v>
      </c>
      <c r="I592" s="73">
        <f t="shared" si="27"/>
        <v>62.683115353762233</v>
      </c>
      <c r="J592" s="72">
        <f t="shared" si="28"/>
        <v>0.18908098402376083</v>
      </c>
      <c r="K592" s="78">
        <v>4770</v>
      </c>
      <c r="L592" s="73">
        <f t="shared" si="29"/>
        <v>901.91629379333915</v>
      </c>
      <c r="M592" s="74"/>
    </row>
    <row r="593" spans="1:13" ht="12.75" x14ac:dyDescent="0.2">
      <c r="A593" s="43" t="s">
        <v>211</v>
      </c>
      <c r="B593" s="43" t="s">
        <v>397</v>
      </c>
      <c r="C593" s="44" t="s">
        <v>41</v>
      </c>
      <c r="D593" s="45" t="s">
        <v>42</v>
      </c>
      <c r="E593" s="46">
        <v>3321</v>
      </c>
      <c r="F593" s="72">
        <v>69.184034369738455</v>
      </c>
      <c r="G593" s="72">
        <v>68.739999999999995</v>
      </c>
      <c r="H593" s="73">
        <v>0.6331153537622326</v>
      </c>
      <c r="I593" s="73">
        <f t="shared" si="27"/>
        <v>69.37311535376223</v>
      </c>
      <c r="J593" s="72">
        <f t="shared" si="28"/>
        <v>0.18908098402377504</v>
      </c>
      <c r="K593" s="78">
        <v>365</v>
      </c>
      <c r="L593" s="73">
        <f t="shared" si="29"/>
        <v>69.014559168677891</v>
      </c>
      <c r="M593" s="74"/>
    </row>
    <row r="594" spans="1:13" ht="12.75" x14ac:dyDescent="0.2">
      <c r="A594" s="43" t="s">
        <v>211</v>
      </c>
      <c r="B594" s="43" t="s">
        <v>397</v>
      </c>
      <c r="C594" s="44" t="s">
        <v>43</v>
      </c>
      <c r="D594" s="45" t="s">
        <v>44</v>
      </c>
      <c r="E594" s="46">
        <v>3323</v>
      </c>
      <c r="F594" s="72">
        <v>44.414034369738474</v>
      </c>
      <c r="G594" s="72">
        <v>43.97</v>
      </c>
      <c r="H594" s="73">
        <v>0.6331153537622326</v>
      </c>
      <c r="I594" s="73">
        <f t="shared" si="27"/>
        <v>44.603115353762234</v>
      </c>
      <c r="J594" s="72">
        <f t="shared" si="28"/>
        <v>0.18908098402376083</v>
      </c>
      <c r="K594" s="78">
        <v>0</v>
      </c>
      <c r="L594" s="73">
        <f t="shared" si="29"/>
        <v>0</v>
      </c>
      <c r="M594" s="74"/>
    </row>
    <row r="595" spans="1:13" ht="12.75" x14ac:dyDescent="0.2">
      <c r="A595" s="43" t="s">
        <v>211</v>
      </c>
      <c r="B595" s="43" t="s">
        <v>397</v>
      </c>
      <c r="C595" s="44" t="s">
        <v>45</v>
      </c>
      <c r="D595" s="45" t="s">
        <v>46</v>
      </c>
      <c r="E595" s="46">
        <v>3325</v>
      </c>
      <c r="F595" s="72">
        <v>56.374034369738474</v>
      </c>
      <c r="G595" s="72">
        <v>55.93</v>
      </c>
      <c r="H595" s="73">
        <v>0.6331153537622326</v>
      </c>
      <c r="I595" s="73">
        <f t="shared" si="27"/>
        <v>56.563115353762235</v>
      </c>
      <c r="J595" s="72">
        <f t="shared" si="28"/>
        <v>0.18908098402376083</v>
      </c>
      <c r="K595" s="78">
        <v>2597</v>
      </c>
      <c r="L595" s="73">
        <f t="shared" si="29"/>
        <v>491.04331550970687</v>
      </c>
      <c r="M595" s="74"/>
    </row>
    <row r="596" spans="1:13" ht="12.75" x14ac:dyDescent="0.2">
      <c r="A596" s="43" t="s">
        <v>211</v>
      </c>
      <c r="B596" s="43" t="s">
        <v>397</v>
      </c>
      <c r="C596" s="44" t="s">
        <v>47</v>
      </c>
      <c r="D596" s="45" t="s">
        <v>48</v>
      </c>
      <c r="E596" s="46">
        <v>3327</v>
      </c>
      <c r="F596" s="72">
        <v>62.494034369738472</v>
      </c>
      <c r="G596" s="72">
        <v>62.05</v>
      </c>
      <c r="H596" s="73">
        <v>0.6331153537622326</v>
      </c>
      <c r="I596" s="73">
        <f t="shared" si="27"/>
        <v>62.683115353762233</v>
      </c>
      <c r="J596" s="72">
        <f t="shared" si="28"/>
        <v>0.18908098402376083</v>
      </c>
      <c r="K596" s="78">
        <v>0</v>
      </c>
      <c r="L596" s="73">
        <f t="shared" si="29"/>
        <v>0</v>
      </c>
      <c r="M596" s="74"/>
    </row>
    <row r="597" spans="1:13" ht="12.75" x14ac:dyDescent="0.2">
      <c r="A597" s="43" t="s">
        <v>211</v>
      </c>
      <c r="B597" s="43" t="s">
        <v>397</v>
      </c>
      <c r="C597" s="44" t="s">
        <v>49</v>
      </c>
      <c r="D597" s="45" t="s">
        <v>50</v>
      </c>
      <c r="E597" s="46">
        <v>3329</v>
      </c>
      <c r="F597" s="72">
        <v>66.774034369738459</v>
      </c>
      <c r="G597" s="72">
        <v>66.33</v>
      </c>
      <c r="H597" s="73">
        <v>0.6331153537622326</v>
      </c>
      <c r="I597" s="73">
        <f t="shared" si="27"/>
        <v>66.963115353762234</v>
      </c>
      <c r="J597" s="72">
        <f t="shared" si="28"/>
        <v>0.18908098402377504</v>
      </c>
      <c r="K597" s="78">
        <v>0</v>
      </c>
      <c r="L597" s="73">
        <f t="shared" si="29"/>
        <v>0</v>
      </c>
      <c r="M597" s="74"/>
    </row>
    <row r="598" spans="1:13" ht="12.75" x14ac:dyDescent="0.2">
      <c r="A598" s="43" t="s">
        <v>211</v>
      </c>
      <c r="B598" s="43" t="s">
        <v>397</v>
      </c>
      <c r="C598" s="44" t="s">
        <v>51</v>
      </c>
      <c r="D598" s="45" t="s">
        <v>52</v>
      </c>
      <c r="E598" s="46">
        <v>3331</v>
      </c>
      <c r="F598" s="72">
        <v>74.004034369738463</v>
      </c>
      <c r="G598" s="72">
        <v>73.56</v>
      </c>
      <c r="H598" s="73">
        <v>0.6331153537622326</v>
      </c>
      <c r="I598" s="73">
        <f t="shared" si="27"/>
        <v>74.193115353762238</v>
      </c>
      <c r="J598" s="72">
        <f t="shared" si="28"/>
        <v>0.18908098402377504</v>
      </c>
      <c r="K598" s="78">
        <v>0</v>
      </c>
      <c r="L598" s="73">
        <f t="shared" si="29"/>
        <v>0</v>
      </c>
      <c r="M598" s="74"/>
    </row>
    <row r="599" spans="1:13" ht="12.75" x14ac:dyDescent="0.2">
      <c r="A599" s="43" t="s">
        <v>151</v>
      </c>
      <c r="B599" s="43" t="s">
        <v>398</v>
      </c>
      <c r="C599" s="44" t="s">
        <v>21</v>
      </c>
      <c r="D599" s="45" t="s">
        <v>22</v>
      </c>
      <c r="E599" s="46">
        <v>3301</v>
      </c>
      <c r="F599" s="72">
        <v>86.655963580125047</v>
      </c>
      <c r="G599" s="72">
        <v>85.84</v>
      </c>
      <c r="H599" s="73">
        <v>0.14342376429809342</v>
      </c>
      <c r="I599" s="73">
        <f t="shared" si="27"/>
        <v>85.983423764298095</v>
      </c>
      <c r="J599" s="72">
        <f t="shared" si="28"/>
        <v>-0.67253981582695133</v>
      </c>
      <c r="K599" s="78">
        <v>123</v>
      </c>
      <c r="L599" s="73">
        <f t="shared" si="29"/>
        <v>-82.722397346715013</v>
      </c>
      <c r="M599" s="74">
        <v>-2067.3873938520483</v>
      </c>
    </row>
    <row r="600" spans="1:13" ht="12.75" x14ac:dyDescent="0.2">
      <c r="A600" s="43" t="s">
        <v>151</v>
      </c>
      <c r="B600" s="43" t="s">
        <v>398</v>
      </c>
      <c r="C600" s="44" t="s">
        <v>23</v>
      </c>
      <c r="D600" s="45" t="s">
        <v>24</v>
      </c>
      <c r="E600" s="46">
        <v>3303</v>
      </c>
      <c r="F600" s="72">
        <v>93.86596358012504</v>
      </c>
      <c r="G600" s="72">
        <v>93.05</v>
      </c>
      <c r="H600" s="73">
        <v>0.14342376429809342</v>
      </c>
      <c r="I600" s="73">
        <f t="shared" si="27"/>
        <v>93.193423764298089</v>
      </c>
      <c r="J600" s="72">
        <f t="shared" si="28"/>
        <v>-0.67253981582695133</v>
      </c>
      <c r="K600" s="78">
        <v>0</v>
      </c>
      <c r="L600" s="73">
        <f t="shared" si="29"/>
        <v>0</v>
      </c>
      <c r="M600" s="74"/>
    </row>
    <row r="601" spans="1:13" ht="12.75" x14ac:dyDescent="0.2">
      <c r="A601" s="43" t="s">
        <v>151</v>
      </c>
      <c r="B601" s="43" t="s">
        <v>398</v>
      </c>
      <c r="C601" s="44" t="s">
        <v>25</v>
      </c>
      <c r="D601" s="45" t="s">
        <v>26</v>
      </c>
      <c r="E601" s="46">
        <v>3305</v>
      </c>
      <c r="F601" s="72">
        <v>84.775963580125037</v>
      </c>
      <c r="G601" s="72">
        <v>83.96</v>
      </c>
      <c r="H601" s="73">
        <v>0.14342376429809342</v>
      </c>
      <c r="I601" s="73">
        <f t="shared" si="27"/>
        <v>84.103423764298086</v>
      </c>
      <c r="J601" s="72">
        <f t="shared" si="28"/>
        <v>-0.67253981582695133</v>
      </c>
      <c r="K601" s="78">
        <v>0</v>
      </c>
      <c r="L601" s="73">
        <f t="shared" si="29"/>
        <v>0</v>
      </c>
      <c r="M601" s="74"/>
    </row>
    <row r="602" spans="1:13" ht="12.75" x14ac:dyDescent="0.2">
      <c r="A602" s="43" t="s">
        <v>151</v>
      </c>
      <c r="B602" s="43" t="s">
        <v>398</v>
      </c>
      <c r="C602" s="44" t="s">
        <v>27</v>
      </c>
      <c r="D602" s="45" t="s">
        <v>28</v>
      </c>
      <c r="E602" s="46">
        <v>3307</v>
      </c>
      <c r="F602" s="72">
        <v>92.535963580125042</v>
      </c>
      <c r="G602" s="72">
        <v>91.72</v>
      </c>
      <c r="H602" s="73">
        <v>0.14342376429809342</v>
      </c>
      <c r="I602" s="73">
        <f t="shared" si="27"/>
        <v>91.863423764298091</v>
      </c>
      <c r="J602" s="72">
        <f t="shared" si="28"/>
        <v>-0.67253981582695133</v>
      </c>
      <c r="K602" s="78">
        <v>0</v>
      </c>
      <c r="L602" s="73">
        <f t="shared" si="29"/>
        <v>0</v>
      </c>
      <c r="M602" s="74"/>
    </row>
    <row r="603" spans="1:13" ht="12.75" x14ac:dyDescent="0.2">
      <c r="A603" s="43" t="s">
        <v>151</v>
      </c>
      <c r="B603" s="43" t="s">
        <v>398</v>
      </c>
      <c r="C603" s="44" t="s">
        <v>29</v>
      </c>
      <c r="D603" s="45" t="s">
        <v>30</v>
      </c>
      <c r="E603" s="46">
        <v>3309</v>
      </c>
      <c r="F603" s="72">
        <v>58.285963580125042</v>
      </c>
      <c r="G603" s="72">
        <v>57.47</v>
      </c>
      <c r="H603" s="73">
        <v>0.14342376429809342</v>
      </c>
      <c r="I603" s="73">
        <f t="shared" si="27"/>
        <v>57.613423764298091</v>
      </c>
      <c r="J603" s="72">
        <f t="shared" si="28"/>
        <v>-0.67253981582695133</v>
      </c>
      <c r="K603" s="78">
        <v>218</v>
      </c>
      <c r="L603" s="73">
        <f t="shared" si="29"/>
        <v>-146.61367985027539</v>
      </c>
      <c r="M603" s="74"/>
    </row>
    <row r="604" spans="1:13" ht="12.75" x14ac:dyDescent="0.2">
      <c r="A604" s="43" t="s">
        <v>151</v>
      </c>
      <c r="B604" s="43" t="s">
        <v>398</v>
      </c>
      <c r="C604" s="44" t="s">
        <v>31</v>
      </c>
      <c r="D604" s="45" t="s">
        <v>32</v>
      </c>
      <c r="E604" s="46">
        <v>3311</v>
      </c>
      <c r="F604" s="72">
        <v>73.875963580125045</v>
      </c>
      <c r="G604" s="72">
        <v>73.06</v>
      </c>
      <c r="H604" s="73">
        <v>0.14342376429809342</v>
      </c>
      <c r="I604" s="73">
        <f t="shared" si="27"/>
        <v>73.203423764298094</v>
      </c>
      <c r="J604" s="72">
        <f t="shared" si="28"/>
        <v>-0.67253981582695133</v>
      </c>
      <c r="K604" s="78">
        <v>0</v>
      </c>
      <c r="L604" s="73">
        <f t="shared" si="29"/>
        <v>0</v>
      </c>
      <c r="M604" s="74"/>
    </row>
    <row r="605" spans="1:13" ht="12.75" x14ac:dyDescent="0.2">
      <c r="A605" s="43" t="s">
        <v>151</v>
      </c>
      <c r="B605" s="43" t="s">
        <v>398</v>
      </c>
      <c r="C605" s="44" t="s">
        <v>33</v>
      </c>
      <c r="D605" s="45" t="s">
        <v>34</v>
      </c>
      <c r="E605" s="46">
        <v>3313</v>
      </c>
      <c r="F605" s="72">
        <v>78.395963580125041</v>
      </c>
      <c r="G605" s="72">
        <v>77.58</v>
      </c>
      <c r="H605" s="73">
        <v>0.14342376429809342</v>
      </c>
      <c r="I605" s="73">
        <f t="shared" si="27"/>
        <v>77.72342376429809</v>
      </c>
      <c r="J605" s="72">
        <f t="shared" si="28"/>
        <v>-0.67253981582695133</v>
      </c>
      <c r="K605" s="78">
        <v>0</v>
      </c>
      <c r="L605" s="73">
        <f t="shared" si="29"/>
        <v>0</v>
      </c>
      <c r="M605" s="74"/>
    </row>
    <row r="606" spans="1:13" ht="12.75" x14ac:dyDescent="0.2">
      <c r="A606" s="43" t="s">
        <v>151</v>
      </c>
      <c r="B606" s="43" t="s">
        <v>398</v>
      </c>
      <c r="C606" s="44" t="s">
        <v>35</v>
      </c>
      <c r="D606" s="45" t="s">
        <v>36</v>
      </c>
      <c r="E606" s="46">
        <v>3315</v>
      </c>
      <c r="F606" s="72">
        <v>88.965963580125049</v>
      </c>
      <c r="G606" s="72">
        <v>88.15</v>
      </c>
      <c r="H606" s="73">
        <v>0.14342376429809342</v>
      </c>
      <c r="I606" s="73">
        <f t="shared" si="27"/>
        <v>88.293423764298097</v>
      </c>
      <c r="J606" s="72">
        <f t="shared" si="28"/>
        <v>-0.67253981582695133</v>
      </c>
      <c r="K606" s="78">
        <v>0</v>
      </c>
      <c r="L606" s="73">
        <f t="shared" si="29"/>
        <v>0</v>
      </c>
      <c r="M606" s="74"/>
    </row>
    <row r="607" spans="1:13" ht="12.75" x14ac:dyDescent="0.2">
      <c r="A607" s="43" t="s">
        <v>151</v>
      </c>
      <c r="B607" s="43" t="s">
        <v>398</v>
      </c>
      <c r="C607" s="44" t="s">
        <v>37</v>
      </c>
      <c r="D607" s="45" t="s">
        <v>38</v>
      </c>
      <c r="E607" s="46">
        <v>3317</v>
      </c>
      <c r="F607" s="72">
        <v>57.86596358012504</v>
      </c>
      <c r="G607" s="72">
        <v>57.05</v>
      </c>
      <c r="H607" s="73">
        <v>0.14342376429809342</v>
      </c>
      <c r="I607" s="73">
        <f t="shared" si="27"/>
        <v>57.193423764298089</v>
      </c>
      <c r="J607" s="72">
        <f t="shared" si="28"/>
        <v>-0.67253981582695133</v>
      </c>
      <c r="K607" s="78">
        <v>0</v>
      </c>
      <c r="L607" s="73">
        <f t="shared" si="29"/>
        <v>0</v>
      </c>
      <c r="M607" s="74"/>
    </row>
    <row r="608" spans="1:13" ht="12.75" x14ac:dyDescent="0.2">
      <c r="A608" s="43" t="s">
        <v>151</v>
      </c>
      <c r="B608" s="43" t="s">
        <v>398</v>
      </c>
      <c r="C608" s="44" t="s">
        <v>39</v>
      </c>
      <c r="D608" s="45" t="s">
        <v>40</v>
      </c>
      <c r="E608" s="46">
        <v>3319</v>
      </c>
      <c r="F608" s="72">
        <v>68.885963580125036</v>
      </c>
      <c r="G608" s="72">
        <v>68.069999999999993</v>
      </c>
      <c r="H608" s="73">
        <v>0.14342376429809342</v>
      </c>
      <c r="I608" s="73">
        <f t="shared" si="27"/>
        <v>68.213423764298085</v>
      </c>
      <c r="J608" s="72">
        <f t="shared" si="28"/>
        <v>-0.67253981582695133</v>
      </c>
      <c r="K608" s="78">
        <v>0</v>
      </c>
      <c r="L608" s="73">
        <f t="shared" si="29"/>
        <v>0</v>
      </c>
      <c r="M608" s="74"/>
    </row>
    <row r="609" spans="1:13" ht="12.75" x14ac:dyDescent="0.2">
      <c r="A609" s="43" t="s">
        <v>151</v>
      </c>
      <c r="B609" s="43" t="s">
        <v>398</v>
      </c>
      <c r="C609" s="44" t="s">
        <v>41</v>
      </c>
      <c r="D609" s="45" t="s">
        <v>42</v>
      </c>
      <c r="E609" s="46">
        <v>3321</v>
      </c>
      <c r="F609" s="72">
        <v>76.11596358012504</v>
      </c>
      <c r="G609" s="72">
        <v>75.3</v>
      </c>
      <c r="H609" s="73">
        <v>0.14342376429809342</v>
      </c>
      <c r="I609" s="73">
        <f t="shared" si="27"/>
        <v>75.443423764298089</v>
      </c>
      <c r="J609" s="72">
        <f t="shared" si="28"/>
        <v>-0.67253981582695133</v>
      </c>
      <c r="K609" s="78">
        <v>0</v>
      </c>
      <c r="L609" s="73">
        <f t="shared" si="29"/>
        <v>0</v>
      </c>
      <c r="M609" s="74"/>
    </row>
    <row r="610" spans="1:13" ht="12.75" x14ac:dyDescent="0.2">
      <c r="A610" s="43" t="s">
        <v>151</v>
      </c>
      <c r="B610" s="43" t="s">
        <v>398</v>
      </c>
      <c r="C610" s="44" t="s">
        <v>43</v>
      </c>
      <c r="D610" s="45" t="s">
        <v>44</v>
      </c>
      <c r="E610" s="46">
        <v>3323</v>
      </c>
      <c r="F610" s="72">
        <v>49.835963580125046</v>
      </c>
      <c r="G610" s="72">
        <v>49.02</v>
      </c>
      <c r="H610" s="73">
        <v>0.14342376429809342</v>
      </c>
      <c r="I610" s="73">
        <f t="shared" si="27"/>
        <v>49.163423764298095</v>
      </c>
      <c r="J610" s="72">
        <f t="shared" si="28"/>
        <v>-0.67253981582695133</v>
      </c>
      <c r="K610" s="78">
        <v>449</v>
      </c>
      <c r="L610" s="73">
        <f t="shared" si="29"/>
        <v>-301.97037730630115</v>
      </c>
      <c r="M610" s="74"/>
    </row>
    <row r="611" spans="1:13" ht="12.75" x14ac:dyDescent="0.2">
      <c r="A611" s="43" t="s">
        <v>151</v>
      </c>
      <c r="B611" s="43" t="s">
        <v>398</v>
      </c>
      <c r="C611" s="44" t="s">
        <v>45</v>
      </c>
      <c r="D611" s="45" t="s">
        <v>46</v>
      </c>
      <c r="E611" s="46">
        <v>3325</v>
      </c>
      <c r="F611" s="72">
        <v>62.425963580125043</v>
      </c>
      <c r="G611" s="72">
        <v>61.61</v>
      </c>
      <c r="H611" s="73">
        <v>0.14342376429809342</v>
      </c>
      <c r="I611" s="73">
        <f t="shared" si="27"/>
        <v>61.753423764298091</v>
      </c>
      <c r="J611" s="72">
        <f t="shared" si="28"/>
        <v>-0.67253981582695133</v>
      </c>
      <c r="K611" s="78">
        <v>2149</v>
      </c>
      <c r="L611" s="73">
        <f t="shared" si="29"/>
        <v>-1445.2880642121183</v>
      </c>
      <c r="M611" s="74"/>
    </row>
    <row r="612" spans="1:13" ht="12.75" x14ac:dyDescent="0.2">
      <c r="A612" s="43" t="s">
        <v>151</v>
      </c>
      <c r="B612" s="43" t="s">
        <v>398</v>
      </c>
      <c r="C612" s="44" t="s">
        <v>47</v>
      </c>
      <c r="D612" s="45" t="s">
        <v>48</v>
      </c>
      <c r="E612" s="46">
        <v>3327</v>
      </c>
      <c r="F612" s="72">
        <v>68.885963580125036</v>
      </c>
      <c r="G612" s="72">
        <v>68.069999999999993</v>
      </c>
      <c r="H612" s="73">
        <v>0.14342376429809342</v>
      </c>
      <c r="I612" s="73">
        <f t="shared" si="27"/>
        <v>68.213423764298085</v>
      </c>
      <c r="J612" s="72">
        <f t="shared" si="28"/>
        <v>-0.67253981582695133</v>
      </c>
      <c r="K612" s="78">
        <v>135</v>
      </c>
      <c r="L612" s="73">
        <f t="shared" si="29"/>
        <v>-90.792875136638429</v>
      </c>
      <c r="M612" s="74"/>
    </row>
    <row r="613" spans="1:13" ht="12.75" x14ac:dyDescent="0.2">
      <c r="A613" s="43" t="s">
        <v>151</v>
      </c>
      <c r="B613" s="43" t="s">
        <v>398</v>
      </c>
      <c r="C613" s="44" t="s">
        <v>49</v>
      </c>
      <c r="D613" s="45" t="s">
        <v>50</v>
      </c>
      <c r="E613" s="46">
        <v>3329</v>
      </c>
      <c r="F613" s="72">
        <v>73.47596358012504</v>
      </c>
      <c r="G613" s="72">
        <v>72.66</v>
      </c>
      <c r="H613" s="73">
        <v>0.14342376429809342</v>
      </c>
      <c r="I613" s="73">
        <f t="shared" si="27"/>
        <v>72.803423764298088</v>
      </c>
      <c r="J613" s="72">
        <f t="shared" si="28"/>
        <v>-0.67253981582695133</v>
      </c>
      <c r="K613" s="78">
        <v>0</v>
      </c>
      <c r="L613" s="73">
        <f t="shared" si="29"/>
        <v>0</v>
      </c>
      <c r="M613" s="74"/>
    </row>
    <row r="614" spans="1:13" ht="12.75" x14ac:dyDescent="0.2">
      <c r="A614" s="43" t="s">
        <v>151</v>
      </c>
      <c r="B614" s="43" t="s">
        <v>398</v>
      </c>
      <c r="C614" s="44" t="s">
        <v>51</v>
      </c>
      <c r="D614" s="45" t="s">
        <v>52</v>
      </c>
      <c r="E614" s="46">
        <v>3331</v>
      </c>
      <c r="F614" s="72">
        <v>81.335963580125039</v>
      </c>
      <c r="G614" s="72">
        <v>80.52</v>
      </c>
      <c r="H614" s="73">
        <v>0.14342376429809342</v>
      </c>
      <c r="I614" s="73">
        <f t="shared" si="27"/>
        <v>80.663423764298088</v>
      </c>
      <c r="J614" s="72">
        <f t="shared" si="28"/>
        <v>-0.67253981582695133</v>
      </c>
      <c r="K614" s="78">
        <v>0</v>
      </c>
      <c r="L614" s="73">
        <f t="shared" si="29"/>
        <v>0</v>
      </c>
      <c r="M614" s="74"/>
    </row>
    <row r="615" spans="1:13" ht="12.75" x14ac:dyDescent="0.2">
      <c r="A615" s="43" t="s">
        <v>60</v>
      </c>
      <c r="B615" s="43" t="s">
        <v>399</v>
      </c>
      <c r="C615" s="44" t="s">
        <v>21</v>
      </c>
      <c r="D615" s="45" t="s">
        <v>22</v>
      </c>
      <c r="E615" s="46">
        <v>3301</v>
      </c>
      <c r="F615" s="72">
        <v>144.02550081824734</v>
      </c>
      <c r="G615" s="72">
        <v>139.45941964248593</v>
      </c>
      <c r="H615" s="73">
        <v>2.1876957220900524</v>
      </c>
      <c r="I615" s="73">
        <f t="shared" si="27"/>
        <v>141.64711536457597</v>
      </c>
      <c r="J615" s="72">
        <f t="shared" si="28"/>
        <v>-2.3783854536713704</v>
      </c>
      <c r="K615" s="78">
        <v>5048</v>
      </c>
      <c r="L615" s="73">
        <f t="shared" si="29"/>
        <v>-12006.089770133078</v>
      </c>
      <c r="M615" s="74">
        <v>-163873.1361434093</v>
      </c>
    </row>
    <row r="616" spans="1:13" ht="12.75" x14ac:dyDescent="0.2">
      <c r="A616" s="43" t="s">
        <v>60</v>
      </c>
      <c r="B616" s="43" t="s">
        <v>399</v>
      </c>
      <c r="C616" s="44" t="s">
        <v>23</v>
      </c>
      <c r="D616" s="45" t="s">
        <v>24</v>
      </c>
      <c r="E616" s="46">
        <v>3303</v>
      </c>
      <c r="F616" s="72">
        <v>156.60550081824735</v>
      </c>
      <c r="G616" s="72">
        <v>152.03941964248594</v>
      </c>
      <c r="H616" s="73">
        <v>2.1876957220900524</v>
      </c>
      <c r="I616" s="73">
        <f t="shared" si="27"/>
        <v>154.22711536457598</v>
      </c>
      <c r="J616" s="72">
        <f t="shared" si="28"/>
        <v>-2.3783854536713704</v>
      </c>
      <c r="K616" s="78">
        <v>0</v>
      </c>
      <c r="L616" s="73">
        <f t="shared" si="29"/>
        <v>0</v>
      </c>
      <c r="M616" s="74"/>
    </row>
    <row r="617" spans="1:13" ht="12.75" x14ac:dyDescent="0.2">
      <c r="A617" s="43" t="s">
        <v>60</v>
      </c>
      <c r="B617" s="43" t="s">
        <v>399</v>
      </c>
      <c r="C617" s="44" t="s">
        <v>25</v>
      </c>
      <c r="D617" s="45" t="s">
        <v>26</v>
      </c>
      <c r="E617" s="46">
        <v>3305</v>
      </c>
      <c r="F617" s="72">
        <v>140.76550081824735</v>
      </c>
      <c r="G617" s="72">
        <v>136.19941964248594</v>
      </c>
      <c r="H617" s="73">
        <v>2.1876957220900524</v>
      </c>
      <c r="I617" s="73">
        <f t="shared" si="27"/>
        <v>138.38711536457598</v>
      </c>
      <c r="J617" s="72">
        <f t="shared" si="28"/>
        <v>-2.3783854536713704</v>
      </c>
      <c r="K617" s="78">
        <v>0</v>
      </c>
      <c r="L617" s="73">
        <f t="shared" si="29"/>
        <v>0</v>
      </c>
      <c r="M617" s="74"/>
    </row>
    <row r="618" spans="1:13" ht="12.75" x14ac:dyDescent="0.2">
      <c r="A618" s="43" t="s">
        <v>60</v>
      </c>
      <c r="B618" s="43" t="s">
        <v>399</v>
      </c>
      <c r="C618" s="44" t="s">
        <v>27</v>
      </c>
      <c r="D618" s="45" t="s">
        <v>28</v>
      </c>
      <c r="E618" s="46">
        <v>3307</v>
      </c>
      <c r="F618" s="72">
        <v>153.33550081824734</v>
      </c>
      <c r="G618" s="72">
        <v>148.76941964248593</v>
      </c>
      <c r="H618" s="73">
        <v>2.1876957220900524</v>
      </c>
      <c r="I618" s="73">
        <f t="shared" si="27"/>
        <v>150.95711536457597</v>
      </c>
      <c r="J618" s="72">
        <f t="shared" si="28"/>
        <v>-2.3783854536713704</v>
      </c>
      <c r="K618" s="78">
        <v>0</v>
      </c>
      <c r="L618" s="73">
        <f t="shared" si="29"/>
        <v>0</v>
      </c>
      <c r="M618" s="74"/>
    </row>
    <row r="619" spans="1:13" ht="12.75" x14ac:dyDescent="0.2">
      <c r="A619" s="43" t="s">
        <v>60</v>
      </c>
      <c r="B619" s="43" t="s">
        <v>399</v>
      </c>
      <c r="C619" s="44" t="s">
        <v>29</v>
      </c>
      <c r="D619" s="45" t="s">
        <v>30</v>
      </c>
      <c r="E619" s="46">
        <v>3309</v>
      </c>
      <c r="F619" s="72">
        <v>94.995500818247351</v>
      </c>
      <c r="G619" s="72">
        <v>90.429419642485954</v>
      </c>
      <c r="H619" s="73">
        <v>2.1876957220900524</v>
      </c>
      <c r="I619" s="73">
        <f t="shared" si="27"/>
        <v>92.617115364576009</v>
      </c>
      <c r="J619" s="72">
        <f t="shared" si="28"/>
        <v>-2.378385453671342</v>
      </c>
      <c r="K619" s="78">
        <v>3834</v>
      </c>
      <c r="L619" s="73">
        <f t="shared" si="29"/>
        <v>-9118.729829375925</v>
      </c>
      <c r="M619" s="74"/>
    </row>
    <row r="620" spans="1:13" ht="12.75" x14ac:dyDescent="0.2">
      <c r="A620" s="43" t="s">
        <v>60</v>
      </c>
      <c r="B620" s="43" t="s">
        <v>399</v>
      </c>
      <c r="C620" s="44" t="s">
        <v>31</v>
      </c>
      <c r="D620" s="45" t="s">
        <v>32</v>
      </c>
      <c r="E620" s="46">
        <v>3311</v>
      </c>
      <c r="F620" s="72">
        <v>122.27550081824735</v>
      </c>
      <c r="G620" s="72">
        <v>117.70941964248595</v>
      </c>
      <c r="H620" s="73">
        <v>2.1876957220900524</v>
      </c>
      <c r="I620" s="73">
        <f t="shared" si="27"/>
        <v>119.89711536457601</v>
      </c>
      <c r="J620" s="72">
        <f t="shared" si="28"/>
        <v>-2.378385453671342</v>
      </c>
      <c r="K620" s="78">
        <v>1055</v>
      </c>
      <c r="L620" s="73">
        <f t="shared" si="29"/>
        <v>-2509.1966536232658</v>
      </c>
      <c r="M620" s="74"/>
    </row>
    <row r="621" spans="1:13" ht="12.75" x14ac:dyDescent="0.2">
      <c r="A621" s="43" t="s">
        <v>60</v>
      </c>
      <c r="B621" s="43" t="s">
        <v>399</v>
      </c>
      <c r="C621" s="44" t="s">
        <v>33</v>
      </c>
      <c r="D621" s="45" t="s">
        <v>34</v>
      </c>
      <c r="E621" s="46">
        <v>3313</v>
      </c>
      <c r="F621" s="72">
        <v>130.12550081824736</v>
      </c>
      <c r="G621" s="72">
        <v>125.55941964248595</v>
      </c>
      <c r="H621" s="73">
        <v>2.1876957220900524</v>
      </c>
      <c r="I621" s="73">
        <f t="shared" si="27"/>
        <v>127.747115364576</v>
      </c>
      <c r="J621" s="72">
        <f t="shared" si="28"/>
        <v>-2.3783854536713562</v>
      </c>
      <c r="K621" s="78">
        <v>82</v>
      </c>
      <c r="L621" s="73">
        <f t="shared" si="29"/>
        <v>-195.02760720105121</v>
      </c>
      <c r="M621" s="74"/>
    </row>
    <row r="622" spans="1:13" ht="12.75" x14ac:dyDescent="0.2">
      <c r="A622" s="43" t="s">
        <v>60</v>
      </c>
      <c r="B622" s="43" t="s">
        <v>399</v>
      </c>
      <c r="C622" s="44" t="s">
        <v>35</v>
      </c>
      <c r="D622" s="45" t="s">
        <v>36</v>
      </c>
      <c r="E622" s="46">
        <v>3315</v>
      </c>
      <c r="F622" s="72">
        <v>148.14550081824734</v>
      </c>
      <c r="G622" s="72">
        <v>143.57941964248593</v>
      </c>
      <c r="H622" s="73">
        <v>2.1876957220900524</v>
      </c>
      <c r="I622" s="73">
        <f t="shared" si="27"/>
        <v>145.76711536457597</v>
      </c>
      <c r="J622" s="72">
        <f t="shared" si="28"/>
        <v>-2.3783854536713704</v>
      </c>
      <c r="K622" s="78">
        <v>0</v>
      </c>
      <c r="L622" s="73">
        <f t="shared" si="29"/>
        <v>0</v>
      </c>
      <c r="M622" s="74"/>
    </row>
    <row r="623" spans="1:13" ht="12.75" x14ac:dyDescent="0.2">
      <c r="A623" s="43" t="s">
        <v>60</v>
      </c>
      <c r="B623" s="43" t="s">
        <v>399</v>
      </c>
      <c r="C623" s="44" t="s">
        <v>37</v>
      </c>
      <c r="D623" s="45" t="s">
        <v>38</v>
      </c>
      <c r="E623" s="46">
        <v>3317</v>
      </c>
      <c r="F623" s="72">
        <v>94.455500818247344</v>
      </c>
      <c r="G623" s="72">
        <v>89.889419642485947</v>
      </c>
      <c r="H623" s="73">
        <v>2.1876957220900524</v>
      </c>
      <c r="I623" s="73">
        <f t="shared" si="27"/>
        <v>92.077115364576002</v>
      </c>
      <c r="J623" s="72">
        <f t="shared" si="28"/>
        <v>-2.378385453671342</v>
      </c>
      <c r="K623" s="78">
        <v>0</v>
      </c>
      <c r="L623" s="73">
        <f t="shared" si="29"/>
        <v>0</v>
      </c>
      <c r="M623" s="74"/>
    </row>
    <row r="624" spans="1:13" ht="12.75" x14ac:dyDescent="0.2">
      <c r="A624" s="43" t="s">
        <v>60</v>
      </c>
      <c r="B624" s="43" t="s">
        <v>399</v>
      </c>
      <c r="C624" s="44" t="s">
        <v>39</v>
      </c>
      <c r="D624" s="45" t="s">
        <v>40</v>
      </c>
      <c r="E624" s="46">
        <v>3319</v>
      </c>
      <c r="F624" s="72">
        <v>113.81550081824734</v>
      </c>
      <c r="G624" s="72">
        <v>109.24941964248595</v>
      </c>
      <c r="H624" s="73">
        <v>2.1876957220900524</v>
      </c>
      <c r="I624" s="73">
        <f t="shared" si="27"/>
        <v>111.437115364576</v>
      </c>
      <c r="J624" s="72">
        <f t="shared" si="28"/>
        <v>-2.378385453671342</v>
      </c>
      <c r="K624" s="78">
        <v>18061</v>
      </c>
      <c r="L624" s="73">
        <f t="shared" si="29"/>
        <v>-42956.019678758108</v>
      </c>
      <c r="M624" s="74"/>
    </row>
    <row r="625" spans="1:13" ht="12.75" x14ac:dyDescent="0.2">
      <c r="A625" s="43" t="s">
        <v>60</v>
      </c>
      <c r="B625" s="43" t="s">
        <v>399</v>
      </c>
      <c r="C625" s="44" t="s">
        <v>41</v>
      </c>
      <c r="D625" s="45" t="s">
        <v>42</v>
      </c>
      <c r="E625" s="46">
        <v>3321</v>
      </c>
      <c r="F625" s="72">
        <v>126.33550081824734</v>
      </c>
      <c r="G625" s="72">
        <v>121.76941964248594</v>
      </c>
      <c r="H625" s="73">
        <v>2.1876957220900524</v>
      </c>
      <c r="I625" s="73">
        <f t="shared" si="27"/>
        <v>123.957115364576</v>
      </c>
      <c r="J625" s="72">
        <f t="shared" si="28"/>
        <v>-2.378385453671342</v>
      </c>
      <c r="K625" s="78">
        <v>5397</v>
      </c>
      <c r="L625" s="73">
        <f t="shared" si="29"/>
        <v>-12836.146293464233</v>
      </c>
      <c r="M625" s="74"/>
    </row>
    <row r="626" spans="1:13" ht="12.75" x14ac:dyDescent="0.2">
      <c r="A626" s="43" t="s">
        <v>60</v>
      </c>
      <c r="B626" s="43" t="s">
        <v>399</v>
      </c>
      <c r="C626" s="44" t="s">
        <v>43</v>
      </c>
      <c r="D626" s="45" t="s">
        <v>44</v>
      </c>
      <c r="E626" s="46">
        <v>3323</v>
      </c>
      <c r="F626" s="72">
        <v>80.58550081824734</v>
      </c>
      <c r="G626" s="72">
        <v>76.019419642485943</v>
      </c>
      <c r="H626" s="73">
        <v>2.1876957220900524</v>
      </c>
      <c r="I626" s="73">
        <f t="shared" si="27"/>
        <v>78.207115364575998</v>
      </c>
      <c r="J626" s="72">
        <f t="shared" si="28"/>
        <v>-2.378385453671342</v>
      </c>
      <c r="K626" s="78">
        <v>0</v>
      </c>
      <c r="L626" s="73">
        <f t="shared" si="29"/>
        <v>0</v>
      </c>
      <c r="M626" s="74"/>
    </row>
    <row r="627" spans="1:13" ht="12.75" x14ac:dyDescent="0.2">
      <c r="A627" s="43" t="s">
        <v>60</v>
      </c>
      <c r="B627" s="43" t="s">
        <v>399</v>
      </c>
      <c r="C627" s="44" t="s">
        <v>45</v>
      </c>
      <c r="D627" s="45" t="s">
        <v>46</v>
      </c>
      <c r="E627" s="46">
        <v>3325</v>
      </c>
      <c r="F627" s="72">
        <v>102.47550081824734</v>
      </c>
      <c r="G627" s="72">
        <v>97.909419642485943</v>
      </c>
      <c r="H627" s="73">
        <v>2.1876957220900524</v>
      </c>
      <c r="I627" s="73">
        <f t="shared" si="27"/>
        <v>100.097115364576</v>
      </c>
      <c r="J627" s="72">
        <f t="shared" si="28"/>
        <v>-2.378385453671342</v>
      </c>
      <c r="K627" s="78">
        <v>30276</v>
      </c>
      <c r="L627" s="73">
        <f t="shared" si="29"/>
        <v>-72007.997995353551</v>
      </c>
      <c r="M627" s="74"/>
    </row>
    <row r="628" spans="1:13" ht="12.75" x14ac:dyDescent="0.2">
      <c r="A628" s="43" t="s">
        <v>60</v>
      </c>
      <c r="B628" s="43" t="s">
        <v>399</v>
      </c>
      <c r="C628" s="44" t="s">
        <v>47</v>
      </c>
      <c r="D628" s="45" t="s">
        <v>48</v>
      </c>
      <c r="E628" s="46">
        <v>3327</v>
      </c>
      <c r="F628" s="72">
        <v>113.81550081824734</v>
      </c>
      <c r="G628" s="72">
        <v>109.24941964248595</v>
      </c>
      <c r="H628" s="73">
        <v>2.1876957220900524</v>
      </c>
      <c r="I628" s="73">
        <f t="shared" si="27"/>
        <v>111.437115364576</v>
      </c>
      <c r="J628" s="72">
        <f t="shared" si="28"/>
        <v>-2.378385453671342</v>
      </c>
      <c r="K628" s="78">
        <v>4783</v>
      </c>
      <c r="L628" s="73">
        <f t="shared" si="29"/>
        <v>-11375.817624910029</v>
      </c>
      <c r="M628" s="74"/>
    </row>
    <row r="629" spans="1:13" ht="12.75" x14ac:dyDescent="0.2">
      <c r="A629" s="43" t="s">
        <v>60</v>
      </c>
      <c r="B629" s="43" t="s">
        <v>399</v>
      </c>
      <c r="C629" s="44" t="s">
        <v>49</v>
      </c>
      <c r="D629" s="45" t="s">
        <v>50</v>
      </c>
      <c r="E629" s="46">
        <v>3329</v>
      </c>
      <c r="F629" s="72">
        <v>121.75550081824734</v>
      </c>
      <c r="G629" s="72">
        <v>117.18941964248594</v>
      </c>
      <c r="H629" s="73">
        <v>2.1876957220900524</v>
      </c>
      <c r="I629" s="73">
        <f t="shared" si="27"/>
        <v>119.377115364576</v>
      </c>
      <c r="J629" s="72">
        <f t="shared" si="28"/>
        <v>-2.378385453671342</v>
      </c>
      <c r="K629" s="78">
        <v>365</v>
      </c>
      <c r="L629" s="73">
        <f t="shared" si="29"/>
        <v>-868.11069059003989</v>
      </c>
      <c r="M629" s="74"/>
    </row>
    <row r="630" spans="1:13" ht="12.75" x14ac:dyDescent="0.2">
      <c r="A630" s="43" t="s">
        <v>60</v>
      </c>
      <c r="B630" s="43" t="s">
        <v>399</v>
      </c>
      <c r="C630" s="44" t="s">
        <v>51</v>
      </c>
      <c r="D630" s="45" t="s">
        <v>52</v>
      </c>
      <c r="E630" s="46">
        <v>3331</v>
      </c>
      <c r="F630" s="72">
        <v>135.52550081824734</v>
      </c>
      <c r="G630" s="72">
        <v>130.95941964248593</v>
      </c>
      <c r="H630" s="73">
        <v>2.1876957220900524</v>
      </c>
      <c r="I630" s="73">
        <f t="shared" si="27"/>
        <v>133.14711536457597</v>
      </c>
      <c r="J630" s="72">
        <f t="shared" si="28"/>
        <v>-2.3783854536713704</v>
      </c>
      <c r="K630" s="78">
        <v>0</v>
      </c>
      <c r="L630" s="73">
        <f t="shared" si="29"/>
        <v>0</v>
      </c>
      <c r="M630" s="74"/>
    </row>
    <row r="631" spans="1:13" ht="12.75" x14ac:dyDescent="0.2">
      <c r="A631" s="43" t="s">
        <v>324</v>
      </c>
      <c r="B631" s="43" t="s">
        <v>325</v>
      </c>
      <c r="C631" s="44" t="s">
        <v>21</v>
      </c>
      <c r="D631" s="45" t="s">
        <v>22</v>
      </c>
      <c r="E631" s="46">
        <v>3301</v>
      </c>
      <c r="F631" s="72">
        <v>117.14</v>
      </c>
      <c r="G631" s="72">
        <v>116.14</v>
      </c>
      <c r="H631" s="73">
        <v>0</v>
      </c>
      <c r="I631" s="73">
        <f t="shared" si="27"/>
        <v>116.14</v>
      </c>
      <c r="J631" s="72">
        <f t="shared" si="28"/>
        <v>-1</v>
      </c>
      <c r="K631" s="78">
        <v>0</v>
      </c>
      <c r="L631" s="73">
        <f t="shared" si="29"/>
        <v>0</v>
      </c>
      <c r="M631" s="74">
        <v>-31533</v>
      </c>
    </row>
    <row r="632" spans="1:13" ht="12.75" x14ac:dyDescent="0.2">
      <c r="A632" s="43" t="s">
        <v>324</v>
      </c>
      <c r="B632" s="43" t="s">
        <v>325</v>
      </c>
      <c r="C632" s="44" t="s">
        <v>23</v>
      </c>
      <c r="D632" s="45" t="s">
        <v>24</v>
      </c>
      <c r="E632" s="46">
        <v>3303</v>
      </c>
      <c r="F632" s="72">
        <v>127.51</v>
      </c>
      <c r="G632" s="72">
        <v>126.51</v>
      </c>
      <c r="H632" s="73">
        <v>0</v>
      </c>
      <c r="I632" s="73">
        <f t="shared" si="27"/>
        <v>126.51</v>
      </c>
      <c r="J632" s="72">
        <f t="shared" si="28"/>
        <v>-1</v>
      </c>
      <c r="K632" s="78">
        <v>0</v>
      </c>
      <c r="L632" s="73">
        <f t="shared" si="29"/>
        <v>0</v>
      </c>
      <c r="M632" s="74"/>
    </row>
    <row r="633" spans="1:13" ht="12.75" x14ac:dyDescent="0.2">
      <c r="A633" s="43" t="s">
        <v>324</v>
      </c>
      <c r="B633" s="43" t="s">
        <v>325</v>
      </c>
      <c r="C633" s="44" t="s">
        <v>25</v>
      </c>
      <c r="D633" s="45" t="s">
        <v>26</v>
      </c>
      <c r="E633" s="46">
        <v>3305</v>
      </c>
      <c r="F633" s="72">
        <v>114.51</v>
      </c>
      <c r="G633" s="72">
        <v>113.51</v>
      </c>
      <c r="H633" s="73">
        <v>0</v>
      </c>
      <c r="I633" s="73">
        <f t="shared" si="27"/>
        <v>113.51</v>
      </c>
      <c r="J633" s="72">
        <f t="shared" si="28"/>
        <v>-1</v>
      </c>
      <c r="K633" s="78">
        <v>0</v>
      </c>
      <c r="L633" s="73">
        <f t="shared" si="29"/>
        <v>0</v>
      </c>
      <c r="M633" s="74"/>
    </row>
    <row r="634" spans="1:13" ht="12.75" x14ac:dyDescent="0.2">
      <c r="A634" s="43" t="s">
        <v>324</v>
      </c>
      <c r="B634" s="43" t="s">
        <v>325</v>
      </c>
      <c r="C634" s="44" t="s">
        <v>27</v>
      </c>
      <c r="D634" s="45" t="s">
        <v>28</v>
      </c>
      <c r="E634" s="46">
        <v>3307</v>
      </c>
      <c r="F634" s="72">
        <v>125.52</v>
      </c>
      <c r="G634" s="72">
        <v>124.52</v>
      </c>
      <c r="H634" s="73">
        <v>0</v>
      </c>
      <c r="I634" s="73">
        <f t="shared" si="27"/>
        <v>124.52</v>
      </c>
      <c r="J634" s="72">
        <f t="shared" si="28"/>
        <v>-1</v>
      </c>
      <c r="K634" s="78">
        <v>0</v>
      </c>
      <c r="L634" s="73">
        <f t="shared" si="29"/>
        <v>0</v>
      </c>
      <c r="M634" s="74"/>
    </row>
    <row r="635" spans="1:13" ht="12.75" x14ac:dyDescent="0.2">
      <c r="A635" s="43" t="s">
        <v>324</v>
      </c>
      <c r="B635" s="43" t="s">
        <v>325</v>
      </c>
      <c r="C635" s="44" t="s">
        <v>29</v>
      </c>
      <c r="D635" s="45" t="s">
        <v>30</v>
      </c>
      <c r="E635" s="46">
        <v>3309</v>
      </c>
      <c r="F635" s="72">
        <v>76.55</v>
      </c>
      <c r="G635" s="72">
        <v>75.55</v>
      </c>
      <c r="H635" s="73">
        <v>0</v>
      </c>
      <c r="I635" s="73">
        <f t="shared" si="27"/>
        <v>75.55</v>
      </c>
      <c r="J635" s="72">
        <f t="shared" si="28"/>
        <v>-1</v>
      </c>
      <c r="K635" s="78">
        <v>2268</v>
      </c>
      <c r="L635" s="73">
        <f t="shared" si="29"/>
        <v>-2268</v>
      </c>
      <c r="M635" s="74"/>
    </row>
    <row r="636" spans="1:13" ht="12.75" x14ac:dyDescent="0.2">
      <c r="A636" s="43" t="s">
        <v>324</v>
      </c>
      <c r="B636" s="43" t="s">
        <v>325</v>
      </c>
      <c r="C636" s="44" t="s">
        <v>31</v>
      </c>
      <c r="D636" s="45" t="s">
        <v>32</v>
      </c>
      <c r="E636" s="46">
        <v>3311</v>
      </c>
      <c r="F636" s="72">
        <v>98.93</v>
      </c>
      <c r="G636" s="72">
        <v>97.93</v>
      </c>
      <c r="H636" s="73">
        <v>0</v>
      </c>
      <c r="I636" s="73">
        <f t="shared" si="27"/>
        <v>97.93</v>
      </c>
      <c r="J636" s="72">
        <f t="shared" si="28"/>
        <v>-1</v>
      </c>
      <c r="K636" s="78">
        <v>423</v>
      </c>
      <c r="L636" s="73">
        <f t="shared" si="29"/>
        <v>-423</v>
      </c>
      <c r="M636" s="74"/>
    </row>
    <row r="637" spans="1:13" ht="12.75" x14ac:dyDescent="0.2">
      <c r="A637" s="43" t="s">
        <v>324</v>
      </c>
      <c r="B637" s="43" t="s">
        <v>325</v>
      </c>
      <c r="C637" s="44" t="s">
        <v>33</v>
      </c>
      <c r="D637" s="45" t="s">
        <v>34</v>
      </c>
      <c r="E637" s="46">
        <v>3313</v>
      </c>
      <c r="F637" s="72">
        <v>105.39</v>
      </c>
      <c r="G637" s="72">
        <v>104.39</v>
      </c>
      <c r="H637" s="73">
        <v>0</v>
      </c>
      <c r="I637" s="73">
        <f t="shared" si="27"/>
        <v>104.39</v>
      </c>
      <c r="J637" s="72">
        <f t="shared" si="28"/>
        <v>-1</v>
      </c>
      <c r="K637" s="78">
        <v>0</v>
      </c>
      <c r="L637" s="73">
        <f t="shared" si="29"/>
        <v>0</v>
      </c>
      <c r="M637" s="74"/>
    </row>
    <row r="638" spans="1:13" ht="12.75" x14ac:dyDescent="0.2">
      <c r="A638" s="43" t="s">
        <v>324</v>
      </c>
      <c r="B638" s="43" t="s">
        <v>325</v>
      </c>
      <c r="C638" s="44" t="s">
        <v>35</v>
      </c>
      <c r="D638" s="45" t="s">
        <v>36</v>
      </c>
      <c r="E638" s="46">
        <v>3315</v>
      </c>
      <c r="F638" s="72">
        <v>120.51</v>
      </c>
      <c r="G638" s="72">
        <v>119.51</v>
      </c>
      <c r="H638" s="73">
        <v>0</v>
      </c>
      <c r="I638" s="73">
        <f t="shared" si="27"/>
        <v>119.51</v>
      </c>
      <c r="J638" s="72">
        <f t="shared" si="28"/>
        <v>-1</v>
      </c>
      <c r="K638" s="78">
        <v>2</v>
      </c>
      <c r="L638" s="73">
        <f t="shared" si="29"/>
        <v>-2</v>
      </c>
      <c r="M638" s="74"/>
    </row>
    <row r="639" spans="1:13" ht="12.75" x14ac:dyDescent="0.2">
      <c r="A639" s="43" t="s">
        <v>324</v>
      </c>
      <c r="B639" s="43" t="s">
        <v>325</v>
      </c>
      <c r="C639" s="44" t="s">
        <v>37</v>
      </c>
      <c r="D639" s="45" t="s">
        <v>38</v>
      </c>
      <c r="E639" s="46">
        <v>3317</v>
      </c>
      <c r="F639" s="72">
        <v>75.959999999999994</v>
      </c>
      <c r="G639" s="72">
        <v>74.959999999999994</v>
      </c>
      <c r="H639" s="73">
        <v>0</v>
      </c>
      <c r="I639" s="73">
        <f t="shared" si="27"/>
        <v>74.959999999999994</v>
      </c>
      <c r="J639" s="72">
        <f t="shared" si="28"/>
        <v>-1</v>
      </c>
      <c r="K639" s="78">
        <v>0</v>
      </c>
      <c r="L639" s="73">
        <f t="shared" si="29"/>
        <v>0</v>
      </c>
      <c r="M639" s="74"/>
    </row>
    <row r="640" spans="1:13" ht="12.75" x14ac:dyDescent="0.2">
      <c r="A640" s="43" t="s">
        <v>324</v>
      </c>
      <c r="B640" s="43" t="s">
        <v>325</v>
      </c>
      <c r="C640" s="44" t="s">
        <v>39</v>
      </c>
      <c r="D640" s="45" t="s">
        <v>40</v>
      </c>
      <c r="E640" s="46">
        <v>3319</v>
      </c>
      <c r="F640" s="72">
        <v>91.77</v>
      </c>
      <c r="G640" s="72">
        <v>90.77</v>
      </c>
      <c r="H640" s="73">
        <v>0</v>
      </c>
      <c r="I640" s="73">
        <f t="shared" si="27"/>
        <v>90.77</v>
      </c>
      <c r="J640" s="72">
        <f t="shared" si="28"/>
        <v>-1</v>
      </c>
      <c r="K640" s="78">
        <v>3186</v>
      </c>
      <c r="L640" s="73">
        <f t="shared" si="29"/>
        <v>-3186</v>
      </c>
      <c r="M640" s="74"/>
    </row>
    <row r="641" spans="1:13" ht="12.75" x14ac:dyDescent="0.2">
      <c r="A641" s="43" t="s">
        <v>324</v>
      </c>
      <c r="B641" s="43" t="s">
        <v>325</v>
      </c>
      <c r="C641" s="44" t="s">
        <v>41</v>
      </c>
      <c r="D641" s="45" t="s">
        <v>42</v>
      </c>
      <c r="E641" s="46">
        <v>3321</v>
      </c>
      <c r="F641" s="72">
        <v>102.15</v>
      </c>
      <c r="G641" s="72">
        <v>101.15</v>
      </c>
      <c r="H641" s="73">
        <v>0</v>
      </c>
      <c r="I641" s="73">
        <f t="shared" si="27"/>
        <v>101.15</v>
      </c>
      <c r="J641" s="72">
        <f t="shared" si="28"/>
        <v>-1</v>
      </c>
      <c r="K641" s="78">
        <v>1001</v>
      </c>
      <c r="L641" s="73">
        <f t="shared" si="29"/>
        <v>-1001</v>
      </c>
      <c r="M641" s="74"/>
    </row>
    <row r="642" spans="1:13" ht="12.75" x14ac:dyDescent="0.2">
      <c r="A642" s="43" t="s">
        <v>324</v>
      </c>
      <c r="B642" s="43" t="s">
        <v>325</v>
      </c>
      <c r="C642" s="44" t="s">
        <v>43</v>
      </c>
      <c r="D642" s="45" t="s">
        <v>44</v>
      </c>
      <c r="E642" s="46">
        <v>3323</v>
      </c>
      <c r="F642" s="72">
        <v>64.48</v>
      </c>
      <c r="G642" s="72">
        <v>63.48</v>
      </c>
      <c r="H642" s="73">
        <v>0</v>
      </c>
      <c r="I642" s="73">
        <f t="shared" si="27"/>
        <v>63.48</v>
      </c>
      <c r="J642" s="72">
        <f t="shared" si="28"/>
        <v>-1.0000000000000071</v>
      </c>
      <c r="K642" s="78">
        <v>0</v>
      </c>
      <c r="L642" s="73">
        <f t="shared" si="29"/>
        <v>0</v>
      </c>
      <c r="M642" s="74"/>
    </row>
    <row r="643" spans="1:13" ht="12.75" x14ac:dyDescent="0.2">
      <c r="A643" s="43" t="s">
        <v>324</v>
      </c>
      <c r="B643" s="43" t="s">
        <v>325</v>
      </c>
      <c r="C643" s="44" t="s">
        <v>45</v>
      </c>
      <c r="D643" s="45" t="s">
        <v>46</v>
      </c>
      <c r="E643" s="46">
        <v>3325</v>
      </c>
      <c r="F643" s="72">
        <v>82.5</v>
      </c>
      <c r="G643" s="72">
        <v>81.5</v>
      </c>
      <c r="H643" s="73">
        <v>0</v>
      </c>
      <c r="I643" s="73">
        <f t="shared" si="27"/>
        <v>81.5</v>
      </c>
      <c r="J643" s="72">
        <f t="shared" si="28"/>
        <v>-1</v>
      </c>
      <c r="K643" s="78">
        <v>22590</v>
      </c>
      <c r="L643" s="73">
        <f t="shared" si="29"/>
        <v>-22590</v>
      </c>
      <c r="M643" s="74"/>
    </row>
    <row r="644" spans="1:13" ht="12.75" x14ac:dyDescent="0.2">
      <c r="A644" s="43" t="s">
        <v>324</v>
      </c>
      <c r="B644" s="43" t="s">
        <v>325</v>
      </c>
      <c r="C644" s="44" t="s">
        <v>47</v>
      </c>
      <c r="D644" s="45" t="s">
        <v>48</v>
      </c>
      <c r="E644" s="46">
        <v>3327</v>
      </c>
      <c r="F644" s="72">
        <v>91.77</v>
      </c>
      <c r="G644" s="72">
        <v>90.77</v>
      </c>
      <c r="H644" s="73">
        <v>0</v>
      </c>
      <c r="I644" s="73">
        <f t="shared" si="27"/>
        <v>90.77</v>
      </c>
      <c r="J644" s="72">
        <f t="shared" si="28"/>
        <v>-1</v>
      </c>
      <c r="K644" s="78">
        <v>1781</v>
      </c>
      <c r="L644" s="73">
        <f t="shared" si="29"/>
        <v>-1781</v>
      </c>
      <c r="M644" s="74"/>
    </row>
    <row r="645" spans="1:13" ht="12.75" x14ac:dyDescent="0.2">
      <c r="A645" s="43" t="s">
        <v>324</v>
      </c>
      <c r="B645" s="43" t="s">
        <v>325</v>
      </c>
      <c r="C645" s="44" t="s">
        <v>49</v>
      </c>
      <c r="D645" s="45" t="s">
        <v>50</v>
      </c>
      <c r="E645" s="46">
        <v>3329</v>
      </c>
      <c r="F645" s="72">
        <v>98.35</v>
      </c>
      <c r="G645" s="72">
        <v>97.35</v>
      </c>
      <c r="H645" s="73">
        <v>0</v>
      </c>
      <c r="I645" s="73">
        <f t="shared" si="27"/>
        <v>97.35</v>
      </c>
      <c r="J645" s="72">
        <f t="shared" si="28"/>
        <v>-1</v>
      </c>
      <c r="K645" s="78">
        <v>282</v>
      </c>
      <c r="L645" s="73">
        <f t="shared" si="29"/>
        <v>-282</v>
      </c>
      <c r="M645" s="74"/>
    </row>
    <row r="646" spans="1:13" ht="12.75" x14ac:dyDescent="0.2">
      <c r="A646" s="43" t="s">
        <v>324</v>
      </c>
      <c r="B646" s="43" t="s">
        <v>325</v>
      </c>
      <c r="C646" s="44" t="s">
        <v>51</v>
      </c>
      <c r="D646" s="45" t="s">
        <v>52</v>
      </c>
      <c r="E646" s="46">
        <v>3331</v>
      </c>
      <c r="F646" s="72">
        <v>109.66</v>
      </c>
      <c r="G646" s="72">
        <v>108.66</v>
      </c>
      <c r="H646" s="73">
        <v>0</v>
      </c>
      <c r="I646" s="73">
        <f t="shared" si="27"/>
        <v>108.66</v>
      </c>
      <c r="J646" s="72">
        <f t="shared" si="28"/>
        <v>-1</v>
      </c>
      <c r="K646" s="78">
        <v>0</v>
      </c>
      <c r="L646" s="73">
        <f t="shared" si="29"/>
        <v>0</v>
      </c>
      <c r="M646" s="74"/>
    </row>
    <row r="647" spans="1:13" ht="12.75" x14ac:dyDescent="0.2">
      <c r="A647" s="43" t="s">
        <v>284</v>
      </c>
      <c r="B647" s="43" t="s">
        <v>285</v>
      </c>
      <c r="C647" s="44" t="s">
        <v>21</v>
      </c>
      <c r="D647" s="45" t="s">
        <v>22</v>
      </c>
      <c r="E647" s="46">
        <v>3301</v>
      </c>
      <c r="F647" s="72">
        <v>92.05</v>
      </c>
      <c r="G647" s="72">
        <v>91.48</v>
      </c>
      <c r="H647" s="73">
        <v>0</v>
      </c>
      <c r="I647" s="73">
        <f t="shared" ref="I647:I710" si="30">+G647+H647</f>
        <v>91.48</v>
      </c>
      <c r="J647" s="72">
        <f t="shared" ref="J647:J710" si="31">+I647-F647</f>
        <v>-0.56999999999999318</v>
      </c>
      <c r="K647" s="78">
        <v>0</v>
      </c>
      <c r="L647" s="73">
        <f t="shared" ref="L647:L710" si="32">+J647*K647</f>
        <v>0</v>
      </c>
      <c r="M647" s="74">
        <v>-208.0500000000001</v>
      </c>
    </row>
    <row r="648" spans="1:13" ht="12.75" x14ac:dyDescent="0.2">
      <c r="A648" s="43" t="s">
        <v>284</v>
      </c>
      <c r="B648" s="43" t="s">
        <v>285</v>
      </c>
      <c r="C648" s="44" t="s">
        <v>23</v>
      </c>
      <c r="D648" s="45" t="s">
        <v>24</v>
      </c>
      <c r="E648" s="46">
        <v>3303</v>
      </c>
      <c r="F648" s="72">
        <v>99.72</v>
      </c>
      <c r="G648" s="72">
        <v>99.15</v>
      </c>
      <c r="H648" s="73">
        <v>0</v>
      </c>
      <c r="I648" s="73">
        <f t="shared" si="30"/>
        <v>99.15</v>
      </c>
      <c r="J648" s="72">
        <f t="shared" si="31"/>
        <v>-0.56999999999999318</v>
      </c>
      <c r="K648" s="78">
        <v>0</v>
      </c>
      <c r="L648" s="73">
        <f t="shared" si="32"/>
        <v>0</v>
      </c>
      <c r="M648" s="74"/>
    </row>
    <row r="649" spans="1:13" ht="12.75" x14ac:dyDescent="0.2">
      <c r="A649" s="43" t="s">
        <v>284</v>
      </c>
      <c r="B649" s="43" t="s">
        <v>285</v>
      </c>
      <c r="C649" s="44" t="s">
        <v>25</v>
      </c>
      <c r="D649" s="45" t="s">
        <v>26</v>
      </c>
      <c r="E649" s="46">
        <v>3305</v>
      </c>
      <c r="F649" s="72">
        <v>90.059999999999988</v>
      </c>
      <c r="G649" s="72">
        <v>89.49</v>
      </c>
      <c r="H649" s="73">
        <v>0</v>
      </c>
      <c r="I649" s="73">
        <f t="shared" si="30"/>
        <v>89.49</v>
      </c>
      <c r="J649" s="72">
        <f t="shared" si="31"/>
        <v>-0.56999999999999318</v>
      </c>
      <c r="K649" s="78">
        <v>0</v>
      </c>
      <c r="L649" s="73">
        <f t="shared" si="32"/>
        <v>0</v>
      </c>
      <c r="M649" s="74"/>
    </row>
    <row r="650" spans="1:13" ht="12.75" x14ac:dyDescent="0.2">
      <c r="A650" s="43" t="s">
        <v>284</v>
      </c>
      <c r="B650" s="43" t="s">
        <v>285</v>
      </c>
      <c r="C650" s="44" t="s">
        <v>27</v>
      </c>
      <c r="D650" s="45" t="s">
        <v>28</v>
      </c>
      <c r="E650" s="46">
        <v>3307</v>
      </c>
      <c r="F650" s="72">
        <v>98.809999999999988</v>
      </c>
      <c r="G650" s="72">
        <v>98.24</v>
      </c>
      <c r="H650" s="73">
        <v>0</v>
      </c>
      <c r="I650" s="73">
        <f t="shared" si="30"/>
        <v>98.24</v>
      </c>
      <c r="J650" s="72">
        <f t="shared" si="31"/>
        <v>-0.56999999999999318</v>
      </c>
      <c r="K650" s="78">
        <v>0</v>
      </c>
      <c r="L650" s="73">
        <f t="shared" si="32"/>
        <v>0</v>
      </c>
      <c r="M650" s="74"/>
    </row>
    <row r="651" spans="1:13" ht="12.75" x14ac:dyDescent="0.2">
      <c r="A651" s="43" t="s">
        <v>284</v>
      </c>
      <c r="B651" s="43" t="s">
        <v>285</v>
      </c>
      <c r="C651" s="44" t="s">
        <v>29</v>
      </c>
      <c r="D651" s="45" t="s">
        <v>30</v>
      </c>
      <c r="E651" s="46">
        <v>3309</v>
      </c>
      <c r="F651" s="72">
        <v>61.660000000000004</v>
      </c>
      <c r="G651" s="72">
        <v>61.09</v>
      </c>
      <c r="H651" s="73">
        <v>0</v>
      </c>
      <c r="I651" s="73">
        <f t="shared" si="30"/>
        <v>61.09</v>
      </c>
      <c r="J651" s="72">
        <f t="shared" si="31"/>
        <v>-0.57000000000000028</v>
      </c>
      <c r="K651" s="78">
        <v>0</v>
      </c>
      <c r="L651" s="73">
        <f t="shared" si="32"/>
        <v>0</v>
      </c>
      <c r="M651" s="74"/>
    </row>
    <row r="652" spans="1:13" ht="12.75" x14ac:dyDescent="0.2">
      <c r="A652" s="43" t="s">
        <v>284</v>
      </c>
      <c r="B652" s="43" t="s">
        <v>285</v>
      </c>
      <c r="C652" s="44" t="s">
        <v>31</v>
      </c>
      <c r="D652" s="45" t="s">
        <v>32</v>
      </c>
      <c r="E652" s="46">
        <v>3311</v>
      </c>
      <c r="F652" s="72">
        <v>78.19</v>
      </c>
      <c r="G652" s="72">
        <v>77.62</v>
      </c>
      <c r="H652" s="73">
        <v>0</v>
      </c>
      <c r="I652" s="73">
        <f t="shared" si="30"/>
        <v>77.62</v>
      </c>
      <c r="J652" s="72">
        <f t="shared" si="31"/>
        <v>-0.56999999999999318</v>
      </c>
      <c r="K652" s="78">
        <v>0</v>
      </c>
      <c r="L652" s="73">
        <f t="shared" si="32"/>
        <v>0</v>
      </c>
      <c r="M652" s="74"/>
    </row>
    <row r="653" spans="1:13" ht="12.75" x14ac:dyDescent="0.2">
      <c r="A653" s="43" t="s">
        <v>284</v>
      </c>
      <c r="B653" s="43" t="s">
        <v>285</v>
      </c>
      <c r="C653" s="44" t="s">
        <v>33</v>
      </c>
      <c r="D653" s="45" t="s">
        <v>34</v>
      </c>
      <c r="E653" s="46">
        <v>3313</v>
      </c>
      <c r="F653" s="72">
        <v>83.02</v>
      </c>
      <c r="G653" s="72">
        <v>82.45</v>
      </c>
      <c r="H653" s="73">
        <v>0</v>
      </c>
      <c r="I653" s="73">
        <f t="shared" si="30"/>
        <v>82.45</v>
      </c>
      <c r="J653" s="72">
        <f t="shared" si="31"/>
        <v>-0.56999999999999318</v>
      </c>
      <c r="K653" s="78">
        <v>0</v>
      </c>
      <c r="L653" s="73">
        <f t="shared" si="32"/>
        <v>0</v>
      </c>
      <c r="M653" s="74"/>
    </row>
    <row r="654" spans="1:13" ht="12.75" x14ac:dyDescent="0.2">
      <c r="A654" s="43" t="s">
        <v>284</v>
      </c>
      <c r="B654" s="43" t="s">
        <v>285</v>
      </c>
      <c r="C654" s="44" t="s">
        <v>35</v>
      </c>
      <c r="D654" s="45" t="s">
        <v>36</v>
      </c>
      <c r="E654" s="46">
        <v>3315</v>
      </c>
      <c r="F654" s="72">
        <v>94.449999999999989</v>
      </c>
      <c r="G654" s="72">
        <v>93.88</v>
      </c>
      <c r="H654" s="73">
        <v>0</v>
      </c>
      <c r="I654" s="73">
        <f t="shared" si="30"/>
        <v>93.88</v>
      </c>
      <c r="J654" s="72">
        <f t="shared" si="31"/>
        <v>-0.56999999999999318</v>
      </c>
      <c r="K654" s="78">
        <v>0</v>
      </c>
      <c r="L654" s="73">
        <f t="shared" si="32"/>
        <v>0</v>
      </c>
      <c r="M654" s="74"/>
    </row>
    <row r="655" spans="1:13" ht="12.75" x14ac:dyDescent="0.2">
      <c r="A655" s="43" t="s">
        <v>284</v>
      </c>
      <c r="B655" s="43" t="s">
        <v>285</v>
      </c>
      <c r="C655" s="44" t="s">
        <v>37</v>
      </c>
      <c r="D655" s="45" t="s">
        <v>38</v>
      </c>
      <c r="E655" s="46">
        <v>3317</v>
      </c>
      <c r="F655" s="72">
        <v>61.11</v>
      </c>
      <c r="G655" s="72">
        <v>60.54</v>
      </c>
      <c r="H655" s="73">
        <v>0</v>
      </c>
      <c r="I655" s="73">
        <f t="shared" si="30"/>
        <v>60.54</v>
      </c>
      <c r="J655" s="72">
        <f t="shared" si="31"/>
        <v>-0.57000000000000028</v>
      </c>
      <c r="K655" s="78">
        <v>0</v>
      </c>
      <c r="L655" s="73">
        <f t="shared" si="32"/>
        <v>0</v>
      </c>
      <c r="M655" s="74"/>
    </row>
    <row r="656" spans="1:13" ht="12.75" x14ac:dyDescent="0.2">
      <c r="A656" s="43" t="s">
        <v>284</v>
      </c>
      <c r="B656" s="43" t="s">
        <v>285</v>
      </c>
      <c r="C656" s="44" t="s">
        <v>39</v>
      </c>
      <c r="D656" s="45" t="s">
        <v>40</v>
      </c>
      <c r="E656" s="46">
        <v>3319</v>
      </c>
      <c r="F656" s="72">
        <v>72.739999999999995</v>
      </c>
      <c r="G656" s="72">
        <v>72.17</v>
      </c>
      <c r="H656" s="73">
        <v>0</v>
      </c>
      <c r="I656" s="73">
        <f t="shared" si="30"/>
        <v>72.17</v>
      </c>
      <c r="J656" s="72">
        <f t="shared" si="31"/>
        <v>-0.56999999999999318</v>
      </c>
      <c r="K656" s="78">
        <v>0</v>
      </c>
      <c r="L656" s="73">
        <f t="shared" si="32"/>
        <v>0</v>
      </c>
      <c r="M656" s="74"/>
    </row>
    <row r="657" spans="1:13" ht="12.75" x14ac:dyDescent="0.2">
      <c r="A657" s="43" t="s">
        <v>284</v>
      </c>
      <c r="B657" s="43" t="s">
        <v>285</v>
      </c>
      <c r="C657" s="44" t="s">
        <v>41</v>
      </c>
      <c r="D657" s="45" t="s">
        <v>42</v>
      </c>
      <c r="E657" s="46">
        <v>3321</v>
      </c>
      <c r="F657" s="72">
        <v>80.47999999999999</v>
      </c>
      <c r="G657" s="72">
        <v>79.91</v>
      </c>
      <c r="H657" s="73">
        <v>0</v>
      </c>
      <c r="I657" s="73">
        <f t="shared" si="30"/>
        <v>79.91</v>
      </c>
      <c r="J657" s="72">
        <f t="shared" si="31"/>
        <v>-0.56999999999999318</v>
      </c>
      <c r="K657" s="78">
        <v>0</v>
      </c>
      <c r="L657" s="73">
        <f t="shared" si="32"/>
        <v>0</v>
      </c>
      <c r="M657" s="74"/>
    </row>
    <row r="658" spans="1:13" ht="12.75" x14ac:dyDescent="0.2">
      <c r="A658" s="43" t="s">
        <v>284</v>
      </c>
      <c r="B658" s="43" t="s">
        <v>285</v>
      </c>
      <c r="C658" s="44" t="s">
        <v>43</v>
      </c>
      <c r="D658" s="45" t="s">
        <v>44</v>
      </c>
      <c r="E658" s="46">
        <v>3323</v>
      </c>
      <c r="F658" s="72">
        <v>52.46</v>
      </c>
      <c r="G658" s="72">
        <v>51.89</v>
      </c>
      <c r="H658" s="73">
        <v>0</v>
      </c>
      <c r="I658" s="73">
        <f t="shared" si="30"/>
        <v>51.89</v>
      </c>
      <c r="J658" s="72">
        <f t="shared" si="31"/>
        <v>-0.57000000000000028</v>
      </c>
      <c r="K658" s="78">
        <v>365</v>
      </c>
      <c r="L658" s="73">
        <f t="shared" si="32"/>
        <v>-208.0500000000001</v>
      </c>
      <c r="M658" s="74"/>
    </row>
    <row r="659" spans="1:13" ht="12.75" x14ac:dyDescent="0.2">
      <c r="A659" s="43" t="s">
        <v>284</v>
      </c>
      <c r="B659" s="43" t="s">
        <v>285</v>
      </c>
      <c r="C659" s="44" t="s">
        <v>45</v>
      </c>
      <c r="D659" s="45" t="s">
        <v>46</v>
      </c>
      <c r="E659" s="46">
        <v>3325</v>
      </c>
      <c r="F659" s="72">
        <v>65.899999999999991</v>
      </c>
      <c r="G659" s="72">
        <v>65.33</v>
      </c>
      <c r="H659" s="73">
        <v>0</v>
      </c>
      <c r="I659" s="73">
        <f t="shared" si="30"/>
        <v>65.33</v>
      </c>
      <c r="J659" s="72">
        <f t="shared" si="31"/>
        <v>-0.56999999999999318</v>
      </c>
      <c r="K659" s="78">
        <v>0</v>
      </c>
      <c r="L659" s="73">
        <f t="shared" si="32"/>
        <v>0</v>
      </c>
      <c r="M659" s="74"/>
    </row>
    <row r="660" spans="1:13" ht="12.75" x14ac:dyDescent="0.2">
      <c r="A660" s="43" t="s">
        <v>284</v>
      </c>
      <c r="B660" s="43" t="s">
        <v>285</v>
      </c>
      <c r="C660" s="44" t="s">
        <v>47</v>
      </c>
      <c r="D660" s="45" t="s">
        <v>48</v>
      </c>
      <c r="E660" s="46">
        <v>3327</v>
      </c>
      <c r="F660" s="72">
        <v>72.739999999999995</v>
      </c>
      <c r="G660" s="72">
        <v>72.17</v>
      </c>
      <c r="H660" s="73">
        <v>0</v>
      </c>
      <c r="I660" s="73">
        <f t="shared" si="30"/>
        <v>72.17</v>
      </c>
      <c r="J660" s="72">
        <f t="shared" si="31"/>
        <v>-0.56999999999999318</v>
      </c>
      <c r="K660" s="78">
        <v>0</v>
      </c>
      <c r="L660" s="73">
        <f t="shared" si="32"/>
        <v>0</v>
      </c>
      <c r="M660" s="74"/>
    </row>
    <row r="661" spans="1:13" ht="12.75" x14ac:dyDescent="0.2">
      <c r="A661" s="43" t="s">
        <v>284</v>
      </c>
      <c r="B661" s="43" t="s">
        <v>285</v>
      </c>
      <c r="C661" s="44" t="s">
        <v>49</v>
      </c>
      <c r="D661" s="45" t="s">
        <v>50</v>
      </c>
      <c r="E661" s="46">
        <v>3329</v>
      </c>
      <c r="F661" s="72">
        <v>77.66</v>
      </c>
      <c r="G661" s="72">
        <v>77.09</v>
      </c>
      <c r="H661" s="73">
        <v>0</v>
      </c>
      <c r="I661" s="73">
        <f t="shared" si="30"/>
        <v>77.09</v>
      </c>
      <c r="J661" s="72">
        <f t="shared" si="31"/>
        <v>-0.56999999999999318</v>
      </c>
      <c r="K661" s="78">
        <v>0</v>
      </c>
      <c r="L661" s="73">
        <f t="shared" si="32"/>
        <v>0</v>
      </c>
      <c r="M661" s="74"/>
    </row>
    <row r="662" spans="1:13" ht="12.75" x14ac:dyDescent="0.2">
      <c r="A662" s="43" t="s">
        <v>284</v>
      </c>
      <c r="B662" s="43" t="s">
        <v>285</v>
      </c>
      <c r="C662" s="44" t="s">
        <v>51</v>
      </c>
      <c r="D662" s="45" t="s">
        <v>52</v>
      </c>
      <c r="E662" s="46">
        <v>3331</v>
      </c>
      <c r="F662" s="72">
        <v>85.99</v>
      </c>
      <c r="G662" s="72">
        <v>85.42</v>
      </c>
      <c r="H662" s="73">
        <v>0</v>
      </c>
      <c r="I662" s="73">
        <f t="shared" si="30"/>
        <v>85.42</v>
      </c>
      <c r="J662" s="72">
        <f t="shared" si="31"/>
        <v>-0.56999999999999318</v>
      </c>
      <c r="K662" s="78">
        <v>0</v>
      </c>
      <c r="L662" s="73">
        <f t="shared" si="32"/>
        <v>0</v>
      </c>
      <c r="M662" s="74"/>
    </row>
    <row r="663" spans="1:13" ht="12.75" x14ac:dyDescent="0.2">
      <c r="A663" s="43" t="s">
        <v>277</v>
      </c>
      <c r="B663" s="43" t="s">
        <v>278</v>
      </c>
      <c r="C663" s="44" t="s">
        <v>21</v>
      </c>
      <c r="D663" s="45" t="s">
        <v>22</v>
      </c>
      <c r="E663" s="46">
        <v>3301</v>
      </c>
      <c r="F663" s="72">
        <v>92.05</v>
      </c>
      <c r="G663" s="72">
        <v>91.48</v>
      </c>
      <c r="H663" s="73">
        <v>0</v>
      </c>
      <c r="I663" s="73">
        <f t="shared" si="30"/>
        <v>91.48</v>
      </c>
      <c r="J663" s="72">
        <f t="shared" si="31"/>
        <v>-0.56999999999999318</v>
      </c>
      <c r="K663" s="78">
        <v>0</v>
      </c>
      <c r="L663" s="73">
        <f t="shared" si="32"/>
        <v>0</v>
      </c>
      <c r="M663" s="74">
        <v>-4457.3999999999542</v>
      </c>
    </row>
    <row r="664" spans="1:13" ht="12.75" x14ac:dyDescent="0.2">
      <c r="A664" s="43" t="s">
        <v>277</v>
      </c>
      <c r="B664" s="43" t="s">
        <v>278</v>
      </c>
      <c r="C664" s="44" t="s">
        <v>23</v>
      </c>
      <c r="D664" s="45" t="s">
        <v>24</v>
      </c>
      <c r="E664" s="46">
        <v>3303</v>
      </c>
      <c r="F664" s="72">
        <v>99.72</v>
      </c>
      <c r="G664" s="72">
        <v>99.15</v>
      </c>
      <c r="H664" s="73">
        <v>0</v>
      </c>
      <c r="I664" s="73">
        <f t="shared" si="30"/>
        <v>99.15</v>
      </c>
      <c r="J664" s="72">
        <f t="shared" si="31"/>
        <v>-0.56999999999999318</v>
      </c>
      <c r="K664" s="78">
        <v>0</v>
      </c>
      <c r="L664" s="73">
        <f t="shared" si="32"/>
        <v>0</v>
      </c>
      <c r="M664" s="74"/>
    </row>
    <row r="665" spans="1:13" ht="12.75" x14ac:dyDescent="0.2">
      <c r="A665" s="43" t="s">
        <v>277</v>
      </c>
      <c r="B665" s="43" t="s">
        <v>278</v>
      </c>
      <c r="C665" s="44" t="s">
        <v>25</v>
      </c>
      <c r="D665" s="45" t="s">
        <v>26</v>
      </c>
      <c r="E665" s="46">
        <v>3305</v>
      </c>
      <c r="F665" s="72">
        <v>90.059999999999988</v>
      </c>
      <c r="G665" s="72">
        <v>89.49</v>
      </c>
      <c r="H665" s="73">
        <v>0</v>
      </c>
      <c r="I665" s="73">
        <f t="shared" si="30"/>
        <v>89.49</v>
      </c>
      <c r="J665" s="72">
        <f t="shared" si="31"/>
        <v>-0.56999999999999318</v>
      </c>
      <c r="K665" s="78">
        <v>0</v>
      </c>
      <c r="L665" s="73">
        <f t="shared" si="32"/>
        <v>0</v>
      </c>
      <c r="M665" s="74"/>
    </row>
    <row r="666" spans="1:13" ht="12.75" x14ac:dyDescent="0.2">
      <c r="A666" s="43" t="s">
        <v>277</v>
      </c>
      <c r="B666" s="43" t="s">
        <v>278</v>
      </c>
      <c r="C666" s="44" t="s">
        <v>27</v>
      </c>
      <c r="D666" s="45" t="s">
        <v>28</v>
      </c>
      <c r="E666" s="46">
        <v>3307</v>
      </c>
      <c r="F666" s="72">
        <v>98.809999999999988</v>
      </c>
      <c r="G666" s="72">
        <v>98.24</v>
      </c>
      <c r="H666" s="73">
        <v>0</v>
      </c>
      <c r="I666" s="73">
        <f t="shared" si="30"/>
        <v>98.24</v>
      </c>
      <c r="J666" s="72">
        <f t="shared" si="31"/>
        <v>-0.56999999999999318</v>
      </c>
      <c r="K666" s="78">
        <v>0</v>
      </c>
      <c r="L666" s="73">
        <f t="shared" si="32"/>
        <v>0</v>
      </c>
      <c r="M666" s="74"/>
    </row>
    <row r="667" spans="1:13" ht="12.75" x14ac:dyDescent="0.2">
      <c r="A667" s="43" t="s">
        <v>277</v>
      </c>
      <c r="B667" s="43" t="s">
        <v>278</v>
      </c>
      <c r="C667" s="44" t="s">
        <v>29</v>
      </c>
      <c r="D667" s="45" t="s">
        <v>30</v>
      </c>
      <c r="E667" s="46">
        <v>3309</v>
      </c>
      <c r="F667" s="72">
        <v>61.660000000000004</v>
      </c>
      <c r="G667" s="72">
        <v>61.09</v>
      </c>
      <c r="H667" s="73">
        <v>0</v>
      </c>
      <c r="I667" s="73">
        <f t="shared" si="30"/>
        <v>61.09</v>
      </c>
      <c r="J667" s="72">
        <f t="shared" si="31"/>
        <v>-0.57000000000000028</v>
      </c>
      <c r="K667" s="78">
        <v>1091</v>
      </c>
      <c r="L667" s="73">
        <f t="shared" si="32"/>
        <v>-621.87000000000035</v>
      </c>
      <c r="M667" s="74"/>
    </row>
    <row r="668" spans="1:13" ht="12.75" x14ac:dyDescent="0.2">
      <c r="A668" s="43" t="s">
        <v>277</v>
      </c>
      <c r="B668" s="43" t="s">
        <v>278</v>
      </c>
      <c r="C668" s="44" t="s">
        <v>31</v>
      </c>
      <c r="D668" s="45" t="s">
        <v>32</v>
      </c>
      <c r="E668" s="46">
        <v>3311</v>
      </c>
      <c r="F668" s="72">
        <v>78.19</v>
      </c>
      <c r="G668" s="72">
        <v>77.62</v>
      </c>
      <c r="H668" s="73">
        <v>0</v>
      </c>
      <c r="I668" s="73">
        <f t="shared" si="30"/>
        <v>77.62</v>
      </c>
      <c r="J668" s="72">
        <f t="shared" si="31"/>
        <v>-0.56999999999999318</v>
      </c>
      <c r="K668" s="78">
        <v>0</v>
      </c>
      <c r="L668" s="73">
        <f t="shared" si="32"/>
        <v>0</v>
      </c>
      <c r="M668" s="74"/>
    </row>
    <row r="669" spans="1:13" ht="12.75" x14ac:dyDescent="0.2">
      <c r="A669" s="43" t="s">
        <v>277</v>
      </c>
      <c r="B669" s="43" t="s">
        <v>278</v>
      </c>
      <c r="C669" s="44" t="s">
        <v>33</v>
      </c>
      <c r="D669" s="45" t="s">
        <v>34</v>
      </c>
      <c r="E669" s="46">
        <v>3313</v>
      </c>
      <c r="F669" s="72">
        <v>83.02</v>
      </c>
      <c r="G669" s="72">
        <v>82.45</v>
      </c>
      <c r="H669" s="73">
        <v>0</v>
      </c>
      <c r="I669" s="73">
        <f t="shared" si="30"/>
        <v>82.45</v>
      </c>
      <c r="J669" s="72">
        <f t="shared" si="31"/>
        <v>-0.56999999999999318</v>
      </c>
      <c r="K669" s="78">
        <v>0</v>
      </c>
      <c r="L669" s="73">
        <f t="shared" si="32"/>
        <v>0</v>
      </c>
      <c r="M669" s="74"/>
    </row>
    <row r="670" spans="1:13" ht="12.75" x14ac:dyDescent="0.2">
      <c r="A670" s="43" t="s">
        <v>277</v>
      </c>
      <c r="B670" s="43" t="s">
        <v>278</v>
      </c>
      <c r="C670" s="44" t="s">
        <v>35</v>
      </c>
      <c r="D670" s="45" t="s">
        <v>36</v>
      </c>
      <c r="E670" s="46">
        <v>3315</v>
      </c>
      <c r="F670" s="72">
        <v>94.449999999999989</v>
      </c>
      <c r="G670" s="72">
        <v>93.88</v>
      </c>
      <c r="H670" s="73">
        <v>0</v>
      </c>
      <c r="I670" s="73">
        <f t="shared" si="30"/>
        <v>93.88</v>
      </c>
      <c r="J670" s="72">
        <f t="shared" si="31"/>
        <v>-0.56999999999999318</v>
      </c>
      <c r="K670" s="78">
        <v>0</v>
      </c>
      <c r="L670" s="73">
        <f t="shared" si="32"/>
        <v>0</v>
      </c>
      <c r="M670" s="74"/>
    </row>
    <row r="671" spans="1:13" ht="12.75" x14ac:dyDescent="0.2">
      <c r="A671" s="43" t="s">
        <v>277</v>
      </c>
      <c r="B671" s="43" t="s">
        <v>278</v>
      </c>
      <c r="C671" s="44" t="s">
        <v>37</v>
      </c>
      <c r="D671" s="45" t="s">
        <v>38</v>
      </c>
      <c r="E671" s="46">
        <v>3317</v>
      </c>
      <c r="F671" s="72">
        <v>61.11</v>
      </c>
      <c r="G671" s="72">
        <v>60.54</v>
      </c>
      <c r="H671" s="73">
        <v>0</v>
      </c>
      <c r="I671" s="73">
        <f t="shared" si="30"/>
        <v>60.54</v>
      </c>
      <c r="J671" s="72">
        <f t="shared" si="31"/>
        <v>-0.57000000000000028</v>
      </c>
      <c r="K671" s="78">
        <v>0</v>
      </c>
      <c r="L671" s="73">
        <f t="shared" si="32"/>
        <v>0</v>
      </c>
      <c r="M671" s="74"/>
    </row>
    <row r="672" spans="1:13" ht="12.75" x14ac:dyDescent="0.2">
      <c r="A672" s="43" t="s">
        <v>277</v>
      </c>
      <c r="B672" s="43" t="s">
        <v>278</v>
      </c>
      <c r="C672" s="44" t="s">
        <v>39</v>
      </c>
      <c r="D672" s="45" t="s">
        <v>40</v>
      </c>
      <c r="E672" s="46">
        <v>3319</v>
      </c>
      <c r="F672" s="72">
        <v>72.739999999999995</v>
      </c>
      <c r="G672" s="72">
        <v>72.17</v>
      </c>
      <c r="H672" s="73">
        <v>0</v>
      </c>
      <c r="I672" s="73">
        <f t="shared" si="30"/>
        <v>72.17</v>
      </c>
      <c r="J672" s="72">
        <f t="shared" si="31"/>
        <v>-0.56999999999999318</v>
      </c>
      <c r="K672" s="78">
        <v>1353</v>
      </c>
      <c r="L672" s="73">
        <f t="shared" si="32"/>
        <v>-771.20999999999071</v>
      </c>
      <c r="M672" s="74"/>
    </row>
    <row r="673" spans="1:13" ht="12.75" x14ac:dyDescent="0.2">
      <c r="A673" s="43" t="s">
        <v>277</v>
      </c>
      <c r="B673" s="43" t="s">
        <v>278</v>
      </c>
      <c r="C673" s="44" t="s">
        <v>41</v>
      </c>
      <c r="D673" s="45" t="s">
        <v>42</v>
      </c>
      <c r="E673" s="46">
        <v>3321</v>
      </c>
      <c r="F673" s="72">
        <v>80.47999999999999</v>
      </c>
      <c r="G673" s="72">
        <v>79.91</v>
      </c>
      <c r="H673" s="73">
        <v>0</v>
      </c>
      <c r="I673" s="73">
        <f t="shared" si="30"/>
        <v>79.91</v>
      </c>
      <c r="J673" s="72">
        <f t="shared" si="31"/>
        <v>-0.56999999999999318</v>
      </c>
      <c r="K673" s="78">
        <v>0</v>
      </c>
      <c r="L673" s="73">
        <f t="shared" si="32"/>
        <v>0</v>
      </c>
      <c r="M673" s="74"/>
    </row>
    <row r="674" spans="1:13" ht="12.75" x14ac:dyDescent="0.2">
      <c r="A674" s="43" t="s">
        <v>277</v>
      </c>
      <c r="B674" s="43" t="s">
        <v>278</v>
      </c>
      <c r="C674" s="44" t="s">
        <v>43</v>
      </c>
      <c r="D674" s="45" t="s">
        <v>44</v>
      </c>
      <c r="E674" s="46">
        <v>3323</v>
      </c>
      <c r="F674" s="72">
        <v>52.46</v>
      </c>
      <c r="G674" s="72">
        <v>51.89</v>
      </c>
      <c r="H674" s="73">
        <v>0</v>
      </c>
      <c r="I674" s="73">
        <f t="shared" si="30"/>
        <v>51.89</v>
      </c>
      <c r="J674" s="72">
        <f t="shared" si="31"/>
        <v>-0.57000000000000028</v>
      </c>
      <c r="K674" s="78">
        <v>0</v>
      </c>
      <c r="L674" s="73">
        <f t="shared" si="32"/>
        <v>0</v>
      </c>
      <c r="M674" s="74"/>
    </row>
    <row r="675" spans="1:13" ht="12.75" x14ac:dyDescent="0.2">
      <c r="A675" s="43" t="s">
        <v>277</v>
      </c>
      <c r="B675" s="43" t="s">
        <v>278</v>
      </c>
      <c r="C675" s="44" t="s">
        <v>45</v>
      </c>
      <c r="D675" s="45" t="s">
        <v>46</v>
      </c>
      <c r="E675" s="46">
        <v>3325</v>
      </c>
      <c r="F675" s="72">
        <v>65.899999999999991</v>
      </c>
      <c r="G675" s="72">
        <v>65.33</v>
      </c>
      <c r="H675" s="73">
        <v>0</v>
      </c>
      <c r="I675" s="73">
        <f t="shared" si="30"/>
        <v>65.33</v>
      </c>
      <c r="J675" s="72">
        <f t="shared" si="31"/>
        <v>-0.56999999999999318</v>
      </c>
      <c r="K675" s="78">
        <v>5011</v>
      </c>
      <c r="L675" s="73">
        <f t="shared" si="32"/>
        <v>-2856.2699999999659</v>
      </c>
      <c r="M675" s="74"/>
    </row>
    <row r="676" spans="1:13" ht="12.75" x14ac:dyDescent="0.2">
      <c r="A676" s="43" t="s">
        <v>277</v>
      </c>
      <c r="B676" s="43" t="s">
        <v>278</v>
      </c>
      <c r="C676" s="44" t="s">
        <v>47</v>
      </c>
      <c r="D676" s="45" t="s">
        <v>48</v>
      </c>
      <c r="E676" s="46">
        <v>3327</v>
      </c>
      <c r="F676" s="72">
        <v>72.739999999999995</v>
      </c>
      <c r="G676" s="72">
        <v>72.17</v>
      </c>
      <c r="H676" s="73">
        <v>0</v>
      </c>
      <c r="I676" s="73">
        <f t="shared" si="30"/>
        <v>72.17</v>
      </c>
      <c r="J676" s="72">
        <f t="shared" si="31"/>
        <v>-0.56999999999999318</v>
      </c>
      <c r="K676" s="78">
        <v>365</v>
      </c>
      <c r="L676" s="73">
        <f t="shared" si="32"/>
        <v>-208.04999999999751</v>
      </c>
      <c r="M676" s="74"/>
    </row>
    <row r="677" spans="1:13" ht="12.75" x14ac:dyDescent="0.2">
      <c r="A677" s="43" t="s">
        <v>277</v>
      </c>
      <c r="B677" s="43" t="s">
        <v>278</v>
      </c>
      <c r="C677" s="44" t="s">
        <v>49</v>
      </c>
      <c r="D677" s="45" t="s">
        <v>50</v>
      </c>
      <c r="E677" s="46">
        <v>3329</v>
      </c>
      <c r="F677" s="72">
        <v>77.66</v>
      </c>
      <c r="G677" s="72">
        <v>77.09</v>
      </c>
      <c r="H677" s="73">
        <v>0</v>
      </c>
      <c r="I677" s="73">
        <f t="shared" si="30"/>
        <v>77.09</v>
      </c>
      <c r="J677" s="72">
        <f t="shared" si="31"/>
        <v>-0.56999999999999318</v>
      </c>
      <c r="K677" s="78">
        <v>0</v>
      </c>
      <c r="L677" s="73">
        <f t="shared" si="32"/>
        <v>0</v>
      </c>
      <c r="M677" s="74"/>
    </row>
    <row r="678" spans="1:13" ht="12.75" x14ac:dyDescent="0.2">
      <c r="A678" s="43" t="s">
        <v>277</v>
      </c>
      <c r="B678" s="43" t="s">
        <v>278</v>
      </c>
      <c r="C678" s="44" t="s">
        <v>51</v>
      </c>
      <c r="D678" s="45" t="s">
        <v>52</v>
      </c>
      <c r="E678" s="46">
        <v>3331</v>
      </c>
      <c r="F678" s="72">
        <v>85.99</v>
      </c>
      <c r="G678" s="72">
        <v>85.42</v>
      </c>
      <c r="H678" s="73">
        <v>0</v>
      </c>
      <c r="I678" s="73">
        <f t="shared" si="30"/>
        <v>85.42</v>
      </c>
      <c r="J678" s="72">
        <f t="shared" si="31"/>
        <v>-0.56999999999999318</v>
      </c>
      <c r="K678" s="78">
        <v>0</v>
      </c>
      <c r="L678" s="73">
        <f t="shared" si="32"/>
        <v>0</v>
      </c>
      <c r="M678" s="74"/>
    </row>
    <row r="679" spans="1:13" ht="12.75" x14ac:dyDescent="0.2">
      <c r="A679" s="43" t="s">
        <v>125</v>
      </c>
      <c r="B679" s="43" t="s">
        <v>126</v>
      </c>
      <c r="C679" s="44" t="s">
        <v>21</v>
      </c>
      <c r="D679" s="45" t="s">
        <v>22</v>
      </c>
      <c r="E679" s="46">
        <v>3301</v>
      </c>
      <c r="F679" s="72">
        <v>91.98</v>
      </c>
      <c r="G679" s="72">
        <v>91.45</v>
      </c>
      <c r="H679" s="73">
        <v>0</v>
      </c>
      <c r="I679" s="73">
        <f t="shared" si="30"/>
        <v>91.45</v>
      </c>
      <c r="J679" s="72">
        <f t="shared" si="31"/>
        <v>-0.53000000000000114</v>
      </c>
      <c r="K679" s="78">
        <v>0</v>
      </c>
      <c r="L679" s="73">
        <f t="shared" si="32"/>
        <v>0</v>
      </c>
      <c r="M679" s="74">
        <v>-3924.6500000000087</v>
      </c>
    </row>
    <row r="680" spans="1:13" ht="12.75" x14ac:dyDescent="0.2">
      <c r="A680" s="43" t="s">
        <v>125</v>
      </c>
      <c r="B680" s="43" t="s">
        <v>126</v>
      </c>
      <c r="C680" s="44" t="s">
        <v>23</v>
      </c>
      <c r="D680" s="45" t="s">
        <v>24</v>
      </c>
      <c r="E680" s="46">
        <v>3303</v>
      </c>
      <c r="F680" s="72">
        <v>99.79</v>
      </c>
      <c r="G680" s="72">
        <v>99.26</v>
      </c>
      <c r="H680" s="73">
        <v>0</v>
      </c>
      <c r="I680" s="73">
        <f t="shared" si="30"/>
        <v>99.26</v>
      </c>
      <c r="J680" s="72">
        <f t="shared" si="31"/>
        <v>-0.53000000000000114</v>
      </c>
      <c r="K680" s="78">
        <v>0</v>
      </c>
      <c r="L680" s="73">
        <f t="shared" si="32"/>
        <v>0</v>
      </c>
      <c r="M680" s="74"/>
    </row>
    <row r="681" spans="1:13" ht="12.75" x14ac:dyDescent="0.2">
      <c r="A681" s="43" t="s">
        <v>125</v>
      </c>
      <c r="B681" s="43" t="s">
        <v>126</v>
      </c>
      <c r="C681" s="44" t="s">
        <v>25</v>
      </c>
      <c r="D681" s="45" t="s">
        <v>26</v>
      </c>
      <c r="E681" s="46">
        <v>3305</v>
      </c>
      <c r="F681" s="72">
        <v>89.88</v>
      </c>
      <c r="G681" s="72">
        <v>89.35</v>
      </c>
      <c r="H681" s="73">
        <v>0</v>
      </c>
      <c r="I681" s="73">
        <f t="shared" si="30"/>
        <v>89.35</v>
      </c>
      <c r="J681" s="72">
        <f t="shared" si="31"/>
        <v>-0.53000000000000114</v>
      </c>
      <c r="K681" s="78">
        <v>0</v>
      </c>
      <c r="L681" s="73">
        <f t="shared" si="32"/>
        <v>0</v>
      </c>
      <c r="M681" s="74"/>
    </row>
    <row r="682" spans="1:13" ht="12.75" x14ac:dyDescent="0.2">
      <c r="A682" s="43" t="s">
        <v>125</v>
      </c>
      <c r="B682" s="43" t="s">
        <v>126</v>
      </c>
      <c r="C682" s="44" t="s">
        <v>27</v>
      </c>
      <c r="D682" s="45" t="s">
        <v>28</v>
      </c>
      <c r="E682" s="46">
        <v>3307</v>
      </c>
      <c r="F682" s="72">
        <v>98.48</v>
      </c>
      <c r="G682" s="72">
        <v>97.95</v>
      </c>
      <c r="H682" s="73">
        <v>0</v>
      </c>
      <c r="I682" s="73">
        <f t="shared" si="30"/>
        <v>97.95</v>
      </c>
      <c r="J682" s="72">
        <f t="shared" si="31"/>
        <v>-0.53000000000000114</v>
      </c>
      <c r="K682" s="78">
        <v>0</v>
      </c>
      <c r="L682" s="73">
        <f t="shared" si="32"/>
        <v>0</v>
      </c>
      <c r="M682" s="74"/>
    </row>
    <row r="683" spans="1:13" ht="12.75" x14ac:dyDescent="0.2">
      <c r="A683" s="43" t="s">
        <v>125</v>
      </c>
      <c r="B683" s="43" t="s">
        <v>126</v>
      </c>
      <c r="C683" s="44" t="s">
        <v>29</v>
      </c>
      <c r="D683" s="45" t="s">
        <v>30</v>
      </c>
      <c r="E683" s="46">
        <v>3309</v>
      </c>
      <c r="F683" s="72">
        <v>60.96</v>
      </c>
      <c r="G683" s="72">
        <v>60.43</v>
      </c>
      <c r="H683" s="73">
        <v>0</v>
      </c>
      <c r="I683" s="73">
        <f t="shared" si="30"/>
        <v>60.43</v>
      </c>
      <c r="J683" s="72">
        <f t="shared" si="31"/>
        <v>-0.53000000000000114</v>
      </c>
      <c r="K683" s="78">
        <v>704</v>
      </c>
      <c r="L683" s="73">
        <f t="shared" si="32"/>
        <v>-373.1200000000008</v>
      </c>
      <c r="M683" s="74"/>
    </row>
    <row r="684" spans="1:13" ht="12.75" x14ac:dyDescent="0.2">
      <c r="A684" s="43" t="s">
        <v>125</v>
      </c>
      <c r="B684" s="43" t="s">
        <v>126</v>
      </c>
      <c r="C684" s="44" t="s">
        <v>31</v>
      </c>
      <c r="D684" s="45" t="s">
        <v>32</v>
      </c>
      <c r="E684" s="46">
        <v>3311</v>
      </c>
      <c r="F684" s="72">
        <v>77.930000000000007</v>
      </c>
      <c r="G684" s="72">
        <v>77.400000000000006</v>
      </c>
      <c r="H684" s="73">
        <v>0</v>
      </c>
      <c r="I684" s="73">
        <f t="shared" si="30"/>
        <v>77.400000000000006</v>
      </c>
      <c r="J684" s="72">
        <f t="shared" si="31"/>
        <v>-0.53000000000000114</v>
      </c>
      <c r="K684" s="78">
        <v>0</v>
      </c>
      <c r="L684" s="73">
        <f t="shared" si="32"/>
        <v>0</v>
      </c>
      <c r="M684" s="74"/>
    </row>
    <row r="685" spans="1:13" ht="12.75" x14ac:dyDescent="0.2">
      <c r="A685" s="43" t="s">
        <v>125</v>
      </c>
      <c r="B685" s="43" t="s">
        <v>126</v>
      </c>
      <c r="C685" s="44" t="s">
        <v>33</v>
      </c>
      <c r="D685" s="45" t="s">
        <v>34</v>
      </c>
      <c r="E685" s="46">
        <v>3313</v>
      </c>
      <c r="F685" s="72">
        <v>82.89</v>
      </c>
      <c r="G685" s="72">
        <v>82.36</v>
      </c>
      <c r="H685" s="73">
        <v>0</v>
      </c>
      <c r="I685" s="73">
        <f t="shared" si="30"/>
        <v>82.36</v>
      </c>
      <c r="J685" s="72">
        <f t="shared" si="31"/>
        <v>-0.53000000000000114</v>
      </c>
      <c r="K685" s="78">
        <v>0</v>
      </c>
      <c r="L685" s="73">
        <f t="shared" si="32"/>
        <v>0</v>
      </c>
      <c r="M685" s="74"/>
    </row>
    <row r="686" spans="1:13" ht="12.75" x14ac:dyDescent="0.2">
      <c r="A686" s="43" t="s">
        <v>125</v>
      </c>
      <c r="B686" s="43" t="s">
        <v>126</v>
      </c>
      <c r="C686" s="44" t="s">
        <v>35</v>
      </c>
      <c r="D686" s="45" t="s">
        <v>36</v>
      </c>
      <c r="E686" s="46">
        <v>3315</v>
      </c>
      <c r="F686" s="72">
        <v>94.43</v>
      </c>
      <c r="G686" s="72">
        <v>93.9</v>
      </c>
      <c r="H686" s="73">
        <v>0</v>
      </c>
      <c r="I686" s="73">
        <f t="shared" si="30"/>
        <v>93.9</v>
      </c>
      <c r="J686" s="72">
        <f t="shared" si="31"/>
        <v>-0.53000000000000114</v>
      </c>
      <c r="K686" s="78">
        <v>0</v>
      </c>
      <c r="L686" s="73">
        <f t="shared" si="32"/>
        <v>0</v>
      </c>
      <c r="M686" s="74"/>
    </row>
    <row r="687" spans="1:13" ht="12.75" x14ac:dyDescent="0.2">
      <c r="A687" s="43" t="s">
        <v>125</v>
      </c>
      <c r="B687" s="43" t="s">
        <v>126</v>
      </c>
      <c r="C687" s="44" t="s">
        <v>37</v>
      </c>
      <c r="D687" s="45" t="s">
        <v>38</v>
      </c>
      <c r="E687" s="46">
        <v>3317</v>
      </c>
      <c r="F687" s="72">
        <v>60.51</v>
      </c>
      <c r="G687" s="72">
        <v>59.98</v>
      </c>
      <c r="H687" s="73">
        <v>0</v>
      </c>
      <c r="I687" s="73">
        <f t="shared" si="30"/>
        <v>59.98</v>
      </c>
      <c r="J687" s="72">
        <f t="shared" si="31"/>
        <v>-0.53000000000000114</v>
      </c>
      <c r="K687" s="78">
        <v>59</v>
      </c>
      <c r="L687" s="73">
        <f t="shared" si="32"/>
        <v>-31.270000000000067</v>
      </c>
      <c r="M687" s="74"/>
    </row>
    <row r="688" spans="1:13" ht="12.75" x14ac:dyDescent="0.2">
      <c r="A688" s="43" t="s">
        <v>125</v>
      </c>
      <c r="B688" s="43" t="s">
        <v>126</v>
      </c>
      <c r="C688" s="44" t="s">
        <v>39</v>
      </c>
      <c r="D688" s="45" t="s">
        <v>40</v>
      </c>
      <c r="E688" s="46">
        <v>3319</v>
      </c>
      <c r="F688" s="72">
        <v>72.489999999999995</v>
      </c>
      <c r="G688" s="72">
        <v>71.959999999999994</v>
      </c>
      <c r="H688" s="73">
        <v>0</v>
      </c>
      <c r="I688" s="73">
        <f t="shared" si="30"/>
        <v>71.959999999999994</v>
      </c>
      <c r="J688" s="72">
        <f t="shared" si="31"/>
        <v>-0.53000000000000114</v>
      </c>
      <c r="K688" s="78">
        <v>339</v>
      </c>
      <c r="L688" s="73">
        <f t="shared" si="32"/>
        <v>-179.67000000000039</v>
      </c>
      <c r="M688" s="74"/>
    </row>
    <row r="689" spans="1:13" ht="12.75" x14ac:dyDescent="0.2">
      <c r="A689" s="43" t="s">
        <v>125</v>
      </c>
      <c r="B689" s="43" t="s">
        <v>126</v>
      </c>
      <c r="C689" s="44" t="s">
        <v>41</v>
      </c>
      <c r="D689" s="45" t="s">
        <v>42</v>
      </c>
      <c r="E689" s="46">
        <v>3321</v>
      </c>
      <c r="F689" s="72">
        <v>80.34</v>
      </c>
      <c r="G689" s="72">
        <v>79.81</v>
      </c>
      <c r="H689" s="73">
        <v>0</v>
      </c>
      <c r="I689" s="73">
        <f t="shared" si="30"/>
        <v>79.81</v>
      </c>
      <c r="J689" s="72">
        <f t="shared" si="31"/>
        <v>-0.53000000000000114</v>
      </c>
      <c r="K689" s="78">
        <v>0</v>
      </c>
      <c r="L689" s="73">
        <f t="shared" si="32"/>
        <v>0</v>
      </c>
      <c r="M689" s="74"/>
    </row>
    <row r="690" spans="1:13" ht="12.75" x14ac:dyDescent="0.2">
      <c r="A690" s="43" t="s">
        <v>125</v>
      </c>
      <c r="B690" s="43" t="s">
        <v>126</v>
      </c>
      <c r="C690" s="44" t="s">
        <v>43</v>
      </c>
      <c r="D690" s="45" t="s">
        <v>44</v>
      </c>
      <c r="E690" s="46">
        <v>3323</v>
      </c>
      <c r="F690" s="72">
        <v>51.65</v>
      </c>
      <c r="G690" s="72">
        <v>51.12</v>
      </c>
      <c r="H690" s="73">
        <v>0</v>
      </c>
      <c r="I690" s="73">
        <f t="shared" si="30"/>
        <v>51.12</v>
      </c>
      <c r="J690" s="72">
        <f t="shared" si="31"/>
        <v>-0.53000000000000114</v>
      </c>
      <c r="K690" s="78">
        <v>936</v>
      </c>
      <c r="L690" s="73">
        <f t="shared" si="32"/>
        <v>-496.08000000000106</v>
      </c>
      <c r="M690" s="74"/>
    </row>
    <row r="691" spans="1:13" ht="12.75" x14ac:dyDescent="0.2">
      <c r="A691" s="43" t="s">
        <v>125</v>
      </c>
      <c r="B691" s="43" t="s">
        <v>126</v>
      </c>
      <c r="C691" s="44" t="s">
        <v>45</v>
      </c>
      <c r="D691" s="45" t="s">
        <v>46</v>
      </c>
      <c r="E691" s="46">
        <v>3325</v>
      </c>
      <c r="F691" s="72">
        <v>65.44</v>
      </c>
      <c r="G691" s="72">
        <v>64.91</v>
      </c>
      <c r="H691" s="73">
        <v>0</v>
      </c>
      <c r="I691" s="73">
        <f t="shared" si="30"/>
        <v>64.91</v>
      </c>
      <c r="J691" s="72">
        <f t="shared" si="31"/>
        <v>-0.53000000000000114</v>
      </c>
      <c r="K691" s="78">
        <v>4280</v>
      </c>
      <c r="L691" s="73">
        <f t="shared" si="32"/>
        <v>-2268.4000000000051</v>
      </c>
      <c r="M691" s="74"/>
    </row>
    <row r="692" spans="1:13" ht="12.75" x14ac:dyDescent="0.2">
      <c r="A692" s="43" t="s">
        <v>125</v>
      </c>
      <c r="B692" s="43" t="s">
        <v>126</v>
      </c>
      <c r="C692" s="44" t="s">
        <v>47</v>
      </c>
      <c r="D692" s="45" t="s">
        <v>48</v>
      </c>
      <c r="E692" s="46">
        <v>3327</v>
      </c>
      <c r="F692" s="72">
        <v>72.489999999999995</v>
      </c>
      <c r="G692" s="72">
        <v>71.959999999999994</v>
      </c>
      <c r="H692" s="73">
        <v>0</v>
      </c>
      <c r="I692" s="73">
        <f t="shared" si="30"/>
        <v>71.959999999999994</v>
      </c>
      <c r="J692" s="72">
        <f t="shared" si="31"/>
        <v>-0.53000000000000114</v>
      </c>
      <c r="K692" s="78">
        <v>1087</v>
      </c>
      <c r="L692" s="73">
        <f t="shared" si="32"/>
        <v>-576.11000000000126</v>
      </c>
      <c r="M692" s="74"/>
    </row>
    <row r="693" spans="1:13" ht="12.75" x14ac:dyDescent="0.2">
      <c r="A693" s="43" t="s">
        <v>125</v>
      </c>
      <c r="B693" s="43" t="s">
        <v>126</v>
      </c>
      <c r="C693" s="44" t="s">
        <v>49</v>
      </c>
      <c r="D693" s="45" t="s">
        <v>50</v>
      </c>
      <c r="E693" s="46">
        <v>3329</v>
      </c>
      <c r="F693" s="72">
        <v>77.48</v>
      </c>
      <c r="G693" s="72">
        <v>76.95</v>
      </c>
      <c r="H693" s="73">
        <v>0</v>
      </c>
      <c r="I693" s="73">
        <f t="shared" si="30"/>
        <v>76.95</v>
      </c>
      <c r="J693" s="72">
        <f t="shared" si="31"/>
        <v>-0.53000000000000114</v>
      </c>
      <c r="K693" s="78">
        <v>0</v>
      </c>
      <c r="L693" s="73">
        <f t="shared" si="32"/>
        <v>0</v>
      </c>
      <c r="M693" s="74"/>
    </row>
    <row r="694" spans="1:13" ht="12.75" x14ac:dyDescent="0.2">
      <c r="A694" s="43" t="s">
        <v>125</v>
      </c>
      <c r="B694" s="43" t="s">
        <v>126</v>
      </c>
      <c r="C694" s="44" t="s">
        <v>51</v>
      </c>
      <c r="D694" s="45" t="s">
        <v>52</v>
      </c>
      <c r="E694" s="46">
        <v>3331</v>
      </c>
      <c r="F694" s="72">
        <v>85.99</v>
      </c>
      <c r="G694" s="72">
        <v>85.46</v>
      </c>
      <c r="H694" s="73">
        <v>0</v>
      </c>
      <c r="I694" s="73">
        <f t="shared" si="30"/>
        <v>85.46</v>
      </c>
      <c r="J694" s="72">
        <f t="shared" si="31"/>
        <v>-0.53000000000000114</v>
      </c>
      <c r="K694" s="78">
        <v>0</v>
      </c>
      <c r="L694" s="73">
        <f t="shared" si="32"/>
        <v>0</v>
      </c>
      <c r="M694" s="74"/>
    </row>
    <row r="695" spans="1:13" ht="12.75" x14ac:dyDescent="0.2">
      <c r="A695" s="43" t="s">
        <v>338</v>
      </c>
      <c r="B695" s="43" t="s">
        <v>339</v>
      </c>
      <c r="C695" s="44" t="s">
        <v>21</v>
      </c>
      <c r="D695" s="45" t="s">
        <v>22</v>
      </c>
      <c r="E695" s="46">
        <v>3301</v>
      </c>
      <c r="F695" s="72">
        <v>85.07</v>
      </c>
      <c r="G695" s="72">
        <v>84.69</v>
      </c>
      <c r="H695" s="73">
        <v>0</v>
      </c>
      <c r="I695" s="73">
        <f t="shared" si="30"/>
        <v>84.69</v>
      </c>
      <c r="J695" s="72">
        <f t="shared" si="31"/>
        <v>-0.37999999999999545</v>
      </c>
      <c r="K695" s="78">
        <v>1098</v>
      </c>
      <c r="L695" s="73">
        <f t="shared" si="32"/>
        <v>-417.23999999999501</v>
      </c>
      <c r="M695" s="74">
        <v>-6065.9399999999659</v>
      </c>
    </row>
    <row r="696" spans="1:13" ht="12.75" x14ac:dyDescent="0.2">
      <c r="A696" s="43" t="s">
        <v>338</v>
      </c>
      <c r="B696" s="43" t="s">
        <v>339</v>
      </c>
      <c r="C696" s="44" t="s">
        <v>23</v>
      </c>
      <c r="D696" s="45" t="s">
        <v>24</v>
      </c>
      <c r="E696" s="46">
        <v>3303</v>
      </c>
      <c r="F696" s="72">
        <v>92.149999999999991</v>
      </c>
      <c r="G696" s="72">
        <v>91.77</v>
      </c>
      <c r="H696" s="73">
        <v>0</v>
      </c>
      <c r="I696" s="73">
        <f t="shared" si="30"/>
        <v>91.77</v>
      </c>
      <c r="J696" s="72">
        <f t="shared" si="31"/>
        <v>-0.37999999999999545</v>
      </c>
      <c r="K696" s="78">
        <v>161</v>
      </c>
      <c r="L696" s="73">
        <f t="shared" si="32"/>
        <v>-61.179999999999268</v>
      </c>
      <c r="M696" s="74"/>
    </row>
    <row r="697" spans="1:13" ht="12.75" x14ac:dyDescent="0.2">
      <c r="A697" s="43" t="s">
        <v>338</v>
      </c>
      <c r="B697" s="43" t="s">
        <v>339</v>
      </c>
      <c r="C697" s="44" t="s">
        <v>25</v>
      </c>
      <c r="D697" s="45" t="s">
        <v>26</v>
      </c>
      <c r="E697" s="46">
        <v>3305</v>
      </c>
      <c r="F697" s="72">
        <v>83.14</v>
      </c>
      <c r="G697" s="72">
        <v>82.76</v>
      </c>
      <c r="H697" s="73">
        <v>0</v>
      </c>
      <c r="I697" s="73">
        <f t="shared" si="30"/>
        <v>82.76</v>
      </c>
      <c r="J697" s="72">
        <f t="shared" si="31"/>
        <v>-0.37999999999999545</v>
      </c>
      <c r="K697" s="78">
        <v>109</v>
      </c>
      <c r="L697" s="73">
        <f t="shared" si="32"/>
        <v>-41.419999999999504</v>
      </c>
      <c r="M697" s="74"/>
    </row>
    <row r="698" spans="1:13" ht="12.75" x14ac:dyDescent="0.2">
      <c r="A698" s="43" t="s">
        <v>338</v>
      </c>
      <c r="B698" s="43" t="s">
        <v>339</v>
      </c>
      <c r="C698" s="44" t="s">
        <v>27</v>
      </c>
      <c r="D698" s="45" t="s">
        <v>28</v>
      </c>
      <c r="E698" s="46">
        <v>3307</v>
      </c>
      <c r="F698" s="72">
        <v>91.08</v>
      </c>
      <c r="G698" s="72">
        <v>90.7</v>
      </c>
      <c r="H698" s="73">
        <v>0</v>
      </c>
      <c r="I698" s="73">
        <f t="shared" si="30"/>
        <v>90.7</v>
      </c>
      <c r="J698" s="72">
        <f t="shared" si="31"/>
        <v>-0.37999999999999545</v>
      </c>
      <c r="K698" s="78">
        <v>0</v>
      </c>
      <c r="L698" s="73">
        <f t="shared" si="32"/>
        <v>0</v>
      </c>
      <c r="M698" s="74"/>
    </row>
    <row r="699" spans="1:13" ht="12.75" x14ac:dyDescent="0.2">
      <c r="A699" s="43" t="s">
        <v>338</v>
      </c>
      <c r="B699" s="43" t="s">
        <v>339</v>
      </c>
      <c r="C699" s="44" t="s">
        <v>29</v>
      </c>
      <c r="D699" s="45" t="s">
        <v>30</v>
      </c>
      <c r="E699" s="46">
        <v>3309</v>
      </c>
      <c r="F699" s="72">
        <v>56.82</v>
      </c>
      <c r="G699" s="72">
        <v>56.44</v>
      </c>
      <c r="H699" s="73">
        <v>0</v>
      </c>
      <c r="I699" s="73">
        <f t="shared" si="30"/>
        <v>56.44</v>
      </c>
      <c r="J699" s="72">
        <f t="shared" si="31"/>
        <v>-0.38000000000000256</v>
      </c>
      <c r="K699" s="78">
        <v>2854</v>
      </c>
      <c r="L699" s="73">
        <f t="shared" si="32"/>
        <v>-1084.5200000000073</v>
      </c>
      <c r="M699" s="74"/>
    </row>
    <row r="700" spans="1:13" ht="12.75" x14ac:dyDescent="0.2">
      <c r="A700" s="43" t="s">
        <v>338</v>
      </c>
      <c r="B700" s="43" t="s">
        <v>339</v>
      </c>
      <c r="C700" s="44" t="s">
        <v>31</v>
      </c>
      <c r="D700" s="45" t="s">
        <v>32</v>
      </c>
      <c r="E700" s="46">
        <v>3311</v>
      </c>
      <c r="F700" s="72">
        <v>72.209999999999994</v>
      </c>
      <c r="G700" s="72">
        <v>71.83</v>
      </c>
      <c r="H700" s="73">
        <v>0</v>
      </c>
      <c r="I700" s="73">
        <f t="shared" si="30"/>
        <v>71.83</v>
      </c>
      <c r="J700" s="72">
        <f t="shared" si="31"/>
        <v>-0.37999999999999545</v>
      </c>
      <c r="K700" s="78">
        <v>2046</v>
      </c>
      <c r="L700" s="73">
        <f t="shared" si="32"/>
        <v>-777.4799999999907</v>
      </c>
      <c r="M700" s="74"/>
    </row>
    <row r="701" spans="1:13" ht="12.75" x14ac:dyDescent="0.2">
      <c r="A701" s="43" t="s">
        <v>338</v>
      </c>
      <c r="B701" s="43" t="s">
        <v>339</v>
      </c>
      <c r="C701" s="44" t="s">
        <v>33</v>
      </c>
      <c r="D701" s="45" t="s">
        <v>34</v>
      </c>
      <c r="E701" s="46">
        <v>3313</v>
      </c>
      <c r="F701" s="72">
        <v>76.759999999999991</v>
      </c>
      <c r="G701" s="72">
        <v>76.38</v>
      </c>
      <c r="H701" s="73">
        <v>0</v>
      </c>
      <c r="I701" s="73">
        <f t="shared" si="30"/>
        <v>76.38</v>
      </c>
      <c r="J701" s="72">
        <f t="shared" si="31"/>
        <v>-0.37999999999999545</v>
      </c>
      <c r="K701" s="78">
        <v>0</v>
      </c>
      <c r="L701" s="73">
        <f t="shared" si="32"/>
        <v>0</v>
      </c>
      <c r="M701" s="74"/>
    </row>
    <row r="702" spans="1:13" ht="12.75" x14ac:dyDescent="0.2">
      <c r="A702" s="43" t="s">
        <v>338</v>
      </c>
      <c r="B702" s="43" t="s">
        <v>339</v>
      </c>
      <c r="C702" s="44" t="s">
        <v>35</v>
      </c>
      <c r="D702" s="45" t="s">
        <v>36</v>
      </c>
      <c r="E702" s="46">
        <v>3315</v>
      </c>
      <c r="F702" s="72">
        <v>87.259999999999991</v>
      </c>
      <c r="G702" s="72">
        <v>86.88</v>
      </c>
      <c r="H702" s="73">
        <v>0</v>
      </c>
      <c r="I702" s="73">
        <f t="shared" si="30"/>
        <v>86.88</v>
      </c>
      <c r="J702" s="72">
        <f t="shared" si="31"/>
        <v>-0.37999999999999545</v>
      </c>
      <c r="K702" s="78">
        <v>0</v>
      </c>
      <c r="L702" s="73">
        <f t="shared" si="32"/>
        <v>0</v>
      </c>
      <c r="M702" s="74"/>
    </row>
    <row r="703" spans="1:13" ht="12.75" x14ac:dyDescent="0.2">
      <c r="A703" s="43" t="s">
        <v>338</v>
      </c>
      <c r="B703" s="43" t="s">
        <v>339</v>
      </c>
      <c r="C703" s="44" t="s">
        <v>37</v>
      </c>
      <c r="D703" s="45" t="s">
        <v>38</v>
      </c>
      <c r="E703" s="46">
        <v>3317</v>
      </c>
      <c r="F703" s="72">
        <v>56.39</v>
      </c>
      <c r="G703" s="72">
        <v>56.01</v>
      </c>
      <c r="H703" s="73">
        <v>0</v>
      </c>
      <c r="I703" s="73">
        <f t="shared" si="30"/>
        <v>56.01</v>
      </c>
      <c r="J703" s="72">
        <f t="shared" si="31"/>
        <v>-0.38000000000000256</v>
      </c>
      <c r="K703" s="78">
        <v>0</v>
      </c>
      <c r="L703" s="73">
        <f t="shared" si="32"/>
        <v>0</v>
      </c>
      <c r="M703" s="74"/>
    </row>
    <row r="704" spans="1:13" ht="12.75" x14ac:dyDescent="0.2">
      <c r="A704" s="43" t="s">
        <v>338</v>
      </c>
      <c r="B704" s="43" t="s">
        <v>339</v>
      </c>
      <c r="C704" s="44" t="s">
        <v>39</v>
      </c>
      <c r="D704" s="45" t="s">
        <v>40</v>
      </c>
      <c r="E704" s="46">
        <v>3319</v>
      </c>
      <c r="F704" s="72">
        <v>67.25</v>
      </c>
      <c r="G704" s="72">
        <v>66.87</v>
      </c>
      <c r="H704" s="73">
        <v>0</v>
      </c>
      <c r="I704" s="73">
        <f t="shared" si="30"/>
        <v>66.87</v>
      </c>
      <c r="J704" s="72">
        <f t="shared" si="31"/>
        <v>-0.37999999999999545</v>
      </c>
      <c r="K704" s="78">
        <v>1845</v>
      </c>
      <c r="L704" s="73">
        <f t="shared" si="32"/>
        <v>-701.09999999999161</v>
      </c>
      <c r="M704" s="74"/>
    </row>
    <row r="705" spans="1:13" ht="12.75" x14ac:dyDescent="0.2">
      <c r="A705" s="43" t="s">
        <v>338</v>
      </c>
      <c r="B705" s="43" t="s">
        <v>339</v>
      </c>
      <c r="C705" s="44" t="s">
        <v>41</v>
      </c>
      <c r="D705" s="45" t="s">
        <v>42</v>
      </c>
      <c r="E705" s="46">
        <v>3321</v>
      </c>
      <c r="F705" s="72">
        <v>74.36999999999999</v>
      </c>
      <c r="G705" s="72">
        <v>73.989999999999995</v>
      </c>
      <c r="H705" s="73">
        <v>0</v>
      </c>
      <c r="I705" s="73">
        <f t="shared" si="30"/>
        <v>73.989999999999995</v>
      </c>
      <c r="J705" s="72">
        <f t="shared" si="31"/>
        <v>-0.37999999999999545</v>
      </c>
      <c r="K705" s="78">
        <v>4024</v>
      </c>
      <c r="L705" s="73">
        <f t="shared" si="32"/>
        <v>-1529.1199999999817</v>
      </c>
      <c r="M705" s="74"/>
    </row>
    <row r="706" spans="1:13" ht="12.75" x14ac:dyDescent="0.2">
      <c r="A706" s="43" t="s">
        <v>338</v>
      </c>
      <c r="B706" s="43" t="s">
        <v>339</v>
      </c>
      <c r="C706" s="44" t="s">
        <v>43</v>
      </c>
      <c r="D706" s="45" t="s">
        <v>44</v>
      </c>
      <c r="E706" s="46">
        <v>3323</v>
      </c>
      <c r="F706" s="72">
        <v>48.27</v>
      </c>
      <c r="G706" s="72">
        <v>47.89</v>
      </c>
      <c r="H706" s="73">
        <v>0</v>
      </c>
      <c r="I706" s="73">
        <f t="shared" si="30"/>
        <v>47.89</v>
      </c>
      <c r="J706" s="72">
        <f t="shared" si="31"/>
        <v>-0.38000000000000256</v>
      </c>
      <c r="K706" s="78">
        <v>0</v>
      </c>
      <c r="L706" s="73">
        <f t="shared" si="32"/>
        <v>0</v>
      </c>
      <c r="M706" s="74"/>
    </row>
    <row r="707" spans="1:13" ht="12.75" x14ac:dyDescent="0.2">
      <c r="A707" s="43" t="s">
        <v>338</v>
      </c>
      <c r="B707" s="43" t="s">
        <v>339</v>
      </c>
      <c r="C707" s="44" t="s">
        <v>45</v>
      </c>
      <c r="D707" s="45" t="s">
        <v>46</v>
      </c>
      <c r="E707" s="46">
        <v>3325</v>
      </c>
      <c r="F707" s="72">
        <v>60.85</v>
      </c>
      <c r="G707" s="72">
        <v>60.47</v>
      </c>
      <c r="H707" s="73">
        <v>0</v>
      </c>
      <c r="I707" s="73">
        <f t="shared" si="30"/>
        <v>60.47</v>
      </c>
      <c r="J707" s="72">
        <f t="shared" si="31"/>
        <v>-0.38000000000000256</v>
      </c>
      <c r="K707" s="78">
        <v>2586</v>
      </c>
      <c r="L707" s="73">
        <f t="shared" si="32"/>
        <v>-982.68000000000666</v>
      </c>
      <c r="M707" s="74"/>
    </row>
    <row r="708" spans="1:13" ht="12.75" x14ac:dyDescent="0.2">
      <c r="A708" s="43" t="s">
        <v>338</v>
      </c>
      <c r="B708" s="43" t="s">
        <v>339</v>
      </c>
      <c r="C708" s="44" t="s">
        <v>47</v>
      </c>
      <c r="D708" s="45" t="s">
        <v>48</v>
      </c>
      <c r="E708" s="46">
        <v>3327</v>
      </c>
      <c r="F708" s="72">
        <v>67.25</v>
      </c>
      <c r="G708" s="72">
        <v>66.87</v>
      </c>
      <c r="H708" s="73">
        <v>0</v>
      </c>
      <c r="I708" s="73">
        <f t="shared" si="30"/>
        <v>66.87</v>
      </c>
      <c r="J708" s="72">
        <f t="shared" si="31"/>
        <v>-0.37999999999999545</v>
      </c>
      <c r="K708" s="78">
        <v>10</v>
      </c>
      <c r="L708" s="73">
        <f t="shared" si="32"/>
        <v>-3.7999999999999545</v>
      </c>
      <c r="M708" s="74"/>
    </row>
    <row r="709" spans="1:13" ht="12.75" x14ac:dyDescent="0.2">
      <c r="A709" s="43" t="s">
        <v>338</v>
      </c>
      <c r="B709" s="43" t="s">
        <v>339</v>
      </c>
      <c r="C709" s="44" t="s">
        <v>49</v>
      </c>
      <c r="D709" s="45" t="s">
        <v>50</v>
      </c>
      <c r="E709" s="46">
        <v>3329</v>
      </c>
      <c r="F709" s="72">
        <v>71.789999999999992</v>
      </c>
      <c r="G709" s="72">
        <v>71.41</v>
      </c>
      <c r="H709" s="73">
        <v>0</v>
      </c>
      <c r="I709" s="73">
        <f t="shared" si="30"/>
        <v>71.41</v>
      </c>
      <c r="J709" s="72">
        <f t="shared" si="31"/>
        <v>-0.37999999999999545</v>
      </c>
      <c r="K709" s="78">
        <v>1047</v>
      </c>
      <c r="L709" s="73">
        <f t="shared" si="32"/>
        <v>-397.85999999999524</v>
      </c>
      <c r="M709" s="74"/>
    </row>
    <row r="710" spans="1:13" ht="12.75" x14ac:dyDescent="0.2">
      <c r="A710" s="43" t="s">
        <v>338</v>
      </c>
      <c r="B710" s="43" t="s">
        <v>339</v>
      </c>
      <c r="C710" s="44" t="s">
        <v>51</v>
      </c>
      <c r="D710" s="45" t="s">
        <v>52</v>
      </c>
      <c r="E710" s="46">
        <v>3331</v>
      </c>
      <c r="F710" s="72">
        <v>79.47</v>
      </c>
      <c r="G710" s="72">
        <v>79.09</v>
      </c>
      <c r="H710" s="73">
        <v>0</v>
      </c>
      <c r="I710" s="73">
        <f t="shared" si="30"/>
        <v>79.09</v>
      </c>
      <c r="J710" s="72">
        <f t="shared" si="31"/>
        <v>-0.37999999999999545</v>
      </c>
      <c r="K710" s="78">
        <v>183</v>
      </c>
      <c r="L710" s="73">
        <f t="shared" si="32"/>
        <v>-69.539999999999168</v>
      </c>
      <c r="M710" s="74"/>
    </row>
    <row r="711" spans="1:13" ht="12.75" x14ac:dyDescent="0.2">
      <c r="A711" s="43" t="s">
        <v>340</v>
      </c>
      <c r="B711" s="43" t="s">
        <v>454</v>
      </c>
      <c r="C711" s="44" t="s">
        <v>21</v>
      </c>
      <c r="D711" s="45" t="s">
        <v>22</v>
      </c>
      <c r="E711" s="46">
        <v>3301</v>
      </c>
      <c r="F711" s="72">
        <v>144.73997132298595</v>
      </c>
      <c r="G711" s="72">
        <v>135.51</v>
      </c>
      <c r="H711" s="73">
        <v>0</v>
      </c>
      <c r="I711" s="73">
        <f t="shared" ref="I711:I774" si="33">+G711+H711</f>
        <v>135.51</v>
      </c>
      <c r="J711" s="72">
        <f t="shared" ref="J711:J774" si="34">+I711-F711</f>
        <v>-9.2299713229859606</v>
      </c>
      <c r="K711" s="78">
        <v>175</v>
      </c>
      <c r="L711" s="73">
        <f t="shared" ref="L711:L774" si="35">+J711*K711</f>
        <v>-1615.2449815225432</v>
      </c>
      <c r="M711" s="74">
        <v>-415967.11761300825</v>
      </c>
    </row>
    <row r="712" spans="1:13" ht="12.75" x14ac:dyDescent="0.2">
      <c r="A712" s="43" t="s">
        <v>340</v>
      </c>
      <c r="B712" s="43" t="s">
        <v>454</v>
      </c>
      <c r="C712" s="44" t="s">
        <v>23</v>
      </c>
      <c r="D712" s="45" t="s">
        <v>24</v>
      </c>
      <c r="E712" s="46">
        <v>3303</v>
      </c>
      <c r="F712" s="72">
        <v>157.31997132298596</v>
      </c>
      <c r="G712" s="72">
        <v>148.09</v>
      </c>
      <c r="H712" s="73">
        <v>0</v>
      </c>
      <c r="I712" s="73">
        <f t="shared" si="33"/>
        <v>148.09</v>
      </c>
      <c r="J712" s="72">
        <f t="shared" si="34"/>
        <v>-9.2299713229859606</v>
      </c>
      <c r="K712" s="78">
        <v>110</v>
      </c>
      <c r="L712" s="73">
        <f t="shared" si="35"/>
        <v>-1015.2968455284556</v>
      </c>
      <c r="M712" s="74"/>
    </row>
    <row r="713" spans="1:13" ht="12.75" x14ac:dyDescent="0.2">
      <c r="A713" s="43" t="s">
        <v>340</v>
      </c>
      <c r="B713" s="43" t="s">
        <v>454</v>
      </c>
      <c r="C713" s="44" t="s">
        <v>25</v>
      </c>
      <c r="D713" s="45" t="s">
        <v>26</v>
      </c>
      <c r="E713" s="46">
        <v>3305</v>
      </c>
      <c r="F713" s="72">
        <v>141.47997132298596</v>
      </c>
      <c r="G713" s="72">
        <v>132.25</v>
      </c>
      <c r="H713" s="73">
        <v>0</v>
      </c>
      <c r="I713" s="73">
        <f t="shared" si="33"/>
        <v>132.25</v>
      </c>
      <c r="J713" s="72">
        <f t="shared" si="34"/>
        <v>-9.2299713229859606</v>
      </c>
      <c r="K713" s="78">
        <v>0</v>
      </c>
      <c r="L713" s="73">
        <f t="shared" si="35"/>
        <v>0</v>
      </c>
      <c r="M713" s="74"/>
    </row>
    <row r="714" spans="1:13" ht="12.75" x14ac:dyDescent="0.2">
      <c r="A714" s="43" t="s">
        <v>340</v>
      </c>
      <c r="B714" s="43" t="s">
        <v>454</v>
      </c>
      <c r="C714" s="44" t="s">
        <v>27</v>
      </c>
      <c r="D714" s="45" t="s">
        <v>28</v>
      </c>
      <c r="E714" s="46">
        <v>3307</v>
      </c>
      <c r="F714" s="72">
        <v>154.04997132298595</v>
      </c>
      <c r="G714" s="72">
        <v>144.82</v>
      </c>
      <c r="H714" s="73">
        <v>0</v>
      </c>
      <c r="I714" s="73">
        <f t="shared" si="33"/>
        <v>144.82</v>
      </c>
      <c r="J714" s="72">
        <f t="shared" si="34"/>
        <v>-9.2299713229859606</v>
      </c>
      <c r="K714" s="78">
        <v>0</v>
      </c>
      <c r="L714" s="73">
        <f t="shared" si="35"/>
        <v>0</v>
      </c>
      <c r="M714" s="74"/>
    </row>
    <row r="715" spans="1:13" ht="12.75" x14ac:dyDescent="0.2">
      <c r="A715" s="43" t="s">
        <v>340</v>
      </c>
      <c r="B715" s="43" t="s">
        <v>454</v>
      </c>
      <c r="C715" s="44" t="s">
        <v>29</v>
      </c>
      <c r="D715" s="45" t="s">
        <v>30</v>
      </c>
      <c r="E715" s="46">
        <v>3309</v>
      </c>
      <c r="F715" s="72">
        <v>95.709971322985965</v>
      </c>
      <c r="G715" s="72">
        <v>86.48</v>
      </c>
      <c r="H715" s="73">
        <v>0</v>
      </c>
      <c r="I715" s="73">
        <f t="shared" si="33"/>
        <v>86.48</v>
      </c>
      <c r="J715" s="72">
        <f t="shared" si="34"/>
        <v>-9.2299713229859606</v>
      </c>
      <c r="K715" s="78">
        <v>976</v>
      </c>
      <c r="L715" s="73">
        <f t="shared" si="35"/>
        <v>-9008.452011234298</v>
      </c>
      <c r="M715" s="74"/>
    </row>
    <row r="716" spans="1:13" ht="12.75" x14ac:dyDescent="0.2">
      <c r="A716" s="43" t="s">
        <v>340</v>
      </c>
      <c r="B716" s="43" t="s">
        <v>454</v>
      </c>
      <c r="C716" s="44" t="s">
        <v>31</v>
      </c>
      <c r="D716" s="45" t="s">
        <v>32</v>
      </c>
      <c r="E716" s="46">
        <v>3311</v>
      </c>
      <c r="F716" s="72">
        <v>122.98997132298597</v>
      </c>
      <c r="G716" s="72">
        <v>113.76</v>
      </c>
      <c r="H716" s="73">
        <v>0</v>
      </c>
      <c r="I716" s="73">
        <f t="shared" si="33"/>
        <v>113.76</v>
      </c>
      <c r="J716" s="72">
        <f t="shared" si="34"/>
        <v>-9.2299713229859606</v>
      </c>
      <c r="K716" s="78">
        <v>366</v>
      </c>
      <c r="L716" s="73">
        <f t="shared" si="35"/>
        <v>-3378.1695042128617</v>
      </c>
      <c r="M716" s="74"/>
    </row>
    <row r="717" spans="1:13" ht="12.75" x14ac:dyDescent="0.2">
      <c r="A717" s="43" t="s">
        <v>340</v>
      </c>
      <c r="B717" s="43" t="s">
        <v>454</v>
      </c>
      <c r="C717" s="44" t="s">
        <v>33</v>
      </c>
      <c r="D717" s="45" t="s">
        <v>34</v>
      </c>
      <c r="E717" s="46">
        <v>3313</v>
      </c>
      <c r="F717" s="72">
        <v>130.83997132298597</v>
      </c>
      <c r="G717" s="72">
        <v>121.61</v>
      </c>
      <c r="H717" s="73">
        <v>0</v>
      </c>
      <c r="I717" s="73">
        <f t="shared" si="33"/>
        <v>121.61</v>
      </c>
      <c r="J717" s="72">
        <f t="shared" si="34"/>
        <v>-9.2299713229859748</v>
      </c>
      <c r="K717" s="78">
        <v>0</v>
      </c>
      <c r="L717" s="73">
        <f t="shared" si="35"/>
        <v>0</v>
      </c>
      <c r="M717" s="74"/>
    </row>
    <row r="718" spans="1:13" ht="12.75" x14ac:dyDescent="0.2">
      <c r="A718" s="43" t="s">
        <v>340</v>
      </c>
      <c r="B718" s="43" t="s">
        <v>454</v>
      </c>
      <c r="C718" s="44" t="s">
        <v>35</v>
      </c>
      <c r="D718" s="45" t="s">
        <v>36</v>
      </c>
      <c r="E718" s="46">
        <v>3315</v>
      </c>
      <c r="F718" s="72">
        <v>148.85997132298596</v>
      </c>
      <c r="G718" s="72">
        <v>139.63</v>
      </c>
      <c r="H718" s="73">
        <v>0</v>
      </c>
      <c r="I718" s="73">
        <f t="shared" si="33"/>
        <v>139.63</v>
      </c>
      <c r="J718" s="72">
        <f t="shared" si="34"/>
        <v>-9.2299713229859606</v>
      </c>
      <c r="K718" s="78">
        <v>0</v>
      </c>
      <c r="L718" s="73">
        <f t="shared" si="35"/>
        <v>0</v>
      </c>
      <c r="M718" s="74"/>
    </row>
    <row r="719" spans="1:13" ht="12.75" x14ac:dyDescent="0.2">
      <c r="A719" s="43" t="s">
        <v>340</v>
      </c>
      <c r="B719" s="43" t="s">
        <v>454</v>
      </c>
      <c r="C719" s="44" t="s">
        <v>37</v>
      </c>
      <c r="D719" s="45" t="s">
        <v>38</v>
      </c>
      <c r="E719" s="46">
        <v>3317</v>
      </c>
      <c r="F719" s="72">
        <v>95.169971322985958</v>
      </c>
      <c r="G719" s="72">
        <v>85.94</v>
      </c>
      <c r="H719" s="73">
        <v>0</v>
      </c>
      <c r="I719" s="73">
        <f t="shared" si="33"/>
        <v>85.94</v>
      </c>
      <c r="J719" s="72">
        <f t="shared" si="34"/>
        <v>-9.2299713229859606</v>
      </c>
      <c r="K719" s="78">
        <v>0</v>
      </c>
      <c r="L719" s="73">
        <f t="shared" si="35"/>
        <v>0</v>
      </c>
      <c r="M719" s="74"/>
    </row>
    <row r="720" spans="1:13" ht="12.75" x14ac:dyDescent="0.2">
      <c r="A720" s="43" t="s">
        <v>340</v>
      </c>
      <c r="B720" s="43" t="s">
        <v>454</v>
      </c>
      <c r="C720" s="44" t="s">
        <v>39</v>
      </c>
      <c r="D720" s="45" t="s">
        <v>40</v>
      </c>
      <c r="E720" s="46">
        <v>3319</v>
      </c>
      <c r="F720" s="72">
        <v>114.52997132298596</v>
      </c>
      <c r="G720" s="72">
        <v>105.3</v>
      </c>
      <c r="H720" s="73">
        <v>0</v>
      </c>
      <c r="I720" s="73">
        <f t="shared" si="33"/>
        <v>105.3</v>
      </c>
      <c r="J720" s="72">
        <f t="shared" si="34"/>
        <v>-9.2299713229859606</v>
      </c>
      <c r="K720" s="78">
        <v>5995</v>
      </c>
      <c r="L720" s="73">
        <f t="shared" si="35"/>
        <v>-55333.678081300837</v>
      </c>
      <c r="M720" s="74"/>
    </row>
    <row r="721" spans="1:13" ht="12.75" x14ac:dyDescent="0.2">
      <c r="A721" s="43" t="s">
        <v>340</v>
      </c>
      <c r="B721" s="43" t="s">
        <v>454</v>
      </c>
      <c r="C721" s="44" t="s">
        <v>41</v>
      </c>
      <c r="D721" s="45" t="s">
        <v>42</v>
      </c>
      <c r="E721" s="46">
        <v>3321</v>
      </c>
      <c r="F721" s="72">
        <v>127.04997132298595</v>
      </c>
      <c r="G721" s="72">
        <v>117.82</v>
      </c>
      <c r="H721" s="73">
        <v>0</v>
      </c>
      <c r="I721" s="73">
        <f t="shared" si="33"/>
        <v>117.82</v>
      </c>
      <c r="J721" s="72">
        <f t="shared" si="34"/>
        <v>-9.2299713229859606</v>
      </c>
      <c r="K721" s="78">
        <v>855</v>
      </c>
      <c r="L721" s="73">
        <f t="shared" si="35"/>
        <v>-7891.6254811529961</v>
      </c>
      <c r="M721" s="74"/>
    </row>
    <row r="722" spans="1:13" ht="12.75" x14ac:dyDescent="0.2">
      <c r="A722" s="43" t="s">
        <v>340</v>
      </c>
      <c r="B722" s="43" t="s">
        <v>454</v>
      </c>
      <c r="C722" s="44" t="s">
        <v>43</v>
      </c>
      <c r="D722" s="45" t="s">
        <v>44</v>
      </c>
      <c r="E722" s="46">
        <v>3323</v>
      </c>
      <c r="F722" s="72">
        <v>81.299971322985954</v>
      </c>
      <c r="G722" s="72">
        <v>72.069999999999993</v>
      </c>
      <c r="H722" s="73">
        <v>0</v>
      </c>
      <c r="I722" s="73">
        <f t="shared" si="33"/>
        <v>72.069999999999993</v>
      </c>
      <c r="J722" s="72">
        <f t="shared" si="34"/>
        <v>-9.2299713229859606</v>
      </c>
      <c r="K722" s="78">
        <v>1615</v>
      </c>
      <c r="L722" s="73">
        <f t="shared" si="35"/>
        <v>-14906.403686622327</v>
      </c>
      <c r="M722" s="74"/>
    </row>
    <row r="723" spans="1:13" ht="12.75" x14ac:dyDescent="0.2">
      <c r="A723" s="43" t="s">
        <v>340</v>
      </c>
      <c r="B723" s="43" t="s">
        <v>454</v>
      </c>
      <c r="C723" s="44" t="s">
        <v>45</v>
      </c>
      <c r="D723" s="45" t="s">
        <v>46</v>
      </c>
      <c r="E723" s="46">
        <v>3325</v>
      </c>
      <c r="F723" s="72">
        <v>103.18997132298595</v>
      </c>
      <c r="G723" s="72">
        <v>93.96</v>
      </c>
      <c r="H723" s="73">
        <v>0</v>
      </c>
      <c r="I723" s="73">
        <f t="shared" si="33"/>
        <v>93.96</v>
      </c>
      <c r="J723" s="72">
        <f t="shared" si="34"/>
        <v>-9.2299713229859606</v>
      </c>
      <c r="K723" s="78">
        <v>31334</v>
      </c>
      <c r="L723" s="73">
        <f t="shared" si="35"/>
        <v>-289211.92143444211</v>
      </c>
      <c r="M723" s="74"/>
    </row>
    <row r="724" spans="1:13" ht="12.75" x14ac:dyDescent="0.2">
      <c r="A724" s="43" t="s">
        <v>340</v>
      </c>
      <c r="B724" s="43" t="s">
        <v>454</v>
      </c>
      <c r="C724" s="44" t="s">
        <v>47</v>
      </c>
      <c r="D724" s="45" t="s">
        <v>48</v>
      </c>
      <c r="E724" s="46">
        <v>3327</v>
      </c>
      <c r="F724" s="72">
        <v>114.52997132298596</v>
      </c>
      <c r="G724" s="72">
        <v>105.3</v>
      </c>
      <c r="H724" s="73">
        <v>0</v>
      </c>
      <c r="I724" s="73">
        <f t="shared" si="33"/>
        <v>105.3</v>
      </c>
      <c r="J724" s="72">
        <f t="shared" si="34"/>
        <v>-9.2299713229859606</v>
      </c>
      <c r="K724" s="78">
        <v>1690</v>
      </c>
      <c r="L724" s="73">
        <f t="shared" si="35"/>
        <v>-15598.651535846273</v>
      </c>
      <c r="M724" s="74"/>
    </row>
    <row r="725" spans="1:13" ht="12.75" x14ac:dyDescent="0.2">
      <c r="A725" s="43" t="s">
        <v>340</v>
      </c>
      <c r="B725" s="43" t="s">
        <v>454</v>
      </c>
      <c r="C725" s="44" t="s">
        <v>49</v>
      </c>
      <c r="D725" s="45" t="s">
        <v>50</v>
      </c>
      <c r="E725" s="46">
        <v>3329</v>
      </c>
      <c r="F725" s="72">
        <v>122.46997132298596</v>
      </c>
      <c r="G725" s="72">
        <v>113.24</v>
      </c>
      <c r="H725" s="73">
        <v>0</v>
      </c>
      <c r="I725" s="73">
        <f t="shared" si="33"/>
        <v>113.24</v>
      </c>
      <c r="J725" s="72">
        <f t="shared" si="34"/>
        <v>-9.2299713229859606</v>
      </c>
      <c r="K725" s="78">
        <v>1796</v>
      </c>
      <c r="L725" s="73">
        <f t="shared" si="35"/>
        <v>-16577.028496082785</v>
      </c>
      <c r="M725" s="74"/>
    </row>
    <row r="726" spans="1:13" ht="12.75" x14ac:dyDescent="0.2">
      <c r="A726" s="43" t="s">
        <v>340</v>
      </c>
      <c r="B726" s="43" t="s">
        <v>454</v>
      </c>
      <c r="C726" s="44" t="s">
        <v>51</v>
      </c>
      <c r="D726" s="45" t="s">
        <v>52</v>
      </c>
      <c r="E726" s="46">
        <v>3331</v>
      </c>
      <c r="F726" s="72">
        <v>136.23997132298595</v>
      </c>
      <c r="G726" s="72">
        <v>127.01</v>
      </c>
      <c r="H726" s="73">
        <v>0</v>
      </c>
      <c r="I726" s="73">
        <f t="shared" si="33"/>
        <v>127.01</v>
      </c>
      <c r="J726" s="72">
        <f t="shared" si="34"/>
        <v>-9.2299713229859464</v>
      </c>
      <c r="K726" s="78">
        <v>155</v>
      </c>
      <c r="L726" s="73">
        <f t="shared" si="35"/>
        <v>-1430.6455550628216</v>
      </c>
      <c r="M726" s="74"/>
    </row>
    <row r="727" spans="1:13" ht="12.75" x14ac:dyDescent="0.2">
      <c r="A727" s="43" t="s">
        <v>155</v>
      </c>
      <c r="B727" s="43" t="s">
        <v>400</v>
      </c>
      <c r="C727" s="44" t="s">
        <v>21</v>
      </c>
      <c r="D727" s="45" t="s">
        <v>22</v>
      </c>
      <c r="E727" s="46">
        <v>3301</v>
      </c>
      <c r="F727" s="72">
        <v>89.69064564246338</v>
      </c>
      <c r="G727" s="72">
        <v>85.84</v>
      </c>
      <c r="H727" s="73">
        <v>0</v>
      </c>
      <c r="I727" s="73">
        <f t="shared" si="33"/>
        <v>85.84</v>
      </c>
      <c r="J727" s="72">
        <f t="shared" si="34"/>
        <v>-3.8506456424633768</v>
      </c>
      <c r="K727" s="78">
        <v>337</v>
      </c>
      <c r="L727" s="73">
        <f t="shared" si="35"/>
        <v>-1297.667581510158</v>
      </c>
      <c r="M727" s="74">
        <v>-30589.528983729062</v>
      </c>
    </row>
    <row r="728" spans="1:13" ht="12.75" x14ac:dyDescent="0.2">
      <c r="A728" s="43" t="s">
        <v>155</v>
      </c>
      <c r="B728" s="43" t="s">
        <v>400</v>
      </c>
      <c r="C728" s="44" t="s">
        <v>23</v>
      </c>
      <c r="D728" s="45" t="s">
        <v>24</v>
      </c>
      <c r="E728" s="46">
        <v>3303</v>
      </c>
      <c r="F728" s="72">
        <v>96.900645642463374</v>
      </c>
      <c r="G728" s="72">
        <v>93.05</v>
      </c>
      <c r="H728" s="73">
        <v>0</v>
      </c>
      <c r="I728" s="73">
        <f t="shared" si="33"/>
        <v>93.05</v>
      </c>
      <c r="J728" s="72">
        <f t="shared" si="34"/>
        <v>-3.8506456424633768</v>
      </c>
      <c r="K728" s="78">
        <v>0</v>
      </c>
      <c r="L728" s="73">
        <f t="shared" si="35"/>
        <v>0</v>
      </c>
      <c r="M728" s="74"/>
    </row>
    <row r="729" spans="1:13" ht="12.75" x14ac:dyDescent="0.2">
      <c r="A729" s="43" t="s">
        <v>155</v>
      </c>
      <c r="B729" s="43" t="s">
        <v>400</v>
      </c>
      <c r="C729" s="44" t="s">
        <v>25</v>
      </c>
      <c r="D729" s="45" t="s">
        <v>26</v>
      </c>
      <c r="E729" s="46">
        <v>3305</v>
      </c>
      <c r="F729" s="72">
        <v>87.810645642463371</v>
      </c>
      <c r="G729" s="72">
        <v>83.96</v>
      </c>
      <c r="H729" s="73">
        <v>0</v>
      </c>
      <c r="I729" s="73">
        <f t="shared" si="33"/>
        <v>83.96</v>
      </c>
      <c r="J729" s="72">
        <f t="shared" si="34"/>
        <v>-3.8506456424633768</v>
      </c>
      <c r="K729" s="78">
        <v>0</v>
      </c>
      <c r="L729" s="73">
        <f t="shared" si="35"/>
        <v>0</v>
      </c>
      <c r="M729" s="74"/>
    </row>
    <row r="730" spans="1:13" ht="12.75" x14ac:dyDescent="0.2">
      <c r="A730" s="43" t="s">
        <v>155</v>
      </c>
      <c r="B730" s="43" t="s">
        <v>400</v>
      </c>
      <c r="C730" s="44" t="s">
        <v>27</v>
      </c>
      <c r="D730" s="45" t="s">
        <v>28</v>
      </c>
      <c r="E730" s="46">
        <v>3307</v>
      </c>
      <c r="F730" s="72">
        <v>95.570645642463376</v>
      </c>
      <c r="G730" s="72">
        <v>91.72</v>
      </c>
      <c r="H730" s="73">
        <v>0</v>
      </c>
      <c r="I730" s="73">
        <f t="shared" si="33"/>
        <v>91.72</v>
      </c>
      <c r="J730" s="72">
        <f t="shared" si="34"/>
        <v>-3.8506456424633768</v>
      </c>
      <c r="K730" s="78">
        <v>0</v>
      </c>
      <c r="L730" s="73">
        <f t="shared" si="35"/>
        <v>0</v>
      </c>
      <c r="M730" s="74"/>
    </row>
    <row r="731" spans="1:13" ht="12.75" x14ac:dyDescent="0.2">
      <c r="A731" s="43" t="s">
        <v>155</v>
      </c>
      <c r="B731" s="43" t="s">
        <v>400</v>
      </c>
      <c r="C731" s="44" t="s">
        <v>29</v>
      </c>
      <c r="D731" s="45" t="s">
        <v>30</v>
      </c>
      <c r="E731" s="46">
        <v>3309</v>
      </c>
      <c r="F731" s="72">
        <v>61.320645642463376</v>
      </c>
      <c r="G731" s="72">
        <v>57.47</v>
      </c>
      <c r="H731" s="73">
        <v>0</v>
      </c>
      <c r="I731" s="73">
        <f t="shared" si="33"/>
        <v>57.47</v>
      </c>
      <c r="J731" s="72">
        <f t="shared" si="34"/>
        <v>-3.8506456424633768</v>
      </c>
      <c r="K731" s="78">
        <v>2216</v>
      </c>
      <c r="L731" s="73">
        <f t="shared" si="35"/>
        <v>-8533.0307436988423</v>
      </c>
      <c r="M731" s="74"/>
    </row>
    <row r="732" spans="1:13" ht="12.75" x14ac:dyDescent="0.2">
      <c r="A732" s="43" t="s">
        <v>155</v>
      </c>
      <c r="B732" s="43" t="s">
        <v>400</v>
      </c>
      <c r="C732" s="44" t="s">
        <v>31</v>
      </c>
      <c r="D732" s="45" t="s">
        <v>32</v>
      </c>
      <c r="E732" s="46">
        <v>3311</v>
      </c>
      <c r="F732" s="72">
        <v>76.910645642463379</v>
      </c>
      <c r="G732" s="72">
        <v>73.06</v>
      </c>
      <c r="H732" s="73">
        <v>0</v>
      </c>
      <c r="I732" s="73">
        <f t="shared" si="33"/>
        <v>73.06</v>
      </c>
      <c r="J732" s="72">
        <f t="shared" si="34"/>
        <v>-3.8506456424633768</v>
      </c>
      <c r="K732" s="78">
        <v>404</v>
      </c>
      <c r="L732" s="73">
        <f t="shared" si="35"/>
        <v>-1555.6608395552043</v>
      </c>
      <c r="M732" s="74"/>
    </row>
    <row r="733" spans="1:13" ht="12.75" x14ac:dyDescent="0.2">
      <c r="A733" s="43" t="s">
        <v>155</v>
      </c>
      <c r="B733" s="43" t="s">
        <v>400</v>
      </c>
      <c r="C733" s="44" t="s">
        <v>33</v>
      </c>
      <c r="D733" s="45" t="s">
        <v>34</v>
      </c>
      <c r="E733" s="46">
        <v>3313</v>
      </c>
      <c r="F733" s="72">
        <v>81.430645642463375</v>
      </c>
      <c r="G733" s="72">
        <v>77.58</v>
      </c>
      <c r="H733" s="73">
        <v>0</v>
      </c>
      <c r="I733" s="73">
        <f t="shared" si="33"/>
        <v>77.58</v>
      </c>
      <c r="J733" s="72">
        <f t="shared" si="34"/>
        <v>-3.8506456424633768</v>
      </c>
      <c r="K733" s="78">
        <v>0</v>
      </c>
      <c r="L733" s="73">
        <f t="shared" si="35"/>
        <v>0</v>
      </c>
      <c r="M733" s="74"/>
    </row>
    <row r="734" spans="1:13" ht="12.75" x14ac:dyDescent="0.2">
      <c r="A734" s="43" t="s">
        <v>155</v>
      </c>
      <c r="B734" s="43" t="s">
        <v>400</v>
      </c>
      <c r="C734" s="44" t="s">
        <v>35</v>
      </c>
      <c r="D734" s="45" t="s">
        <v>36</v>
      </c>
      <c r="E734" s="46">
        <v>3315</v>
      </c>
      <c r="F734" s="72">
        <v>92.000645642463383</v>
      </c>
      <c r="G734" s="72">
        <v>88.15</v>
      </c>
      <c r="H734" s="73">
        <v>0</v>
      </c>
      <c r="I734" s="73">
        <f t="shared" si="33"/>
        <v>88.15</v>
      </c>
      <c r="J734" s="72">
        <f t="shared" si="34"/>
        <v>-3.8506456424633768</v>
      </c>
      <c r="K734" s="78">
        <v>170</v>
      </c>
      <c r="L734" s="73">
        <f t="shared" si="35"/>
        <v>-654.60975921877412</v>
      </c>
      <c r="M734" s="74"/>
    </row>
    <row r="735" spans="1:13" ht="12.75" x14ac:dyDescent="0.2">
      <c r="A735" s="43" t="s">
        <v>155</v>
      </c>
      <c r="B735" s="43" t="s">
        <v>400</v>
      </c>
      <c r="C735" s="44" t="s">
        <v>37</v>
      </c>
      <c r="D735" s="45" t="s">
        <v>38</v>
      </c>
      <c r="E735" s="46">
        <v>3317</v>
      </c>
      <c r="F735" s="72">
        <v>60.900645642463374</v>
      </c>
      <c r="G735" s="72">
        <v>57.05</v>
      </c>
      <c r="H735" s="73">
        <v>0</v>
      </c>
      <c r="I735" s="73">
        <f t="shared" si="33"/>
        <v>57.05</v>
      </c>
      <c r="J735" s="72">
        <f t="shared" si="34"/>
        <v>-3.8506456424633768</v>
      </c>
      <c r="K735" s="78">
        <v>0</v>
      </c>
      <c r="L735" s="73">
        <f t="shared" si="35"/>
        <v>0</v>
      </c>
      <c r="M735" s="74"/>
    </row>
    <row r="736" spans="1:13" ht="12.75" x14ac:dyDescent="0.2">
      <c r="A736" s="43" t="s">
        <v>155</v>
      </c>
      <c r="B736" s="43" t="s">
        <v>400</v>
      </c>
      <c r="C736" s="44" t="s">
        <v>39</v>
      </c>
      <c r="D736" s="45" t="s">
        <v>40</v>
      </c>
      <c r="E736" s="46">
        <v>3319</v>
      </c>
      <c r="F736" s="72">
        <v>71.92064564246337</v>
      </c>
      <c r="G736" s="72">
        <v>68.069999999999993</v>
      </c>
      <c r="H736" s="73">
        <v>0</v>
      </c>
      <c r="I736" s="73">
        <f t="shared" si="33"/>
        <v>68.069999999999993</v>
      </c>
      <c r="J736" s="72">
        <f t="shared" si="34"/>
        <v>-3.8506456424633768</v>
      </c>
      <c r="K736" s="78">
        <v>114</v>
      </c>
      <c r="L736" s="73">
        <f t="shared" si="35"/>
        <v>-438.97360324082496</v>
      </c>
      <c r="M736" s="74"/>
    </row>
    <row r="737" spans="1:13" ht="12.75" x14ac:dyDescent="0.2">
      <c r="A737" s="43" t="s">
        <v>155</v>
      </c>
      <c r="B737" s="43" t="s">
        <v>400</v>
      </c>
      <c r="C737" s="44" t="s">
        <v>41</v>
      </c>
      <c r="D737" s="45" t="s">
        <v>42</v>
      </c>
      <c r="E737" s="46">
        <v>3321</v>
      </c>
      <c r="F737" s="72">
        <v>79.150645642463374</v>
      </c>
      <c r="G737" s="72">
        <v>75.3</v>
      </c>
      <c r="H737" s="73">
        <v>0</v>
      </c>
      <c r="I737" s="73">
        <f t="shared" si="33"/>
        <v>75.3</v>
      </c>
      <c r="J737" s="72">
        <f t="shared" si="34"/>
        <v>-3.8506456424633768</v>
      </c>
      <c r="K737" s="78">
        <v>0</v>
      </c>
      <c r="L737" s="73">
        <f t="shared" si="35"/>
        <v>0</v>
      </c>
      <c r="M737" s="74"/>
    </row>
    <row r="738" spans="1:13" ht="12.75" x14ac:dyDescent="0.2">
      <c r="A738" s="43" t="s">
        <v>155</v>
      </c>
      <c r="B738" s="43" t="s">
        <v>400</v>
      </c>
      <c r="C738" s="44" t="s">
        <v>43</v>
      </c>
      <c r="D738" s="45" t="s">
        <v>44</v>
      </c>
      <c r="E738" s="46">
        <v>3323</v>
      </c>
      <c r="F738" s="72">
        <v>52.87064564246338</v>
      </c>
      <c r="G738" s="72">
        <v>49.02</v>
      </c>
      <c r="H738" s="73">
        <v>0</v>
      </c>
      <c r="I738" s="73">
        <f t="shared" si="33"/>
        <v>49.02</v>
      </c>
      <c r="J738" s="72">
        <f t="shared" si="34"/>
        <v>-3.8506456424633768</v>
      </c>
      <c r="K738" s="78">
        <v>148</v>
      </c>
      <c r="L738" s="73">
        <f t="shared" si="35"/>
        <v>-569.89555508457977</v>
      </c>
      <c r="M738" s="74"/>
    </row>
    <row r="739" spans="1:13" ht="12.75" x14ac:dyDescent="0.2">
      <c r="A739" s="43" t="s">
        <v>155</v>
      </c>
      <c r="B739" s="43" t="s">
        <v>400</v>
      </c>
      <c r="C739" s="44" t="s">
        <v>45</v>
      </c>
      <c r="D739" s="45" t="s">
        <v>46</v>
      </c>
      <c r="E739" s="46">
        <v>3325</v>
      </c>
      <c r="F739" s="72">
        <v>65.460645642463376</v>
      </c>
      <c r="G739" s="72">
        <v>61.61</v>
      </c>
      <c r="H739" s="73">
        <v>0</v>
      </c>
      <c r="I739" s="73">
        <f t="shared" si="33"/>
        <v>61.61</v>
      </c>
      <c r="J739" s="72">
        <f t="shared" si="34"/>
        <v>-3.8506456424633768</v>
      </c>
      <c r="K739" s="78">
        <v>3902</v>
      </c>
      <c r="L739" s="73">
        <f t="shared" si="35"/>
        <v>-15025.219296892097</v>
      </c>
      <c r="M739" s="74"/>
    </row>
    <row r="740" spans="1:13" ht="12.75" x14ac:dyDescent="0.2">
      <c r="A740" s="43" t="s">
        <v>155</v>
      </c>
      <c r="B740" s="43" t="s">
        <v>400</v>
      </c>
      <c r="C740" s="44" t="s">
        <v>47</v>
      </c>
      <c r="D740" s="45" t="s">
        <v>48</v>
      </c>
      <c r="E740" s="46">
        <v>3327</v>
      </c>
      <c r="F740" s="72">
        <v>71.92064564246337</v>
      </c>
      <c r="G740" s="72">
        <v>68.069999999999993</v>
      </c>
      <c r="H740" s="73">
        <v>0</v>
      </c>
      <c r="I740" s="73">
        <f t="shared" si="33"/>
        <v>68.069999999999993</v>
      </c>
      <c r="J740" s="72">
        <f t="shared" si="34"/>
        <v>-3.8506456424633768</v>
      </c>
      <c r="K740" s="78">
        <v>279</v>
      </c>
      <c r="L740" s="73">
        <f t="shared" si="35"/>
        <v>-1074.3301342472821</v>
      </c>
      <c r="M740" s="74"/>
    </row>
    <row r="741" spans="1:13" ht="12.75" x14ac:dyDescent="0.2">
      <c r="A741" s="43" t="s">
        <v>155</v>
      </c>
      <c r="B741" s="43" t="s">
        <v>400</v>
      </c>
      <c r="C741" s="44" t="s">
        <v>49</v>
      </c>
      <c r="D741" s="45" t="s">
        <v>50</v>
      </c>
      <c r="E741" s="46">
        <v>3329</v>
      </c>
      <c r="F741" s="72">
        <v>76.510645642463373</v>
      </c>
      <c r="G741" s="72">
        <v>72.66</v>
      </c>
      <c r="H741" s="73">
        <v>0</v>
      </c>
      <c r="I741" s="73">
        <f t="shared" si="33"/>
        <v>72.66</v>
      </c>
      <c r="J741" s="72">
        <f t="shared" si="34"/>
        <v>-3.8506456424633768</v>
      </c>
      <c r="K741" s="78">
        <v>374</v>
      </c>
      <c r="L741" s="73">
        <f t="shared" si="35"/>
        <v>-1440.1414702813029</v>
      </c>
      <c r="M741" s="74"/>
    </row>
    <row r="742" spans="1:13" ht="12.75" x14ac:dyDescent="0.2">
      <c r="A742" s="43" t="s">
        <v>155</v>
      </c>
      <c r="B742" s="43" t="s">
        <v>400</v>
      </c>
      <c r="C742" s="44" t="s">
        <v>51</v>
      </c>
      <c r="D742" s="45" t="s">
        <v>52</v>
      </c>
      <c r="E742" s="46">
        <v>3331</v>
      </c>
      <c r="F742" s="72">
        <v>84.370645642463373</v>
      </c>
      <c r="G742" s="72">
        <v>80.52</v>
      </c>
      <c r="H742" s="73">
        <v>0</v>
      </c>
      <c r="I742" s="73">
        <f t="shared" si="33"/>
        <v>80.52</v>
      </c>
      <c r="J742" s="72">
        <f t="shared" si="34"/>
        <v>-3.8506456424633768</v>
      </c>
      <c r="K742" s="78">
        <v>0</v>
      </c>
      <c r="L742" s="73">
        <f t="shared" si="35"/>
        <v>0</v>
      </c>
      <c r="M742" s="74"/>
    </row>
    <row r="743" spans="1:13" ht="12.75" x14ac:dyDescent="0.2">
      <c r="A743" s="43" t="s">
        <v>112</v>
      </c>
      <c r="B743" s="43" t="s">
        <v>401</v>
      </c>
      <c r="C743" s="44" t="s">
        <v>21</v>
      </c>
      <c r="D743" s="45" t="s">
        <v>22</v>
      </c>
      <c r="E743" s="46">
        <v>3301</v>
      </c>
      <c r="F743" s="72">
        <v>94.088139706491731</v>
      </c>
      <c r="G743" s="72">
        <v>93.025001444182664</v>
      </c>
      <c r="H743" s="73">
        <v>0.12819738954138071</v>
      </c>
      <c r="I743" s="73">
        <f t="shared" si="33"/>
        <v>93.153198833724048</v>
      </c>
      <c r="J743" s="72">
        <f t="shared" si="34"/>
        <v>-0.93494087276768312</v>
      </c>
      <c r="K743" s="78">
        <v>0</v>
      </c>
      <c r="L743" s="73">
        <f t="shared" si="35"/>
        <v>0</v>
      </c>
      <c r="M743" s="74">
        <v>-42812.812445777701</v>
      </c>
    </row>
    <row r="744" spans="1:13" ht="12.75" x14ac:dyDescent="0.2">
      <c r="A744" s="43" t="s">
        <v>112</v>
      </c>
      <c r="B744" s="43" t="s">
        <v>401</v>
      </c>
      <c r="C744" s="44" t="s">
        <v>23</v>
      </c>
      <c r="D744" s="45" t="s">
        <v>24</v>
      </c>
      <c r="E744" s="46">
        <v>3303</v>
      </c>
      <c r="F744" s="72">
        <v>102.07813970649173</v>
      </c>
      <c r="G744" s="72">
        <v>101.01500144418266</v>
      </c>
      <c r="H744" s="73">
        <v>0.12819738954138071</v>
      </c>
      <c r="I744" s="73">
        <f t="shared" si="33"/>
        <v>101.14319883372404</v>
      </c>
      <c r="J744" s="72">
        <f t="shared" si="34"/>
        <v>-0.93494087276768312</v>
      </c>
      <c r="K744" s="78">
        <v>0</v>
      </c>
      <c r="L744" s="73">
        <f t="shared" si="35"/>
        <v>0</v>
      </c>
      <c r="M744" s="74"/>
    </row>
    <row r="745" spans="1:13" ht="12.75" x14ac:dyDescent="0.2">
      <c r="A745" s="43" t="s">
        <v>112</v>
      </c>
      <c r="B745" s="43" t="s">
        <v>401</v>
      </c>
      <c r="C745" s="44" t="s">
        <v>25</v>
      </c>
      <c r="D745" s="45" t="s">
        <v>26</v>
      </c>
      <c r="E745" s="46">
        <v>3305</v>
      </c>
      <c r="F745" s="72">
        <v>92.078139706491726</v>
      </c>
      <c r="G745" s="72">
        <v>91.015001444182658</v>
      </c>
      <c r="H745" s="73">
        <v>0.12819738954138071</v>
      </c>
      <c r="I745" s="73">
        <f t="shared" si="33"/>
        <v>91.143198833724043</v>
      </c>
      <c r="J745" s="72">
        <f t="shared" si="34"/>
        <v>-0.93494087276768312</v>
      </c>
      <c r="K745" s="78">
        <v>0</v>
      </c>
      <c r="L745" s="73">
        <f t="shared" si="35"/>
        <v>0</v>
      </c>
      <c r="M745" s="74"/>
    </row>
    <row r="746" spans="1:13" ht="12.75" x14ac:dyDescent="0.2">
      <c r="A746" s="43" t="s">
        <v>112</v>
      </c>
      <c r="B746" s="43" t="s">
        <v>401</v>
      </c>
      <c r="C746" s="44" t="s">
        <v>27</v>
      </c>
      <c r="D746" s="45" t="s">
        <v>28</v>
      </c>
      <c r="E746" s="46">
        <v>3307</v>
      </c>
      <c r="F746" s="72">
        <v>100.76813970649174</v>
      </c>
      <c r="G746" s="72">
        <v>99.70500144418267</v>
      </c>
      <c r="H746" s="73">
        <v>0.12819738954138071</v>
      </c>
      <c r="I746" s="73">
        <f t="shared" si="33"/>
        <v>99.833198833724055</v>
      </c>
      <c r="J746" s="72">
        <f t="shared" si="34"/>
        <v>-0.93494087276768312</v>
      </c>
      <c r="K746" s="78">
        <v>0</v>
      </c>
      <c r="L746" s="73">
        <f t="shared" si="35"/>
        <v>0</v>
      </c>
      <c r="M746" s="74"/>
    </row>
    <row r="747" spans="1:13" ht="12.75" x14ac:dyDescent="0.2">
      <c r="A747" s="43" t="s">
        <v>112</v>
      </c>
      <c r="B747" s="43" t="s">
        <v>401</v>
      </c>
      <c r="C747" s="44" t="s">
        <v>29</v>
      </c>
      <c r="D747" s="45" t="s">
        <v>30</v>
      </c>
      <c r="E747" s="46">
        <v>3309</v>
      </c>
      <c r="F747" s="72">
        <v>62.758139706491711</v>
      </c>
      <c r="G747" s="72">
        <v>61.695001444182658</v>
      </c>
      <c r="H747" s="73">
        <v>0.12819738954138071</v>
      </c>
      <c r="I747" s="73">
        <f t="shared" si="33"/>
        <v>61.823198833724042</v>
      </c>
      <c r="J747" s="72">
        <f t="shared" si="34"/>
        <v>-0.93494087276766891</v>
      </c>
      <c r="K747" s="78">
        <v>3039</v>
      </c>
      <c r="L747" s="73">
        <f t="shared" si="35"/>
        <v>-2841.2853123409459</v>
      </c>
      <c r="M747" s="74"/>
    </row>
    <row r="748" spans="1:13" ht="12.75" x14ac:dyDescent="0.2">
      <c r="A748" s="43" t="s">
        <v>112</v>
      </c>
      <c r="B748" s="43" t="s">
        <v>401</v>
      </c>
      <c r="C748" s="44" t="s">
        <v>31</v>
      </c>
      <c r="D748" s="45" t="s">
        <v>32</v>
      </c>
      <c r="E748" s="46">
        <v>3311</v>
      </c>
      <c r="F748" s="72">
        <v>79.958139706491735</v>
      </c>
      <c r="G748" s="72">
        <v>78.895001444182668</v>
      </c>
      <c r="H748" s="73">
        <v>0.12819738954138071</v>
      </c>
      <c r="I748" s="73">
        <f t="shared" si="33"/>
        <v>79.023198833724052</v>
      </c>
      <c r="J748" s="72">
        <f t="shared" si="34"/>
        <v>-0.93494087276768312</v>
      </c>
      <c r="K748" s="78">
        <v>535</v>
      </c>
      <c r="L748" s="73">
        <f t="shared" si="35"/>
        <v>-500.19336693071045</v>
      </c>
      <c r="M748" s="74"/>
    </row>
    <row r="749" spans="1:13" ht="12.75" x14ac:dyDescent="0.2">
      <c r="A749" s="43" t="s">
        <v>112</v>
      </c>
      <c r="B749" s="43" t="s">
        <v>401</v>
      </c>
      <c r="C749" s="44" t="s">
        <v>33</v>
      </c>
      <c r="D749" s="45" t="s">
        <v>34</v>
      </c>
      <c r="E749" s="46">
        <v>3313</v>
      </c>
      <c r="F749" s="72">
        <v>84.938139706491725</v>
      </c>
      <c r="G749" s="72">
        <v>83.875001444182658</v>
      </c>
      <c r="H749" s="73">
        <v>0.12819738954138071</v>
      </c>
      <c r="I749" s="73">
        <f t="shared" si="33"/>
        <v>84.003198833724042</v>
      </c>
      <c r="J749" s="72">
        <f t="shared" si="34"/>
        <v>-0.93494087276768312</v>
      </c>
      <c r="K749" s="78">
        <v>696</v>
      </c>
      <c r="L749" s="73">
        <f t="shared" si="35"/>
        <v>-650.71884744630745</v>
      </c>
      <c r="M749" s="74"/>
    </row>
    <row r="750" spans="1:13" ht="12.75" x14ac:dyDescent="0.2">
      <c r="A750" s="43" t="s">
        <v>112</v>
      </c>
      <c r="B750" s="43" t="s">
        <v>401</v>
      </c>
      <c r="C750" s="44" t="s">
        <v>35</v>
      </c>
      <c r="D750" s="45" t="s">
        <v>36</v>
      </c>
      <c r="E750" s="46">
        <v>3315</v>
      </c>
      <c r="F750" s="72">
        <v>96.668139706491729</v>
      </c>
      <c r="G750" s="72">
        <v>95.605001444182662</v>
      </c>
      <c r="H750" s="73">
        <v>0.12819738954138071</v>
      </c>
      <c r="I750" s="73">
        <f t="shared" si="33"/>
        <v>95.733198833724046</v>
      </c>
      <c r="J750" s="72">
        <f t="shared" si="34"/>
        <v>-0.93494087276768312</v>
      </c>
      <c r="K750" s="78">
        <v>0</v>
      </c>
      <c r="L750" s="73">
        <f t="shared" si="35"/>
        <v>0</v>
      </c>
      <c r="M750" s="74"/>
    </row>
    <row r="751" spans="1:13" ht="12.75" x14ac:dyDescent="0.2">
      <c r="A751" s="43" t="s">
        <v>112</v>
      </c>
      <c r="B751" s="43" t="s">
        <v>401</v>
      </c>
      <c r="C751" s="44" t="s">
        <v>37</v>
      </c>
      <c r="D751" s="45" t="s">
        <v>38</v>
      </c>
      <c r="E751" s="46">
        <v>3317</v>
      </c>
      <c r="F751" s="72">
        <v>62.268139706491709</v>
      </c>
      <c r="G751" s="72">
        <v>61.205001444182656</v>
      </c>
      <c r="H751" s="73">
        <v>0.12819738954138071</v>
      </c>
      <c r="I751" s="73">
        <f t="shared" si="33"/>
        <v>61.33319883372404</v>
      </c>
      <c r="J751" s="72">
        <f t="shared" si="34"/>
        <v>-0.93494087276766891</v>
      </c>
      <c r="K751" s="78">
        <v>0</v>
      </c>
      <c r="L751" s="73">
        <f t="shared" si="35"/>
        <v>0</v>
      </c>
      <c r="M751" s="74"/>
    </row>
    <row r="752" spans="1:13" ht="12.75" x14ac:dyDescent="0.2">
      <c r="A752" s="43" t="s">
        <v>112</v>
      </c>
      <c r="B752" s="43" t="s">
        <v>401</v>
      </c>
      <c r="C752" s="44" t="s">
        <v>39</v>
      </c>
      <c r="D752" s="45" t="s">
        <v>40</v>
      </c>
      <c r="E752" s="46">
        <v>3319</v>
      </c>
      <c r="F752" s="72">
        <v>74.398139706491733</v>
      </c>
      <c r="G752" s="72">
        <v>73.335001444182666</v>
      </c>
      <c r="H752" s="73">
        <v>0.12819738954138071</v>
      </c>
      <c r="I752" s="73">
        <f t="shared" si="33"/>
        <v>73.46319883372405</v>
      </c>
      <c r="J752" s="72">
        <f t="shared" si="34"/>
        <v>-0.93494087276768312</v>
      </c>
      <c r="K752" s="78">
        <v>11630</v>
      </c>
      <c r="L752" s="73">
        <f t="shared" si="35"/>
        <v>-10873.362350288155</v>
      </c>
      <c r="M752" s="74"/>
    </row>
    <row r="753" spans="1:13" ht="12.75" x14ac:dyDescent="0.2">
      <c r="A753" s="43" t="s">
        <v>112</v>
      </c>
      <c r="B753" s="43" t="s">
        <v>401</v>
      </c>
      <c r="C753" s="44" t="s">
        <v>41</v>
      </c>
      <c r="D753" s="45" t="s">
        <v>42</v>
      </c>
      <c r="E753" s="46">
        <v>3321</v>
      </c>
      <c r="F753" s="72">
        <v>82.408139706491738</v>
      </c>
      <c r="G753" s="72">
        <v>81.345001444182671</v>
      </c>
      <c r="H753" s="73">
        <v>0.12819738954138071</v>
      </c>
      <c r="I753" s="73">
        <f t="shared" si="33"/>
        <v>81.473198833724055</v>
      </c>
      <c r="J753" s="72">
        <f t="shared" si="34"/>
        <v>-0.93494087276768312</v>
      </c>
      <c r="K753" s="78">
        <v>1991</v>
      </c>
      <c r="L753" s="73">
        <f t="shared" si="35"/>
        <v>-1861.4672776804571</v>
      </c>
      <c r="M753" s="74"/>
    </row>
    <row r="754" spans="1:13" ht="12.75" x14ac:dyDescent="0.2">
      <c r="A754" s="43" t="s">
        <v>112</v>
      </c>
      <c r="B754" s="43" t="s">
        <v>401</v>
      </c>
      <c r="C754" s="44" t="s">
        <v>43</v>
      </c>
      <c r="D754" s="45" t="s">
        <v>44</v>
      </c>
      <c r="E754" s="46">
        <v>3323</v>
      </c>
      <c r="F754" s="72">
        <v>53.418139706491708</v>
      </c>
      <c r="G754" s="72">
        <v>52.355001444182655</v>
      </c>
      <c r="H754" s="73">
        <v>0.12819738954138071</v>
      </c>
      <c r="I754" s="73">
        <f t="shared" si="33"/>
        <v>52.483198833724039</v>
      </c>
      <c r="J754" s="72">
        <f t="shared" si="34"/>
        <v>-0.93494087276766891</v>
      </c>
      <c r="K754" s="78">
        <v>0</v>
      </c>
      <c r="L754" s="73">
        <f t="shared" si="35"/>
        <v>0</v>
      </c>
      <c r="M754" s="74"/>
    </row>
    <row r="755" spans="1:13" ht="12.75" x14ac:dyDescent="0.2">
      <c r="A755" s="43" t="s">
        <v>112</v>
      </c>
      <c r="B755" s="43" t="s">
        <v>401</v>
      </c>
      <c r="C755" s="44" t="s">
        <v>45</v>
      </c>
      <c r="D755" s="45" t="s">
        <v>46</v>
      </c>
      <c r="E755" s="46">
        <v>3325</v>
      </c>
      <c r="F755" s="72">
        <v>67.288139706491734</v>
      </c>
      <c r="G755" s="72">
        <v>66.225001444182666</v>
      </c>
      <c r="H755" s="73">
        <v>0.12819738954138071</v>
      </c>
      <c r="I755" s="73">
        <f t="shared" si="33"/>
        <v>66.353198833724051</v>
      </c>
      <c r="J755" s="72">
        <f t="shared" si="34"/>
        <v>-0.93494087276768312</v>
      </c>
      <c r="K755" s="78">
        <v>25647</v>
      </c>
      <c r="L755" s="73">
        <f t="shared" si="35"/>
        <v>-23978.428563872771</v>
      </c>
      <c r="M755" s="74"/>
    </row>
    <row r="756" spans="1:13" ht="12.75" x14ac:dyDescent="0.2">
      <c r="A756" s="43" t="s">
        <v>112</v>
      </c>
      <c r="B756" s="43" t="s">
        <v>401</v>
      </c>
      <c r="C756" s="44" t="s">
        <v>47</v>
      </c>
      <c r="D756" s="45" t="s">
        <v>48</v>
      </c>
      <c r="E756" s="46">
        <v>3327</v>
      </c>
      <c r="F756" s="72">
        <v>74.398139706491733</v>
      </c>
      <c r="G756" s="72">
        <v>73.335001444182666</v>
      </c>
      <c r="H756" s="73">
        <v>0.12819738954138071</v>
      </c>
      <c r="I756" s="73">
        <f t="shared" si="33"/>
        <v>73.46319883372405</v>
      </c>
      <c r="J756" s="72">
        <f t="shared" si="34"/>
        <v>-0.93494087276768312</v>
      </c>
      <c r="K756" s="78">
        <v>1604</v>
      </c>
      <c r="L756" s="73">
        <f t="shared" si="35"/>
        <v>-1499.6451599193638</v>
      </c>
      <c r="M756" s="74"/>
    </row>
    <row r="757" spans="1:13" ht="12.75" x14ac:dyDescent="0.2">
      <c r="A757" s="43" t="s">
        <v>112</v>
      </c>
      <c r="B757" s="43" t="s">
        <v>401</v>
      </c>
      <c r="C757" s="44" t="s">
        <v>49</v>
      </c>
      <c r="D757" s="45" t="s">
        <v>50</v>
      </c>
      <c r="E757" s="46">
        <v>3329</v>
      </c>
      <c r="F757" s="72">
        <v>79.478139706491731</v>
      </c>
      <c r="G757" s="72">
        <v>78.415001444182664</v>
      </c>
      <c r="H757" s="73">
        <v>0.12819738954138071</v>
      </c>
      <c r="I757" s="73">
        <f t="shared" si="33"/>
        <v>78.543198833724048</v>
      </c>
      <c r="J757" s="72">
        <f t="shared" si="34"/>
        <v>-0.93494087276768312</v>
      </c>
      <c r="K757" s="78">
        <v>139</v>
      </c>
      <c r="L757" s="73">
        <f t="shared" si="35"/>
        <v>-129.95678131470794</v>
      </c>
      <c r="M757" s="74"/>
    </row>
    <row r="758" spans="1:13" ht="12.75" x14ac:dyDescent="0.2">
      <c r="A758" s="43" t="s">
        <v>112</v>
      </c>
      <c r="B758" s="43" t="s">
        <v>401</v>
      </c>
      <c r="C758" s="44" t="s">
        <v>51</v>
      </c>
      <c r="D758" s="45" t="s">
        <v>52</v>
      </c>
      <c r="E758" s="46">
        <v>3331</v>
      </c>
      <c r="F758" s="72">
        <v>88.188139706491725</v>
      </c>
      <c r="G758" s="72">
        <v>87.125001444182658</v>
      </c>
      <c r="H758" s="73">
        <v>0.12819738954138071</v>
      </c>
      <c r="I758" s="73">
        <f t="shared" si="33"/>
        <v>87.253198833724042</v>
      </c>
      <c r="J758" s="72">
        <f t="shared" si="34"/>
        <v>-0.93494087276768312</v>
      </c>
      <c r="K758" s="78">
        <v>511</v>
      </c>
      <c r="L758" s="73">
        <f t="shared" si="35"/>
        <v>-477.75478598428606</v>
      </c>
      <c r="M758" s="74"/>
    </row>
    <row r="759" spans="1:13" ht="12.75" x14ac:dyDescent="0.2">
      <c r="A759" s="43" t="s">
        <v>203</v>
      </c>
      <c r="B759" s="43" t="s">
        <v>402</v>
      </c>
      <c r="C759" s="44" t="s">
        <v>21</v>
      </c>
      <c r="D759" s="45" t="s">
        <v>22</v>
      </c>
      <c r="E759" s="46">
        <v>3301</v>
      </c>
      <c r="F759" s="72">
        <v>128.19629016368674</v>
      </c>
      <c r="G759" s="72">
        <v>126.2</v>
      </c>
      <c r="H759" s="73">
        <v>0</v>
      </c>
      <c r="I759" s="73">
        <f t="shared" si="33"/>
        <v>126.2</v>
      </c>
      <c r="J759" s="72">
        <f t="shared" si="34"/>
        <v>-1.9962901636867372</v>
      </c>
      <c r="K759" s="78">
        <v>6796</v>
      </c>
      <c r="L759" s="73">
        <f t="shared" si="35"/>
        <v>-13566.787952415067</v>
      </c>
      <c r="M759" s="74">
        <v>-130190.05931499413</v>
      </c>
    </row>
    <row r="760" spans="1:13" ht="12.75" x14ac:dyDescent="0.2">
      <c r="A760" s="43" t="s">
        <v>203</v>
      </c>
      <c r="B760" s="43" t="s">
        <v>402</v>
      </c>
      <c r="C760" s="44" t="s">
        <v>23</v>
      </c>
      <c r="D760" s="45" t="s">
        <v>24</v>
      </c>
      <c r="E760" s="46">
        <v>3303</v>
      </c>
      <c r="F760" s="72">
        <v>139.98629016368673</v>
      </c>
      <c r="G760" s="72">
        <v>137.99</v>
      </c>
      <c r="H760" s="73">
        <v>0</v>
      </c>
      <c r="I760" s="73">
        <f t="shared" si="33"/>
        <v>137.99</v>
      </c>
      <c r="J760" s="72">
        <f t="shared" si="34"/>
        <v>-1.996290163686723</v>
      </c>
      <c r="K760" s="78">
        <v>4013</v>
      </c>
      <c r="L760" s="73">
        <f t="shared" si="35"/>
        <v>-8011.112426874819</v>
      </c>
      <c r="M760" s="74"/>
    </row>
    <row r="761" spans="1:13" ht="12.75" x14ac:dyDescent="0.2">
      <c r="A761" s="43" t="s">
        <v>203</v>
      </c>
      <c r="B761" s="43" t="s">
        <v>402</v>
      </c>
      <c r="C761" s="44" t="s">
        <v>25</v>
      </c>
      <c r="D761" s="45" t="s">
        <v>26</v>
      </c>
      <c r="E761" s="46">
        <v>3305</v>
      </c>
      <c r="F761" s="72">
        <v>125.12629016368673</v>
      </c>
      <c r="G761" s="72">
        <v>123.13</v>
      </c>
      <c r="H761" s="73">
        <v>0</v>
      </c>
      <c r="I761" s="73">
        <f t="shared" si="33"/>
        <v>123.13</v>
      </c>
      <c r="J761" s="72">
        <f t="shared" si="34"/>
        <v>-1.9962901636867372</v>
      </c>
      <c r="K761" s="78">
        <v>0</v>
      </c>
      <c r="L761" s="73">
        <f t="shared" si="35"/>
        <v>0</v>
      </c>
      <c r="M761" s="74"/>
    </row>
    <row r="762" spans="1:13" ht="12.75" x14ac:dyDescent="0.2">
      <c r="A762" s="43" t="s">
        <v>203</v>
      </c>
      <c r="B762" s="43" t="s">
        <v>402</v>
      </c>
      <c r="C762" s="44" t="s">
        <v>27</v>
      </c>
      <c r="D762" s="45" t="s">
        <v>28</v>
      </c>
      <c r="E762" s="46">
        <v>3307</v>
      </c>
      <c r="F762" s="72">
        <v>136.91629016368671</v>
      </c>
      <c r="G762" s="72">
        <v>134.91999999999999</v>
      </c>
      <c r="H762" s="73">
        <v>0</v>
      </c>
      <c r="I762" s="73">
        <f t="shared" si="33"/>
        <v>134.91999999999999</v>
      </c>
      <c r="J762" s="72">
        <f t="shared" si="34"/>
        <v>-1.996290163686723</v>
      </c>
      <c r="K762" s="78">
        <v>0</v>
      </c>
      <c r="L762" s="73">
        <f t="shared" si="35"/>
        <v>0</v>
      </c>
      <c r="M762" s="74"/>
    </row>
    <row r="763" spans="1:13" ht="12.75" x14ac:dyDescent="0.2">
      <c r="A763" s="43" t="s">
        <v>203</v>
      </c>
      <c r="B763" s="43" t="s">
        <v>402</v>
      </c>
      <c r="C763" s="44" t="s">
        <v>29</v>
      </c>
      <c r="D763" s="45" t="s">
        <v>30</v>
      </c>
      <c r="E763" s="46">
        <v>3309</v>
      </c>
      <c r="F763" s="72">
        <v>82.236290163686732</v>
      </c>
      <c r="G763" s="72">
        <v>80.239999999999995</v>
      </c>
      <c r="H763" s="73">
        <v>0</v>
      </c>
      <c r="I763" s="73">
        <f t="shared" si="33"/>
        <v>80.239999999999995</v>
      </c>
      <c r="J763" s="72">
        <f t="shared" si="34"/>
        <v>-1.9962901636867372</v>
      </c>
      <c r="K763" s="78">
        <v>3895</v>
      </c>
      <c r="L763" s="73">
        <f t="shared" si="35"/>
        <v>-7775.5501875598411</v>
      </c>
      <c r="M763" s="74"/>
    </row>
    <row r="764" spans="1:13" ht="12.75" x14ac:dyDescent="0.2">
      <c r="A764" s="43" t="s">
        <v>203</v>
      </c>
      <c r="B764" s="43" t="s">
        <v>402</v>
      </c>
      <c r="C764" s="44" t="s">
        <v>31</v>
      </c>
      <c r="D764" s="45" t="s">
        <v>32</v>
      </c>
      <c r="E764" s="46">
        <v>3311</v>
      </c>
      <c r="F764" s="72">
        <v>107.80629016368674</v>
      </c>
      <c r="G764" s="72">
        <v>105.81</v>
      </c>
      <c r="H764" s="73">
        <v>0</v>
      </c>
      <c r="I764" s="73">
        <f t="shared" si="33"/>
        <v>105.81</v>
      </c>
      <c r="J764" s="72">
        <f t="shared" si="34"/>
        <v>-1.9962901636867372</v>
      </c>
      <c r="K764" s="78">
        <v>10305</v>
      </c>
      <c r="L764" s="73">
        <f t="shared" si="35"/>
        <v>-20571.770136791827</v>
      </c>
      <c r="M764" s="74"/>
    </row>
    <row r="765" spans="1:13" ht="12.75" x14ac:dyDescent="0.2">
      <c r="A765" s="43" t="s">
        <v>203</v>
      </c>
      <c r="B765" s="43" t="s">
        <v>402</v>
      </c>
      <c r="C765" s="44" t="s">
        <v>33</v>
      </c>
      <c r="D765" s="45" t="s">
        <v>34</v>
      </c>
      <c r="E765" s="46">
        <v>3313</v>
      </c>
      <c r="F765" s="72">
        <v>115.17629016368674</v>
      </c>
      <c r="G765" s="72">
        <v>113.18</v>
      </c>
      <c r="H765" s="73">
        <v>0</v>
      </c>
      <c r="I765" s="73">
        <f t="shared" si="33"/>
        <v>113.18</v>
      </c>
      <c r="J765" s="72">
        <f t="shared" si="34"/>
        <v>-1.9962901636867372</v>
      </c>
      <c r="K765" s="78">
        <v>1444</v>
      </c>
      <c r="L765" s="73">
        <f t="shared" si="35"/>
        <v>-2882.6429963636483</v>
      </c>
      <c r="M765" s="74"/>
    </row>
    <row r="766" spans="1:13" ht="12.75" x14ac:dyDescent="0.2">
      <c r="A766" s="43" t="s">
        <v>203</v>
      </c>
      <c r="B766" s="43" t="s">
        <v>402</v>
      </c>
      <c r="C766" s="44" t="s">
        <v>35</v>
      </c>
      <c r="D766" s="45" t="s">
        <v>36</v>
      </c>
      <c r="E766" s="46">
        <v>3315</v>
      </c>
      <c r="F766" s="72">
        <v>132.06629016368672</v>
      </c>
      <c r="G766" s="72">
        <v>130.07</v>
      </c>
      <c r="H766" s="73">
        <v>0</v>
      </c>
      <c r="I766" s="73">
        <f t="shared" si="33"/>
        <v>130.07</v>
      </c>
      <c r="J766" s="72">
        <f t="shared" si="34"/>
        <v>-1.996290163686723</v>
      </c>
      <c r="K766" s="78">
        <v>5493</v>
      </c>
      <c r="L766" s="73">
        <f t="shared" si="35"/>
        <v>-10965.62186913117</v>
      </c>
      <c r="M766" s="74"/>
    </row>
    <row r="767" spans="1:13" ht="12.75" x14ac:dyDescent="0.2">
      <c r="A767" s="43" t="s">
        <v>203</v>
      </c>
      <c r="B767" s="43" t="s">
        <v>402</v>
      </c>
      <c r="C767" s="44" t="s">
        <v>37</v>
      </c>
      <c r="D767" s="45" t="s">
        <v>38</v>
      </c>
      <c r="E767" s="46">
        <v>3317</v>
      </c>
      <c r="F767" s="72">
        <v>81.726290163686741</v>
      </c>
      <c r="G767" s="72">
        <v>79.73</v>
      </c>
      <c r="H767" s="73">
        <v>0</v>
      </c>
      <c r="I767" s="73">
        <f t="shared" si="33"/>
        <v>79.73</v>
      </c>
      <c r="J767" s="72">
        <f t="shared" si="34"/>
        <v>-1.9962901636867372</v>
      </c>
      <c r="K767" s="78">
        <v>0</v>
      </c>
      <c r="L767" s="73">
        <f t="shared" si="35"/>
        <v>0</v>
      </c>
      <c r="M767" s="74"/>
    </row>
    <row r="768" spans="1:13" ht="12.75" x14ac:dyDescent="0.2">
      <c r="A768" s="43" t="s">
        <v>203</v>
      </c>
      <c r="B768" s="43" t="s">
        <v>402</v>
      </c>
      <c r="C768" s="44" t="s">
        <v>39</v>
      </c>
      <c r="D768" s="45" t="s">
        <v>40</v>
      </c>
      <c r="E768" s="46">
        <v>3319</v>
      </c>
      <c r="F768" s="72">
        <v>99.886290163686738</v>
      </c>
      <c r="G768" s="72">
        <v>97.89</v>
      </c>
      <c r="H768" s="73">
        <v>0</v>
      </c>
      <c r="I768" s="73">
        <f t="shared" si="33"/>
        <v>97.89</v>
      </c>
      <c r="J768" s="72">
        <f t="shared" si="34"/>
        <v>-1.9962901636867372</v>
      </c>
      <c r="K768" s="78">
        <v>14391</v>
      </c>
      <c r="L768" s="73">
        <f t="shared" si="35"/>
        <v>-28728.611745615835</v>
      </c>
      <c r="M768" s="74"/>
    </row>
    <row r="769" spans="1:13" ht="12.75" x14ac:dyDescent="0.2">
      <c r="A769" s="43" t="s">
        <v>203</v>
      </c>
      <c r="B769" s="43" t="s">
        <v>402</v>
      </c>
      <c r="C769" s="44" t="s">
        <v>41</v>
      </c>
      <c r="D769" s="45" t="s">
        <v>42</v>
      </c>
      <c r="E769" s="46">
        <v>3321</v>
      </c>
      <c r="F769" s="72">
        <v>111.62629016368673</v>
      </c>
      <c r="G769" s="72">
        <v>109.63</v>
      </c>
      <c r="H769" s="73">
        <v>0</v>
      </c>
      <c r="I769" s="73">
        <f t="shared" si="33"/>
        <v>109.63</v>
      </c>
      <c r="J769" s="72">
        <f t="shared" si="34"/>
        <v>-1.9962901636867372</v>
      </c>
      <c r="K769" s="78">
        <v>4942</v>
      </c>
      <c r="L769" s="73">
        <f t="shared" si="35"/>
        <v>-9865.6659889398543</v>
      </c>
      <c r="M769" s="74"/>
    </row>
    <row r="770" spans="1:13" ht="12.75" x14ac:dyDescent="0.2">
      <c r="A770" s="43" t="s">
        <v>203</v>
      </c>
      <c r="B770" s="43" t="s">
        <v>402</v>
      </c>
      <c r="C770" s="44" t="s">
        <v>43</v>
      </c>
      <c r="D770" s="45" t="s">
        <v>44</v>
      </c>
      <c r="E770" s="46">
        <v>3323</v>
      </c>
      <c r="F770" s="72">
        <v>68.726290163686741</v>
      </c>
      <c r="G770" s="72">
        <v>66.73</v>
      </c>
      <c r="H770" s="73">
        <v>0</v>
      </c>
      <c r="I770" s="73">
        <f t="shared" si="33"/>
        <v>66.73</v>
      </c>
      <c r="J770" s="72">
        <f t="shared" si="34"/>
        <v>-1.9962901636867372</v>
      </c>
      <c r="K770" s="78">
        <v>0</v>
      </c>
      <c r="L770" s="73">
        <f t="shared" si="35"/>
        <v>0</v>
      </c>
      <c r="M770" s="74"/>
    </row>
    <row r="771" spans="1:13" ht="12.75" x14ac:dyDescent="0.2">
      <c r="A771" s="43" t="s">
        <v>203</v>
      </c>
      <c r="B771" s="43" t="s">
        <v>402</v>
      </c>
      <c r="C771" s="44" t="s">
        <v>45</v>
      </c>
      <c r="D771" s="45" t="s">
        <v>46</v>
      </c>
      <c r="E771" s="46">
        <v>3325</v>
      </c>
      <c r="F771" s="72">
        <v>89.246290163686737</v>
      </c>
      <c r="G771" s="72">
        <v>87.25</v>
      </c>
      <c r="H771" s="73">
        <v>0</v>
      </c>
      <c r="I771" s="73">
        <f t="shared" si="33"/>
        <v>87.25</v>
      </c>
      <c r="J771" s="72">
        <f t="shared" si="34"/>
        <v>-1.9962901636867372</v>
      </c>
      <c r="K771" s="78">
        <v>9261</v>
      </c>
      <c r="L771" s="73">
        <f t="shared" si="35"/>
        <v>-18487.643205902874</v>
      </c>
      <c r="M771" s="74"/>
    </row>
    <row r="772" spans="1:13" ht="12.75" x14ac:dyDescent="0.2">
      <c r="A772" s="43" t="s">
        <v>203</v>
      </c>
      <c r="B772" s="43" t="s">
        <v>402</v>
      </c>
      <c r="C772" s="44" t="s">
        <v>47</v>
      </c>
      <c r="D772" s="45" t="s">
        <v>48</v>
      </c>
      <c r="E772" s="46">
        <v>3327</v>
      </c>
      <c r="F772" s="72">
        <v>99.886290163686738</v>
      </c>
      <c r="G772" s="72">
        <v>97.89</v>
      </c>
      <c r="H772" s="73">
        <v>0</v>
      </c>
      <c r="I772" s="73">
        <f t="shared" si="33"/>
        <v>97.89</v>
      </c>
      <c r="J772" s="72">
        <f t="shared" si="34"/>
        <v>-1.9962901636867372</v>
      </c>
      <c r="K772" s="78">
        <v>2292</v>
      </c>
      <c r="L772" s="73">
        <f t="shared" si="35"/>
        <v>-4575.4970551700017</v>
      </c>
      <c r="M772" s="74"/>
    </row>
    <row r="773" spans="1:13" ht="12.75" x14ac:dyDescent="0.2">
      <c r="A773" s="43" t="s">
        <v>203</v>
      </c>
      <c r="B773" s="43" t="s">
        <v>402</v>
      </c>
      <c r="C773" s="44" t="s">
        <v>49</v>
      </c>
      <c r="D773" s="45" t="s">
        <v>50</v>
      </c>
      <c r="E773" s="46">
        <v>3329</v>
      </c>
      <c r="F773" s="72">
        <v>107.32629016368674</v>
      </c>
      <c r="G773" s="72">
        <v>105.33</v>
      </c>
      <c r="H773" s="73">
        <v>0</v>
      </c>
      <c r="I773" s="73">
        <f t="shared" si="33"/>
        <v>105.33</v>
      </c>
      <c r="J773" s="72">
        <f t="shared" si="34"/>
        <v>-1.9962901636867372</v>
      </c>
      <c r="K773" s="78">
        <v>1097</v>
      </c>
      <c r="L773" s="73">
        <f t="shared" si="35"/>
        <v>-2189.9303095643509</v>
      </c>
      <c r="M773" s="74"/>
    </row>
    <row r="774" spans="1:13" ht="12.75" x14ac:dyDescent="0.2">
      <c r="A774" s="43" t="s">
        <v>203</v>
      </c>
      <c r="B774" s="43" t="s">
        <v>402</v>
      </c>
      <c r="C774" s="44" t="s">
        <v>51</v>
      </c>
      <c r="D774" s="45" t="s">
        <v>52</v>
      </c>
      <c r="E774" s="46">
        <v>3331</v>
      </c>
      <c r="F774" s="72">
        <v>120.23629016368673</v>
      </c>
      <c r="G774" s="72">
        <v>118.24</v>
      </c>
      <c r="H774" s="73">
        <v>0</v>
      </c>
      <c r="I774" s="73">
        <f t="shared" si="33"/>
        <v>118.24</v>
      </c>
      <c r="J774" s="72">
        <f t="shared" si="34"/>
        <v>-1.9962901636867372</v>
      </c>
      <c r="K774" s="78">
        <v>1287</v>
      </c>
      <c r="L774" s="73">
        <f t="shared" si="35"/>
        <v>-2569.2254406648308</v>
      </c>
      <c r="M774" s="74"/>
    </row>
    <row r="775" spans="1:13" ht="12.75" x14ac:dyDescent="0.2">
      <c r="A775" s="43" t="s">
        <v>168</v>
      </c>
      <c r="B775" s="43" t="s">
        <v>169</v>
      </c>
      <c r="C775" s="44" t="s">
        <v>21</v>
      </c>
      <c r="D775" s="45" t="s">
        <v>22</v>
      </c>
      <c r="E775" s="46">
        <v>3301</v>
      </c>
      <c r="F775" s="72">
        <v>85.349317870020954</v>
      </c>
      <c r="G775" s="72">
        <v>84.69</v>
      </c>
      <c r="H775" s="73">
        <v>3.894704242799632E-2</v>
      </c>
      <c r="I775" s="73">
        <f t="shared" ref="I775:I838" si="36">+G775+H775</f>
        <v>84.72894704242799</v>
      </c>
      <c r="J775" s="72">
        <f t="shared" ref="J775:J838" si="37">+I775-F775</f>
        <v>-0.62037082759296425</v>
      </c>
      <c r="K775" s="78">
        <v>0</v>
      </c>
      <c r="L775" s="73">
        <f t="shared" ref="L775:L838" si="38">+J775*K775</f>
        <v>0</v>
      </c>
      <c r="M775" s="74">
        <v>-18315.207943027086</v>
      </c>
    </row>
    <row r="776" spans="1:13" ht="12.75" x14ac:dyDescent="0.2">
      <c r="A776" s="43" t="s">
        <v>168</v>
      </c>
      <c r="B776" s="43" t="s">
        <v>169</v>
      </c>
      <c r="C776" s="44" t="s">
        <v>23</v>
      </c>
      <c r="D776" s="45" t="s">
        <v>24</v>
      </c>
      <c r="E776" s="46">
        <v>3303</v>
      </c>
      <c r="F776" s="72">
        <v>92.429317870020952</v>
      </c>
      <c r="G776" s="72">
        <v>91.77</v>
      </c>
      <c r="H776" s="73">
        <v>3.894704242799632E-2</v>
      </c>
      <c r="I776" s="73">
        <f t="shared" si="36"/>
        <v>91.808947042427988</v>
      </c>
      <c r="J776" s="72">
        <f t="shared" si="37"/>
        <v>-0.62037082759296425</v>
      </c>
      <c r="K776" s="78">
        <v>0</v>
      </c>
      <c r="L776" s="73">
        <f t="shared" si="38"/>
        <v>0</v>
      </c>
      <c r="M776" s="74"/>
    </row>
    <row r="777" spans="1:13" ht="12.75" x14ac:dyDescent="0.2">
      <c r="A777" s="43" t="s">
        <v>168</v>
      </c>
      <c r="B777" s="43" t="s">
        <v>169</v>
      </c>
      <c r="C777" s="44" t="s">
        <v>25</v>
      </c>
      <c r="D777" s="45" t="s">
        <v>26</v>
      </c>
      <c r="E777" s="46">
        <v>3305</v>
      </c>
      <c r="F777" s="72">
        <v>83.419317870020961</v>
      </c>
      <c r="G777" s="72">
        <v>82.76</v>
      </c>
      <c r="H777" s="73">
        <v>3.894704242799632E-2</v>
      </c>
      <c r="I777" s="73">
        <f t="shared" si="36"/>
        <v>82.798947042427997</v>
      </c>
      <c r="J777" s="72">
        <f t="shared" si="37"/>
        <v>-0.62037082759296425</v>
      </c>
      <c r="K777" s="78">
        <v>0</v>
      </c>
      <c r="L777" s="73">
        <f t="shared" si="38"/>
        <v>0</v>
      </c>
      <c r="M777" s="74"/>
    </row>
    <row r="778" spans="1:13" ht="12.75" x14ac:dyDescent="0.2">
      <c r="A778" s="43" t="s">
        <v>168</v>
      </c>
      <c r="B778" s="43" t="s">
        <v>169</v>
      </c>
      <c r="C778" s="44" t="s">
        <v>27</v>
      </c>
      <c r="D778" s="45" t="s">
        <v>28</v>
      </c>
      <c r="E778" s="46">
        <v>3307</v>
      </c>
      <c r="F778" s="72">
        <v>91.359317870020959</v>
      </c>
      <c r="G778" s="72">
        <v>90.7</v>
      </c>
      <c r="H778" s="73">
        <v>3.894704242799632E-2</v>
      </c>
      <c r="I778" s="73">
        <f t="shared" si="36"/>
        <v>90.738947042427995</v>
      </c>
      <c r="J778" s="72">
        <f t="shared" si="37"/>
        <v>-0.62037082759296425</v>
      </c>
      <c r="K778" s="78">
        <v>0</v>
      </c>
      <c r="L778" s="73">
        <f t="shared" si="38"/>
        <v>0</v>
      </c>
      <c r="M778" s="74"/>
    </row>
    <row r="779" spans="1:13" ht="12.75" x14ac:dyDescent="0.2">
      <c r="A779" s="43" t="s">
        <v>168</v>
      </c>
      <c r="B779" s="43" t="s">
        <v>169</v>
      </c>
      <c r="C779" s="44" t="s">
        <v>29</v>
      </c>
      <c r="D779" s="45" t="s">
        <v>30</v>
      </c>
      <c r="E779" s="46">
        <v>3309</v>
      </c>
      <c r="F779" s="72">
        <v>57.099317870020961</v>
      </c>
      <c r="G779" s="72">
        <v>56.44</v>
      </c>
      <c r="H779" s="73">
        <v>3.894704242799632E-2</v>
      </c>
      <c r="I779" s="73">
        <f t="shared" si="36"/>
        <v>56.478947042427997</v>
      </c>
      <c r="J779" s="72">
        <f t="shared" si="37"/>
        <v>-0.62037082759296425</v>
      </c>
      <c r="K779" s="78">
        <v>250</v>
      </c>
      <c r="L779" s="73">
        <f t="shared" si="38"/>
        <v>-155.09270689824106</v>
      </c>
      <c r="M779" s="74"/>
    </row>
    <row r="780" spans="1:13" ht="12.75" x14ac:dyDescent="0.2">
      <c r="A780" s="43" t="s">
        <v>168</v>
      </c>
      <c r="B780" s="43" t="s">
        <v>169</v>
      </c>
      <c r="C780" s="44" t="s">
        <v>31</v>
      </c>
      <c r="D780" s="45" t="s">
        <v>32</v>
      </c>
      <c r="E780" s="46">
        <v>3311</v>
      </c>
      <c r="F780" s="72">
        <v>72.489317870020955</v>
      </c>
      <c r="G780" s="72">
        <v>71.83</v>
      </c>
      <c r="H780" s="73">
        <v>3.894704242799632E-2</v>
      </c>
      <c r="I780" s="73">
        <f t="shared" si="36"/>
        <v>71.86894704242799</v>
      </c>
      <c r="J780" s="72">
        <f t="shared" si="37"/>
        <v>-0.62037082759296425</v>
      </c>
      <c r="K780" s="78">
        <v>0</v>
      </c>
      <c r="L780" s="73">
        <f t="shared" si="38"/>
        <v>0</v>
      </c>
      <c r="M780" s="74"/>
    </row>
    <row r="781" spans="1:13" ht="12.75" x14ac:dyDescent="0.2">
      <c r="A781" s="43" t="s">
        <v>168</v>
      </c>
      <c r="B781" s="43" t="s">
        <v>169</v>
      </c>
      <c r="C781" s="44" t="s">
        <v>33</v>
      </c>
      <c r="D781" s="45" t="s">
        <v>34</v>
      </c>
      <c r="E781" s="46">
        <v>3313</v>
      </c>
      <c r="F781" s="72">
        <v>77.039317870020952</v>
      </c>
      <c r="G781" s="72">
        <v>76.38</v>
      </c>
      <c r="H781" s="73">
        <v>3.894704242799632E-2</v>
      </c>
      <c r="I781" s="73">
        <f t="shared" si="36"/>
        <v>76.418947042427988</v>
      </c>
      <c r="J781" s="72">
        <f t="shared" si="37"/>
        <v>-0.62037082759296425</v>
      </c>
      <c r="K781" s="78">
        <v>0</v>
      </c>
      <c r="L781" s="73">
        <f t="shared" si="38"/>
        <v>0</v>
      </c>
      <c r="M781" s="74"/>
    </row>
    <row r="782" spans="1:13" ht="12.75" x14ac:dyDescent="0.2">
      <c r="A782" s="43" t="s">
        <v>168</v>
      </c>
      <c r="B782" s="43" t="s">
        <v>169</v>
      </c>
      <c r="C782" s="44" t="s">
        <v>35</v>
      </c>
      <c r="D782" s="45" t="s">
        <v>36</v>
      </c>
      <c r="E782" s="46">
        <v>3315</v>
      </c>
      <c r="F782" s="72">
        <v>87.539317870020952</v>
      </c>
      <c r="G782" s="72">
        <v>86.88</v>
      </c>
      <c r="H782" s="73">
        <v>3.894704242799632E-2</v>
      </c>
      <c r="I782" s="73">
        <f t="shared" si="36"/>
        <v>86.918947042427988</v>
      </c>
      <c r="J782" s="72">
        <f t="shared" si="37"/>
        <v>-0.62037082759296425</v>
      </c>
      <c r="K782" s="78">
        <v>0</v>
      </c>
      <c r="L782" s="73">
        <f t="shared" si="38"/>
        <v>0</v>
      </c>
      <c r="M782" s="74"/>
    </row>
    <row r="783" spans="1:13" ht="12.75" x14ac:dyDescent="0.2">
      <c r="A783" s="43" t="s">
        <v>168</v>
      </c>
      <c r="B783" s="43" t="s">
        <v>169</v>
      </c>
      <c r="C783" s="44" t="s">
        <v>37</v>
      </c>
      <c r="D783" s="45" t="s">
        <v>38</v>
      </c>
      <c r="E783" s="46">
        <v>3317</v>
      </c>
      <c r="F783" s="72">
        <v>56.669317870020961</v>
      </c>
      <c r="G783" s="72">
        <v>56.01</v>
      </c>
      <c r="H783" s="73">
        <v>3.894704242799632E-2</v>
      </c>
      <c r="I783" s="73">
        <f t="shared" si="36"/>
        <v>56.048947042427997</v>
      </c>
      <c r="J783" s="72">
        <f t="shared" si="37"/>
        <v>-0.62037082759296425</v>
      </c>
      <c r="K783" s="78">
        <v>0</v>
      </c>
      <c r="L783" s="73">
        <f t="shared" si="38"/>
        <v>0</v>
      </c>
      <c r="M783" s="74"/>
    </row>
    <row r="784" spans="1:13" ht="12.75" x14ac:dyDescent="0.2">
      <c r="A784" s="43" t="s">
        <v>168</v>
      </c>
      <c r="B784" s="43" t="s">
        <v>169</v>
      </c>
      <c r="C784" s="44" t="s">
        <v>39</v>
      </c>
      <c r="D784" s="45" t="s">
        <v>40</v>
      </c>
      <c r="E784" s="46">
        <v>3319</v>
      </c>
      <c r="F784" s="72">
        <v>67.529317870020961</v>
      </c>
      <c r="G784" s="72">
        <v>66.87</v>
      </c>
      <c r="H784" s="73">
        <v>3.894704242799632E-2</v>
      </c>
      <c r="I784" s="73">
        <f t="shared" si="36"/>
        <v>66.908947042427997</v>
      </c>
      <c r="J784" s="72">
        <f t="shared" si="37"/>
        <v>-0.62037082759296425</v>
      </c>
      <c r="K784" s="78">
        <v>17595</v>
      </c>
      <c r="L784" s="73">
        <f t="shared" si="38"/>
        <v>-10915.424711498206</v>
      </c>
      <c r="M784" s="74"/>
    </row>
    <row r="785" spans="1:13" ht="12.75" x14ac:dyDescent="0.2">
      <c r="A785" s="43" t="s">
        <v>168</v>
      </c>
      <c r="B785" s="43" t="s">
        <v>169</v>
      </c>
      <c r="C785" s="44" t="s">
        <v>41</v>
      </c>
      <c r="D785" s="45" t="s">
        <v>42</v>
      </c>
      <c r="E785" s="46">
        <v>3321</v>
      </c>
      <c r="F785" s="72">
        <v>74.649317870020951</v>
      </c>
      <c r="G785" s="72">
        <v>73.989999999999995</v>
      </c>
      <c r="H785" s="73">
        <v>3.894704242799632E-2</v>
      </c>
      <c r="I785" s="73">
        <f t="shared" si="36"/>
        <v>74.028947042427987</v>
      </c>
      <c r="J785" s="72">
        <f t="shared" si="37"/>
        <v>-0.62037082759296425</v>
      </c>
      <c r="K785" s="78">
        <v>820</v>
      </c>
      <c r="L785" s="73">
        <f t="shared" si="38"/>
        <v>-508.70407862623068</v>
      </c>
      <c r="M785" s="74"/>
    </row>
    <row r="786" spans="1:13" ht="12.75" x14ac:dyDescent="0.2">
      <c r="A786" s="43" t="s">
        <v>168</v>
      </c>
      <c r="B786" s="43" t="s">
        <v>169</v>
      </c>
      <c r="C786" s="44" t="s">
        <v>43</v>
      </c>
      <c r="D786" s="45" t="s">
        <v>44</v>
      </c>
      <c r="E786" s="46">
        <v>3323</v>
      </c>
      <c r="F786" s="72">
        <v>48.549317870020964</v>
      </c>
      <c r="G786" s="72">
        <v>47.89</v>
      </c>
      <c r="H786" s="73">
        <v>3.894704242799632E-2</v>
      </c>
      <c r="I786" s="73">
        <f t="shared" si="36"/>
        <v>47.928947042428</v>
      </c>
      <c r="J786" s="72">
        <f t="shared" si="37"/>
        <v>-0.62037082759296425</v>
      </c>
      <c r="K786" s="78">
        <v>0</v>
      </c>
      <c r="L786" s="73">
        <f t="shared" si="38"/>
        <v>0</v>
      </c>
      <c r="M786" s="74"/>
    </row>
    <row r="787" spans="1:13" ht="12.75" x14ac:dyDescent="0.2">
      <c r="A787" s="43" t="s">
        <v>168</v>
      </c>
      <c r="B787" s="43" t="s">
        <v>169</v>
      </c>
      <c r="C787" s="44" t="s">
        <v>45</v>
      </c>
      <c r="D787" s="45" t="s">
        <v>46</v>
      </c>
      <c r="E787" s="46">
        <v>3325</v>
      </c>
      <c r="F787" s="72">
        <v>61.129317870020962</v>
      </c>
      <c r="G787" s="72">
        <v>60.47</v>
      </c>
      <c r="H787" s="73">
        <v>3.894704242799632E-2</v>
      </c>
      <c r="I787" s="73">
        <f t="shared" si="36"/>
        <v>60.508947042427998</v>
      </c>
      <c r="J787" s="72">
        <f t="shared" si="37"/>
        <v>-0.62037082759296425</v>
      </c>
      <c r="K787" s="78">
        <v>10858</v>
      </c>
      <c r="L787" s="73">
        <f t="shared" si="38"/>
        <v>-6735.9864460044055</v>
      </c>
      <c r="M787" s="74"/>
    </row>
    <row r="788" spans="1:13" ht="12.75" x14ac:dyDescent="0.2">
      <c r="A788" s="43" t="s">
        <v>168</v>
      </c>
      <c r="B788" s="43" t="s">
        <v>169</v>
      </c>
      <c r="C788" s="44" t="s">
        <v>47</v>
      </c>
      <c r="D788" s="45" t="s">
        <v>48</v>
      </c>
      <c r="E788" s="46">
        <v>3327</v>
      </c>
      <c r="F788" s="72">
        <v>67.529317870020961</v>
      </c>
      <c r="G788" s="72">
        <v>66.87</v>
      </c>
      <c r="H788" s="73">
        <v>3.894704242799632E-2</v>
      </c>
      <c r="I788" s="73">
        <f t="shared" si="36"/>
        <v>66.908947042427997</v>
      </c>
      <c r="J788" s="72">
        <f t="shared" si="37"/>
        <v>-0.62037082759296425</v>
      </c>
      <c r="K788" s="78">
        <v>0</v>
      </c>
      <c r="L788" s="73">
        <f t="shared" si="38"/>
        <v>0</v>
      </c>
      <c r="M788" s="74"/>
    </row>
    <row r="789" spans="1:13" ht="12.75" x14ac:dyDescent="0.2">
      <c r="A789" s="43" t="s">
        <v>168</v>
      </c>
      <c r="B789" s="43" t="s">
        <v>169</v>
      </c>
      <c r="C789" s="44" t="s">
        <v>49</v>
      </c>
      <c r="D789" s="45" t="s">
        <v>50</v>
      </c>
      <c r="E789" s="46">
        <v>3329</v>
      </c>
      <c r="F789" s="72">
        <v>72.069317870020953</v>
      </c>
      <c r="G789" s="72">
        <v>71.41</v>
      </c>
      <c r="H789" s="73">
        <v>3.894704242799632E-2</v>
      </c>
      <c r="I789" s="73">
        <f t="shared" si="36"/>
        <v>71.448947042427989</v>
      </c>
      <c r="J789" s="72">
        <f t="shared" si="37"/>
        <v>-0.62037082759296425</v>
      </c>
      <c r="K789" s="78">
        <v>0</v>
      </c>
      <c r="L789" s="73">
        <f t="shared" si="38"/>
        <v>0</v>
      </c>
      <c r="M789" s="74"/>
    </row>
    <row r="790" spans="1:13" ht="12.75" x14ac:dyDescent="0.2">
      <c r="A790" s="43" t="s">
        <v>168</v>
      </c>
      <c r="B790" s="43" t="s">
        <v>169</v>
      </c>
      <c r="C790" s="44" t="s">
        <v>51</v>
      </c>
      <c r="D790" s="45" t="s">
        <v>52</v>
      </c>
      <c r="E790" s="46">
        <v>3331</v>
      </c>
      <c r="F790" s="72">
        <v>79.74931787002096</v>
      </c>
      <c r="G790" s="72">
        <v>79.09</v>
      </c>
      <c r="H790" s="73">
        <v>3.894704242799632E-2</v>
      </c>
      <c r="I790" s="73">
        <f t="shared" si="36"/>
        <v>79.128947042427995</v>
      </c>
      <c r="J790" s="72">
        <f t="shared" si="37"/>
        <v>-0.62037082759296425</v>
      </c>
      <c r="K790" s="78">
        <v>0</v>
      </c>
      <c r="L790" s="73">
        <f t="shared" si="38"/>
        <v>0</v>
      </c>
      <c r="M790" s="74"/>
    </row>
    <row r="791" spans="1:13" ht="12.75" x14ac:dyDescent="0.2">
      <c r="A791" s="43" t="s">
        <v>141</v>
      </c>
      <c r="B791" s="43" t="s">
        <v>142</v>
      </c>
      <c r="C791" s="44" t="s">
        <v>21</v>
      </c>
      <c r="D791" s="45" t="s">
        <v>22</v>
      </c>
      <c r="E791" s="46">
        <v>3301</v>
      </c>
      <c r="F791" s="72">
        <v>91.98</v>
      </c>
      <c r="G791" s="72">
        <v>91.45</v>
      </c>
      <c r="H791" s="73">
        <v>0</v>
      </c>
      <c r="I791" s="73">
        <f t="shared" si="36"/>
        <v>91.45</v>
      </c>
      <c r="J791" s="72">
        <f t="shared" si="37"/>
        <v>-0.53000000000000114</v>
      </c>
      <c r="K791" s="78">
        <v>106</v>
      </c>
      <c r="L791" s="73">
        <f t="shared" si="38"/>
        <v>-56.180000000000121</v>
      </c>
      <c r="M791" s="74">
        <v>-6195.7000000000144</v>
      </c>
    </row>
    <row r="792" spans="1:13" ht="12.75" x14ac:dyDescent="0.2">
      <c r="A792" s="43" t="s">
        <v>141</v>
      </c>
      <c r="B792" s="43" t="s">
        <v>142</v>
      </c>
      <c r="C792" s="44" t="s">
        <v>23</v>
      </c>
      <c r="D792" s="45" t="s">
        <v>24</v>
      </c>
      <c r="E792" s="46">
        <v>3303</v>
      </c>
      <c r="F792" s="72">
        <v>99.79</v>
      </c>
      <c r="G792" s="72">
        <v>99.26</v>
      </c>
      <c r="H792" s="73">
        <v>0</v>
      </c>
      <c r="I792" s="73">
        <f t="shared" si="36"/>
        <v>99.26</v>
      </c>
      <c r="J792" s="72">
        <f t="shared" si="37"/>
        <v>-0.53000000000000114</v>
      </c>
      <c r="K792" s="78">
        <v>0</v>
      </c>
      <c r="L792" s="73">
        <f t="shared" si="38"/>
        <v>0</v>
      </c>
      <c r="M792" s="74"/>
    </row>
    <row r="793" spans="1:13" ht="12.75" x14ac:dyDescent="0.2">
      <c r="A793" s="43" t="s">
        <v>141</v>
      </c>
      <c r="B793" s="43" t="s">
        <v>142</v>
      </c>
      <c r="C793" s="44" t="s">
        <v>25</v>
      </c>
      <c r="D793" s="45" t="s">
        <v>26</v>
      </c>
      <c r="E793" s="46">
        <v>3305</v>
      </c>
      <c r="F793" s="72">
        <v>89.88</v>
      </c>
      <c r="G793" s="72">
        <v>89.35</v>
      </c>
      <c r="H793" s="73">
        <v>0</v>
      </c>
      <c r="I793" s="73">
        <f t="shared" si="36"/>
        <v>89.35</v>
      </c>
      <c r="J793" s="72">
        <f t="shared" si="37"/>
        <v>-0.53000000000000114</v>
      </c>
      <c r="K793" s="78">
        <v>0</v>
      </c>
      <c r="L793" s="73">
        <f t="shared" si="38"/>
        <v>0</v>
      </c>
      <c r="M793" s="74"/>
    </row>
    <row r="794" spans="1:13" ht="12.75" x14ac:dyDescent="0.2">
      <c r="A794" s="43" t="s">
        <v>141</v>
      </c>
      <c r="B794" s="43" t="s">
        <v>142</v>
      </c>
      <c r="C794" s="44" t="s">
        <v>27</v>
      </c>
      <c r="D794" s="45" t="s">
        <v>28</v>
      </c>
      <c r="E794" s="46">
        <v>3307</v>
      </c>
      <c r="F794" s="72">
        <v>98.48</v>
      </c>
      <c r="G794" s="72">
        <v>97.95</v>
      </c>
      <c r="H794" s="73">
        <v>0</v>
      </c>
      <c r="I794" s="73">
        <f t="shared" si="36"/>
        <v>97.95</v>
      </c>
      <c r="J794" s="72">
        <f t="shared" si="37"/>
        <v>-0.53000000000000114</v>
      </c>
      <c r="K794" s="78">
        <v>0</v>
      </c>
      <c r="L794" s="73">
        <f t="shared" si="38"/>
        <v>0</v>
      </c>
      <c r="M794" s="74"/>
    </row>
    <row r="795" spans="1:13" ht="12.75" x14ac:dyDescent="0.2">
      <c r="A795" s="43" t="s">
        <v>141</v>
      </c>
      <c r="B795" s="43" t="s">
        <v>142</v>
      </c>
      <c r="C795" s="44" t="s">
        <v>29</v>
      </c>
      <c r="D795" s="45" t="s">
        <v>30</v>
      </c>
      <c r="E795" s="46">
        <v>3309</v>
      </c>
      <c r="F795" s="72">
        <v>60.96</v>
      </c>
      <c r="G795" s="72">
        <v>60.43</v>
      </c>
      <c r="H795" s="73">
        <v>0</v>
      </c>
      <c r="I795" s="73">
        <f t="shared" si="36"/>
        <v>60.43</v>
      </c>
      <c r="J795" s="72">
        <f t="shared" si="37"/>
        <v>-0.53000000000000114</v>
      </c>
      <c r="K795" s="78">
        <v>0</v>
      </c>
      <c r="L795" s="73">
        <f t="shared" si="38"/>
        <v>0</v>
      </c>
      <c r="M795" s="74"/>
    </row>
    <row r="796" spans="1:13" ht="12.75" x14ac:dyDescent="0.2">
      <c r="A796" s="43" t="s">
        <v>141</v>
      </c>
      <c r="B796" s="43" t="s">
        <v>142</v>
      </c>
      <c r="C796" s="44" t="s">
        <v>31</v>
      </c>
      <c r="D796" s="45" t="s">
        <v>32</v>
      </c>
      <c r="E796" s="46">
        <v>3311</v>
      </c>
      <c r="F796" s="72">
        <v>77.930000000000007</v>
      </c>
      <c r="G796" s="72">
        <v>77.400000000000006</v>
      </c>
      <c r="H796" s="73">
        <v>0</v>
      </c>
      <c r="I796" s="73">
        <f t="shared" si="36"/>
        <v>77.400000000000006</v>
      </c>
      <c r="J796" s="72">
        <f t="shared" si="37"/>
        <v>-0.53000000000000114</v>
      </c>
      <c r="K796" s="78">
        <v>83</v>
      </c>
      <c r="L796" s="73">
        <f t="shared" si="38"/>
        <v>-43.990000000000094</v>
      </c>
      <c r="M796" s="74"/>
    </row>
    <row r="797" spans="1:13" ht="12.75" x14ac:dyDescent="0.2">
      <c r="A797" s="43" t="s">
        <v>141</v>
      </c>
      <c r="B797" s="43" t="s">
        <v>142</v>
      </c>
      <c r="C797" s="44" t="s">
        <v>33</v>
      </c>
      <c r="D797" s="45" t="s">
        <v>34</v>
      </c>
      <c r="E797" s="46">
        <v>3313</v>
      </c>
      <c r="F797" s="72">
        <v>82.89</v>
      </c>
      <c r="G797" s="72">
        <v>82.36</v>
      </c>
      <c r="H797" s="73">
        <v>0</v>
      </c>
      <c r="I797" s="73">
        <f t="shared" si="36"/>
        <v>82.36</v>
      </c>
      <c r="J797" s="72">
        <f t="shared" si="37"/>
        <v>-0.53000000000000114</v>
      </c>
      <c r="K797" s="78">
        <v>0</v>
      </c>
      <c r="L797" s="73">
        <f t="shared" si="38"/>
        <v>0</v>
      </c>
      <c r="M797" s="74"/>
    </row>
    <row r="798" spans="1:13" ht="12.75" x14ac:dyDescent="0.2">
      <c r="A798" s="43" t="s">
        <v>141</v>
      </c>
      <c r="B798" s="43" t="s">
        <v>142</v>
      </c>
      <c r="C798" s="44" t="s">
        <v>35</v>
      </c>
      <c r="D798" s="45" t="s">
        <v>36</v>
      </c>
      <c r="E798" s="46">
        <v>3315</v>
      </c>
      <c r="F798" s="72">
        <v>94.43</v>
      </c>
      <c r="G798" s="72">
        <v>93.9</v>
      </c>
      <c r="H798" s="73">
        <v>0</v>
      </c>
      <c r="I798" s="73">
        <f t="shared" si="36"/>
        <v>93.9</v>
      </c>
      <c r="J798" s="72">
        <f t="shared" si="37"/>
        <v>-0.53000000000000114</v>
      </c>
      <c r="K798" s="78">
        <v>0</v>
      </c>
      <c r="L798" s="73">
        <f t="shared" si="38"/>
        <v>0</v>
      </c>
      <c r="M798" s="74"/>
    </row>
    <row r="799" spans="1:13" ht="12.75" x14ac:dyDescent="0.2">
      <c r="A799" s="43" t="s">
        <v>141</v>
      </c>
      <c r="B799" s="43" t="s">
        <v>142</v>
      </c>
      <c r="C799" s="44" t="s">
        <v>37</v>
      </c>
      <c r="D799" s="45" t="s">
        <v>38</v>
      </c>
      <c r="E799" s="46">
        <v>3317</v>
      </c>
      <c r="F799" s="72">
        <v>60.51</v>
      </c>
      <c r="G799" s="72">
        <v>59.98</v>
      </c>
      <c r="H799" s="73">
        <v>0</v>
      </c>
      <c r="I799" s="73">
        <f t="shared" si="36"/>
        <v>59.98</v>
      </c>
      <c r="J799" s="72">
        <f t="shared" si="37"/>
        <v>-0.53000000000000114</v>
      </c>
      <c r="K799" s="78">
        <v>0</v>
      </c>
      <c r="L799" s="73">
        <f t="shared" si="38"/>
        <v>0</v>
      </c>
      <c r="M799" s="74"/>
    </row>
    <row r="800" spans="1:13" ht="12.75" x14ac:dyDescent="0.2">
      <c r="A800" s="43" t="s">
        <v>141</v>
      </c>
      <c r="B800" s="43" t="s">
        <v>142</v>
      </c>
      <c r="C800" s="44" t="s">
        <v>39</v>
      </c>
      <c r="D800" s="45" t="s">
        <v>40</v>
      </c>
      <c r="E800" s="46">
        <v>3319</v>
      </c>
      <c r="F800" s="72">
        <v>72.489999999999995</v>
      </c>
      <c r="G800" s="72">
        <v>71.959999999999994</v>
      </c>
      <c r="H800" s="73">
        <v>0</v>
      </c>
      <c r="I800" s="73">
        <f t="shared" si="36"/>
        <v>71.959999999999994</v>
      </c>
      <c r="J800" s="72">
        <f t="shared" si="37"/>
        <v>-0.53000000000000114</v>
      </c>
      <c r="K800" s="78">
        <v>0</v>
      </c>
      <c r="L800" s="73">
        <f t="shared" si="38"/>
        <v>0</v>
      </c>
      <c r="M800" s="74"/>
    </row>
    <row r="801" spans="1:13" ht="12.75" x14ac:dyDescent="0.2">
      <c r="A801" s="43" t="s">
        <v>141</v>
      </c>
      <c r="B801" s="43" t="s">
        <v>142</v>
      </c>
      <c r="C801" s="44" t="s">
        <v>41</v>
      </c>
      <c r="D801" s="45" t="s">
        <v>42</v>
      </c>
      <c r="E801" s="46">
        <v>3321</v>
      </c>
      <c r="F801" s="72">
        <v>80.34</v>
      </c>
      <c r="G801" s="72">
        <v>79.81</v>
      </c>
      <c r="H801" s="73">
        <v>0</v>
      </c>
      <c r="I801" s="73">
        <f t="shared" si="36"/>
        <v>79.81</v>
      </c>
      <c r="J801" s="72">
        <f t="shared" si="37"/>
        <v>-0.53000000000000114</v>
      </c>
      <c r="K801" s="78">
        <v>782</v>
      </c>
      <c r="L801" s="73">
        <f t="shared" si="38"/>
        <v>-414.46000000000089</v>
      </c>
      <c r="M801" s="74"/>
    </row>
    <row r="802" spans="1:13" ht="12.75" x14ac:dyDescent="0.2">
      <c r="A802" s="43" t="s">
        <v>141</v>
      </c>
      <c r="B802" s="43" t="s">
        <v>142</v>
      </c>
      <c r="C802" s="44" t="s">
        <v>43</v>
      </c>
      <c r="D802" s="45" t="s">
        <v>44</v>
      </c>
      <c r="E802" s="46">
        <v>3323</v>
      </c>
      <c r="F802" s="72">
        <v>51.65</v>
      </c>
      <c r="G802" s="72">
        <v>51.12</v>
      </c>
      <c r="H802" s="73">
        <v>0</v>
      </c>
      <c r="I802" s="73">
        <f t="shared" si="36"/>
        <v>51.12</v>
      </c>
      <c r="J802" s="72">
        <f t="shared" si="37"/>
        <v>-0.53000000000000114</v>
      </c>
      <c r="K802" s="78">
        <v>0</v>
      </c>
      <c r="L802" s="73">
        <f t="shared" si="38"/>
        <v>0</v>
      </c>
      <c r="M802" s="74"/>
    </row>
    <row r="803" spans="1:13" ht="12.75" x14ac:dyDescent="0.2">
      <c r="A803" s="43" t="s">
        <v>141</v>
      </c>
      <c r="B803" s="43" t="s">
        <v>142</v>
      </c>
      <c r="C803" s="44" t="s">
        <v>45</v>
      </c>
      <c r="D803" s="45" t="s">
        <v>46</v>
      </c>
      <c r="E803" s="46">
        <v>3325</v>
      </c>
      <c r="F803" s="72">
        <v>65.44</v>
      </c>
      <c r="G803" s="72">
        <v>64.91</v>
      </c>
      <c r="H803" s="73">
        <v>0</v>
      </c>
      <c r="I803" s="73">
        <f t="shared" si="36"/>
        <v>64.91</v>
      </c>
      <c r="J803" s="72">
        <f t="shared" si="37"/>
        <v>-0.53000000000000114</v>
      </c>
      <c r="K803" s="78">
        <v>7095</v>
      </c>
      <c r="L803" s="73">
        <f t="shared" si="38"/>
        <v>-3760.3500000000081</v>
      </c>
      <c r="M803" s="74"/>
    </row>
    <row r="804" spans="1:13" ht="12.75" x14ac:dyDescent="0.2">
      <c r="A804" s="43" t="s">
        <v>141</v>
      </c>
      <c r="B804" s="43" t="s">
        <v>142</v>
      </c>
      <c r="C804" s="44" t="s">
        <v>47</v>
      </c>
      <c r="D804" s="45" t="s">
        <v>48</v>
      </c>
      <c r="E804" s="46">
        <v>3327</v>
      </c>
      <c r="F804" s="72">
        <v>72.489999999999995</v>
      </c>
      <c r="G804" s="72">
        <v>71.959999999999994</v>
      </c>
      <c r="H804" s="73">
        <v>0</v>
      </c>
      <c r="I804" s="73">
        <f t="shared" si="36"/>
        <v>71.959999999999994</v>
      </c>
      <c r="J804" s="72">
        <f t="shared" si="37"/>
        <v>-0.53000000000000114</v>
      </c>
      <c r="K804" s="78">
        <v>3447</v>
      </c>
      <c r="L804" s="73">
        <f t="shared" si="38"/>
        <v>-1826.9100000000039</v>
      </c>
      <c r="M804" s="74"/>
    </row>
    <row r="805" spans="1:13" ht="12.75" x14ac:dyDescent="0.2">
      <c r="A805" s="43" t="s">
        <v>141</v>
      </c>
      <c r="B805" s="43" t="s">
        <v>142</v>
      </c>
      <c r="C805" s="44" t="s">
        <v>49</v>
      </c>
      <c r="D805" s="45" t="s">
        <v>50</v>
      </c>
      <c r="E805" s="46">
        <v>3329</v>
      </c>
      <c r="F805" s="72">
        <v>77.48</v>
      </c>
      <c r="G805" s="72">
        <v>76.95</v>
      </c>
      <c r="H805" s="73">
        <v>0</v>
      </c>
      <c r="I805" s="73">
        <f t="shared" si="36"/>
        <v>76.95</v>
      </c>
      <c r="J805" s="72">
        <f t="shared" si="37"/>
        <v>-0.53000000000000114</v>
      </c>
      <c r="K805" s="78">
        <v>177</v>
      </c>
      <c r="L805" s="73">
        <f t="shared" si="38"/>
        <v>-93.810000000000201</v>
      </c>
      <c r="M805" s="74"/>
    </row>
    <row r="806" spans="1:13" ht="12.75" x14ac:dyDescent="0.2">
      <c r="A806" s="43" t="s">
        <v>141</v>
      </c>
      <c r="B806" s="43" t="s">
        <v>142</v>
      </c>
      <c r="C806" s="44" t="s">
        <v>51</v>
      </c>
      <c r="D806" s="45" t="s">
        <v>52</v>
      </c>
      <c r="E806" s="46">
        <v>3331</v>
      </c>
      <c r="F806" s="72">
        <v>85.99</v>
      </c>
      <c r="G806" s="72">
        <v>85.46</v>
      </c>
      <c r="H806" s="73">
        <v>0</v>
      </c>
      <c r="I806" s="73">
        <f t="shared" si="36"/>
        <v>85.46</v>
      </c>
      <c r="J806" s="72">
        <f t="shared" si="37"/>
        <v>-0.53000000000000114</v>
      </c>
      <c r="K806" s="78">
        <v>0</v>
      </c>
      <c r="L806" s="73">
        <f t="shared" si="38"/>
        <v>0</v>
      </c>
      <c r="M806" s="74"/>
    </row>
    <row r="807" spans="1:13" ht="12.75" x14ac:dyDescent="0.2">
      <c r="A807" s="43" t="s">
        <v>110</v>
      </c>
      <c r="B807" s="43" t="s">
        <v>111</v>
      </c>
      <c r="C807" s="44" t="s">
        <v>21</v>
      </c>
      <c r="D807" s="45" t="s">
        <v>22</v>
      </c>
      <c r="E807" s="46">
        <v>3301</v>
      </c>
      <c r="F807" s="72">
        <v>87.909362905941776</v>
      </c>
      <c r="G807" s="72">
        <v>85.933315481345062</v>
      </c>
      <c r="H807" s="73">
        <v>0.15968290848139421</v>
      </c>
      <c r="I807" s="73">
        <f t="shared" si="36"/>
        <v>86.092998389826462</v>
      </c>
      <c r="J807" s="72">
        <f t="shared" si="37"/>
        <v>-1.8163645161153141</v>
      </c>
      <c r="K807" s="78">
        <v>0</v>
      </c>
      <c r="L807" s="73">
        <f t="shared" si="38"/>
        <v>0</v>
      </c>
      <c r="M807" s="74">
        <v>-9873.7575096029195</v>
      </c>
    </row>
    <row r="808" spans="1:13" ht="12.75" x14ac:dyDescent="0.2">
      <c r="A808" s="43" t="s">
        <v>110</v>
      </c>
      <c r="B808" s="43" t="s">
        <v>111</v>
      </c>
      <c r="C808" s="44" t="s">
        <v>23</v>
      </c>
      <c r="D808" s="45" t="s">
        <v>24</v>
      </c>
      <c r="E808" s="46">
        <v>3303</v>
      </c>
      <c r="F808" s="72">
        <v>95.11936290594177</v>
      </c>
      <c r="G808" s="72">
        <v>93.143315481345056</v>
      </c>
      <c r="H808" s="73">
        <v>0.15968290848139421</v>
      </c>
      <c r="I808" s="73">
        <f t="shared" si="36"/>
        <v>93.302998389826456</v>
      </c>
      <c r="J808" s="72">
        <f t="shared" si="37"/>
        <v>-1.8163645161153141</v>
      </c>
      <c r="K808" s="78">
        <v>0</v>
      </c>
      <c r="L808" s="73">
        <f t="shared" si="38"/>
        <v>0</v>
      </c>
      <c r="M808" s="74"/>
    </row>
    <row r="809" spans="1:13" ht="12.75" x14ac:dyDescent="0.2">
      <c r="A809" s="43" t="s">
        <v>110</v>
      </c>
      <c r="B809" s="43" t="s">
        <v>111</v>
      </c>
      <c r="C809" s="44" t="s">
        <v>25</v>
      </c>
      <c r="D809" s="45" t="s">
        <v>26</v>
      </c>
      <c r="E809" s="46">
        <v>3305</v>
      </c>
      <c r="F809" s="72">
        <v>86.029362905941767</v>
      </c>
      <c r="G809" s="72">
        <v>84.053315481345052</v>
      </c>
      <c r="H809" s="73">
        <v>0.15968290848139421</v>
      </c>
      <c r="I809" s="73">
        <f t="shared" si="36"/>
        <v>84.212998389826453</v>
      </c>
      <c r="J809" s="72">
        <f t="shared" si="37"/>
        <v>-1.8163645161153141</v>
      </c>
      <c r="K809" s="78">
        <v>0</v>
      </c>
      <c r="L809" s="73">
        <f t="shared" si="38"/>
        <v>0</v>
      </c>
      <c r="M809" s="74"/>
    </row>
    <row r="810" spans="1:13" ht="12.75" x14ac:dyDescent="0.2">
      <c r="A810" s="43" t="s">
        <v>110</v>
      </c>
      <c r="B810" s="43" t="s">
        <v>111</v>
      </c>
      <c r="C810" s="44" t="s">
        <v>27</v>
      </c>
      <c r="D810" s="45" t="s">
        <v>28</v>
      </c>
      <c r="E810" s="46">
        <v>3307</v>
      </c>
      <c r="F810" s="72">
        <v>93.789362905941772</v>
      </c>
      <c r="G810" s="72">
        <v>91.813315481345057</v>
      </c>
      <c r="H810" s="73">
        <v>0.15968290848139421</v>
      </c>
      <c r="I810" s="73">
        <f t="shared" si="36"/>
        <v>91.972998389826458</v>
      </c>
      <c r="J810" s="72">
        <f t="shared" si="37"/>
        <v>-1.8163645161153141</v>
      </c>
      <c r="K810" s="78">
        <v>0</v>
      </c>
      <c r="L810" s="73">
        <f t="shared" si="38"/>
        <v>0</v>
      </c>
      <c r="M810" s="74"/>
    </row>
    <row r="811" spans="1:13" ht="12.75" x14ac:dyDescent="0.2">
      <c r="A811" s="43" t="s">
        <v>110</v>
      </c>
      <c r="B811" s="43" t="s">
        <v>111</v>
      </c>
      <c r="C811" s="44" t="s">
        <v>29</v>
      </c>
      <c r="D811" s="45" t="s">
        <v>30</v>
      </c>
      <c r="E811" s="46">
        <v>3309</v>
      </c>
      <c r="F811" s="72">
        <v>59.539362905941779</v>
      </c>
      <c r="G811" s="72">
        <v>57.56331548134505</v>
      </c>
      <c r="H811" s="73">
        <v>0.15968290848139421</v>
      </c>
      <c r="I811" s="73">
        <f t="shared" si="36"/>
        <v>57.722998389826444</v>
      </c>
      <c r="J811" s="72">
        <f t="shared" si="37"/>
        <v>-1.8163645161153354</v>
      </c>
      <c r="K811" s="78">
        <v>1129</v>
      </c>
      <c r="L811" s="73">
        <f t="shared" si="38"/>
        <v>-2050.6755386942136</v>
      </c>
      <c r="M811" s="74"/>
    </row>
    <row r="812" spans="1:13" ht="12.75" x14ac:dyDescent="0.2">
      <c r="A812" s="43" t="s">
        <v>110</v>
      </c>
      <c r="B812" s="43" t="s">
        <v>111</v>
      </c>
      <c r="C812" s="44" t="s">
        <v>31</v>
      </c>
      <c r="D812" s="45" t="s">
        <v>32</v>
      </c>
      <c r="E812" s="46">
        <v>3311</v>
      </c>
      <c r="F812" s="72">
        <v>75.129362905941775</v>
      </c>
      <c r="G812" s="72">
        <v>73.153315481345061</v>
      </c>
      <c r="H812" s="73">
        <v>0.15968290848139421</v>
      </c>
      <c r="I812" s="73">
        <f t="shared" si="36"/>
        <v>73.312998389826461</v>
      </c>
      <c r="J812" s="72">
        <f t="shared" si="37"/>
        <v>-1.8163645161153141</v>
      </c>
      <c r="K812" s="78">
        <v>80</v>
      </c>
      <c r="L812" s="73">
        <f t="shared" si="38"/>
        <v>-145.30916128922513</v>
      </c>
      <c r="M812" s="74"/>
    </row>
    <row r="813" spans="1:13" ht="12.75" x14ac:dyDescent="0.2">
      <c r="A813" s="43" t="s">
        <v>110</v>
      </c>
      <c r="B813" s="43" t="s">
        <v>111</v>
      </c>
      <c r="C813" s="44" t="s">
        <v>33</v>
      </c>
      <c r="D813" s="45" t="s">
        <v>34</v>
      </c>
      <c r="E813" s="46">
        <v>3313</v>
      </c>
      <c r="F813" s="72">
        <v>79.649362905941771</v>
      </c>
      <c r="G813" s="72">
        <v>77.673315481345057</v>
      </c>
      <c r="H813" s="73">
        <v>0.15968290848139421</v>
      </c>
      <c r="I813" s="73">
        <f t="shared" si="36"/>
        <v>77.832998389826457</v>
      </c>
      <c r="J813" s="72">
        <f t="shared" si="37"/>
        <v>-1.8163645161153141</v>
      </c>
      <c r="K813" s="78">
        <v>300</v>
      </c>
      <c r="L813" s="73">
        <f t="shared" si="38"/>
        <v>-544.9093548345943</v>
      </c>
      <c r="M813" s="74"/>
    </row>
    <row r="814" spans="1:13" ht="12.75" x14ac:dyDescent="0.2">
      <c r="A814" s="43" t="s">
        <v>110</v>
      </c>
      <c r="B814" s="43" t="s">
        <v>111</v>
      </c>
      <c r="C814" s="44" t="s">
        <v>35</v>
      </c>
      <c r="D814" s="45" t="s">
        <v>36</v>
      </c>
      <c r="E814" s="46">
        <v>3315</v>
      </c>
      <c r="F814" s="72">
        <v>90.219362905941779</v>
      </c>
      <c r="G814" s="72">
        <v>88.243315481345064</v>
      </c>
      <c r="H814" s="73">
        <v>0.15968290848139421</v>
      </c>
      <c r="I814" s="73">
        <f t="shared" si="36"/>
        <v>88.402998389826465</v>
      </c>
      <c r="J814" s="72">
        <f t="shared" si="37"/>
        <v>-1.8163645161153141</v>
      </c>
      <c r="K814" s="78">
        <v>94</v>
      </c>
      <c r="L814" s="73">
        <f t="shared" si="38"/>
        <v>-170.73826451483953</v>
      </c>
      <c r="M814" s="74"/>
    </row>
    <row r="815" spans="1:13" ht="12.75" x14ac:dyDescent="0.2">
      <c r="A815" s="43" t="s">
        <v>110</v>
      </c>
      <c r="B815" s="43" t="s">
        <v>111</v>
      </c>
      <c r="C815" s="44" t="s">
        <v>37</v>
      </c>
      <c r="D815" s="45" t="s">
        <v>38</v>
      </c>
      <c r="E815" s="46">
        <v>3317</v>
      </c>
      <c r="F815" s="72">
        <v>59.119362905941777</v>
      </c>
      <c r="G815" s="72">
        <v>57.143315481345049</v>
      </c>
      <c r="H815" s="73">
        <v>0.15968290848139421</v>
      </c>
      <c r="I815" s="73">
        <f t="shared" si="36"/>
        <v>57.302998389826442</v>
      </c>
      <c r="J815" s="72">
        <f t="shared" si="37"/>
        <v>-1.8163645161153354</v>
      </c>
      <c r="K815" s="78">
        <v>0</v>
      </c>
      <c r="L815" s="73">
        <f t="shared" si="38"/>
        <v>0</v>
      </c>
      <c r="M815" s="74"/>
    </row>
    <row r="816" spans="1:13" ht="12.75" x14ac:dyDescent="0.2">
      <c r="A816" s="43" t="s">
        <v>110</v>
      </c>
      <c r="B816" s="43" t="s">
        <v>111</v>
      </c>
      <c r="C816" s="44" t="s">
        <v>39</v>
      </c>
      <c r="D816" s="45" t="s">
        <v>40</v>
      </c>
      <c r="E816" s="46">
        <v>3319</v>
      </c>
      <c r="F816" s="72">
        <v>70.139362905941766</v>
      </c>
      <c r="G816" s="72">
        <v>68.163315481345052</v>
      </c>
      <c r="H816" s="73">
        <v>0.15968290848139421</v>
      </c>
      <c r="I816" s="73">
        <f t="shared" si="36"/>
        <v>68.322998389826452</v>
      </c>
      <c r="J816" s="72">
        <f t="shared" si="37"/>
        <v>-1.8163645161153141</v>
      </c>
      <c r="K816" s="78">
        <v>159</v>
      </c>
      <c r="L816" s="73">
        <f t="shared" si="38"/>
        <v>-288.80195806233496</v>
      </c>
      <c r="M816" s="74"/>
    </row>
    <row r="817" spans="1:13" ht="12.75" x14ac:dyDescent="0.2">
      <c r="A817" s="43" t="s">
        <v>110</v>
      </c>
      <c r="B817" s="43" t="s">
        <v>111</v>
      </c>
      <c r="C817" s="44" t="s">
        <v>41</v>
      </c>
      <c r="D817" s="45" t="s">
        <v>42</v>
      </c>
      <c r="E817" s="46">
        <v>3321</v>
      </c>
      <c r="F817" s="72">
        <v>77.36936290594177</v>
      </c>
      <c r="G817" s="72">
        <v>75.393315481345056</v>
      </c>
      <c r="H817" s="73">
        <v>0.15968290848139421</v>
      </c>
      <c r="I817" s="73">
        <f t="shared" si="36"/>
        <v>75.552998389826456</v>
      </c>
      <c r="J817" s="72">
        <f t="shared" si="37"/>
        <v>-1.8163645161153141</v>
      </c>
      <c r="K817" s="78">
        <v>0</v>
      </c>
      <c r="L817" s="73">
        <f t="shared" si="38"/>
        <v>0</v>
      </c>
      <c r="M817" s="74"/>
    </row>
    <row r="818" spans="1:13" ht="12.75" x14ac:dyDescent="0.2">
      <c r="A818" s="43" t="s">
        <v>110</v>
      </c>
      <c r="B818" s="43" t="s">
        <v>111</v>
      </c>
      <c r="C818" s="44" t="s">
        <v>43</v>
      </c>
      <c r="D818" s="45" t="s">
        <v>44</v>
      </c>
      <c r="E818" s="46">
        <v>3323</v>
      </c>
      <c r="F818" s="72">
        <v>51.089362905941783</v>
      </c>
      <c r="G818" s="72">
        <v>49.113315481345055</v>
      </c>
      <c r="H818" s="73">
        <v>0.15968290848139421</v>
      </c>
      <c r="I818" s="73">
        <f t="shared" si="36"/>
        <v>49.272998389826448</v>
      </c>
      <c r="J818" s="72">
        <f t="shared" si="37"/>
        <v>-1.8163645161153354</v>
      </c>
      <c r="K818" s="78">
        <v>0</v>
      </c>
      <c r="L818" s="73">
        <f t="shared" si="38"/>
        <v>0</v>
      </c>
      <c r="M818" s="74"/>
    </row>
    <row r="819" spans="1:13" ht="12.75" x14ac:dyDescent="0.2">
      <c r="A819" s="43" t="s">
        <v>110</v>
      </c>
      <c r="B819" s="43" t="s">
        <v>111</v>
      </c>
      <c r="C819" s="44" t="s">
        <v>45</v>
      </c>
      <c r="D819" s="45" t="s">
        <v>46</v>
      </c>
      <c r="E819" s="46">
        <v>3325</v>
      </c>
      <c r="F819" s="72">
        <v>63.67936290594178</v>
      </c>
      <c r="G819" s="72">
        <v>61.703315481345051</v>
      </c>
      <c r="H819" s="73">
        <v>0.15968290848139421</v>
      </c>
      <c r="I819" s="73">
        <f t="shared" si="36"/>
        <v>61.862998389826444</v>
      </c>
      <c r="J819" s="72">
        <f t="shared" si="37"/>
        <v>-1.8163645161153354</v>
      </c>
      <c r="K819" s="78">
        <v>2197</v>
      </c>
      <c r="L819" s="73">
        <f t="shared" si="38"/>
        <v>-3990.5528419053921</v>
      </c>
      <c r="M819" s="74"/>
    </row>
    <row r="820" spans="1:13" ht="12.75" x14ac:dyDescent="0.2">
      <c r="A820" s="43" t="s">
        <v>110</v>
      </c>
      <c r="B820" s="43" t="s">
        <v>111</v>
      </c>
      <c r="C820" s="44" t="s">
        <v>47</v>
      </c>
      <c r="D820" s="45" t="s">
        <v>48</v>
      </c>
      <c r="E820" s="46">
        <v>3327</v>
      </c>
      <c r="F820" s="72">
        <v>70.139362905941766</v>
      </c>
      <c r="G820" s="72">
        <v>68.163315481345052</v>
      </c>
      <c r="H820" s="73">
        <v>0.15968290848139421</v>
      </c>
      <c r="I820" s="73">
        <f t="shared" si="36"/>
        <v>68.322998389826452</v>
      </c>
      <c r="J820" s="72">
        <f t="shared" si="37"/>
        <v>-1.8163645161153141</v>
      </c>
      <c r="K820" s="78">
        <v>1444</v>
      </c>
      <c r="L820" s="73">
        <f t="shared" si="38"/>
        <v>-2622.8303612705135</v>
      </c>
      <c r="M820" s="74"/>
    </row>
    <row r="821" spans="1:13" ht="12.75" x14ac:dyDescent="0.2">
      <c r="A821" s="43" t="s">
        <v>110</v>
      </c>
      <c r="B821" s="43" t="s">
        <v>111</v>
      </c>
      <c r="C821" s="44" t="s">
        <v>49</v>
      </c>
      <c r="D821" s="45" t="s">
        <v>50</v>
      </c>
      <c r="E821" s="46">
        <v>3329</v>
      </c>
      <c r="F821" s="72">
        <v>74.72936290594177</v>
      </c>
      <c r="G821" s="72">
        <v>72.753315481345055</v>
      </c>
      <c r="H821" s="73">
        <v>0.15968290848139421</v>
      </c>
      <c r="I821" s="73">
        <f t="shared" si="36"/>
        <v>72.912998389826456</v>
      </c>
      <c r="J821" s="72">
        <f t="shared" si="37"/>
        <v>-1.8163645161153141</v>
      </c>
      <c r="K821" s="78">
        <v>0</v>
      </c>
      <c r="L821" s="73">
        <f t="shared" si="38"/>
        <v>0</v>
      </c>
      <c r="M821" s="74"/>
    </row>
    <row r="822" spans="1:13" ht="12.75" x14ac:dyDescent="0.2">
      <c r="A822" s="43" t="s">
        <v>110</v>
      </c>
      <c r="B822" s="43" t="s">
        <v>111</v>
      </c>
      <c r="C822" s="44" t="s">
        <v>51</v>
      </c>
      <c r="D822" s="45" t="s">
        <v>52</v>
      </c>
      <c r="E822" s="46">
        <v>3331</v>
      </c>
      <c r="F822" s="72">
        <v>82.589362905941769</v>
      </c>
      <c r="G822" s="72">
        <v>80.613315481345055</v>
      </c>
      <c r="H822" s="73">
        <v>0.15968290848139421</v>
      </c>
      <c r="I822" s="73">
        <f t="shared" si="36"/>
        <v>80.772998389826455</v>
      </c>
      <c r="J822" s="72">
        <f t="shared" si="37"/>
        <v>-1.8163645161153141</v>
      </c>
      <c r="K822" s="78">
        <v>33</v>
      </c>
      <c r="L822" s="73">
        <f t="shared" si="38"/>
        <v>-59.940029031805366</v>
      </c>
      <c r="M822" s="74"/>
    </row>
    <row r="823" spans="1:13" ht="12.75" x14ac:dyDescent="0.2">
      <c r="A823" s="43" t="s">
        <v>286</v>
      </c>
      <c r="B823" s="43" t="s">
        <v>403</v>
      </c>
      <c r="C823" s="44" t="s">
        <v>21</v>
      </c>
      <c r="D823" s="45" t="s">
        <v>22</v>
      </c>
      <c r="E823" s="46">
        <v>3301</v>
      </c>
      <c r="F823" s="72">
        <v>93.437296099090815</v>
      </c>
      <c r="G823" s="72">
        <v>91.48</v>
      </c>
      <c r="H823" s="73">
        <v>0</v>
      </c>
      <c r="I823" s="73">
        <f t="shared" si="36"/>
        <v>91.48</v>
      </c>
      <c r="J823" s="72">
        <f t="shared" si="37"/>
        <v>-1.9572960990908115</v>
      </c>
      <c r="K823" s="78">
        <v>557</v>
      </c>
      <c r="L823" s="73">
        <f t="shared" si="38"/>
        <v>-1090.2139271935821</v>
      </c>
      <c r="M823" s="74">
        <v>-57393.79351363991</v>
      </c>
    </row>
    <row r="824" spans="1:13" ht="12.75" x14ac:dyDescent="0.2">
      <c r="A824" s="43" t="s">
        <v>286</v>
      </c>
      <c r="B824" s="43" t="s">
        <v>403</v>
      </c>
      <c r="C824" s="44" t="s">
        <v>23</v>
      </c>
      <c r="D824" s="45" t="s">
        <v>24</v>
      </c>
      <c r="E824" s="46">
        <v>3303</v>
      </c>
      <c r="F824" s="72">
        <v>101.10729609909082</v>
      </c>
      <c r="G824" s="72">
        <v>99.15</v>
      </c>
      <c r="H824" s="73">
        <v>0</v>
      </c>
      <c r="I824" s="73">
        <f t="shared" si="36"/>
        <v>99.15</v>
      </c>
      <c r="J824" s="72">
        <f t="shared" si="37"/>
        <v>-1.9572960990908115</v>
      </c>
      <c r="K824" s="78">
        <v>0</v>
      </c>
      <c r="L824" s="73">
        <f t="shared" si="38"/>
        <v>0</v>
      </c>
      <c r="M824" s="74"/>
    </row>
    <row r="825" spans="1:13" ht="12.75" x14ac:dyDescent="0.2">
      <c r="A825" s="43" t="s">
        <v>286</v>
      </c>
      <c r="B825" s="43" t="s">
        <v>403</v>
      </c>
      <c r="C825" s="44" t="s">
        <v>25</v>
      </c>
      <c r="D825" s="45" t="s">
        <v>26</v>
      </c>
      <c r="E825" s="46">
        <v>3305</v>
      </c>
      <c r="F825" s="72">
        <v>91.447296099090806</v>
      </c>
      <c r="G825" s="72">
        <v>89.49</v>
      </c>
      <c r="H825" s="73">
        <v>0</v>
      </c>
      <c r="I825" s="73">
        <f t="shared" si="36"/>
        <v>89.49</v>
      </c>
      <c r="J825" s="72">
        <f t="shared" si="37"/>
        <v>-1.9572960990908115</v>
      </c>
      <c r="K825" s="78">
        <v>0</v>
      </c>
      <c r="L825" s="73">
        <f t="shared" si="38"/>
        <v>0</v>
      </c>
      <c r="M825" s="74"/>
    </row>
    <row r="826" spans="1:13" ht="12.75" x14ac:dyDescent="0.2">
      <c r="A826" s="43" t="s">
        <v>286</v>
      </c>
      <c r="B826" s="43" t="s">
        <v>403</v>
      </c>
      <c r="C826" s="44" t="s">
        <v>27</v>
      </c>
      <c r="D826" s="45" t="s">
        <v>28</v>
      </c>
      <c r="E826" s="46">
        <v>3307</v>
      </c>
      <c r="F826" s="72">
        <v>100.19729609909081</v>
      </c>
      <c r="G826" s="72">
        <v>98.24</v>
      </c>
      <c r="H826" s="73">
        <v>0</v>
      </c>
      <c r="I826" s="73">
        <f t="shared" si="36"/>
        <v>98.24</v>
      </c>
      <c r="J826" s="72">
        <f t="shared" si="37"/>
        <v>-1.9572960990908115</v>
      </c>
      <c r="K826" s="78">
        <v>0</v>
      </c>
      <c r="L826" s="73">
        <f t="shared" si="38"/>
        <v>0</v>
      </c>
      <c r="M826" s="74"/>
    </row>
    <row r="827" spans="1:13" ht="12.75" x14ac:dyDescent="0.2">
      <c r="A827" s="43" t="s">
        <v>286</v>
      </c>
      <c r="B827" s="43" t="s">
        <v>403</v>
      </c>
      <c r="C827" s="44" t="s">
        <v>29</v>
      </c>
      <c r="D827" s="45" t="s">
        <v>30</v>
      </c>
      <c r="E827" s="46">
        <v>3309</v>
      </c>
      <c r="F827" s="72">
        <v>63.047296099090822</v>
      </c>
      <c r="G827" s="72">
        <v>61.09</v>
      </c>
      <c r="H827" s="73">
        <v>0</v>
      </c>
      <c r="I827" s="73">
        <f t="shared" si="36"/>
        <v>61.09</v>
      </c>
      <c r="J827" s="72">
        <f t="shared" si="37"/>
        <v>-1.9572960990908186</v>
      </c>
      <c r="K827" s="78">
        <v>5410</v>
      </c>
      <c r="L827" s="73">
        <f t="shared" si="38"/>
        <v>-10588.971896081328</v>
      </c>
      <c r="M827" s="74"/>
    </row>
    <row r="828" spans="1:13" ht="12.75" x14ac:dyDescent="0.2">
      <c r="A828" s="43" t="s">
        <v>286</v>
      </c>
      <c r="B828" s="43" t="s">
        <v>403</v>
      </c>
      <c r="C828" s="44" t="s">
        <v>31</v>
      </c>
      <c r="D828" s="45" t="s">
        <v>32</v>
      </c>
      <c r="E828" s="46">
        <v>3311</v>
      </c>
      <c r="F828" s="72">
        <v>79.577296099090816</v>
      </c>
      <c r="G828" s="72">
        <v>77.62</v>
      </c>
      <c r="H828" s="73">
        <v>0</v>
      </c>
      <c r="I828" s="73">
        <f t="shared" si="36"/>
        <v>77.62</v>
      </c>
      <c r="J828" s="72">
        <f t="shared" si="37"/>
        <v>-1.9572960990908115</v>
      </c>
      <c r="K828" s="78">
        <v>210</v>
      </c>
      <c r="L828" s="73">
        <f t="shared" si="38"/>
        <v>-411.03218080907038</v>
      </c>
      <c r="M828" s="74"/>
    </row>
    <row r="829" spans="1:13" ht="12.75" x14ac:dyDescent="0.2">
      <c r="A829" s="43" t="s">
        <v>286</v>
      </c>
      <c r="B829" s="43" t="s">
        <v>403</v>
      </c>
      <c r="C829" s="44" t="s">
        <v>33</v>
      </c>
      <c r="D829" s="45" t="s">
        <v>34</v>
      </c>
      <c r="E829" s="46">
        <v>3313</v>
      </c>
      <c r="F829" s="72">
        <v>84.407296099090814</v>
      </c>
      <c r="G829" s="72">
        <v>82.45</v>
      </c>
      <c r="H829" s="73">
        <v>0</v>
      </c>
      <c r="I829" s="73">
        <f t="shared" si="36"/>
        <v>82.45</v>
      </c>
      <c r="J829" s="72">
        <f t="shared" si="37"/>
        <v>-1.9572960990908115</v>
      </c>
      <c r="K829" s="78">
        <v>0</v>
      </c>
      <c r="L829" s="73">
        <f t="shared" si="38"/>
        <v>0</v>
      </c>
      <c r="M829" s="74"/>
    </row>
    <row r="830" spans="1:13" ht="12.75" x14ac:dyDescent="0.2">
      <c r="A830" s="43" t="s">
        <v>286</v>
      </c>
      <c r="B830" s="43" t="s">
        <v>403</v>
      </c>
      <c r="C830" s="44" t="s">
        <v>35</v>
      </c>
      <c r="D830" s="45" t="s">
        <v>36</v>
      </c>
      <c r="E830" s="46">
        <v>3315</v>
      </c>
      <c r="F830" s="72">
        <v>95.837296099090807</v>
      </c>
      <c r="G830" s="72">
        <v>93.88</v>
      </c>
      <c r="H830" s="73">
        <v>0</v>
      </c>
      <c r="I830" s="73">
        <f t="shared" si="36"/>
        <v>93.88</v>
      </c>
      <c r="J830" s="72">
        <f t="shared" si="37"/>
        <v>-1.9572960990908115</v>
      </c>
      <c r="K830" s="78">
        <v>0</v>
      </c>
      <c r="L830" s="73">
        <f t="shared" si="38"/>
        <v>0</v>
      </c>
      <c r="M830" s="74"/>
    </row>
    <row r="831" spans="1:13" ht="12.75" x14ac:dyDescent="0.2">
      <c r="A831" s="43" t="s">
        <v>286</v>
      </c>
      <c r="B831" s="43" t="s">
        <v>403</v>
      </c>
      <c r="C831" s="44" t="s">
        <v>37</v>
      </c>
      <c r="D831" s="45" t="s">
        <v>38</v>
      </c>
      <c r="E831" s="46">
        <v>3317</v>
      </c>
      <c r="F831" s="72">
        <v>62.497296099090818</v>
      </c>
      <c r="G831" s="72">
        <v>60.54</v>
      </c>
      <c r="H831" s="73">
        <v>0</v>
      </c>
      <c r="I831" s="73">
        <f t="shared" si="36"/>
        <v>60.54</v>
      </c>
      <c r="J831" s="72">
        <f t="shared" si="37"/>
        <v>-1.9572960990908186</v>
      </c>
      <c r="K831" s="78">
        <v>180</v>
      </c>
      <c r="L831" s="73">
        <f t="shared" si="38"/>
        <v>-352.31329783634737</v>
      </c>
      <c r="M831" s="74"/>
    </row>
    <row r="832" spans="1:13" ht="12.75" x14ac:dyDescent="0.2">
      <c r="A832" s="43" t="s">
        <v>286</v>
      </c>
      <c r="B832" s="43" t="s">
        <v>403</v>
      </c>
      <c r="C832" s="44" t="s">
        <v>39</v>
      </c>
      <c r="D832" s="45" t="s">
        <v>40</v>
      </c>
      <c r="E832" s="46">
        <v>3319</v>
      </c>
      <c r="F832" s="72">
        <v>74.127296099090813</v>
      </c>
      <c r="G832" s="72">
        <v>72.17</v>
      </c>
      <c r="H832" s="73">
        <v>0</v>
      </c>
      <c r="I832" s="73">
        <f t="shared" si="36"/>
        <v>72.17</v>
      </c>
      <c r="J832" s="72">
        <f t="shared" si="37"/>
        <v>-1.9572960990908115</v>
      </c>
      <c r="K832" s="78">
        <v>2295</v>
      </c>
      <c r="L832" s="73">
        <f t="shared" si="38"/>
        <v>-4491.994547413412</v>
      </c>
      <c r="M832" s="74"/>
    </row>
    <row r="833" spans="1:13" ht="12.75" x14ac:dyDescent="0.2">
      <c r="A833" s="43" t="s">
        <v>286</v>
      </c>
      <c r="B833" s="43" t="s">
        <v>403</v>
      </c>
      <c r="C833" s="44" t="s">
        <v>41</v>
      </c>
      <c r="D833" s="45" t="s">
        <v>42</v>
      </c>
      <c r="E833" s="46">
        <v>3321</v>
      </c>
      <c r="F833" s="72">
        <v>81.867296099090808</v>
      </c>
      <c r="G833" s="72">
        <v>79.91</v>
      </c>
      <c r="H833" s="73">
        <v>0</v>
      </c>
      <c r="I833" s="73">
        <f t="shared" si="36"/>
        <v>79.91</v>
      </c>
      <c r="J833" s="72">
        <f t="shared" si="37"/>
        <v>-1.9572960990908115</v>
      </c>
      <c r="K833" s="78">
        <v>2034</v>
      </c>
      <c r="L833" s="73">
        <f t="shared" si="38"/>
        <v>-3981.1402655507104</v>
      </c>
      <c r="M833" s="74"/>
    </row>
    <row r="834" spans="1:13" ht="12.75" x14ac:dyDescent="0.2">
      <c r="A834" s="43" t="s">
        <v>286</v>
      </c>
      <c r="B834" s="43" t="s">
        <v>403</v>
      </c>
      <c r="C834" s="44" t="s">
        <v>43</v>
      </c>
      <c r="D834" s="45" t="s">
        <v>44</v>
      </c>
      <c r="E834" s="46">
        <v>3323</v>
      </c>
      <c r="F834" s="72">
        <v>53.847296099090819</v>
      </c>
      <c r="G834" s="72">
        <v>51.89</v>
      </c>
      <c r="H834" s="73">
        <v>0</v>
      </c>
      <c r="I834" s="73">
        <f t="shared" si="36"/>
        <v>51.89</v>
      </c>
      <c r="J834" s="72">
        <f t="shared" si="37"/>
        <v>-1.9572960990908186</v>
      </c>
      <c r="K834" s="78">
        <v>463</v>
      </c>
      <c r="L834" s="73">
        <f t="shared" si="38"/>
        <v>-906.22809387904897</v>
      </c>
      <c r="M834" s="74"/>
    </row>
    <row r="835" spans="1:13" ht="12.75" x14ac:dyDescent="0.2">
      <c r="A835" s="43" t="s">
        <v>286</v>
      </c>
      <c r="B835" s="43" t="s">
        <v>403</v>
      </c>
      <c r="C835" s="44" t="s">
        <v>45</v>
      </c>
      <c r="D835" s="45" t="s">
        <v>46</v>
      </c>
      <c r="E835" s="46">
        <v>3325</v>
      </c>
      <c r="F835" s="72">
        <v>67.28729609909081</v>
      </c>
      <c r="G835" s="72">
        <v>65.33</v>
      </c>
      <c r="H835" s="73">
        <v>0</v>
      </c>
      <c r="I835" s="73">
        <f t="shared" si="36"/>
        <v>65.33</v>
      </c>
      <c r="J835" s="72">
        <f t="shared" si="37"/>
        <v>-1.9572960990908115</v>
      </c>
      <c r="K835" s="78">
        <v>15296</v>
      </c>
      <c r="L835" s="73">
        <f t="shared" si="38"/>
        <v>-29938.801131693053</v>
      </c>
      <c r="M835" s="74"/>
    </row>
    <row r="836" spans="1:13" ht="12.75" x14ac:dyDescent="0.2">
      <c r="A836" s="43" t="s">
        <v>286</v>
      </c>
      <c r="B836" s="43" t="s">
        <v>403</v>
      </c>
      <c r="C836" s="44" t="s">
        <v>47</v>
      </c>
      <c r="D836" s="45" t="s">
        <v>48</v>
      </c>
      <c r="E836" s="46">
        <v>3327</v>
      </c>
      <c r="F836" s="72">
        <v>74.127296099090813</v>
      </c>
      <c r="G836" s="72">
        <v>72.17</v>
      </c>
      <c r="H836" s="73">
        <v>0</v>
      </c>
      <c r="I836" s="73">
        <f t="shared" si="36"/>
        <v>72.17</v>
      </c>
      <c r="J836" s="72">
        <f t="shared" si="37"/>
        <v>-1.9572960990908115</v>
      </c>
      <c r="K836" s="78">
        <v>2302</v>
      </c>
      <c r="L836" s="73">
        <f t="shared" si="38"/>
        <v>-4505.6956201070479</v>
      </c>
      <c r="M836" s="74"/>
    </row>
    <row r="837" spans="1:13" ht="12.75" x14ac:dyDescent="0.2">
      <c r="A837" s="43" t="s">
        <v>286</v>
      </c>
      <c r="B837" s="43" t="s">
        <v>403</v>
      </c>
      <c r="C837" s="44" t="s">
        <v>49</v>
      </c>
      <c r="D837" s="45" t="s">
        <v>50</v>
      </c>
      <c r="E837" s="46">
        <v>3329</v>
      </c>
      <c r="F837" s="72">
        <v>79.047296099090815</v>
      </c>
      <c r="G837" s="72">
        <v>77.09</v>
      </c>
      <c r="H837" s="73">
        <v>0</v>
      </c>
      <c r="I837" s="73">
        <f t="shared" si="36"/>
        <v>77.09</v>
      </c>
      <c r="J837" s="72">
        <f t="shared" si="37"/>
        <v>-1.9572960990908115</v>
      </c>
      <c r="K837" s="78">
        <v>14</v>
      </c>
      <c r="L837" s="73">
        <f t="shared" si="38"/>
        <v>-27.402145387271361</v>
      </c>
      <c r="M837" s="74"/>
    </row>
    <row r="838" spans="1:13" ht="12.75" x14ac:dyDescent="0.2">
      <c r="A838" s="43" t="s">
        <v>286</v>
      </c>
      <c r="B838" s="43" t="s">
        <v>403</v>
      </c>
      <c r="C838" s="44" t="s">
        <v>51</v>
      </c>
      <c r="D838" s="45" t="s">
        <v>52</v>
      </c>
      <c r="E838" s="46">
        <v>3331</v>
      </c>
      <c r="F838" s="72">
        <v>87.377296099090813</v>
      </c>
      <c r="G838" s="72">
        <v>85.42</v>
      </c>
      <c r="H838" s="73">
        <v>0</v>
      </c>
      <c r="I838" s="73">
        <f t="shared" si="36"/>
        <v>85.42</v>
      </c>
      <c r="J838" s="72">
        <f t="shared" si="37"/>
        <v>-1.9572960990908115</v>
      </c>
      <c r="K838" s="78">
        <v>562</v>
      </c>
      <c r="L838" s="73">
        <f t="shared" si="38"/>
        <v>-1100.0004076890361</v>
      </c>
      <c r="M838" s="74"/>
    </row>
    <row r="839" spans="1:13" ht="12.75" x14ac:dyDescent="0.2">
      <c r="A839" s="43" t="s">
        <v>127</v>
      </c>
      <c r="B839" s="43" t="s">
        <v>128</v>
      </c>
      <c r="C839" s="44" t="s">
        <v>21</v>
      </c>
      <c r="D839" s="45" t="s">
        <v>22</v>
      </c>
      <c r="E839" s="46">
        <v>3301</v>
      </c>
      <c r="F839" s="72">
        <v>91.98</v>
      </c>
      <c r="G839" s="72">
        <v>91.45</v>
      </c>
      <c r="H839" s="73">
        <v>0</v>
      </c>
      <c r="I839" s="73">
        <f t="shared" ref="I839:I902" si="39">+G839+H839</f>
        <v>91.45</v>
      </c>
      <c r="J839" s="72">
        <f t="shared" ref="J839:J902" si="40">+I839-F839</f>
        <v>-0.53000000000000114</v>
      </c>
      <c r="K839" s="78">
        <v>0</v>
      </c>
      <c r="L839" s="73">
        <f t="shared" ref="L839:L902" si="41">+J839*K839</f>
        <v>0</v>
      </c>
      <c r="M839" s="74">
        <v>-2630.3900000000058</v>
      </c>
    </row>
    <row r="840" spans="1:13" ht="12.75" x14ac:dyDescent="0.2">
      <c r="A840" s="43" t="s">
        <v>127</v>
      </c>
      <c r="B840" s="43" t="s">
        <v>128</v>
      </c>
      <c r="C840" s="44" t="s">
        <v>23</v>
      </c>
      <c r="D840" s="45" t="s">
        <v>24</v>
      </c>
      <c r="E840" s="46">
        <v>3303</v>
      </c>
      <c r="F840" s="72">
        <v>99.79</v>
      </c>
      <c r="G840" s="72">
        <v>99.26</v>
      </c>
      <c r="H840" s="73">
        <v>0</v>
      </c>
      <c r="I840" s="73">
        <f t="shared" si="39"/>
        <v>99.26</v>
      </c>
      <c r="J840" s="72">
        <f t="shared" si="40"/>
        <v>-0.53000000000000114</v>
      </c>
      <c r="K840" s="78">
        <v>0</v>
      </c>
      <c r="L840" s="73">
        <f t="shared" si="41"/>
        <v>0</v>
      </c>
      <c r="M840" s="74"/>
    </row>
    <row r="841" spans="1:13" ht="12.75" x14ac:dyDescent="0.2">
      <c r="A841" s="43" t="s">
        <v>127</v>
      </c>
      <c r="B841" s="43" t="s">
        <v>128</v>
      </c>
      <c r="C841" s="44" t="s">
        <v>25</v>
      </c>
      <c r="D841" s="45" t="s">
        <v>26</v>
      </c>
      <c r="E841" s="46">
        <v>3305</v>
      </c>
      <c r="F841" s="72">
        <v>89.88</v>
      </c>
      <c r="G841" s="72">
        <v>89.35</v>
      </c>
      <c r="H841" s="73">
        <v>0</v>
      </c>
      <c r="I841" s="73">
        <f t="shared" si="39"/>
        <v>89.35</v>
      </c>
      <c r="J841" s="72">
        <f t="shared" si="40"/>
        <v>-0.53000000000000114</v>
      </c>
      <c r="K841" s="78">
        <v>0</v>
      </c>
      <c r="L841" s="73">
        <f t="shared" si="41"/>
        <v>0</v>
      </c>
      <c r="M841" s="74"/>
    </row>
    <row r="842" spans="1:13" ht="12.75" x14ac:dyDescent="0.2">
      <c r="A842" s="43" t="s">
        <v>127</v>
      </c>
      <c r="B842" s="43" t="s">
        <v>128</v>
      </c>
      <c r="C842" s="44" t="s">
        <v>27</v>
      </c>
      <c r="D842" s="45" t="s">
        <v>28</v>
      </c>
      <c r="E842" s="46">
        <v>3307</v>
      </c>
      <c r="F842" s="72">
        <v>98.48</v>
      </c>
      <c r="G842" s="72">
        <v>97.95</v>
      </c>
      <c r="H842" s="73">
        <v>0</v>
      </c>
      <c r="I842" s="73">
        <f t="shared" si="39"/>
        <v>97.95</v>
      </c>
      <c r="J842" s="72">
        <f t="shared" si="40"/>
        <v>-0.53000000000000114</v>
      </c>
      <c r="K842" s="78">
        <v>0</v>
      </c>
      <c r="L842" s="73">
        <f t="shared" si="41"/>
        <v>0</v>
      </c>
      <c r="M842" s="74"/>
    </row>
    <row r="843" spans="1:13" ht="12.75" x14ac:dyDescent="0.2">
      <c r="A843" s="43" t="s">
        <v>127</v>
      </c>
      <c r="B843" s="43" t="s">
        <v>128</v>
      </c>
      <c r="C843" s="44" t="s">
        <v>29</v>
      </c>
      <c r="D843" s="45" t="s">
        <v>30</v>
      </c>
      <c r="E843" s="46">
        <v>3309</v>
      </c>
      <c r="F843" s="72">
        <v>60.96</v>
      </c>
      <c r="G843" s="72">
        <v>60.43</v>
      </c>
      <c r="H843" s="73">
        <v>0</v>
      </c>
      <c r="I843" s="73">
        <f t="shared" si="39"/>
        <v>60.43</v>
      </c>
      <c r="J843" s="72">
        <f t="shared" si="40"/>
        <v>-0.53000000000000114</v>
      </c>
      <c r="K843" s="78">
        <v>715</v>
      </c>
      <c r="L843" s="73">
        <f t="shared" si="41"/>
        <v>-378.95000000000084</v>
      </c>
      <c r="M843" s="74"/>
    </row>
    <row r="844" spans="1:13" ht="12.75" x14ac:dyDescent="0.2">
      <c r="A844" s="43" t="s">
        <v>127</v>
      </c>
      <c r="B844" s="43" t="s">
        <v>128</v>
      </c>
      <c r="C844" s="44" t="s">
        <v>31</v>
      </c>
      <c r="D844" s="45" t="s">
        <v>32</v>
      </c>
      <c r="E844" s="46">
        <v>3311</v>
      </c>
      <c r="F844" s="72">
        <v>77.930000000000007</v>
      </c>
      <c r="G844" s="72">
        <v>77.400000000000006</v>
      </c>
      <c r="H844" s="73">
        <v>0</v>
      </c>
      <c r="I844" s="73">
        <f t="shared" si="39"/>
        <v>77.400000000000006</v>
      </c>
      <c r="J844" s="72">
        <f t="shared" si="40"/>
        <v>-0.53000000000000114</v>
      </c>
      <c r="K844" s="78">
        <v>358</v>
      </c>
      <c r="L844" s="73">
        <f t="shared" si="41"/>
        <v>-189.74000000000041</v>
      </c>
      <c r="M844" s="74"/>
    </row>
    <row r="845" spans="1:13" ht="12.75" x14ac:dyDescent="0.2">
      <c r="A845" s="43" t="s">
        <v>127</v>
      </c>
      <c r="B845" s="43" t="s">
        <v>128</v>
      </c>
      <c r="C845" s="44" t="s">
        <v>33</v>
      </c>
      <c r="D845" s="45" t="s">
        <v>34</v>
      </c>
      <c r="E845" s="46">
        <v>3313</v>
      </c>
      <c r="F845" s="72">
        <v>82.89</v>
      </c>
      <c r="G845" s="72">
        <v>82.36</v>
      </c>
      <c r="H845" s="73">
        <v>0</v>
      </c>
      <c r="I845" s="73">
        <f t="shared" si="39"/>
        <v>82.36</v>
      </c>
      <c r="J845" s="72">
        <f t="shared" si="40"/>
        <v>-0.53000000000000114</v>
      </c>
      <c r="K845" s="78">
        <v>0</v>
      </c>
      <c r="L845" s="73">
        <f t="shared" si="41"/>
        <v>0</v>
      </c>
      <c r="M845" s="74"/>
    </row>
    <row r="846" spans="1:13" ht="12.75" x14ac:dyDescent="0.2">
      <c r="A846" s="43" t="s">
        <v>127</v>
      </c>
      <c r="B846" s="43" t="s">
        <v>128</v>
      </c>
      <c r="C846" s="44" t="s">
        <v>35</v>
      </c>
      <c r="D846" s="45" t="s">
        <v>36</v>
      </c>
      <c r="E846" s="46">
        <v>3315</v>
      </c>
      <c r="F846" s="72">
        <v>94.43</v>
      </c>
      <c r="G846" s="72">
        <v>93.9</v>
      </c>
      <c r="H846" s="73">
        <v>0</v>
      </c>
      <c r="I846" s="73">
        <f t="shared" si="39"/>
        <v>93.9</v>
      </c>
      <c r="J846" s="72">
        <f t="shared" si="40"/>
        <v>-0.53000000000000114</v>
      </c>
      <c r="K846" s="78">
        <v>0</v>
      </c>
      <c r="L846" s="73">
        <f t="shared" si="41"/>
        <v>0</v>
      </c>
      <c r="M846" s="74"/>
    </row>
    <row r="847" spans="1:13" ht="12.75" x14ac:dyDescent="0.2">
      <c r="A847" s="43" t="s">
        <v>127</v>
      </c>
      <c r="B847" s="43" t="s">
        <v>128</v>
      </c>
      <c r="C847" s="44" t="s">
        <v>37</v>
      </c>
      <c r="D847" s="45" t="s">
        <v>38</v>
      </c>
      <c r="E847" s="46">
        <v>3317</v>
      </c>
      <c r="F847" s="72">
        <v>60.51</v>
      </c>
      <c r="G847" s="72">
        <v>59.98</v>
      </c>
      <c r="H847" s="73">
        <v>0</v>
      </c>
      <c r="I847" s="73">
        <f t="shared" si="39"/>
        <v>59.98</v>
      </c>
      <c r="J847" s="72">
        <f t="shared" si="40"/>
        <v>-0.53000000000000114</v>
      </c>
      <c r="K847" s="78">
        <v>0</v>
      </c>
      <c r="L847" s="73">
        <f t="shared" si="41"/>
        <v>0</v>
      </c>
      <c r="M847" s="74"/>
    </row>
    <row r="848" spans="1:13" ht="12.75" x14ac:dyDescent="0.2">
      <c r="A848" s="43" t="s">
        <v>127</v>
      </c>
      <c r="B848" s="43" t="s">
        <v>128</v>
      </c>
      <c r="C848" s="44" t="s">
        <v>39</v>
      </c>
      <c r="D848" s="45" t="s">
        <v>40</v>
      </c>
      <c r="E848" s="46">
        <v>3319</v>
      </c>
      <c r="F848" s="72">
        <v>72.489999999999995</v>
      </c>
      <c r="G848" s="72">
        <v>71.959999999999994</v>
      </c>
      <c r="H848" s="73">
        <v>0</v>
      </c>
      <c r="I848" s="73">
        <f t="shared" si="39"/>
        <v>71.959999999999994</v>
      </c>
      <c r="J848" s="72">
        <f t="shared" si="40"/>
        <v>-0.53000000000000114</v>
      </c>
      <c r="K848" s="78">
        <v>0</v>
      </c>
      <c r="L848" s="73">
        <f t="shared" si="41"/>
        <v>0</v>
      </c>
      <c r="M848" s="74"/>
    </row>
    <row r="849" spans="1:13" ht="12.75" x14ac:dyDescent="0.2">
      <c r="A849" s="43" t="s">
        <v>127</v>
      </c>
      <c r="B849" s="43" t="s">
        <v>128</v>
      </c>
      <c r="C849" s="44" t="s">
        <v>41</v>
      </c>
      <c r="D849" s="45" t="s">
        <v>42</v>
      </c>
      <c r="E849" s="46">
        <v>3321</v>
      </c>
      <c r="F849" s="72">
        <v>80.34</v>
      </c>
      <c r="G849" s="72">
        <v>79.81</v>
      </c>
      <c r="H849" s="73">
        <v>0</v>
      </c>
      <c r="I849" s="73">
        <f t="shared" si="39"/>
        <v>79.81</v>
      </c>
      <c r="J849" s="72">
        <f t="shared" si="40"/>
        <v>-0.53000000000000114</v>
      </c>
      <c r="K849" s="78">
        <v>13</v>
      </c>
      <c r="L849" s="73">
        <f t="shared" si="41"/>
        <v>-6.8900000000000148</v>
      </c>
      <c r="M849" s="74"/>
    </row>
    <row r="850" spans="1:13" ht="12.75" x14ac:dyDescent="0.2">
      <c r="A850" s="43" t="s">
        <v>127</v>
      </c>
      <c r="B850" s="43" t="s">
        <v>128</v>
      </c>
      <c r="C850" s="44" t="s">
        <v>43</v>
      </c>
      <c r="D850" s="45" t="s">
        <v>44</v>
      </c>
      <c r="E850" s="46">
        <v>3323</v>
      </c>
      <c r="F850" s="72">
        <v>51.65</v>
      </c>
      <c r="G850" s="72">
        <v>51.12</v>
      </c>
      <c r="H850" s="73">
        <v>0</v>
      </c>
      <c r="I850" s="73">
        <f t="shared" si="39"/>
        <v>51.12</v>
      </c>
      <c r="J850" s="72">
        <f t="shared" si="40"/>
        <v>-0.53000000000000114</v>
      </c>
      <c r="K850" s="78">
        <v>0</v>
      </c>
      <c r="L850" s="73">
        <f t="shared" si="41"/>
        <v>0</v>
      </c>
      <c r="M850" s="74"/>
    </row>
    <row r="851" spans="1:13" ht="12.75" x14ac:dyDescent="0.2">
      <c r="A851" s="43" t="s">
        <v>127</v>
      </c>
      <c r="B851" s="43" t="s">
        <v>128</v>
      </c>
      <c r="C851" s="44" t="s">
        <v>45</v>
      </c>
      <c r="D851" s="45" t="s">
        <v>46</v>
      </c>
      <c r="E851" s="46">
        <v>3325</v>
      </c>
      <c r="F851" s="72">
        <v>65.44</v>
      </c>
      <c r="G851" s="72">
        <v>64.91</v>
      </c>
      <c r="H851" s="73">
        <v>0</v>
      </c>
      <c r="I851" s="73">
        <f t="shared" si="39"/>
        <v>64.91</v>
      </c>
      <c r="J851" s="72">
        <f t="shared" si="40"/>
        <v>-0.53000000000000114</v>
      </c>
      <c r="K851" s="78">
        <v>919</v>
      </c>
      <c r="L851" s="73">
        <f t="shared" si="41"/>
        <v>-487.07000000000107</v>
      </c>
      <c r="M851" s="74"/>
    </row>
    <row r="852" spans="1:13" ht="12.75" x14ac:dyDescent="0.2">
      <c r="A852" s="43" t="s">
        <v>127</v>
      </c>
      <c r="B852" s="43" t="s">
        <v>128</v>
      </c>
      <c r="C852" s="44" t="s">
        <v>47</v>
      </c>
      <c r="D852" s="45" t="s">
        <v>48</v>
      </c>
      <c r="E852" s="46">
        <v>3327</v>
      </c>
      <c r="F852" s="72">
        <v>72.489999999999995</v>
      </c>
      <c r="G852" s="72">
        <v>71.959999999999994</v>
      </c>
      <c r="H852" s="73">
        <v>0</v>
      </c>
      <c r="I852" s="73">
        <f t="shared" si="39"/>
        <v>71.959999999999994</v>
      </c>
      <c r="J852" s="72">
        <f t="shared" si="40"/>
        <v>-0.53000000000000114</v>
      </c>
      <c r="K852" s="78">
        <v>2661</v>
      </c>
      <c r="L852" s="73">
        <f t="shared" si="41"/>
        <v>-1410.3300000000031</v>
      </c>
      <c r="M852" s="74"/>
    </row>
    <row r="853" spans="1:13" ht="12.75" x14ac:dyDescent="0.2">
      <c r="A853" s="43" t="s">
        <v>127</v>
      </c>
      <c r="B853" s="43" t="s">
        <v>128</v>
      </c>
      <c r="C853" s="44" t="s">
        <v>49</v>
      </c>
      <c r="D853" s="45" t="s">
        <v>50</v>
      </c>
      <c r="E853" s="46">
        <v>3329</v>
      </c>
      <c r="F853" s="72">
        <v>77.48</v>
      </c>
      <c r="G853" s="72">
        <v>76.95</v>
      </c>
      <c r="H853" s="73">
        <v>0</v>
      </c>
      <c r="I853" s="73">
        <f t="shared" si="39"/>
        <v>76.95</v>
      </c>
      <c r="J853" s="72">
        <f t="shared" si="40"/>
        <v>-0.53000000000000114</v>
      </c>
      <c r="K853" s="78">
        <v>297</v>
      </c>
      <c r="L853" s="73">
        <f t="shared" si="41"/>
        <v>-157.41000000000034</v>
      </c>
      <c r="M853" s="74"/>
    </row>
    <row r="854" spans="1:13" ht="12.75" x14ac:dyDescent="0.2">
      <c r="A854" s="43" t="s">
        <v>127</v>
      </c>
      <c r="B854" s="43" t="s">
        <v>128</v>
      </c>
      <c r="C854" s="44" t="s">
        <v>51</v>
      </c>
      <c r="D854" s="45" t="s">
        <v>52</v>
      </c>
      <c r="E854" s="46">
        <v>3331</v>
      </c>
      <c r="F854" s="72">
        <v>85.99</v>
      </c>
      <c r="G854" s="72">
        <v>85.46</v>
      </c>
      <c r="H854" s="73">
        <v>0</v>
      </c>
      <c r="I854" s="73">
        <f t="shared" si="39"/>
        <v>85.46</v>
      </c>
      <c r="J854" s="72">
        <f t="shared" si="40"/>
        <v>-0.53000000000000114</v>
      </c>
      <c r="K854" s="78">
        <v>0</v>
      </c>
      <c r="L854" s="73">
        <f t="shared" si="41"/>
        <v>0</v>
      </c>
      <c r="M854" s="74"/>
    </row>
    <row r="855" spans="1:13" ht="12.75" x14ac:dyDescent="0.2">
      <c r="A855" s="43" t="s">
        <v>143</v>
      </c>
      <c r="B855" s="43" t="s">
        <v>144</v>
      </c>
      <c r="C855" s="44" t="s">
        <v>21</v>
      </c>
      <c r="D855" s="45" t="s">
        <v>22</v>
      </c>
      <c r="E855" s="46">
        <v>3301</v>
      </c>
      <c r="F855" s="72">
        <v>91.98</v>
      </c>
      <c r="G855" s="72">
        <v>91.45</v>
      </c>
      <c r="H855" s="73">
        <v>0</v>
      </c>
      <c r="I855" s="73">
        <f t="shared" si="39"/>
        <v>91.45</v>
      </c>
      <c r="J855" s="72">
        <f t="shared" si="40"/>
        <v>-0.53000000000000114</v>
      </c>
      <c r="K855" s="78">
        <v>0</v>
      </c>
      <c r="L855" s="73">
        <f t="shared" si="41"/>
        <v>0</v>
      </c>
      <c r="M855" s="74">
        <v>-1857.6500000000037</v>
      </c>
    </row>
    <row r="856" spans="1:13" ht="12.75" x14ac:dyDescent="0.2">
      <c r="A856" s="43" t="s">
        <v>143</v>
      </c>
      <c r="B856" s="43" t="s">
        <v>144</v>
      </c>
      <c r="C856" s="44" t="s">
        <v>23</v>
      </c>
      <c r="D856" s="45" t="s">
        <v>24</v>
      </c>
      <c r="E856" s="46">
        <v>3303</v>
      </c>
      <c r="F856" s="72">
        <v>99.79</v>
      </c>
      <c r="G856" s="72">
        <v>99.26</v>
      </c>
      <c r="H856" s="73">
        <v>0</v>
      </c>
      <c r="I856" s="73">
        <f t="shared" si="39"/>
        <v>99.26</v>
      </c>
      <c r="J856" s="72">
        <f t="shared" si="40"/>
        <v>-0.53000000000000114</v>
      </c>
      <c r="K856" s="78">
        <v>0</v>
      </c>
      <c r="L856" s="73">
        <f t="shared" si="41"/>
        <v>0</v>
      </c>
      <c r="M856" s="74"/>
    </row>
    <row r="857" spans="1:13" ht="12.75" x14ac:dyDescent="0.2">
      <c r="A857" s="43" t="s">
        <v>143</v>
      </c>
      <c r="B857" s="43" t="s">
        <v>144</v>
      </c>
      <c r="C857" s="44" t="s">
        <v>25</v>
      </c>
      <c r="D857" s="45" t="s">
        <v>26</v>
      </c>
      <c r="E857" s="46">
        <v>3305</v>
      </c>
      <c r="F857" s="72">
        <v>89.88</v>
      </c>
      <c r="G857" s="72">
        <v>89.35</v>
      </c>
      <c r="H857" s="73">
        <v>0</v>
      </c>
      <c r="I857" s="73">
        <f t="shared" si="39"/>
        <v>89.35</v>
      </c>
      <c r="J857" s="72">
        <f t="shared" si="40"/>
        <v>-0.53000000000000114</v>
      </c>
      <c r="K857" s="78">
        <v>0</v>
      </c>
      <c r="L857" s="73">
        <f t="shared" si="41"/>
        <v>0</v>
      </c>
      <c r="M857" s="74"/>
    </row>
    <row r="858" spans="1:13" ht="12.75" x14ac:dyDescent="0.2">
      <c r="A858" s="43" t="s">
        <v>143</v>
      </c>
      <c r="B858" s="43" t="s">
        <v>144</v>
      </c>
      <c r="C858" s="44" t="s">
        <v>27</v>
      </c>
      <c r="D858" s="45" t="s">
        <v>28</v>
      </c>
      <c r="E858" s="46">
        <v>3307</v>
      </c>
      <c r="F858" s="72">
        <v>98.48</v>
      </c>
      <c r="G858" s="72">
        <v>97.95</v>
      </c>
      <c r="H858" s="73">
        <v>0</v>
      </c>
      <c r="I858" s="73">
        <f t="shared" si="39"/>
        <v>97.95</v>
      </c>
      <c r="J858" s="72">
        <f t="shared" si="40"/>
        <v>-0.53000000000000114</v>
      </c>
      <c r="K858" s="78">
        <v>0</v>
      </c>
      <c r="L858" s="73">
        <f t="shared" si="41"/>
        <v>0</v>
      </c>
      <c r="M858" s="74"/>
    </row>
    <row r="859" spans="1:13" ht="12.75" x14ac:dyDescent="0.2">
      <c r="A859" s="43" t="s">
        <v>143</v>
      </c>
      <c r="B859" s="43" t="s">
        <v>144</v>
      </c>
      <c r="C859" s="44" t="s">
        <v>29</v>
      </c>
      <c r="D859" s="45" t="s">
        <v>30</v>
      </c>
      <c r="E859" s="46">
        <v>3309</v>
      </c>
      <c r="F859" s="72">
        <v>60.96</v>
      </c>
      <c r="G859" s="72">
        <v>60.43</v>
      </c>
      <c r="H859" s="73">
        <v>0</v>
      </c>
      <c r="I859" s="73">
        <f t="shared" si="39"/>
        <v>60.43</v>
      </c>
      <c r="J859" s="72">
        <f t="shared" si="40"/>
        <v>-0.53000000000000114</v>
      </c>
      <c r="K859" s="78">
        <v>0</v>
      </c>
      <c r="L859" s="73">
        <f t="shared" si="41"/>
        <v>0</v>
      </c>
      <c r="M859" s="74"/>
    </row>
    <row r="860" spans="1:13" ht="12.75" x14ac:dyDescent="0.2">
      <c r="A860" s="43" t="s">
        <v>143</v>
      </c>
      <c r="B860" s="43" t="s">
        <v>144</v>
      </c>
      <c r="C860" s="44" t="s">
        <v>31</v>
      </c>
      <c r="D860" s="45" t="s">
        <v>32</v>
      </c>
      <c r="E860" s="46">
        <v>3311</v>
      </c>
      <c r="F860" s="72">
        <v>77.930000000000007</v>
      </c>
      <c r="G860" s="72">
        <v>77.400000000000006</v>
      </c>
      <c r="H860" s="73">
        <v>0</v>
      </c>
      <c r="I860" s="73">
        <f t="shared" si="39"/>
        <v>77.400000000000006</v>
      </c>
      <c r="J860" s="72">
        <f t="shared" si="40"/>
        <v>-0.53000000000000114</v>
      </c>
      <c r="K860" s="78">
        <v>151</v>
      </c>
      <c r="L860" s="73">
        <f t="shared" si="41"/>
        <v>-80.030000000000172</v>
      </c>
      <c r="M860" s="74"/>
    </row>
    <row r="861" spans="1:13" ht="12.75" x14ac:dyDescent="0.2">
      <c r="A861" s="43" t="s">
        <v>143</v>
      </c>
      <c r="B861" s="43" t="s">
        <v>144</v>
      </c>
      <c r="C861" s="44" t="s">
        <v>33</v>
      </c>
      <c r="D861" s="45" t="s">
        <v>34</v>
      </c>
      <c r="E861" s="46">
        <v>3313</v>
      </c>
      <c r="F861" s="72">
        <v>82.89</v>
      </c>
      <c r="G861" s="72">
        <v>82.36</v>
      </c>
      <c r="H861" s="73">
        <v>0</v>
      </c>
      <c r="I861" s="73">
        <f t="shared" si="39"/>
        <v>82.36</v>
      </c>
      <c r="J861" s="72">
        <f t="shared" si="40"/>
        <v>-0.53000000000000114</v>
      </c>
      <c r="K861" s="78">
        <v>0</v>
      </c>
      <c r="L861" s="73">
        <f t="shared" si="41"/>
        <v>0</v>
      </c>
      <c r="M861" s="74"/>
    </row>
    <row r="862" spans="1:13" ht="12.75" x14ac:dyDescent="0.2">
      <c r="A862" s="43" t="s">
        <v>143</v>
      </c>
      <c r="B862" s="43" t="s">
        <v>144</v>
      </c>
      <c r="C862" s="44" t="s">
        <v>35</v>
      </c>
      <c r="D862" s="45" t="s">
        <v>36</v>
      </c>
      <c r="E862" s="46">
        <v>3315</v>
      </c>
      <c r="F862" s="72">
        <v>94.43</v>
      </c>
      <c r="G862" s="72">
        <v>93.9</v>
      </c>
      <c r="H862" s="73">
        <v>0</v>
      </c>
      <c r="I862" s="73">
        <f t="shared" si="39"/>
        <v>93.9</v>
      </c>
      <c r="J862" s="72">
        <f t="shared" si="40"/>
        <v>-0.53000000000000114</v>
      </c>
      <c r="K862" s="78">
        <v>0</v>
      </c>
      <c r="L862" s="73">
        <f t="shared" si="41"/>
        <v>0</v>
      </c>
      <c r="M862" s="74"/>
    </row>
    <row r="863" spans="1:13" ht="12.75" x14ac:dyDescent="0.2">
      <c r="A863" s="43" t="s">
        <v>143</v>
      </c>
      <c r="B863" s="43" t="s">
        <v>144</v>
      </c>
      <c r="C863" s="44" t="s">
        <v>37</v>
      </c>
      <c r="D863" s="45" t="s">
        <v>38</v>
      </c>
      <c r="E863" s="46">
        <v>3317</v>
      </c>
      <c r="F863" s="72">
        <v>60.51</v>
      </c>
      <c r="G863" s="72">
        <v>59.98</v>
      </c>
      <c r="H863" s="73">
        <v>0</v>
      </c>
      <c r="I863" s="73">
        <f t="shared" si="39"/>
        <v>59.98</v>
      </c>
      <c r="J863" s="72">
        <f t="shared" si="40"/>
        <v>-0.53000000000000114</v>
      </c>
      <c r="K863" s="78">
        <v>0</v>
      </c>
      <c r="L863" s="73">
        <f t="shared" si="41"/>
        <v>0</v>
      </c>
      <c r="M863" s="74"/>
    </row>
    <row r="864" spans="1:13" ht="12.75" x14ac:dyDescent="0.2">
      <c r="A864" s="43" t="s">
        <v>143</v>
      </c>
      <c r="B864" s="43" t="s">
        <v>144</v>
      </c>
      <c r="C864" s="44" t="s">
        <v>39</v>
      </c>
      <c r="D864" s="45" t="s">
        <v>40</v>
      </c>
      <c r="E864" s="46">
        <v>3319</v>
      </c>
      <c r="F864" s="72">
        <v>72.489999999999995</v>
      </c>
      <c r="G864" s="72">
        <v>71.959999999999994</v>
      </c>
      <c r="H864" s="73">
        <v>0</v>
      </c>
      <c r="I864" s="73">
        <f t="shared" si="39"/>
        <v>71.959999999999994</v>
      </c>
      <c r="J864" s="72">
        <f t="shared" si="40"/>
        <v>-0.53000000000000114</v>
      </c>
      <c r="K864" s="78">
        <v>0</v>
      </c>
      <c r="L864" s="73">
        <f t="shared" si="41"/>
        <v>0</v>
      </c>
      <c r="M864" s="74"/>
    </row>
    <row r="865" spans="1:13" ht="12.75" x14ac:dyDescent="0.2">
      <c r="A865" s="43" t="s">
        <v>143</v>
      </c>
      <c r="B865" s="43" t="s">
        <v>144</v>
      </c>
      <c r="C865" s="44" t="s">
        <v>41</v>
      </c>
      <c r="D865" s="45" t="s">
        <v>42</v>
      </c>
      <c r="E865" s="46">
        <v>3321</v>
      </c>
      <c r="F865" s="72">
        <v>80.34</v>
      </c>
      <c r="G865" s="72">
        <v>79.81</v>
      </c>
      <c r="H865" s="73">
        <v>0</v>
      </c>
      <c r="I865" s="73">
        <f t="shared" si="39"/>
        <v>79.81</v>
      </c>
      <c r="J865" s="72">
        <f t="shared" si="40"/>
        <v>-0.53000000000000114</v>
      </c>
      <c r="K865" s="78">
        <v>0</v>
      </c>
      <c r="L865" s="73">
        <f t="shared" si="41"/>
        <v>0</v>
      </c>
      <c r="M865" s="74"/>
    </row>
    <row r="866" spans="1:13" ht="12.75" x14ac:dyDescent="0.2">
      <c r="A866" s="43" t="s">
        <v>143</v>
      </c>
      <c r="B866" s="43" t="s">
        <v>144</v>
      </c>
      <c r="C866" s="44" t="s">
        <v>43</v>
      </c>
      <c r="D866" s="45" t="s">
        <v>44</v>
      </c>
      <c r="E866" s="46">
        <v>3323</v>
      </c>
      <c r="F866" s="72">
        <v>51.65</v>
      </c>
      <c r="G866" s="72">
        <v>51.12</v>
      </c>
      <c r="H866" s="73">
        <v>0</v>
      </c>
      <c r="I866" s="73">
        <f t="shared" si="39"/>
        <v>51.12</v>
      </c>
      <c r="J866" s="72">
        <f t="shared" si="40"/>
        <v>-0.53000000000000114</v>
      </c>
      <c r="K866" s="78">
        <v>0</v>
      </c>
      <c r="L866" s="73">
        <f t="shared" si="41"/>
        <v>0</v>
      </c>
      <c r="M866" s="74"/>
    </row>
    <row r="867" spans="1:13" ht="12.75" x14ac:dyDescent="0.2">
      <c r="A867" s="43" t="s">
        <v>143</v>
      </c>
      <c r="B867" s="43" t="s">
        <v>144</v>
      </c>
      <c r="C867" s="44" t="s">
        <v>45</v>
      </c>
      <c r="D867" s="45" t="s">
        <v>46</v>
      </c>
      <c r="E867" s="46">
        <v>3325</v>
      </c>
      <c r="F867" s="72">
        <v>65.44</v>
      </c>
      <c r="G867" s="72">
        <v>64.91</v>
      </c>
      <c r="H867" s="73">
        <v>0</v>
      </c>
      <c r="I867" s="73">
        <f t="shared" si="39"/>
        <v>64.91</v>
      </c>
      <c r="J867" s="72">
        <f t="shared" si="40"/>
        <v>-0.53000000000000114</v>
      </c>
      <c r="K867" s="78">
        <v>773</v>
      </c>
      <c r="L867" s="73">
        <f t="shared" si="41"/>
        <v>-409.69000000000085</v>
      </c>
      <c r="M867" s="74"/>
    </row>
    <row r="868" spans="1:13" ht="12.75" x14ac:dyDescent="0.2">
      <c r="A868" s="43" t="s">
        <v>143</v>
      </c>
      <c r="B868" s="43" t="s">
        <v>144</v>
      </c>
      <c r="C868" s="44" t="s">
        <v>47</v>
      </c>
      <c r="D868" s="45" t="s">
        <v>48</v>
      </c>
      <c r="E868" s="46">
        <v>3327</v>
      </c>
      <c r="F868" s="72">
        <v>72.489999999999995</v>
      </c>
      <c r="G868" s="72">
        <v>71.959999999999994</v>
      </c>
      <c r="H868" s="73">
        <v>0</v>
      </c>
      <c r="I868" s="73">
        <f t="shared" si="39"/>
        <v>71.959999999999994</v>
      </c>
      <c r="J868" s="72">
        <f t="shared" si="40"/>
        <v>-0.53000000000000114</v>
      </c>
      <c r="K868" s="78">
        <v>2058</v>
      </c>
      <c r="L868" s="73">
        <f t="shared" si="41"/>
        <v>-1090.7400000000023</v>
      </c>
      <c r="M868" s="74"/>
    </row>
    <row r="869" spans="1:13" ht="12.75" x14ac:dyDescent="0.2">
      <c r="A869" s="43" t="s">
        <v>143</v>
      </c>
      <c r="B869" s="43" t="s">
        <v>144</v>
      </c>
      <c r="C869" s="44" t="s">
        <v>49</v>
      </c>
      <c r="D869" s="45" t="s">
        <v>50</v>
      </c>
      <c r="E869" s="46">
        <v>3329</v>
      </c>
      <c r="F869" s="72">
        <v>77.48</v>
      </c>
      <c r="G869" s="72">
        <v>76.95</v>
      </c>
      <c r="H869" s="73">
        <v>0</v>
      </c>
      <c r="I869" s="73">
        <f t="shared" si="39"/>
        <v>76.95</v>
      </c>
      <c r="J869" s="72">
        <f t="shared" si="40"/>
        <v>-0.53000000000000114</v>
      </c>
      <c r="K869" s="78">
        <v>523</v>
      </c>
      <c r="L869" s="73">
        <f t="shared" si="41"/>
        <v>-277.19000000000062</v>
      </c>
      <c r="M869" s="74"/>
    </row>
    <row r="870" spans="1:13" ht="12.75" x14ac:dyDescent="0.2">
      <c r="A870" s="43" t="s">
        <v>143</v>
      </c>
      <c r="B870" s="43" t="s">
        <v>144</v>
      </c>
      <c r="C870" s="44" t="s">
        <v>51</v>
      </c>
      <c r="D870" s="45" t="s">
        <v>52</v>
      </c>
      <c r="E870" s="46">
        <v>3331</v>
      </c>
      <c r="F870" s="72">
        <v>85.99</v>
      </c>
      <c r="G870" s="72">
        <v>85.46</v>
      </c>
      <c r="H870" s="73">
        <v>0</v>
      </c>
      <c r="I870" s="73">
        <f t="shared" si="39"/>
        <v>85.46</v>
      </c>
      <c r="J870" s="72">
        <f t="shared" si="40"/>
        <v>-0.53000000000000114</v>
      </c>
      <c r="K870" s="78">
        <v>0</v>
      </c>
      <c r="L870" s="73">
        <f t="shared" si="41"/>
        <v>0</v>
      </c>
      <c r="M870" s="74"/>
    </row>
    <row r="871" spans="1:13" ht="12.75" x14ac:dyDescent="0.2">
      <c r="A871" s="43" t="s">
        <v>314</v>
      </c>
      <c r="B871" s="43" t="s">
        <v>404</v>
      </c>
      <c r="C871" s="44" t="s">
        <v>21</v>
      </c>
      <c r="D871" s="45" t="s">
        <v>22</v>
      </c>
      <c r="E871" s="46">
        <v>3301</v>
      </c>
      <c r="F871" s="72">
        <v>117.4280206869379</v>
      </c>
      <c r="G871" s="72">
        <v>116.58246039631021</v>
      </c>
      <c r="H871" s="73">
        <v>0.23020608769361089</v>
      </c>
      <c r="I871" s="73">
        <f t="shared" si="39"/>
        <v>116.81266648400383</v>
      </c>
      <c r="J871" s="72">
        <f t="shared" si="40"/>
        <v>-0.61535420293407128</v>
      </c>
      <c r="K871" s="78">
        <v>0</v>
      </c>
      <c r="L871" s="73">
        <f t="shared" si="41"/>
        <v>0</v>
      </c>
      <c r="M871" s="74">
        <v>-6776.8958369129268</v>
      </c>
    </row>
    <row r="872" spans="1:13" ht="12.75" x14ac:dyDescent="0.2">
      <c r="A872" s="43" t="s">
        <v>314</v>
      </c>
      <c r="B872" s="43" t="s">
        <v>404</v>
      </c>
      <c r="C872" s="44" t="s">
        <v>23</v>
      </c>
      <c r="D872" s="45" t="s">
        <v>24</v>
      </c>
      <c r="E872" s="46">
        <v>3303</v>
      </c>
      <c r="F872" s="72">
        <v>127.7980206869379</v>
      </c>
      <c r="G872" s="72">
        <v>126.95246039631022</v>
      </c>
      <c r="H872" s="73">
        <v>0.23020608769361089</v>
      </c>
      <c r="I872" s="73">
        <f t="shared" si="39"/>
        <v>127.18266648400383</v>
      </c>
      <c r="J872" s="72">
        <f t="shared" si="40"/>
        <v>-0.61535420293407128</v>
      </c>
      <c r="K872" s="78">
        <v>0</v>
      </c>
      <c r="L872" s="73">
        <f t="shared" si="41"/>
        <v>0</v>
      </c>
      <c r="M872" s="74"/>
    </row>
    <row r="873" spans="1:13" ht="12.75" x14ac:dyDescent="0.2">
      <c r="A873" s="43" t="s">
        <v>314</v>
      </c>
      <c r="B873" s="43" t="s">
        <v>404</v>
      </c>
      <c r="C873" s="44" t="s">
        <v>25</v>
      </c>
      <c r="D873" s="45" t="s">
        <v>26</v>
      </c>
      <c r="E873" s="46">
        <v>3305</v>
      </c>
      <c r="F873" s="72">
        <v>114.7980206869379</v>
      </c>
      <c r="G873" s="72">
        <v>113.95246039631022</v>
      </c>
      <c r="H873" s="73">
        <v>0.23020608769361089</v>
      </c>
      <c r="I873" s="73">
        <f t="shared" si="39"/>
        <v>114.18266648400383</v>
      </c>
      <c r="J873" s="72">
        <f t="shared" si="40"/>
        <v>-0.61535420293407128</v>
      </c>
      <c r="K873" s="78">
        <v>0</v>
      </c>
      <c r="L873" s="73">
        <f t="shared" si="41"/>
        <v>0</v>
      </c>
      <c r="M873" s="74"/>
    </row>
    <row r="874" spans="1:13" ht="12.75" x14ac:dyDescent="0.2">
      <c r="A874" s="43" t="s">
        <v>314</v>
      </c>
      <c r="B874" s="43" t="s">
        <v>404</v>
      </c>
      <c r="C874" s="44" t="s">
        <v>27</v>
      </c>
      <c r="D874" s="45" t="s">
        <v>28</v>
      </c>
      <c r="E874" s="46">
        <v>3307</v>
      </c>
      <c r="F874" s="72">
        <v>125.80802068693789</v>
      </c>
      <c r="G874" s="72">
        <v>124.96246039631021</v>
      </c>
      <c r="H874" s="73">
        <v>0.23020608769361089</v>
      </c>
      <c r="I874" s="73">
        <f t="shared" si="39"/>
        <v>125.19266648400382</v>
      </c>
      <c r="J874" s="72">
        <f t="shared" si="40"/>
        <v>-0.61535420293407128</v>
      </c>
      <c r="K874" s="78">
        <v>0</v>
      </c>
      <c r="L874" s="73">
        <f t="shared" si="41"/>
        <v>0</v>
      </c>
      <c r="M874" s="74"/>
    </row>
    <row r="875" spans="1:13" ht="12.75" x14ac:dyDescent="0.2">
      <c r="A875" s="43" t="s">
        <v>314</v>
      </c>
      <c r="B875" s="43" t="s">
        <v>404</v>
      </c>
      <c r="C875" s="44" t="s">
        <v>29</v>
      </c>
      <c r="D875" s="45" t="s">
        <v>30</v>
      </c>
      <c r="E875" s="46">
        <v>3309</v>
      </c>
      <c r="F875" s="72">
        <v>76.838020686937895</v>
      </c>
      <c r="G875" s="72">
        <v>75.992460396310207</v>
      </c>
      <c r="H875" s="73">
        <v>0.23020608769361089</v>
      </c>
      <c r="I875" s="73">
        <f t="shared" si="39"/>
        <v>76.222666484003824</v>
      </c>
      <c r="J875" s="72">
        <f t="shared" si="40"/>
        <v>-0.61535420293407128</v>
      </c>
      <c r="K875" s="78">
        <v>1094</v>
      </c>
      <c r="L875" s="73">
        <f t="shared" si="41"/>
        <v>-673.19749800987393</v>
      </c>
      <c r="M875" s="74"/>
    </row>
    <row r="876" spans="1:13" ht="12.75" x14ac:dyDescent="0.2">
      <c r="A876" s="43" t="s">
        <v>314</v>
      </c>
      <c r="B876" s="43" t="s">
        <v>404</v>
      </c>
      <c r="C876" s="44" t="s">
        <v>31</v>
      </c>
      <c r="D876" s="45" t="s">
        <v>32</v>
      </c>
      <c r="E876" s="46">
        <v>3311</v>
      </c>
      <c r="F876" s="72">
        <v>99.218020686937905</v>
      </c>
      <c r="G876" s="72">
        <v>98.372460396310217</v>
      </c>
      <c r="H876" s="73">
        <v>0.23020608769361089</v>
      </c>
      <c r="I876" s="73">
        <f t="shared" si="39"/>
        <v>98.602666484003834</v>
      </c>
      <c r="J876" s="72">
        <f t="shared" si="40"/>
        <v>-0.61535420293407128</v>
      </c>
      <c r="K876" s="78">
        <v>0</v>
      </c>
      <c r="L876" s="73">
        <f t="shared" si="41"/>
        <v>0</v>
      </c>
      <c r="M876" s="74"/>
    </row>
    <row r="877" spans="1:13" ht="12.75" x14ac:dyDescent="0.2">
      <c r="A877" s="43" t="s">
        <v>314</v>
      </c>
      <c r="B877" s="43" t="s">
        <v>404</v>
      </c>
      <c r="C877" s="44" t="s">
        <v>33</v>
      </c>
      <c r="D877" s="45" t="s">
        <v>34</v>
      </c>
      <c r="E877" s="46">
        <v>3313</v>
      </c>
      <c r="F877" s="72">
        <v>105.6780206869379</v>
      </c>
      <c r="G877" s="72">
        <v>104.83246039631021</v>
      </c>
      <c r="H877" s="73">
        <v>0.23020608769361089</v>
      </c>
      <c r="I877" s="73">
        <f t="shared" si="39"/>
        <v>105.06266648400383</v>
      </c>
      <c r="J877" s="72">
        <f t="shared" si="40"/>
        <v>-0.61535420293407128</v>
      </c>
      <c r="K877" s="78">
        <v>0</v>
      </c>
      <c r="L877" s="73">
        <f t="shared" si="41"/>
        <v>0</v>
      </c>
      <c r="M877" s="74"/>
    </row>
    <row r="878" spans="1:13" ht="12.75" x14ac:dyDescent="0.2">
      <c r="A878" s="43" t="s">
        <v>314</v>
      </c>
      <c r="B878" s="43" t="s">
        <v>404</v>
      </c>
      <c r="C878" s="44" t="s">
        <v>35</v>
      </c>
      <c r="D878" s="45" t="s">
        <v>36</v>
      </c>
      <c r="E878" s="46">
        <v>3315</v>
      </c>
      <c r="F878" s="72">
        <v>120.7980206869379</v>
      </c>
      <c r="G878" s="72">
        <v>119.95246039631022</v>
      </c>
      <c r="H878" s="73">
        <v>0.23020608769361089</v>
      </c>
      <c r="I878" s="73">
        <f t="shared" si="39"/>
        <v>120.18266648400383</v>
      </c>
      <c r="J878" s="72">
        <f t="shared" si="40"/>
        <v>-0.61535420293407128</v>
      </c>
      <c r="K878" s="78">
        <v>0</v>
      </c>
      <c r="L878" s="73">
        <f t="shared" si="41"/>
        <v>0</v>
      </c>
      <c r="M878" s="74"/>
    </row>
    <row r="879" spans="1:13" ht="12.75" x14ac:dyDescent="0.2">
      <c r="A879" s="43" t="s">
        <v>314</v>
      </c>
      <c r="B879" s="43" t="s">
        <v>404</v>
      </c>
      <c r="C879" s="44" t="s">
        <v>37</v>
      </c>
      <c r="D879" s="45" t="s">
        <v>38</v>
      </c>
      <c r="E879" s="46">
        <v>3317</v>
      </c>
      <c r="F879" s="72">
        <v>76.248020686937892</v>
      </c>
      <c r="G879" s="72">
        <v>75.402460396310204</v>
      </c>
      <c r="H879" s="73">
        <v>0.23020608769361089</v>
      </c>
      <c r="I879" s="73">
        <f t="shared" si="39"/>
        <v>75.632666484003821</v>
      </c>
      <c r="J879" s="72">
        <f t="shared" si="40"/>
        <v>-0.61535420293407128</v>
      </c>
      <c r="K879" s="78">
        <v>0</v>
      </c>
      <c r="L879" s="73">
        <f t="shared" si="41"/>
        <v>0</v>
      </c>
      <c r="M879" s="74"/>
    </row>
    <row r="880" spans="1:13" ht="12.75" x14ac:dyDescent="0.2">
      <c r="A880" s="43" t="s">
        <v>314</v>
      </c>
      <c r="B880" s="43" t="s">
        <v>404</v>
      </c>
      <c r="C880" s="44" t="s">
        <v>39</v>
      </c>
      <c r="D880" s="45" t="s">
        <v>40</v>
      </c>
      <c r="E880" s="46">
        <v>3319</v>
      </c>
      <c r="F880" s="72">
        <v>92.058020686937894</v>
      </c>
      <c r="G880" s="72">
        <v>91.212460396310206</v>
      </c>
      <c r="H880" s="73">
        <v>0.23020608769361089</v>
      </c>
      <c r="I880" s="73">
        <f t="shared" si="39"/>
        <v>91.442666484003823</v>
      </c>
      <c r="J880" s="72">
        <f t="shared" si="40"/>
        <v>-0.61535420293407128</v>
      </c>
      <c r="K880" s="78">
        <v>933</v>
      </c>
      <c r="L880" s="73">
        <f t="shared" si="41"/>
        <v>-574.12547133748853</v>
      </c>
      <c r="M880" s="74"/>
    </row>
    <row r="881" spans="1:13" ht="12.75" x14ac:dyDescent="0.2">
      <c r="A881" s="43" t="s">
        <v>314</v>
      </c>
      <c r="B881" s="43" t="s">
        <v>404</v>
      </c>
      <c r="C881" s="44" t="s">
        <v>41</v>
      </c>
      <c r="D881" s="45" t="s">
        <v>42</v>
      </c>
      <c r="E881" s="46">
        <v>3321</v>
      </c>
      <c r="F881" s="72">
        <v>102.4380206869379</v>
      </c>
      <c r="G881" s="72">
        <v>101.59246039631022</v>
      </c>
      <c r="H881" s="73">
        <v>0.23020608769361089</v>
      </c>
      <c r="I881" s="73">
        <f t="shared" si="39"/>
        <v>101.82266648400383</v>
      </c>
      <c r="J881" s="72">
        <f t="shared" si="40"/>
        <v>-0.61535420293407128</v>
      </c>
      <c r="K881" s="78">
        <v>1120</v>
      </c>
      <c r="L881" s="73">
        <f t="shared" si="41"/>
        <v>-689.19670728615984</v>
      </c>
      <c r="M881" s="74"/>
    </row>
    <row r="882" spans="1:13" ht="12.75" x14ac:dyDescent="0.2">
      <c r="A882" s="43" t="s">
        <v>314</v>
      </c>
      <c r="B882" s="43" t="s">
        <v>404</v>
      </c>
      <c r="C882" s="44" t="s">
        <v>43</v>
      </c>
      <c r="D882" s="45" t="s">
        <v>44</v>
      </c>
      <c r="E882" s="46">
        <v>3323</v>
      </c>
      <c r="F882" s="72">
        <v>64.768020686937902</v>
      </c>
      <c r="G882" s="72">
        <v>63.922460396310214</v>
      </c>
      <c r="H882" s="73">
        <v>0.23020608769361089</v>
      </c>
      <c r="I882" s="73">
        <f t="shared" si="39"/>
        <v>64.152666484003831</v>
      </c>
      <c r="J882" s="72">
        <f t="shared" si="40"/>
        <v>-0.61535420293407128</v>
      </c>
      <c r="K882" s="78">
        <v>0</v>
      </c>
      <c r="L882" s="73">
        <f t="shared" si="41"/>
        <v>0</v>
      </c>
      <c r="M882" s="74"/>
    </row>
    <row r="883" spans="1:13" ht="12.75" x14ac:dyDescent="0.2">
      <c r="A883" s="43" t="s">
        <v>314</v>
      </c>
      <c r="B883" s="43" t="s">
        <v>404</v>
      </c>
      <c r="C883" s="44" t="s">
        <v>45</v>
      </c>
      <c r="D883" s="45" t="s">
        <v>46</v>
      </c>
      <c r="E883" s="46">
        <v>3325</v>
      </c>
      <c r="F883" s="72">
        <v>82.788020686937898</v>
      </c>
      <c r="G883" s="72">
        <v>81.94246039631021</v>
      </c>
      <c r="H883" s="73">
        <v>0.23020608769361089</v>
      </c>
      <c r="I883" s="73">
        <f t="shared" si="39"/>
        <v>82.172666484003827</v>
      </c>
      <c r="J883" s="72">
        <f t="shared" si="40"/>
        <v>-0.61535420293407128</v>
      </c>
      <c r="K883" s="78">
        <v>5681</v>
      </c>
      <c r="L883" s="73">
        <f t="shared" si="41"/>
        <v>-3495.8272268684591</v>
      </c>
      <c r="M883" s="74"/>
    </row>
    <row r="884" spans="1:13" ht="12.75" x14ac:dyDescent="0.2">
      <c r="A884" s="43" t="s">
        <v>314</v>
      </c>
      <c r="B884" s="43" t="s">
        <v>404</v>
      </c>
      <c r="C884" s="44" t="s">
        <v>47</v>
      </c>
      <c r="D884" s="45" t="s">
        <v>48</v>
      </c>
      <c r="E884" s="46">
        <v>3327</v>
      </c>
      <c r="F884" s="72">
        <v>92.058020686937894</v>
      </c>
      <c r="G884" s="72">
        <v>91.212460396310206</v>
      </c>
      <c r="H884" s="73">
        <v>0.23020608769361089</v>
      </c>
      <c r="I884" s="73">
        <f t="shared" si="39"/>
        <v>91.442666484003823</v>
      </c>
      <c r="J884" s="72">
        <f t="shared" si="40"/>
        <v>-0.61535420293407128</v>
      </c>
      <c r="K884" s="78">
        <v>1517</v>
      </c>
      <c r="L884" s="73">
        <f t="shared" si="41"/>
        <v>-933.49232585098616</v>
      </c>
      <c r="M884" s="74"/>
    </row>
    <row r="885" spans="1:13" ht="12.75" x14ac:dyDescent="0.2">
      <c r="A885" s="43" t="s">
        <v>314</v>
      </c>
      <c r="B885" s="43" t="s">
        <v>404</v>
      </c>
      <c r="C885" s="44" t="s">
        <v>49</v>
      </c>
      <c r="D885" s="45" t="s">
        <v>50</v>
      </c>
      <c r="E885" s="46">
        <v>3329</v>
      </c>
      <c r="F885" s="72">
        <v>98.638020686937892</v>
      </c>
      <c r="G885" s="72">
        <v>97.792460396310204</v>
      </c>
      <c r="H885" s="73">
        <v>0.23020608769361089</v>
      </c>
      <c r="I885" s="73">
        <f t="shared" si="39"/>
        <v>98.022666484003821</v>
      </c>
      <c r="J885" s="72">
        <f t="shared" si="40"/>
        <v>-0.61535420293407128</v>
      </c>
      <c r="K885" s="78">
        <v>190</v>
      </c>
      <c r="L885" s="73">
        <f t="shared" si="41"/>
        <v>-116.91729855747354</v>
      </c>
      <c r="M885" s="74"/>
    </row>
    <row r="886" spans="1:13" ht="12.75" x14ac:dyDescent="0.2">
      <c r="A886" s="43" t="s">
        <v>314</v>
      </c>
      <c r="B886" s="43" t="s">
        <v>404</v>
      </c>
      <c r="C886" s="44" t="s">
        <v>51</v>
      </c>
      <c r="D886" s="45" t="s">
        <v>52</v>
      </c>
      <c r="E886" s="46">
        <v>3331</v>
      </c>
      <c r="F886" s="72">
        <v>109.94802068693789</v>
      </c>
      <c r="G886" s="72">
        <v>109.10246039631021</v>
      </c>
      <c r="H886" s="73">
        <v>0.23020608769361089</v>
      </c>
      <c r="I886" s="73">
        <f t="shared" si="39"/>
        <v>109.33266648400382</v>
      </c>
      <c r="J886" s="72">
        <f t="shared" si="40"/>
        <v>-0.61535420293407128</v>
      </c>
      <c r="K886" s="78">
        <v>478</v>
      </c>
      <c r="L886" s="73">
        <f t="shared" si="41"/>
        <v>-294.13930900248607</v>
      </c>
      <c r="M886" s="74"/>
    </row>
    <row r="887" spans="1:13" ht="12.75" x14ac:dyDescent="0.2">
      <c r="A887" s="43" t="s">
        <v>117</v>
      </c>
      <c r="B887" s="43" t="s">
        <v>405</v>
      </c>
      <c r="C887" s="44" t="s">
        <v>21</v>
      </c>
      <c r="D887" s="45" t="s">
        <v>22</v>
      </c>
      <c r="E887" s="46">
        <v>3301</v>
      </c>
      <c r="F887" s="72">
        <v>85.380163131536307</v>
      </c>
      <c r="G887" s="72">
        <v>84.726836625771355</v>
      </c>
      <c r="H887" s="73">
        <v>2.1001869691000902E-2</v>
      </c>
      <c r="I887" s="73">
        <f t="shared" si="39"/>
        <v>84.747838495462361</v>
      </c>
      <c r="J887" s="72">
        <f t="shared" si="40"/>
        <v>-0.63232463607394607</v>
      </c>
      <c r="K887" s="78">
        <v>183</v>
      </c>
      <c r="L887" s="73">
        <f t="shared" si="41"/>
        <v>-115.71540840153213</v>
      </c>
      <c r="M887" s="74">
        <v>-12859.586123835841</v>
      </c>
    </row>
    <row r="888" spans="1:13" ht="12.75" x14ac:dyDescent="0.2">
      <c r="A888" s="43" t="s">
        <v>117</v>
      </c>
      <c r="B888" s="43" t="s">
        <v>405</v>
      </c>
      <c r="C888" s="44" t="s">
        <v>23</v>
      </c>
      <c r="D888" s="45" t="s">
        <v>24</v>
      </c>
      <c r="E888" s="46">
        <v>3303</v>
      </c>
      <c r="F888" s="72">
        <v>92.460163131536305</v>
      </c>
      <c r="G888" s="72">
        <v>91.806836625771354</v>
      </c>
      <c r="H888" s="73">
        <v>2.1001869691000902E-2</v>
      </c>
      <c r="I888" s="73">
        <f t="shared" si="39"/>
        <v>91.827838495462359</v>
      </c>
      <c r="J888" s="72">
        <f t="shared" si="40"/>
        <v>-0.63232463607394607</v>
      </c>
      <c r="K888" s="78">
        <v>0</v>
      </c>
      <c r="L888" s="73">
        <f t="shared" si="41"/>
        <v>0</v>
      </c>
      <c r="M888" s="74"/>
    </row>
    <row r="889" spans="1:13" ht="12.75" x14ac:dyDescent="0.2">
      <c r="A889" s="43" t="s">
        <v>117</v>
      </c>
      <c r="B889" s="43" t="s">
        <v>405</v>
      </c>
      <c r="C889" s="44" t="s">
        <v>25</v>
      </c>
      <c r="D889" s="45" t="s">
        <v>26</v>
      </c>
      <c r="E889" s="46">
        <v>3305</v>
      </c>
      <c r="F889" s="72">
        <v>83.450163131536314</v>
      </c>
      <c r="G889" s="72">
        <v>82.796836625771363</v>
      </c>
      <c r="H889" s="73">
        <v>2.1001869691000902E-2</v>
      </c>
      <c r="I889" s="73">
        <f t="shared" si="39"/>
        <v>82.817838495462368</v>
      </c>
      <c r="J889" s="72">
        <f t="shared" si="40"/>
        <v>-0.63232463607394607</v>
      </c>
      <c r="K889" s="78">
        <v>0</v>
      </c>
      <c r="L889" s="73">
        <f t="shared" si="41"/>
        <v>0</v>
      </c>
      <c r="M889" s="74"/>
    </row>
    <row r="890" spans="1:13" ht="12.75" x14ac:dyDescent="0.2">
      <c r="A890" s="43" t="s">
        <v>117</v>
      </c>
      <c r="B890" s="43" t="s">
        <v>405</v>
      </c>
      <c r="C890" s="44" t="s">
        <v>27</v>
      </c>
      <c r="D890" s="45" t="s">
        <v>28</v>
      </c>
      <c r="E890" s="46">
        <v>3307</v>
      </c>
      <c r="F890" s="72">
        <v>91.390163131536312</v>
      </c>
      <c r="G890" s="72">
        <v>90.73683662577136</v>
      </c>
      <c r="H890" s="73">
        <v>2.1001869691000902E-2</v>
      </c>
      <c r="I890" s="73">
        <f t="shared" si="39"/>
        <v>90.757838495462366</v>
      </c>
      <c r="J890" s="72">
        <f t="shared" si="40"/>
        <v>-0.63232463607394607</v>
      </c>
      <c r="K890" s="78">
        <v>0</v>
      </c>
      <c r="L890" s="73">
        <f t="shared" si="41"/>
        <v>0</v>
      </c>
      <c r="M890" s="74"/>
    </row>
    <row r="891" spans="1:13" ht="12.75" x14ac:dyDescent="0.2">
      <c r="A891" s="43" t="s">
        <v>117</v>
      </c>
      <c r="B891" s="43" t="s">
        <v>405</v>
      </c>
      <c r="C891" s="44" t="s">
        <v>29</v>
      </c>
      <c r="D891" s="45" t="s">
        <v>30</v>
      </c>
      <c r="E891" s="46">
        <v>3309</v>
      </c>
      <c r="F891" s="72">
        <v>57.130163131536307</v>
      </c>
      <c r="G891" s="72">
        <v>56.476836625771362</v>
      </c>
      <c r="H891" s="73">
        <v>2.1001869691000902E-2</v>
      </c>
      <c r="I891" s="73">
        <f t="shared" si="39"/>
        <v>56.497838495462361</v>
      </c>
      <c r="J891" s="72">
        <f t="shared" si="40"/>
        <v>-0.63232463607394607</v>
      </c>
      <c r="K891" s="78">
        <v>6993</v>
      </c>
      <c r="L891" s="73">
        <f t="shared" si="41"/>
        <v>-4421.8461800651048</v>
      </c>
      <c r="M891" s="74"/>
    </row>
    <row r="892" spans="1:13" ht="12.75" x14ac:dyDescent="0.2">
      <c r="A892" s="43" t="s">
        <v>117</v>
      </c>
      <c r="B892" s="43" t="s">
        <v>405</v>
      </c>
      <c r="C892" s="44" t="s">
        <v>31</v>
      </c>
      <c r="D892" s="45" t="s">
        <v>32</v>
      </c>
      <c r="E892" s="46">
        <v>3311</v>
      </c>
      <c r="F892" s="72">
        <v>72.520163131536307</v>
      </c>
      <c r="G892" s="72">
        <v>71.866836625771356</v>
      </c>
      <c r="H892" s="73">
        <v>2.1001869691000902E-2</v>
      </c>
      <c r="I892" s="73">
        <f t="shared" si="39"/>
        <v>71.887838495462361</v>
      </c>
      <c r="J892" s="72">
        <f t="shared" si="40"/>
        <v>-0.63232463607394607</v>
      </c>
      <c r="K892" s="78">
        <v>1074</v>
      </c>
      <c r="L892" s="73">
        <f t="shared" si="41"/>
        <v>-679.11665914341802</v>
      </c>
      <c r="M892" s="74"/>
    </row>
    <row r="893" spans="1:13" ht="12.75" x14ac:dyDescent="0.2">
      <c r="A893" s="43" t="s">
        <v>117</v>
      </c>
      <c r="B893" s="43" t="s">
        <v>405</v>
      </c>
      <c r="C893" s="44" t="s">
        <v>33</v>
      </c>
      <c r="D893" s="45" t="s">
        <v>34</v>
      </c>
      <c r="E893" s="46">
        <v>3313</v>
      </c>
      <c r="F893" s="72">
        <v>77.070163131536304</v>
      </c>
      <c r="G893" s="72">
        <v>76.416836625771353</v>
      </c>
      <c r="H893" s="73">
        <v>2.1001869691000902E-2</v>
      </c>
      <c r="I893" s="73">
        <f t="shared" si="39"/>
        <v>76.437838495462358</v>
      </c>
      <c r="J893" s="72">
        <f t="shared" si="40"/>
        <v>-0.63232463607394607</v>
      </c>
      <c r="K893" s="78">
        <v>7</v>
      </c>
      <c r="L893" s="73">
        <f t="shared" si="41"/>
        <v>-4.4262724525176225</v>
      </c>
      <c r="M893" s="74"/>
    </row>
    <row r="894" spans="1:13" ht="12.75" x14ac:dyDescent="0.2">
      <c r="A894" s="43" t="s">
        <v>117</v>
      </c>
      <c r="B894" s="43" t="s">
        <v>405</v>
      </c>
      <c r="C894" s="44" t="s">
        <v>35</v>
      </c>
      <c r="D894" s="45" t="s">
        <v>36</v>
      </c>
      <c r="E894" s="46">
        <v>3315</v>
      </c>
      <c r="F894" s="72">
        <v>87.570163131536304</v>
      </c>
      <c r="G894" s="72">
        <v>86.916836625771353</v>
      </c>
      <c r="H894" s="73">
        <v>2.1001869691000902E-2</v>
      </c>
      <c r="I894" s="73">
        <f t="shared" si="39"/>
        <v>86.937838495462358</v>
      </c>
      <c r="J894" s="72">
        <f t="shared" si="40"/>
        <v>-0.63232463607394607</v>
      </c>
      <c r="K894" s="78">
        <v>0</v>
      </c>
      <c r="L894" s="73">
        <f t="shared" si="41"/>
        <v>0</v>
      </c>
      <c r="M894" s="74"/>
    </row>
    <row r="895" spans="1:13" ht="12.75" x14ac:dyDescent="0.2">
      <c r="A895" s="43" t="s">
        <v>117</v>
      </c>
      <c r="B895" s="43" t="s">
        <v>405</v>
      </c>
      <c r="C895" s="44" t="s">
        <v>37</v>
      </c>
      <c r="D895" s="45" t="s">
        <v>38</v>
      </c>
      <c r="E895" s="46">
        <v>3317</v>
      </c>
      <c r="F895" s="72">
        <v>56.700163131536307</v>
      </c>
      <c r="G895" s="72">
        <v>56.046836625771363</v>
      </c>
      <c r="H895" s="73">
        <v>2.1001869691000902E-2</v>
      </c>
      <c r="I895" s="73">
        <f t="shared" si="39"/>
        <v>56.067838495462361</v>
      </c>
      <c r="J895" s="72">
        <f t="shared" si="40"/>
        <v>-0.63232463607394607</v>
      </c>
      <c r="K895" s="78">
        <v>0</v>
      </c>
      <c r="L895" s="73">
        <f t="shared" si="41"/>
        <v>0</v>
      </c>
      <c r="M895" s="74"/>
    </row>
    <row r="896" spans="1:13" ht="12.75" x14ac:dyDescent="0.2">
      <c r="A896" s="43" t="s">
        <v>117</v>
      </c>
      <c r="B896" s="43" t="s">
        <v>405</v>
      </c>
      <c r="C896" s="44" t="s">
        <v>39</v>
      </c>
      <c r="D896" s="45" t="s">
        <v>40</v>
      </c>
      <c r="E896" s="46">
        <v>3319</v>
      </c>
      <c r="F896" s="72">
        <v>67.560163131536314</v>
      </c>
      <c r="G896" s="72">
        <v>66.906836625771362</v>
      </c>
      <c r="H896" s="73">
        <v>2.1001869691000902E-2</v>
      </c>
      <c r="I896" s="73">
        <f t="shared" si="39"/>
        <v>66.927838495462368</v>
      </c>
      <c r="J896" s="72">
        <f t="shared" si="40"/>
        <v>-0.63232463607394607</v>
      </c>
      <c r="K896" s="78">
        <v>647</v>
      </c>
      <c r="L896" s="73">
        <f t="shared" si="41"/>
        <v>-409.11403953984313</v>
      </c>
      <c r="M896" s="74"/>
    </row>
    <row r="897" spans="1:13" ht="12.75" x14ac:dyDescent="0.2">
      <c r="A897" s="43" t="s">
        <v>117</v>
      </c>
      <c r="B897" s="43" t="s">
        <v>405</v>
      </c>
      <c r="C897" s="44" t="s">
        <v>41</v>
      </c>
      <c r="D897" s="45" t="s">
        <v>42</v>
      </c>
      <c r="E897" s="46">
        <v>3321</v>
      </c>
      <c r="F897" s="72">
        <v>74.680163131536304</v>
      </c>
      <c r="G897" s="72">
        <v>74.026836625771352</v>
      </c>
      <c r="H897" s="73">
        <v>2.1001869691000902E-2</v>
      </c>
      <c r="I897" s="73">
        <f t="shared" si="39"/>
        <v>74.047838495462358</v>
      </c>
      <c r="J897" s="72">
        <f t="shared" si="40"/>
        <v>-0.63232463607394607</v>
      </c>
      <c r="K897" s="78">
        <v>0</v>
      </c>
      <c r="L897" s="73">
        <f t="shared" si="41"/>
        <v>0</v>
      </c>
      <c r="M897" s="74"/>
    </row>
    <row r="898" spans="1:13" ht="12.75" x14ac:dyDescent="0.2">
      <c r="A898" s="43" t="s">
        <v>117</v>
      </c>
      <c r="B898" s="43" t="s">
        <v>405</v>
      </c>
      <c r="C898" s="44" t="s">
        <v>43</v>
      </c>
      <c r="D898" s="45" t="s">
        <v>44</v>
      </c>
      <c r="E898" s="46">
        <v>3323</v>
      </c>
      <c r="F898" s="72">
        <v>48.58016313153631</v>
      </c>
      <c r="G898" s="72">
        <v>47.926836625771365</v>
      </c>
      <c r="H898" s="73">
        <v>2.1001869691000902E-2</v>
      </c>
      <c r="I898" s="73">
        <f t="shared" si="39"/>
        <v>47.947838495462364</v>
      </c>
      <c r="J898" s="72">
        <f t="shared" si="40"/>
        <v>-0.63232463607394607</v>
      </c>
      <c r="K898" s="78">
        <v>631</v>
      </c>
      <c r="L898" s="73">
        <f t="shared" si="41"/>
        <v>-398.99684536266</v>
      </c>
      <c r="M898" s="74"/>
    </row>
    <row r="899" spans="1:13" ht="12.75" x14ac:dyDescent="0.2">
      <c r="A899" s="43" t="s">
        <v>117</v>
      </c>
      <c r="B899" s="43" t="s">
        <v>405</v>
      </c>
      <c r="C899" s="44" t="s">
        <v>45</v>
      </c>
      <c r="D899" s="45" t="s">
        <v>46</v>
      </c>
      <c r="E899" s="46">
        <v>3325</v>
      </c>
      <c r="F899" s="72">
        <v>61.160163131536308</v>
      </c>
      <c r="G899" s="72">
        <v>60.506836625771363</v>
      </c>
      <c r="H899" s="73">
        <v>2.1001869691000902E-2</v>
      </c>
      <c r="I899" s="73">
        <f t="shared" si="39"/>
        <v>60.527838495462362</v>
      </c>
      <c r="J899" s="72">
        <f t="shared" si="40"/>
        <v>-0.63232463607394607</v>
      </c>
      <c r="K899" s="78">
        <v>10334</v>
      </c>
      <c r="L899" s="73">
        <f t="shared" si="41"/>
        <v>-6534.4427891881587</v>
      </c>
      <c r="M899" s="74"/>
    </row>
    <row r="900" spans="1:13" ht="12.75" x14ac:dyDescent="0.2">
      <c r="A900" s="43" t="s">
        <v>117</v>
      </c>
      <c r="B900" s="43" t="s">
        <v>405</v>
      </c>
      <c r="C900" s="44" t="s">
        <v>47</v>
      </c>
      <c r="D900" s="45" t="s">
        <v>48</v>
      </c>
      <c r="E900" s="46">
        <v>3327</v>
      </c>
      <c r="F900" s="72">
        <v>67.560163131536314</v>
      </c>
      <c r="G900" s="72">
        <v>66.906836625771362</v>
      </c>
      <c r="H900" s="73">
        <v>2.1001869691000902E-2</v>
      </c>
      <c r="I900" s="73">
        <f t="shared" si="39"/>
        <v>66.927838495462368</v>
      </c>
      <c r="J900" s="72">
        <f t="shared" si="40"/>
        <v>-0.63232463607394607</v>
      </c>
      <c r="K900" s="78">
        <v>468</v>
      </c>
      <c r="L900" s="73">
        <f t="shared" si="41"/>
        <v>-295.92792968260676</v>
      </c>
      <c r="M900" s="74"/>
    </row>
    <row r="901" spans="1:13" ht="12.75" x14ac:dyDescent="0.2">
      <c r="A901" s="43" t="s">
        <v>117</v>
      </c>
      <c r="B901" s="43" t="s">
        <v>405</v>
      </c>
      <c r="C901" s="44" t="s">
        <v>49</v>
      </c>
      <c r="D901" s="45" t="s">
        <v>50</v>
      </c>
      <c r="E901" s="46">
        <v>3329</v>
      </c>
      <c r="F901" s="72">
        <v>72.100163131536306</v>
      </c>
      <c r="G901" s="72">
        <v>71.446836625771354</v>
      </c>
      <c r="H901" s="73">
        <v>2.1001869691000902E-2</v>
      </c>
      <c r="I901" s="73">
        <f t="shared" si="39"/>
        <v>71.46783849546236</v>
      </c>
      <c r="J901" s="72">
        <f t="shared" si="40"/>
        <v>-0.63232463607394607</v>
      </c>
      <c r="K901" s="78">
        <v>0</v>
      </c>
      <c r="L901" s="73">
        <f t="shared" si="41"/>
        <v>0</v>
      </c>
      <c r="M901" s="74"/>
    </row>
    <row r="902" spans="1:13" ht="12.75" x14ac:dyDescent="0.2">
      <c r="A902" s="43" t="s">
        <v>117</v>
      </c>
      <c r="B902" s="43" t="s">
        <v>405</v>
      </c>
      <c r="C902" s="44" t="s">
        <v>51</v>
      </c>
      <c r="D902" s="45" t="s">
        <v>52</v>
      </c>
      <c r="E902" s="46">
        <v>3331</v>
      </c>
      <c r="F902" s="72">
        <v>79.780163131536312</v>
      </c>
      <c r="G902" s="72">
        <v>79.126836625771361</v>
      </c>
      <c r="H902" s="73">
        <v>2.1001869691000902E-2</v>
      </c>
      <c r="I902" s="73">
        <f t="shared" si="39"/>
        <v>79.147838495462366</v>
      </c>
      <c r="J902" s="72">
        <f t="shared" si="40"/>
        <v>-0.63232463607394607</v>
      </c>
      <c r="K902" s="78">
        <v>0</v>
      </c>
      <c r="L902" s="73">
        <f t="shared" si="41"/>
        <v>0</v>
      </c>
      <c r="M902" s="74"/>
    </row>
    <row r="903" spans="1:13" ht="12.75" x14ac:dyDescent="0.2">
      <c r="A903" s="43" t="s">
        <v>342</v>
      </c>
      <c r="B903" s="43" t="s">
        <v>455</v>
      </c>
      <c r="C903" s="44" t="s">
        <v>21</v>
      </c>
      <c r="D903" s="45" t="s">
        <v>22</v>
      </c>
      <c r="E903" s="46">
        <v>3301</v>
      </c>
      <c r="F903" s="72">
        <v>94.402924775678258</v>
      </c>
      <c r="G903" s="72">
        <v>92.86</v>
      </c>
      <c r="H903" s="73">
        <v>0</v>
      </c>
      <c r="I903" s="73">
        <f t="shared" ref="I903:I966" si="42">+G903+H903</f>
        <v>92.86</v>
      </c>
      <c r="J903" s="72">
        <f t="shared" ref="J903:J966" si="43">+I903-F903</f>
        <v>-1.5429247756782587</v>
      </c>
      <c r="K903" s="78">
        <v>0</v>
      </c>
      <c r="L903" s="73">
        <f t="shared" ref="L903:L966" si="44">+J903*K903</f>
        <v>0</v>
      </c>
      <c r="M903" s="74">
        <v>-28505.535230655805</v>
      </c>
    </row>
    <row r="904" spans="1:13" ht="12.75" x14ac:dyDescent="0.2">
      <c r="A904" s="43" t="s">
        <v>342</v>
      </c>
      <c r="B904" s="43" t="s">
        <v>455</v>
      </c>
      <c r="C904" s="44" t="s">
        <v>23</v>
      </c>
      <c r="D904" s="45" t="s">
        <v>24</v>
      </c>
      <c r="E904" s="46">
        <v>3303</v>
      </c>
      <c r="F904" s="72">
        <v>102.39292477567825</v>
      </c>
      <c r="G904" s="72">
        <v>100.85</v>
      </c>
      <c r="H904" s="73">
        <v>0</v>
      </c>
      <c r="I904" s="73">
        <f t="shared" si="42"/>
        <v>100.85</v>
      </c>
      <c r="J904" s="72">
        <f t="shared" si="43"/>
        <v>-1.5429247756782587</v>
      </c>
      <c r="K904" s="78">
        <v>206</v>
      </c>
      <c r="L904" s="73">
        <f t="shared" si="44"/>
        <v>-317.84250378972126</v>
      </c>
      <c r="M904" s="74"/>
    </row>
    <row r="905" spans="1:13" ht="12.75" x14ac:dyDescent="0.2">
      <c r="A905" s="43" t="s">
        <v>342</v>
      </c>
      <c r="B905" s="43" t="s">
        <v>455</v>
      </c>
      <c r="C905" s="44" t="s">
        <v>25</v>
      </c>
      <c r="D905" s="45" t="s">
        <v>26</v>
      </c>
      <c r="E905" s="46">
        <v>3305</v>
      </c>
      <c r="F905" s="72">
        <v>92.392924775678253</v>
      </c>
      <c r="G905" s="72">
        <v>90.85</v>
      </c>
      <c r="H905" s="73">
        <v>0</v>
      </c>
      <c r="I905" s="73">
        <f t="shared" si="42"/>
        <v>90.85</v>
      </c>
      <c r="J905" s="72">
        <f t="shared" si="43"/>
        <v>-1.5429247756782587</v>
      </c>
      <c r="K905" s="78">
        <v>0</v>
      </c>
      <c r="L905" s="73">
        <f t="shared" si="44"/>
        <v>0</v>
      </c>
      <c r="M905" s="74"/>
    </row>
    <row r="906" spans="1:13" ht="12.75" x14ac:dyDescent="0.2">
      <c r="A906" s="43" t="s">
        <v>342</v>
      </c>
      <c r="B906" s="43" t="s">
        <v>455</v>
      </c>
      <c r="C906" s="44" t="s">
        <v>27</v>
      </c>
      <c r="D906" s="45" t="s">
        <v>28</v>
      </c>
      <c r="E906" s="46">
        <v>3307</v>
      </c>
      <c r="F906" s="72">
        <v>101.08292477567826</v>
      </c>
      <c r="G906" s="72">
        <v>99.54</v>
      </c>
      <c r="H906" s="73">
        <v>0</v>
      </c>
      <c r="I906" s="73">
        <f t="shared" si="42"/>
        <v>99.54</v>
      </c>
      <c r="J906" s="72">
        <f t="shared" si="43"/>
        <v>-1.5429247756782587</v>
      </c>
      <c r="K906" s="78">
        <v>0</v>
      </c>
      <c r="L906" s="73">
        <f t="shared" si="44"/>
        <v>0</v>
      </c>
      <c r="M906" s="74"/>
    </row>
    <row r="907" spans="1:13" ht="12.75" x14ac:dyDescent="0.2">
      <c r="A907" s="43" t="s">
        <v>342</v>
      </c>
      <c r="B907" s="43" t="s">
        <v>455</v>
      </c>
      <c r="C907" s="44" t="s">
        <v>29</v>
      </c>
      <c r="D907" s="45" t="s">
        <v>30</v>
      </c>
      <c r="E907" s="46">
        <v>3309</v>
      </c>
      <c r="F907" s="72">
        <v>63.072924775678246</v>
      </c>
      <c r="G907" s="72">
        <v>61.53</v>
      </c>
      <c r="H907" s="73">
        <v>0</v>
      </c>
      <c r="I907" s="73">
        <f t="shared" si="42"/>
        <v>61.53</v>
      </c>
      <c r="J907" s="72">
        <f t="shared" si="43"/>
        <v>-1.5429247756782445</v>
      </c>
      <c r="K907" s="78">
        <v>1181</v>
      </c>
      <c r="L907" s="73">
        <f t="shared" si="44"/>
        <v>-1822.1941600760067</v>
      </c>
      <c r="M907" s="74"/>
    </row>
    <row r="908" spans="1:13" ht="12.75" x14ac:dyDescent="0.2">
      <c r="A908" s="43" t="s">
        <v>342</v>
      </c>
      <c r="B908" s="43" t="s">
        <v>455</v>
      </c>
      <c r="C908" s="44" t="s">
        <v>31</v>
      </c>
      <c r="D908" s="45" t="s">
        <v>32</v>
      </c>
      <c r="E908" s="46">
        <v>3311</v>
      </c>
      <c r="F908" s="72">
        <v>80.272924775678263</v>
      </c>
      <c r="G908" s="72">
        <v>78.73</v>
      </c>
      <c r="H908" s="73">
        <v>0</v>
      </c>
      <c r="I908" s="73">
        <f t="shared" si="42"/>
        <v>78.73</v>
      </c>
      <c r="J908" s="72">
        <f t="shared" si="43"/>
        <v>-1.5429247756782587</v>
      </c>
      <c r="K908" s="78">
        <v>3057</v>
      </c>
      <c r="L908" s="73">
        <f t="shared" si="44"/>
        <v>-4716.7210392484367</v>
      </c>
      <c r="M908" s="74"/>
    </row>
    <row r="909" spans="1:13" ht="12.75" x14ac:dyDescent="0.2">
      <c r="A909" s="43" t="s">
        <v>342</v>
      </c>
      <c r="B909" s="43" t="s">
        <v>455</v>
      </c>
      <c r="C909" s="44" t="s">
        <v>33</v>
      </c>
      <c r="D909" s="45" t="s">
        <v>34</v>
      </c>
      <c r="E909" s="46">
        <v>3313</v>
      </c>
      <c r="F909" s="72">
        <v>85.252924775678252</v>
      </c>
      <c r="G909" s="72">
        <v>83.71</v>
      </c>
      <c r="H909" s="73">
        <v>0</v>
      </c>
      <c r="I909" s="73">
        <f t="shared" si="42"/>
        <v>83.71</v>
      </c>
      <c r="J909" s="72">
        <f t="shared" si="43"/>
        <v>-1.5429247756782587</v>
      </c>
      <c r="K909" s="78">
        <v>372</v>
      </c>
      <c r="L909" s="73">
        <f t="shared" si="44"/>
        <v>-573.96801655231229</v>
      </c>
      <c r="M909" s="74"/>
    </row>
    <row r="910" spans="1:13" ht="12.75" x14ac:dyDescent="0.2">
      <c r="A910" s="43" t="s">
        <v>342</v>
      </c>
      <c r="B910" s="43" t="s">
        <v>455</v>
      </c>
      <c r="C910" s="44" t="s">
        <v>35</v>
      </c>
      <c r="D910" s="45" t="s">
        <v>36</v>
      </c>
      <c r="E910" s="46">
        <v>3315</v>
      </c>
      <c r="F910" s="72">
        <v>96.982924775678256</v>
      </c>
      <c r="G910" s="72">
        <v>95.44</v>
      </c>
      <c r="H910" s="73">
        <v>0</v>
      </c>
      <c r="I910" s="73">
        <f t="shared" si="42"/>
        <v>95.44</v>
      </c>
      <c r="J910" s="72">
        <f t="shared" si="43"/>
        <v>-1.5429247756782587</v>
      </c>
      <c r="K910" s="78">
        <v>7961</v>
      </c>
      <c r="L910" s="73">
        <f t="shared" si="44"/>
        <v>-12283.224139174617</v>
      </c>
      <c r="M910" s="74"/>
    </row>
    <row r="911" spans="1:13" ht="12.75" x14ac:dyDescent="0.2">
      <c r="A911" s="43" t="s">
        <v>342</v>
      </c>
      <c r="B911" s="43" t="s">
        <v>455</v>
      </c>
      <c r="C911" s="44" t="s">
        <v>37</v>
      </c>
      <c r="D911" s="45" t="s">
        <v>38</v>
      </c>
      <c r="E911" s="46">
        <v>3317</v>
      </c>
      <c r="F911" s="72">
        <v>62.582924775678244</v>
      </c>
      <c r="G911" s="72">
        <v>61.04</v>
      </c>
      <c r="H911" s="73">
        <v>0</v>
      </c>
      <c r="I911" s="73">
        <f t="shared" si="42"/>
        <v>61.04</v>
      </c>
      <c r="J911" s="72">
        <f t="shared" si="43"/>
        <v>-1.5429247756782445</v>
      </c>
      <c r="K911" s="78">
        <v>328</v>
      </c>
      <c r="L911" s="73">
        <f t="shared" si="44"/>
        <v>-506.07932642246419</v>
      </c>
      <c r="M911" s="74"/>
    </row>
    <row r="912" spans="1:13" ht="12.75" x14ac:dyDescent="0.2">
      <c r="A912" s="43" t="s">
        <v>342</v>
      </c>
      <c r="B912" s="43" t="s">
        <v>455</v>
      </c>
      <c r="C912" s="44" t="s">
        <v>39</v>
      </c>
      <c r="D912" s="45" t="s">
        <v>40</v>
      </c>
      <c r="E912" s="46">
        <v>3319</v>
      </c>
      <c r="F912" s="72">
        <v>74.71292477567826</v>
      </c>
      <c r="G912" s="72">
        <v>73.17</v>
      </c>
      <c r="H912" s="73">
        <v>0</v>
      </c>
      <c r="I912" s="73">
        <f t="shared" si="42"/>
        <v>73.17</v>
      </c>
      <c r="J912" s="72">
        <f t="shared" si="43"/>
        <v>-1.5429247756782587</v>
      </c>
      <c r="K912" s="78">
        <v>1251</v>
      </c>
      <c r="L912" s="73">
        <f t="shared" si="44"/>
        <v>-1930.1988943735016</v>
      </c>
      <c r="M912" s="74"/>
    </row>
    <row r="913" spans="1:13" ht="12.75" x14ac:dyDescent="0.2">
      <c r="A913" s="43" t="s">
        <v>342</v>
      </c>
      <c r="B913" s="43" t="s">
        <v>455</v>
      </c>
      <c r="C913" s="44" t="s">
        <v>41</v>
      </c>
      <c r="D913" s="45" t="s">
        <v>42</v>
      </c>
      <c r="E913" s="46">
        <v>3321</v>
      </c>
      <c r="F913" s="72">
        <v>82.722924775678266</v>
      </c>
      <c r="G913" s="72">
        <v>81.180000000000007</v>
      </c>
      <c r="H913" s="73">
        <v>0</v>
      </c>
      <c r="I913" s="73">
        <f t="shared" si="42"/>
        <v>81.180000000000007</v>
      </c>
      <c r="J913" s="72">
        <f t="shared" si="43"/>
        <v>-1.5429247756782587</v>
      </c>
      <c r="K913" s="78">
        <v>785</v>
      </c>
      <c r="L913" s="73">
        <f t="shared" si="44"/>
        <v>-1211.1959489074331</v>
      </c>
      <c r="M913" s="74"/>
    </row>
    <row r="914" spans="1:13" ht="12.75" x14ac:dyDescent="0.2">
      <c r="A914" s="43" t="s">
        <v>342</v>
      </c>
      <c r="B914" s="43" t="s">
        <v>455</v>
      </c>
      <c r="C914" s="44" t="s">
        <v>43</v>
      </c>
      <c r="D914" s="45" t="s">
        <v>44</v>
      </c>
      <c r="E914" s="46">
        <v>3323</v>
      </c>
      <c r="F914" s="72">
        <v>53.732924775678242</v>
      </c>
      <c r="G914" s="72">
        <v>52.19</v>
      </c>
      <c r="H914" s="73">
        <v>0</v>
      </c>
      <c r="I914" s="73">
        <f t="shared" si="42"/>
        <v>52.19</v>
      </c>
      <c r="J914" s="72">
        <f t="shared" si="43"/>
        <v>-1.5429247756782445</v>
      </c>
      <c r="K914" s="78">
        <v>0</v>
      </c>
      <c r="L914" s="73">
        <f t="shared" si="44"/>
        <v>0</v>
      </c>
      <c r="M914" s="74"/>
    </row>
    <row r="915" spans="1:13" ht="12.75" x14ac:dyDescent="0.2">
      <c r="A915" s="43" t="s">
        <v>342</v>
      </c>
      <c r="B915" s="43" t="s">
        <v>455</v>
      </c>
      <c r="C915" s="44" t="s">
        <v>45</v>
      </c>
      <c r="D915" s="45" t="s">
        <v>46</v>
      </c>
      <c r="E915" s="46">
        <v>3325</v>
      </c>
      <c r="F915" s="72">
        <v>67.602924775678261</v>
      </c>
      <c r="G915" s="72">
        <v>66.06</v>
      </c>
      <c r="H915" s="73">
        <v>0</v>
      </c>
      <c r="I915" s="73">
        <f t="shared" si="42"/>
        <v>66.06</v>
      </c>
      <c r="J915" s="72">
        <f t="shared" si="43"/>
        <v>-1.5429247756782587</v>
      </c>
      <c r="K915" s="78">
        <v>1147</v>
      </c>
      <c r="L915" s="73">
        <f t="shared" si="44"/>
        <v>-1769.7347177029628</v>
      </c>
      <c r="M915" s="74"/>
    </row>
    <row r="916" spans="1:13" ht="12.75" x14ac:dyDescent="0.2">
      <c r="A916" s="43" t="s">
        <v>342</v>
      </c>
      <c r="B916" s="43" t="s">
        <v>455</v>
      </c>
      <c r="C916" s="44" t="s">
        <v>47</v>
      </c>
      <c r="D916" s="45" t="s">
        <v>48</v>
      </c>
      <c r="E916" s="46">
        <v>3327</v>
      </c>
      <c r="F916" s="72">
        <v>74.71292477567826</v>
      </c>
      <c r="G916" s="72">
        <v>73.17</v>
      </c>
      <c r="H916" s="73">
        <v>0</v>
      </c>
      <c r="I916" s="73">
        <f t="shared" si="42"/>
        <v>73.17</v>
      </c>
      <c r="J916" s="72">
        <f t="shared" si="43"/>
        <v>-1.5429247756782587</v>
      </c>
      <c r="K916" s="78">
        <v>0</v>
      </c>
      <c r="L916" s="73">
        <f t="shared" si="44"/>
        <v>0</v>
      </c>
      <c r="M916" s="74"/>
    </row>
    <row r="917" spans="1:13" ht="12.75" x14ac:dyDescent="0.2">
      <c r="A917" s="43" t="s">
        <v>342</v>
      </c>
      <c r="B917" s="43" t="s">
        <v>455</v>
      </c>
      <c r="C917" s="44" t="s">
        <v>49</v>
      </c>
      <c r="D917" s="45" t="s">
        <v>50</v>
      </c>
      <c r="E917" s="46">
        <v>3329</v>
      </c>
      <c r="F917" s="72">
        <v>79.792924775678259</v>
      </c>
      <c r="G917" s="72">
        <v>78.25</v>
      </c>
      <c r="H917" s="73">
        <v>0</v>
      </c>
      <c r="I917" s="73">
        <f t="shared" si="42"/>
        <v>78.25</v>
      </c>
      <c r="J917" s="72">
        <f t="shared" si="43"/>
        <v>-1.5429247756782587</v>
      </c>
      <c r="K917" s="78">
        <v>0</v>
      </c>
      <c r="L917" s="73">
        <f t="shared" si="44"/>
        <v>0</v>
      </c>
      <c r="M917" s="74"/>
    </row>
    <row r="918" spans="1:13" ht="12.75" x14ac:dyDescent="0.2">
      <c r="A918" s="43" t="s">
        <v>342</v>
      </c>
      <c r="B918" s="43" t="s">
        <v>455</v>
      </c>
      <c r="C918" s="44" t="s">
        <v>51</v>
      </c>
      <c r="D918" s="45" t="s">
        <v>52</v>
      </c>
      <c r="E918" s="46">
        <v>3331</v>
      </c>
      <c r="F918" s="72">
        <v>88.502924775678252</v>
      </c>
      <c r="G918" s="72">
        <v>86.96</v>
      </c>
      <c r="H918" s="73">
        <v>0</v>
      </c>
      <c r="I918" s="73">
        <f t="shared" si="42"/>
        <v>86.96</v>
      </c>
      <c r="J918" s="72">
        <f t="shared" si="43"/>
        <v>-1.5429247756782587</v>
      </c>
      <c r="K918" s="78">
        <v>2187</v>
      </c>
      <c r="L918" s="73">
        <f t="shared" si="44"/>
        <v>-3374.3764844083516</v>
      </c>
      <c r="M918" s="74"/>
    </row>
    <row r="919" spans="1:13" ht="12.75" x14ac:dyDescent="0.2">
      <c r="A919" s="43" t="s">
        <v>157</v>
      </c>
      <c r="B919" s="43" t="s">
        <v>406</v>
      </c>
      <c r="C919" s="44" t="s">
        <v>21</v>
      </c>
      <c r="D919" s="45" t="s">
        <v>22</v>
      </c>
      <c r="E919" s="46">
        <v>3301</v>
      </c>
      <c r="F919" s="72">
        <v>88.063747551263404</v>
      </c>
      <c r="G919" s="72">
        <v>85.84</v>
      </c>
      <c r="H919" s="73">
        <v>0</v>
      </c>
      <c r="I919" s="73">
        <f t="shared" si="42"/>
        <v>85.84</v>
      </c>
      <c r="J919" s="72">
        <f t="shared" si="43"/>
        <v>-2.2237475512634006</v>
      </c>
      <c r="K919" s="78">
        <v>0</v>
      </c>
      <c r="L919" s="73">
        <f t="shared" si="44"/>
        <v>0</v>
      </c>
      <c r="M919" s="74">
        <v>-17420.838316597441</v>
      </c>
    </row>
    <row r="920" spans="1:13" ht="12.75" x14ac:dyDescent="0.2">
      <c r="A920" s="43" t="s">
        <v>157</v>
      </c>
      <c r="B920" s="43" t="s">
        <v>406</v>
      </c>
      <c r="C920" s="44" t="s">
        <v>23</v>
      </c>
      <c r="D920" s="45" t="s">
        <v>24</v>
      </c>
      <c r="E920" s="46">
        <v>3303</v>
      </c>
      <c r="F920" s="72">
        <v>95.273747551263398</v>
      </c>
      <c r="G920" s="72">
        <v>93.05</v>
      </c>
      <c r="H920" s="73">
        <v>0</v>
      </c>
      <c r="I920" s="73">
        <f t="shared" si="42"/>
        <v>93.05</v>
      </c>
      <c r="J920" s="72">
        <f t="shared" si="43"/>
        <v>-2.2237475512634006</v>
      </c>
      <c r="K920" s="78">
        <v>0</v>
      </c>
      <c r="L920" s="73">
        <f t="shared" si="44"/>
        <v>0</v>
      </c>
      <c r="M920" s="74"/>
    </row>
    <row r="921" spans="1:13" ht="12.75" x14ac:dyDescent="0.2">
      <c r="A921" s="43" t="s">
        <v>157</v>
      </c>
      <c r="B921" s="43" t="s">
        <v>406</v>
      </c>
      <c r="C921" s="44" t="s">
        <v>25</v>
      </c>
      <c r="D921" s="45" t="s">
        <v>26</v>
      </c>
      <c r="E921" s="46">
        <v>3305</v>
      </c>
      <c r="F921" s="72">
        <v>86.183747551263394</v>
      </c>
      <c r="G921" s="72">
        <v>83.96</v>
      </c>
      <c r="H921" s="73">
        <v>0</v>
      </c>
      <c r="I921" s="73">
        <f t="shared" si="42"/>
        <v>83.96</v>
      </c>
      <c r="J921" s="72">
        <f t="shared" si="43"/>
        <v>-2.2237475512634006</v>
      </c>
      <c r="K921" s="78">
        <v>0</v>
      </c>
      <c r="L921" s="73">
        <f t="shared" si="44"/>
        <v>0</v>
      </c>
      <c r="M921" s="74"/>
    </row>
    <row r="922" spans="1:13" ht="12.75" x14ac:dyDescent="0.2">
      <c r="A922" s="43" t="s">
        <v>157</v>
      </c>
      <c r="B922" s="43" t="s">
        <v>406</v>
      </c>
      <c r="C922" s="44" t="s">
        <v>27</v>
      </c>
      <c r="D922" s="45" t="s">
        <v>28</v>
      </c>
      <c r="E922" s="46">
        <v>3307</v>
      </c>
      <c r="F922" s="72">
        <v>93.943747551263399</v>
      </c>
      <c r="G922" s="72">
        <v>91.72</v>
      </c>
      <c r="H922" s="73">
        <v>0</v>
      </c>
      <c r="I922" s="73">
        <f t="shared" si="42"/>
        <v>91.72</v>
      </c>
      <c r="J922" s="72">
        <f t="shared" si="43"/>
        <v>-2.2237475512634006</v>
      </c>
      <c r="K922" s="78">
        <v>0</v>
      </c>
      <c r="L922" s="73">
        <f t="shared" si="44"/>
        <v>0</v>
      </c>
      <c r="M922" s="74"/>
    </row>
    <row r="923" spans="1:13" ht="12.75" x14ac:dyDescent="0.2">
      <c r="A923" s="43" t="s">
        <v>157</v>
      </c>
      <c r="B923" s="43" t="s">
        <v>406</v>
      </c>
      <c r="C923" s="44" t="s">
        <v>29</v>
      </c>
      <c r="D923" s="45" t="s">
        <v>30</v>
      </c>
      <c r="E923" s="46">
        <v>3309</v>
      </c>
      <c r="F923" s="72">
        <v>59.693747551263392</v>
      </c>
      <c r="G923" s="72">
        <v>57.47</v>
      </c>
      <c r="H923" s="73">
        <v>0</v>
      </c>
      <c r="I923" s="73">
        <f t="shared" si="42"/>
        <v>57.47</v>
      </c>
      <c r="J923" s="72">
        <f t="shared" si="43"/>
        <v>-2.2237475512633935</v>
      </c>
      <c r="K923" s="78">
        <v>808</v>
      </c>
      <c r="L923" s="73">
        <f t="shared" si="44"/>
        <v>-1796.7880214208219</v>
      </c>
      <c r="M923" s="74"/>
    </row>
    <row r="924" spans="1:13" ht="12.75" x14ac:dyDescent="0.2">
      <c r="A924" s="43" t="s">
        <v>157</v>
      </c>
      <c r="B924" s="43" t="s">
        <v>406</v>
      </c>
      <c r="C924" s="44" t="s">
        <v>31</v>
      </c>
      <c r="D924" s="45" t="s">
        <v>32</v>
      </c>
      <c r="E924" s="46">
        <v>3311</v>
      </c>
      <c r="F924" s="72">
        <v>75.283747551263403</v>
      </c>
      <c r="G924" s="72">
        <v>73.06</v>
      </c>
      <c r="H924" s="73">
        <v>0</v>
      </c>
      <c r="I924" s="73">
        <f t="shared" si="42"/>
        <v>73.06</v>
      </c>
      <c r="J924" s="72">
        <f t="shared" si="43"/>
        <v>-2.2237475512634006</v>
      </c>
      <c r="K924" s="78">
        <v>412</v>
      </c>
      <c r="L924" s="73">
        <f t="shared" si="44"/>
        <v>-916.18399112052111</v>
      </c>
      <c r="M924" s="74"/>
    </row>
    <row r="925" spans="1:13" ht="12.75" x14ac:dyDescent="0.2">
      <c r="A925" s="43" t="s">
        <v>157</v>
      </c>
      <c r="B925" s="43" t="s">
        <v>406</v>
      </c>
      <c r="C925" s="44" t="s">
        <v>33</v>
      </c>
      <c r="D925" s="45" t="s">
        <v>34</v>
      </c>
      <c r="E925" s="46">
        <v>3313</v>
      </c>
      <c r="F925" s="72">
        <v>79.803747551263399</v>
      </c>
      <c r="G925" s="72">
        <v>77.58</v>
      </c>
      <c r="H925" s="73">
        <v>0</v>
      </c>
      <c r="I925" s="73">
        <f t="shared" si="42"/>
        <v>77.58</v>
      </c>
      <c r="J925" s="72">
        <f t="shared" si="43"/>
        <v>-2.2237475512634006</v>
      </c>
      <c r="K925" s="78">
        <v>249</v>
      </c>
      <c r="L925" s="73">
        <f t="shared" si="44"/>
        <v>-553.71314026458674</v>
      </c>
      <c r="M925" s="74"/>
    </row>
    <row r="926" spans="1:13" ht="12.75" x14ac:dyDescent="0.2">
      <c r="A926" s="43" t="s">
        <v>157</v>
      </c>
      <c r="B926" s="43" t="s">
        <v>406</v>
      </c>
      <c r="C926" s="44" t="s">
        <v>35</v>
      </c>
      <c r="D926" s="45" t="s">
        <v>36</v>
      </c>
      <c r="E926" s="46">
        <v>3315</v>
      </c>
      <c r="F926" s="72">
        <v>90.373747551263406</v>
      </c>
      <c r="G926" s="72">
        <v>88.15</v>
      </c>
      <c r="H926" s="73">
        <v>0</v>
      </c>
      <c r="I926" s="73">
        <f t="shared" si="42"/>
        <v>88.15</v>
      </c>
      <c r="J926" s="72">
        <f t="shared" si="43"/>
        <v>-2.2237475512634006</v>
      </c>
      <c r="K926" s="78">
        <v>0</v>
      </c>
      <c r="L926" s="73">
        <f t="shared" si="44"/>
        <v>0</v>
      </c>
      <c r="M926" s="74"/>
    </row>
    <row r="927" spans="1:13" ht="12.75" x14ac:dyDescent="0.2">
      <c r="A927" s="43" t="s">
        <v>157</v>
      </c>
      <c r="B927" s="43" t="s">
        <v>406</v>
      </c>
      <c r="C927" s="44" t="s">
        <v>37</v>
      </c>
      <c r="D927" s="45" t="s">
        <v>38</v>
      </c>
      <c r="E927" s="46">
        <v>3317</v>
      </c>
      <c r="F927" s="72">
        <v>59.273747551263391</v>
      </c>
      <c r="G927" s="72">
        <v>57.05</v>
      </c>
      <c r="H927" s="73">
        <v>0</v>
      </c>
      <c r="I927" s="73">
        <f t="shared" si="42"/>
        <v>57.05</v>
      </c>
      <c r="J927" s="72">
        <f t="shared" si="43"/>
        <v>-2.2237475512633935</v>
      </c>
      <c r="K927" s="78">
        <v>0</v>
      </c>
      <c r="L927" s="73">
        <f t="shared" si="44"/>
        <v>0</v>
      </c>
      <c r="M927" s="74"/>
    </row>
    <row r="928" spans="1:13" ht="12.75" x14ac:dyDescent="0.2">
      <c r="A928" s="43" t="s">
        <v>157</v>
      </c>
      <c r="B928" s="43" t="s">
        <v>406</v>
      </c>
      <c r="C928" s="44" t="s">
        <v>39</v>
      </c>
      <c r="D928" s="45" t="s">
        <v>40</v>
      </c>
      <c r="E928" s="46">
        <v>3319</v>
      </c>
      <c r="F928" s="72">
        <v>70.293747551263394</v>
      </c>
      <c r="G928" s="72">
        <v>68.069999999999993</v>
      </c>
      <c r="H928" s="73">
        <v>0</v>
      </c>
      <c r="I928" s="73">
        <f t="shared" si="42"/>
        <v>68.069999999999993</v>
      </c>
      <c r="J928" s="72">
        <f t="shared" si="43"/>
        <v>-2.2237475512634006</v>
      </c>
      <c r="K928" s="78">
        <v>67</v>
      </c>
      <c r="L928" s="73">
        <f t="shared" si="44"/>
        <v>-148.99108593464786</v>
      </c>
      <c r="M928" s="74"/>
    </row>
    <row r="929" spans="1:13" ht="12.75" x14ac:dyDescent="0.2">
      <c r="A929" s="43" t="s">
        <v>157</v>
      </c>
      <c r="B929" s="43" t="s">
        <v>406</v>
      </c>
      <c r="C929" s="44" t="s">
        <v>41</v>
      </c>
      <c r="D929" s="45" t="s">
        <v>42</v>
      </c>
      <c r="E929" s="46">
        <v>3321</v>
      </c>
      <c r="F929" s="72">
        <v>77.523747551263398</v>
      </c>
      <c r="G929" s="72">
        <v>75.3</v>
      </c>
      <c r="H929" s="73">
        <v>0</v>
      </c>
      <c r="I929" s="73">
        <f t="shared" si="42"/>
        <v>75.3</v>
      </c>
      <c r="J929" s="72">
        <f t="shared" si="43"/>
        <v>-2.2237475512634006</v>
      </c>
      <c r="K929" s="78">
        <v>74</v>
      </c>
      <c r="L929" s="73">
        <f t="shared" si="44"/>
        <v>-164.55731879349165</v>
      </c>
      <c r="M929" s="74"/>
    </row>
    <row r="930" spans="1:13" ht="12.75" x14ac:dyDescent="0.2">
      <c r="A930" s="43" t="s">
        <v>157</v>
      </c>
      <c r="B930" s="43" t="s">
        <v>406</v>
      </c>
      <c r="C930" s="44" t="s">
        <v>43</v>
      </c>
      <c r="D930" s="45" t="s">
        <v>44</v>
      </c>
      <c r="E930" s="46">
        <v>3323</v>
      </c>
      <c r="F930" s="72">
        <v>51.243747551263397</v>
      </c>
      <c r="G930" s="72">
        <v>49.02</v>
      </c>
      <c r="H930" s="73">
        <v>0</v>
      </c>
      <c r="I930" s="73">
        <f t="shared" si="42"/>
        <v>49.02</v>
      </c>
      <c r="J930" s="72">
        <f t="shared" si="43"/>
        <v>-2.2237475512633935</v>
      </c>
      <c r="K930" s="78">
        <v>0</v>
      </c>
      <c r="L930" s="73">
        <f t="shared" si="44"/>
        <v>0</v>
      </c>
      <c r="M930" s="74"/>
    </row>
    <row r="931" spans="1:13" ht="12.75" x14ac:dyDescent="0.2">
      <c r="A931" s="43" t="s">
        <v>157</v>
      </c>
      <c r="B931" s="43" t="s">
        <v>406</v>
      </c>
      <c r="C931" s="44" t="s">
        <v>45</v>
      </c>
      <c r="D931" s="45" t="s">
        <v>46</v>
      </c>
      <c r="E931" s="46">
        <v>3325</v>
      </c>
      <c r="F931" s="72">
        <v>63.833747551263393</v>
      </c>
      <c r="G931" s="72">
        <v>61.61</v>
      </c>
      <c r="H931" s="73">
        <v>0</v>
      </c>
      <c r="I931" s="73">
        <f t="shared" si="42"/>
        <v>61.61</v>
      </c>
      <c r="J931" s="72">
        <f t="shared" si="43"/>
        <v>-2.2237475512633935</v>
      </c>
      <c r="K931" s="78">
        <v>4968</v>
      </c>
      <c r="L931" s="73">
        <f t="shared" si="44"/>
        <v>-11047.577834676538</v>
      </c>
      <c r="M931" s="74"/>
    </row>
    <row r="932" spans="1:13" ht="12.75" x14ac:dyDescent="0.2">
      <c r="A932" s="43" t="s">
        <v>157</v>
      </c>
      <c r="B932" s="43" t="s">
        <v>406</v>
      </c>
      <c r="C932" s="44" t="s">
        <v>47</v>
      </c>
      <c r="D932" s="45" t="s">
        <v>48</v>
      </c>
      <c r="E932" s="46">
        <v>3327</v>
      </c>
      <c r="F932" s="72">
        <v>70.293747551263394</v>
      </c>
      <c r="G932" s="72">
        <v>68.069999999999993</v>
      </c>
      <c r="H932" s="73">
        <v>0</v>
      </c>
      <c r="I932" s="73">
        <f t="shared" si="42"/>
        <v>68.069999999999993</v>
      </c>
      <c r="J932" s="72">
        <f t="shared" si="43"/>
        <v>-2.2237475512634006</v>
      </c>
      <c r="K932" s="78">
        <v>782</v>
      </c>
      <c r="L932" s="73">
        <f t="shared" si="44"/>
        <v>-1738.9705850879793</v>
      </c>
      <c r="M932" s="74"/>
    </row>
    <row r="933" spans="1:13" ht="12.75" x14ac:dyDescent="0.2">
      <c r="A933" s="43" t="s">
        <v>157</v>
      </c>
      <c r="B933" s="43" t="s">
        <v>406</v>
      </c>
      <c r="C933" s="44" t="s">
        <v>49</v>
      </c>
      <c r="D933" s="45" t="s">
        <v>50</v>
      </c>
      <c r="E933" s="46">
        <v>3329</v>
      </c>
      <c r="F933" s="72">
        <v>74.883747551263397</v>
      </c>
      <c r="G933" s="72">
        <v>72.66</v>
      </c>
      <c r="H933" s="73">
        <v>0</v>
      </c>
      <c r="I933" s="73">
        <f t="shared" si="42"/>
        <v>72.66</v>
      </c>
      <c r="J933" s="72">
        <f t="shared" si="43"/>
        <v>-2.2237475512634006</v>
      </c>
      <c r="K933" s="78">
        <v>343</v>
      </c>
      <c r="L933" s="73">
        <f t="shared" si="44"/>
        <v>-762.74541008334643</v>
      </c>
      <c r="M933" s="74"/>
    </row>
    <row r="934" spans="1:13" ht="12.75" x14ac:dyDescent="0.2">
      <c r="A934" s="43" t="s">
        <v>157</v>
      </c>
      <c r="B934" s="43" t="s">
        <v>406</v>
      </c>
      <c r="C934" s="44" t="s">
        <v>51</v>
      </c>
      <c r="D934" s="45" t="s">
        <v>52</v>
      </c>
      <c r="E934" s="46">
        <v>3331</v>
      </c>
      <c r="F934" s="72">
        <v>82.743747551263397</v>
      </c>
      <c r="G934" s="72">
        <v>80.52</v>
      </c>
      <c r="H934" s="73">
        <v>0</v>
      </c>
      <c r="I934" s="73">
        <f t="shared" si="42"/>
        <v>80.52</v>
      </c>
      <c r="J934" s="72">
        <f t="shared" si="43"/>
        <v>-2.2237475512634006</v>
      </c>
      <c r="K934" s="78">
        <v>131</v>
      </c>
      <c r="L934" s="73">
        <f t="shared" si="44"/>
        <v>-291.3109292155055</v>
      </c>
      <c r="M934" s="74"/>
    </row>
    <row r="935" spans="1:13" ht="12.75" x14ac:dyDescent="0.2">
      <c r="A935" s="43" t="s">
        <v>201</v>
      </c>
      <c r="B935" s="43" t="s">
        <v>407</v>
      </c>
      <c r="C935" s="44" t="s">
        <v>21</v>
      </c>
      <c r="D935" s="45" t="s">
        <v>22</v>
      </c>
      <c r="E935" s="46">
        <v>3301</v>
      </c>
      <c r="F935" s="72">
        <v>178.58224610392699</v>
      </c>
      <c r="G935" s="72">
        <v>176.22274278808084</v>
      </c>
      <c r="H935" s="73">
        <v>0</v>
      </c>
      <c r="I935" s="73">
        <f t="shared" si="42"/>
        <v>176.22274278808084</v>
      </c>
      <c r="J935" s="72">
        <f t="shared" si="43"/>
        <v>-2.3595033158461547</v>
      </c>
      <c r="K935" s="78">
        <v>20848</v>
      </c>
      <c r="L935" s="73">
        <f t="shared" si="44"/>
        <v>-49190.925128760631</v>
      </c>
      <c r="M935" s="74">
        <f>SUM(L935:L950)</f>
        <v>-150109.24145081665</v>
      </c>
    </row>
    <row r="936" spans="1:13" ht="12.75" x14ac:dyDescent="0.2">
      <c r="A936" s="43" t="s">
        <v>201</v>
      </c>
      <c r="B936" s="43" t="s">
        <v>407</v>
      </c>
      <c r="C936" s="44" t="s">
        <v>23</v>
      </c>
      <c r="D936" s="45" t="s">
        <v>24</v>
      </c>
      <c r="E936" s="46">
        <v>3303</v>
      </c>
      <c r="F936" s="72">
        <v>190.37</v>
      </c>
      <c r="G936" s="72">
        <v>188.01274278808086</v>
      </c>
      <c r="H936" s="73">
        <v>0</v>
      </c>
      <c r="I936" s="73">
        <f t="shared" si="42"/>
        <v>188.01274278808086</v>
      </c>
      <c r="J936" s="72">
        <f t="shared" si="43"/>
        <v>-2.3572572119191477</v>
      </c>
      <c r="K936" s="78">
        <v>0</v>
      </c>
      <c r="L936" s="73">
        <f t="shared" si="44"/>
        <v>0</v>
      </c>
      <c r="M936" s="74"/>
    </row>
    <row r="937" spans="1:13" ht="12.75" x14ac:dyDescent="0.2">
      <c r="A937" s="43" t="s">
        <v>201</v>
      </c>
      <c r="B937" s="43" t="s">
        <v>407</v>
      </c>
      <c r="C937" s="44" t="s">
        <v>25</v>
      </c>
      <c r="D937" s="45" t="s">
        <v>26</v>
      </c>
      <c r="E937" s="46">
        <v>3305</v>
      </c>
      <c r="F937" s="72">
        <v>175.512246103927</v>
      </c>
      <c r="G937" s="72">
        <v>173.15274278808084</v>
      </c>
      <c r="H937" s="73">
        <v>0</v>
      </c>
      <c r="I937" s="73">
        <f t="shared" si="42"/>
        <v>173.15274278808084</v>
      </c>
      <c r="J937" s="72">
        <f t="shared" si="43"/>
        <v>-2.3595033158461547</v>
      </c>
      <c r="K937" s="78">
        <v>0</v>
      </c>
      <c r="L937" s="73">
        <f t="shared" si="44"/>
        <v>0</v>
      </c>
      <c r="M937" s="74"/>
    </row>
    <row r="938" spans="1:13" ht="12.75" x14ac:dyDescent="0.2">
      <c r="A938" s="43" t="s">
        <v>201</v>
      </c>
      <c r="B938" s="43" t="s">
        <v>407</v>
      </c>
      <c r="C938" s="44" t="s">
        <v>27</v>
      </c>
      <c r="D938" s="45" t="s">
        <v>28</v>
      </c>
      <c r="E938" s="46">
        <v>3307</v>
      </c>
      <c r="F938" s="72">
        <v>187.30224610392699</v>
      </c>
      <c r="G938" s="72">
        <v>184.94274278808084</v>
      </c>
      <c r="H938" s="73">
        <v>0</v>
      </c>
      <c r="I938" s="73">
        <f t="shared" si="42"/>
        <v>184.94274278808084</v>
      </c>
      <c r="J938" s="72">
        <f t="shared" si="43"/>
        <v>-2.3595033158461547</v>
      </c>
      <c r="K938" s="78">
        <v>0</v>
      </c>
      <c r="L938" s="73">
        <f t="shared" si="44"/>
        <v>0</v>
      </c>
      <c r="M938" s="74"/>
    </row>
    <row r="939" spans="1:13" ht="12.75" x14ac:dyDescent="0.2">
      <c r="A939" s="43" t="s">
        <v>201</v>
      </c>
      <c r="B939" s="43" t="s">
        <v>407</v>
      </c>
      <c r="C939" s="44" t="s">
        <v>29</v>
      </c>
      <c r="D939" s="45" t="s">
        <v>30</v>
      </c>
      <c r="E939" s="46">
        <v>3309</v>
      </c>
      <c r="F939" s="72">
        <v>132.62224610392701</v>
      </c>
      <c r="G939" s="72">
        <v>130.26274278808083</v>
      </c>
      <c r="H939" s="73">
        <v>0</v>
      </c>
      <c r="I939" s="73">
        <f t="shared" si="42"/>
        <v>130.26274278808083</v>
      </c>
      <c r="J939" s="72">
        <f t="shared" si="43"/>
        <v>-2.3595033158461831</v>
      </c>
      <c r="K939" s="78">
        <v>5093</v>
      </c>
      <c r="L939" s="73">
        <f t="shared" si="44"/>
        <v>-12016.950387604611</v>
      </c>
      <c r="M939" s="74"/>
    </row>
    <row r="940" spans="1:13" ht="12.75" x14ac:dyDescent="0.2">
      <c r="A940" s="43" t="s">
        <v>201</v>
      </c>
      <c r="B940" s="43" t="s">
        <v>407</v>
      </c>
      <c r="C940" s="44" t="s">
        <v>31</v>
      </c>
      <c r="D940" s="45" t="s">
        <v>32</v>
      </c>
      <c r="E940" s="46">
        <v>3311</v>
      </c>
      <c r="F940" s="72">
        <v>158.192246103927</v>
      </c>
      <c r="G940" s="72">
        <v>155.83274278808085</v>
      </c>
      <c r="H940" s="73">
        <v>0</v>
      </c>
      <c r="I940" s="73">
        <f t="shared" si="42"/>
        <v>155.83274278808085</v>
      </c>
      <c r="J940" s="72">
        <f t="shared" si="43"/>
        <v>-2.3595033158461547</v>
      </c>
      <c r="K940" s="78">
        <v>438</v>
      </c>
      <c r="L940" s="73">
        <f t="shared" si="44"/>
        <v>-1033.4624523406158</v>
      </c>
      <c r="M940" s="74"/>
    </row>
    <row r="941" spans="1:13" ht="12.75" x14ac:dyDescent="0.2">
      <c r="A941" s="43" t="s">
        <v>201</v>
      </c>
      <c r="B941" s="43" t="s">
        <v>407</v>
      </c>
      <c r="C941" s="44" t="s">
        <v>33</v>
      </c>
      <c r="D941" s="45" t="s">
        <v>34</v>
      </c>
      <c r="E941" s="46">
        <v>3313</v>
      </c>
      <c r="F941" s="72">
        <v>165.56224610392701</v>
      </c>
      <c r="G941" s="72">
        <v>163.20274278808085</v>
      </c>
      <c r="H941" s="73">
        <v>0</v>
      </c>
      <c r="I941" s="73">
        <f t="shared" si="42"/>
        <v>163.20274278808085</v>
      </c>
      <c r="J941" s="72">
        <f t="shared" si="43"/>
        <v>-2.3595033158461547</v>
      </c>
      <c r="K941" s="78">
        <v>30</v>
      </c>
      <c r="L941" s="73">
        <f t="shared" si="44"/>
        <v>-70.785099475384641</v>
      </c>
      <c r="M941" s="74"/>
    </row>
    <row r="942" spans="1:13" ht="12.75" x14ac:dyDescent="0.2">
      <c r="A942" s="43" t="s">
        <v>201</v>
      </c>
      <c r="B942" s="43" t="s">
        <v>407</v>
      </c>
      <c r="C942" s="44" t="s">
        <v>35</v>
      </c>
      <c r="D942" s="45" t="s">
        <v>36</v>
      </c>
      <c r="E942" s="46">
        <v>3315</v>
      </c>
      <c r="F942" s="72">
        <v>182.452246103927</v>
      </c>
      <c r="G942" s="72">
        <v>180.09274278808084</v>
      </c>
      <c r="H942" s="73">
        <v>0</v>
      </c>
      <c r="I942" s="73">
        <f t="shared" si="42"/>
        <v>180.09274278808084</v>
      </c>
      <c r="J942" s="72">
        <f t="shared" si="43"/>
        <v>-2.3595033158461547</v>
      </c>
      <c r="K942" s="78">
        <v>0</v>
      </c>
      <c r="L942" s="73">
        <f t="shared" si="44"/>
        <v>0</v>
      </c>
      <c r="M942" s="74"/>
    </row>
    <row r="943" spans="1:13" ht="12.75" x14ac:dyDescent="0.2">
      <c r="A943" s="43" t="s">
        <v>201</v>
      </c>
      <c r="B943" s="43" t="s">
        <v>407</v>
      </c>
      <c r="C943" s="44" t="s">
        <v>37</v>
      </c>
      <c r="D943" s="45" t="s">
        <v>38</v>
      </c>
      <c r="E943" s="46">
        <v>3317</v>
      </c>
      <c r="F943" s="72">
        <v>130.11224610392699</v>
      </c>
      <c r="G943" s="72">
        <v>129.75274278808084</v>
      </c>
      <c r="H943" s="73">
        <v>0</v>
      </c>
      <c r="I943" s="73">
        <f t="shared" si="42"/>
        <v>129.75274278808084</v>
      </c>
      <c r="J943" s="72">
        <f t="shared" si="43"/>
        <v>-0.35950331584615469</v>
      </c>
      <c r="K943" s="78">
        <v>0</v>
      </c>
      <c r="L943" s="73">
        <f t="shared" si="44"/>
        <v>0</v>
      </c>
      <c r="M943" s="74"/>
    </row>
    <row r="944" spans="1:13" ht="12.75" x14ac:dyDescent="0.2">
      <c r="A944" s="43" t="s">
        <v>201</v>
      </c>
      <c r="B944" s="43" t="s">
        <v>407</v>
      </c>
      <c r="C944" s="44" t="s">
        <v>39</v>
      </c>
      <c r="D944" s="45" t="s">
        <v>40</v>
      </c>
      <c r="E944" s="46">
        <v>3319</v>
      </c>
      <c r="F944" s="72">
        <v>150.27224610392699</v>
      </c>
      <c r="G944" s="72">
        <v>147.91274278808083</v>
      </c>
      <c r="H944" s="73">
        <v>0</v>
      </c>
      <c r="I944" s="73">
        <f t="shared" si="42"/>
        <v>147.91274278808083</v>
      </c>
      <c r="J944" s="72">
        <f t="shared" si="43"/>
        <v>-2.3595033158461547</v>
      </c>
      <c r="K944" s="78">
        <v>1861</v>
      </c>
      <c r="L944" s="73">
        <f t="shared" si="44"/>
        <v>-4391.0356707896935</v>
      </c>
      <c r="M944" s="74"/>
    </row>
    <row r="945" spans="1:13" ht="12.75" x14ac:dyDescent="0.2">
      <c r="A945" s="43" t="s">
        <v>201</v>
      </c>
      <c r="B945" s="43" t="s">
        <v>407</v>
      </c>
      <c r="C945" s="44" t="s">
        <v>41</v>
      </c>
      <c r="D945" s="45" t="s">
        <v>42</v>
      </c>
      <c r="E945" s="46">
        <v>3321</v>
      </c>
      <c r="F945" s="72">
        <v>162.012246103927</v>
      </c>
      <c r="G945" s="72">
        <v>159.65274278808084</v>
      </c>
      <c r="H945" s="73">
        <v>0</v>
      </c>
      <c r="I945" s="73">
        <f t="shared" si="42"/>
        <v>159.65274278808084</v>
      </c>
      <c r="J945" s="72">
        <f t="shared" si="43"/>
        <v>-2.3595033158461547</v>
      </c>
      <c r="K945" s="78">
        <v>1</v>
      </c>
      <c r="L945" s="73">
        <f t="shared" si="44"/>
        <v>-2.3595033158461547</v>
      </c>
      <c r="M945" s="74"/>
    </row>
    <row r="946" spans="1:13" ht="12.75" x14ac:dyDescent="0.2">
      <c r="A946" s="43" t="s">
        <v>201</v>
      </c>
      <c r="B946" s="43" t="s">
        <v>407</v>
      </c>
      <c r="C946" s="44" t="s">
        <v>43</v>
      </c>
      <c r="D946" s="45" t="s">
        <v>44</v>
      </c>
      <c r="E946" s="46">
        <v>3323</v>
      </c>
      <c r="F946" s="72">
        <v>119.11224610392701</v>
      </c>
      <c r="G946" s="72">
        <v>116.75274278808085</v>
      </c>
      <c r="H946" s="73">
        <v>0</v>
      </c>
      <c r="I946" s="73">
        <f t="shared" si="42"/>
        <v>116.75274278808085</v>
      </c>
      <c r="J946" s="72">
        <f t="shared" si="43"/>
        <v>-2.3595033158461547</v>
      </c>
      <c r="K946" s="78">
        <v>732</v>
      </c>
      <c r="L946" s="73">
        <f t="shared" si="44"/>
        <v>-1727.1564271993852</v>
      </c>
      <c r="M946" s="74"/>
    </row>
    <row r="947" spans="1:13" ht="12.75" x14ac:dyDescent="0.2">
      <c r="A947" s="43" t="s">
        <v>201</v>
      </c>
      <c r="B947" s="43" t="s">
        <v>407</v>
      </c>
      <c r="C947" s="44" t="s">
        <v>45</v>
      </c>
      <c r="D947" s="45" t="s">
        <v>46</v>
      </c>
      <c r="E947" s="46">
        <v>3325</v>
      </c>
      <c r="F947" s="72">
        <v>139.632246103927</v>
      </c>
      <c r="G947" s="72">
        <v>137.27274278808085</v>
      </c>
      <c r="H947" s="73">
        <v>0</v>
      </c>
      <c r="I947" s="73">
        <f t="shared" si="42"/>
        <v>137.27274278808085</v>
      </c>
      <c r="J947" s="72">
        <f t="shared" si="43"/>
        <v>-2.3595033158461547</v>
      </c>
      <c r="K947" s="78">
        <v>32655</v>
      </c>
      <c r="L947" s="73">
        <f t="shared" si="44"/>
        <v>-77049.58077895618</v>
      </c>
      <c r="M947" s="74"/>
    </row>
    <row r="948" spans="1:13" ht="12.75" x14ac:dyDescent="0.2">
      <c r="A948" s="43" t="s">
        <v>201</v>
      </c>
      <c r="B948" s="43" t="s">
        <v>407</v>
      </c>
      <c r="C948" s="44" t="s">
        <v>47</v>
      </c>
      <c r="D948" s="45" t="s">
        <v>48</v>
      </c>
      <c r="E948" s="46">
        <v>3327</v>
      </c>
      <c r="F948" s="72">
        <v>150.27224610392699</v>
      </c>
      <c r="G948" s="72">
        <v>147.91274278808083</v>
      </c>
      <c r="H948" s="73">
        <v>0</v>
      </c>
      <c r="I948" s="73">
        <f t="shared" si="42"/>
        <v>147.91274278808083</v>
      </c>
      <c r="J948" s="72">
        <f t="shared" si="43"/>
        <v>-2.3595033158461547</v>
      </c>
      <c r="K948" s="78">
        <v>1838</v>
      </c>
      <c r="L948" s="73">
        <f t="shared" si="44"/>
        <v>-4336.7670945252321</v>
      </c>
      <c r="M948" s="74"/>
    </row>
    <row r="949" spans="1:13" ht="12.75" x14ac:dyDescent="0.2">
      <c r="A949" s="43" t="s">
        <v>201</v>
      </c>
      <c r="B949" s="43" t="s">
        <v>407</v>
      </c>
      <c r="C949" s="44" t="s">
        <v>49</v>
      </c>
      <c r="D949" s="45" t="s">
        <v>50</v>
      </c>
      <c r="E949" s="46">
        <v>3329</v>
      </c>
      <c r="F949" s="72">
        <v>157.71224610392699</v>
      </c>
      <c r="G949" s="72">
        <v>155.35274278808083</v>
      </c>
      <c r="H949" s="73">
        <v>0</v>
      </c>
      <c r="I949" s="73">
        <f t="shared" si="42"/>
        <v>155.35274278808083</v>
      </c>
      <c r="J949" s="72">
        <f t="shared" si="43"/>
        <v>-2.3595033158461547</v>
      </c>
      <c r="K949" s="78">
        <v>0</v>
      </c>
      <c r="L949" s="73">
        <f t="shared" si="44"/>
        <v>0</v>
      </c>
      <c r="M949" s="74"/>
    </row>
    <row r="950" spans="1:13" ht="12.75" x14ac:dyDescent="0.2">
      <c r="A950" s="43" t="s">
        <v>201</v>
      </c>
      <c r="B950" s="43" t="s">
        <v>407</v>
      </c>
      <c r="C950" s="44" t="s">
        <v>51</v>
      </c>
      <c r="D950" s="45" t="s">
        <v>52</v>
      </c>
      <c r="E950" s="46">
        <v>3331</v>
      </c>
      <c r="F950" s="72">
        <v>170.62224610392701</v>
      </c>
      <c r="G950" s="72">
        <v>168.26274278808083</v>
      </c>
      <c r="H950" s="73">
        <v>0</v>
      </c>
      <c r="I950" s="73">
        <f t="shared" si="42"/>
        <v>168.26274278808083</v>
      </c>
      <c r="J950" s="72">
        <f t="shared" si="43"/>
        <v>-2.3595033158461831</v>
      </c>
      <c r="K950" s="78">
        <v>123</v>
      </c>
      <c r="L950" s="73">
        <f t="shared" si="44"/>
        <v>-290.21890784908055</v>
      </c>
      <c r="M950" s="74"/>
    </row>
    <row r="951" spans="1:13" ht="12.75" x14ac:dyDescent="0.2">
      <c r="A951" s="43" t="s">
        <v>248</v>
      </c>
      <c r="B951" s="43" t="s">
        <v>249</v>
      </c>
      <c r="C951" s="44" t="s">
        <v>21</v>
      </c>
      <c r="D951" s="45" t="s">
        <v>22</v>
      </c>
      <c r="E951" s="46">
        <v>3301</v>
      </c>
      <c r="F951" s="72">
        <v>139.29</v>
      </c>
      <c r="G951" s="72">
        <v>135.51</v>
      </c>
      <c r="H951" s="73">
        <v>0</v>
      </c>
      <c r="I951" s="73">
        <f t="shared" si="42"/>
        <v>135.51</v>
      </c>
      <c r="J951" s="72">
        <f t="shared" si="43"/>
        <v>-3.7800000000000011</v>
      </c>
      <c r="K951" s="78">
        <v>2297</v>
      </c>
      <c r="L951" s="73">
        <f t="shared" si="44"/>
        <v>-8682.6600000000035</v>
      </c>
      <c r="M951" s="74">
        <v>-88811.100000000035</v>
      </c>
    </row>
    <row r="952" spans="1:13" ht="12.75" x14ac:dyDescent="0.2">
      <c r="A952" s="43" t="s">
        <v>248</v>
      </c>
      <c r="B952" s="43" t="s">
        <v>249</v>
      </c>
      <c r="C952" s="44" t="s">
        <v>23</v>
      </c>
      <c r="D952" s="45" t="s">
        <v>24</v>
      </c>
      <c r="E952" s="46">
        <v>3303</v>
      </c>
      <c r="F952" s="72">
        <v>151.87</v>
      </c>
      <c r="G952" s="72">
        <v>148.09</v>
      </c>
      <c r="H952" s="73">
        <v>0</v>
      </c>
      <c r="I952" s="73">
        <f t="shared" si="42"/>
        <v>148.09</v>
      </c>
      <c r="J952" s="72">
        <f t="shared" si="43"/>
        <v>-3.7800000000000011</v>
      </c>
      <c r="K952" s="78">
        <v>0</v>
      </c>
      <c r="L952" s="73">
        <f t="shared" si="44"/>
        <v>0</v>
      </c>
      <c r="M952" s="74"/>
    </row>
    <row r="953" spans="1:13" ht="12.75" x14ac:dyDescent="0.2">
      <c r="A953" s="43" t="s">
        <v>248</v>
      </c>
      <c r="B953" s="43" t="s">
        <v>249</v>
      </c>
      <c r="C953" s="44" t="s">
        <v>25</v>
      </c>
      <c r="D953" s="45" t="s">
        <v>26</v>
      </c>
      <c r="E953" s="46">
        <v>3305</v>
      </c>
      <c r="F953" s="72">
        <v>136.03</v>
      </c>
      <c r="G953" s="72">
        <v>132.25</v>
      </c>
      <c r="H953" s="73">
        <v>0</v>
      </c>
      <c r="I953" s="73">
        <f t="shared" si="42"/>
        <v>132.25</v>
      </c>
      <c r="J953" s="72">
        <f t="shared" si="43"/>
        <v>-3.7800000000000011</v>
      </c>
      <c r="K953" s="78">
        <v>0</v>
      </c>
      <c r="L953" s="73">
        <f t="shared" si="44"/>
        <v>0</v>
      </c>
      <c r="M953" s="74"/>
    </row>
    <row r="954" spans="1:13" ht="12.75" x14ac:dyDescent="0.2">
      <c r="A954" s="43" t="s">
        <v>248</v>
      </c>
      <c r="B954" s="43" t="s">
        <v>249</v>
      </c>
      <c r="C954" s="44" t="s">
        <v>27</v>
      </c>
      <c r="D954" s="45" t="s">
        <v>28</v>
      </c>
      <c r="E954" s="46">
        <v>3307</v>
      </c>
      <c r="F954" s="72">
        <v>148.6</v>
      </c>
      <c r="G954" s="72">
        <v>144.82</v>
      </c>
      <c r="H954" s="73">
        <v>0</v>
      </c>
      <c r="I954" s="73">
        <f t="shared" si="42"/>
        <v>144.82</v>
      </c>
      <c r="J954" s="72">
        <f t="shared" si="43"/>
        <v>-3.7800000000000011</v>
      </c>
      <c r="K954" s="78">
        <v>0</v>
      </c>
      <c r="L954" s="73">
        <f t="shared" si="44"/>
        <v>0</v>
      </c>
      <c r="M954" s="74"/>
    </row>
    <row r="955" spans="1:13" ht="12.75" x14ac:dyDescent="0.2">
      <c r="A955" s="43" t="s">
        <v>248</v>
      </c>
      <c r="B955" s="43" t="s">
        <v>249</v>
      </c>
      <c r="C955" s="44" t="s">
        <v>29</v>
      </c>
      <c r="D955" s="45" t="s">
        <v>30</v>
      </c>
      <c r="E955" s="46">
        <v>3309</v>
      </c>
      <c r="F955" s="72">
        <v>90.26</v>
      </c>
      <c r="G955" s="72">
        <v>86.48</v>
      </c>
      <c r="H955" s="73">
        <v>0</v>
      </c>
      <c r="I955" s="73">
        <f t="shared" si="42"/>
        <v>86.48</v>
      </c>
      <c r="J955" s="72">
        <f t="shared" si="43"/>
        <v>-3.7800000000000011</v>
      </c>
      <c r="K955" s="78">
        <v>2958</v>
      </c>
      <c r="L955" s="73">
        <f t="shared" si="44"/>
        <v>-11181.240000000003</v>
      </c>
      <c r="M955" s="74"/>
    </row>
    <row r="956" spans="1:13" ht="12.75" x14ac:dyDescent="0.2">
      <c r="A956" s="43" t="s">
        <v>248</v>
      </c>
      <c r="B956" s="43" t="s">
        <v>249</v>
      </c>
      <c r="C956" s="44" t="s">
        <v>31</v>
      </c>
      <c r="D956" s="45" t="s">
        <v>32</v>
      </c>
      <c r="E956" s="46">
        <v>3311</v>
      </c>
      <c r="F956" s="72">
        <v>117.54</v>
      </c>
      <c r="G956" s="72">
        <v>113.76</v>
      </c>
      <c r="H956" s="73">
        <v>0</v>
      </c>
      <c r="I956" s="73">
        <f t="shared" si="42"/>
        <v>113.76</v>
      </c>
      <c r="J956" s="72">
        <f t="shared" si="43"/>
        <v>-3.7800000000000011</v>
      </c>
      <c r="K956" s="78">
        <v>893</v>
      </c>
      <c r="L956" s="73">
        <f t="shared" si="44"/>
        <v>-3375.5400000000009</v>
      </c>
      <c r="M956" s="74"/>
    </row>
    <row r="957" spans="1:13" ht="12.75" x14ac:dyDescent="0.2">
      <c r="A957" s="43" t="s">
        <v>248</v>
      </c>
      <c r="B957" s="43" t="s">
        <v>249</v>
      </c>
      <c r="C957" s="44" t="s">
        <v>33</v>
      </c>
      <c r="D957" s="45" t="s">
        <v>34</v>
      </c>
      <c r="E957" s="46">
        <v>3313</v>
      </c>
      <c r="F957" s="72">
        <v>125.39</v>
      </c>
      <c r="G957" s="72">
        <v>121.61</v>
      </c>
      <c r="H957" s="73">
        <v>0</v>
      </c>
      <c r="I957" s="73">
        <f t="shared" si="42"/>
        <v>121.61</v>
      </c>
      <c r="J957" s="72">
        <f t="shared" si="43"/>
        <v>-3.7800000000000011</v>
      </c>
      <c r="K957" s="78">
        <v>0</v>
      </c>
      <c r="L957" s="73">
        <f t="shared" si="44"/>
        <v>0</v>
      </c>
      <c r="M957" s="74"/>
    </row>
    <row r="958" spans="1:13" ht="12.75" x14ac:dyDescent="0.2">
      <c r="A958" s="43" t="s">
        <v>248</v>
      </c>
      <c r="B958" s="43" t="s">
        <v>249</v>
      </c>
      <c r="C958" s="44" t="s">
        <v>35</v>
      </c>
      <c r="D958" s="45" t="s">
        <v>36</v>
      </c>
      <c r="E958" s="46">
        <v>3315</v>
      </c>
      <c r="F958" s="72">
        <v>143.41</v>
      </c>
      <c r="G958" s="72">
        <v>139.63</v>
      </c>
      <c r="H958" s="73">
        <v>0</v>
      </c>
      <c r="I958" s="73">
        <f t="shared" si="42"/>
        <v>139.63</v>
      </c>
      <c r="J958" s="72">
        <f t="shared" si="43"/>
        <v>-3.7800000000000011</v>
      </c>
      <c r="K958" s="78">
        <v>0</v>
      </c>
      <c r="L958" s="73">
        <f t="shared" si="44"/>
        <v>0</v>
      </c>
      <c r="M958" s="74"/>
    </row>
    <row r="959" spans="1:13" ht="12.75" x14ac:dyDescent="0.2">
      <c r="A959" s="43" t="s">
        <v>248</v>
      </c>
      <c r="B959" s="43" t="s">
        <v>249</v>
      </c>
      <c r="C959" s="44" t="s">
        <v>37</v>
      </c>
      <c r="D959" s="45" t="s">
        <v>38</v>
      </c>
      <c r="E959" s="46">
        <v>3317</v>
      </c>
      <c r="F959" s="72">
        <v>89.72</v>
      </c>
      <c r="G959" s="72">
        <v>85.94</v>
      </c>
      <c r="H959" s="73">
        <v>0</v>
      </c>
      <c r="I959" s="73">
        <f t="shared" si="42"/>
        <v>85.94</v>
      </c>
      <c r="J959" s="72">
        <f t="shared" si="43"/>
        <v>-3.7800000000000011</v>
      </c>
      <c r="K959" s="78">
        <v>1151</v>
      </c>
      <c r="L959" s="73">
        <f t="shared" si="44"/>
        <v>-4350.7800000000016</v>
      </c>
      <c r="M959" s="74"/>
    </row>
    <row r="960" spans="1:13" ht="12.75" x14ac:dyDescent="0.2">
      <c r="A960" s="43" t="s">
        <v>248</v>
      </c>
      <c r="B960" s="43" t="s">
        <v>249</v>
      </c>
      <c r="C960" s="44" t="s">
        <v>39</v>
      </c>
      <c r="D960" s="45" t="s">
        <v>40</v>
      </c>
      <c r="E960" s="46">
        <v>3319</v>
      </c>
      <c r="F960" s="72">
        <v>109.08</v>
      </c>
      <c r="G960" s="72">
        <v>105.3</v>
      </c>
      <c r="H960" s="73">
        <v>0</v>
      </c>
      <c r="I960" s="73">
        <f t="shared" si="42"/>
        <v>105.3</v>
      </c>
      <c r="J960" s="72">
        <f t="shared" si="43"/>
        <v>-3.7800000000000011</v>
      </c>
      <c r="K960" s="78">
        <v>0</v>
      </c>
      <c r="L960" s="73">
        <f t="shared" si="44"/>
        <v>0</v>
      </c>
      <c r="M960" s="74"/>
    </row>
    <row r="961" spans="1:13" ht="12.75" x14ac:dyDescent="0.2">
      <c r="A961" s="43" t="s">
        <v>248</v>
      </c>
      <c r="B961" s="43" t="s">
        <v>249</v>
      </c>
      <c r="C961" s="44" t="s">
        <v>41</v>
      </c>
      <c r="D961" s="45" t="s">
        <v>42</v>
      </c>
      <c r="E961" s="46">
        <v>3321</v>
      </c>
      <c r="F961" s="72">
        <v>121.6</v>
      </c>
      <c r="G961" s="72">
        <v>117.82</v>
      </c>
      <c r="H961" s="73">
        <v>0</v>
      </c>
      <c r="I961" s="73">
        <f t="shared" si="42"/>
        <v>117.82</v>
      </c>
      <c r="J961" s="72">
        <f t="shared" si="43"/>
        <v>-3.7800000000000011</v>
      </c>
      <c r="K961" s="78">
        <v>0</v>
      </c>
      <c r="L961" s="73">
        <f t="shared" si="44"/>
        <v>0</v>
      </c>
      <c r="M961" s="74"/>
    </row>
    <row r="962" spans="1:13" ht="12.75" x14ac:dyDescent="0.2">
      <c r="A962" s="43" t="s">
        <v>248</v>
      </c>
      <c r="B962" s="43" t="s">
        <v>249</v>
      </c>
      <c r="C962" s="44" t="s">
        <v>43</v>
      </c>
      <c r="D962" s="45" t="s">
        <v>44</v>
      </c>
      <c r="E962" s="46">
        <v>3323</v>
      </c>
      <c r="F962" s="72">
        <v>75.849999999999994</v>
      </c>
      <c r="G962" s="72">
        <v>72.069999999999993</v>
      </c>
      <c r="H962" s="73">
        <v>0</v>
      </c>
      <c r="I962" s="73">
        <f t="shared" si="42"/>
        <v>72.069999999999993</v>
      </c>
      <c r="J962" s="72">
        <f t="shared" si="43"/>
        <v>-3.7800000000000011</v>
      </c>
      <c r="K962" s="78">
        <v>12951</v>
      </c>
      <c r="L962" s="73">
        <f t="shared" si="44"/>
        <v>-48954.780000000013</v>
      </c>
      <c r="M962" s="74"/>
    </row>
    <row r="963" spans="1:13" ht="12.75" x14ac:dyDescent="0.2">
      <c r="A963" s="43" t="s">
        <v>248</v>
      </c>
      <c r="B963" s="43" t="s">
        <v>249</v>
      </c>
      <c r="C963" s="44" t="s">
        <v>45</v>
      </c>
      <c r="D963" s="45" t="s">
        <v>46</v>
      </c>
      <c r="E963" s="46">
        <v>3325</v>
      </c>
      <c r="F963" s="72">
        <v>97.74</v>
      </c>
      <c r="G963" s="72">
        <v>93.96</v>
      </c>
      <c r="H963" s="73">
        <v>0</v>
      </c>
      <c r="I963" s="73">
        <f t="shared" si="42"/>
        <v>93.96</v>
      </c>
      <c r="J963" s="72">
        <f t="shared" si="43"/>
        <v>-3.7800000000000011</v>
      </c>
      <c r="K963" s="78">
        <v>3184</v>
      </c>
      <c r="L963" s="73">
        <f t="shared" si="44"/>
        <v>-12035.520000000004</v>
      </c>
      <c r="M963" s="74"/>
    </row>
    <row r="964" spans="1:13" ht="12.75" x14ac:dyDescent="0.2">
      <c r="A964" s="43" t="s">
        <v>248</v>
      </c>
      <c r="B964" s="43" t="s">
        <v>249</v>
      </c>
      <c r="C964" s="44" t="s">
        <v>47</v>
      </c>
      <c r="D964" s="45" t="s">
        <v>48</v>
      </c>
      <c r="E964" s="46">
        <v>3327</v>
      </c>
      <c r="F964" s="72">
        <v>109.08</v>
      </c>
      <c r="G964" s="72">
        <v>105.3</v>
      </c>
      <c r="H964" s="73">
        <v>0</v>
      </c>
      <c r="I964" s="73">
        <f t="shared" si="42"/>
        <v>105.3</v>
      </c>
      <c r="J964" s="72">
        <f t="shared" si="43"/>
        <v>-3.7800000000000011</v>
      </c>
      <c r="K964" s="78">
        <v>61</v>
      </c>
      <c r="L964" s="73">
        <f t="shared" si="44"/>
        <v>-230.58000000000007</v>
      </c>
      <c r="M964" s="74"/>
    </row>
    <row r="965" spans="1:13" ht="12.75" x14ac:dyDescent="0.2">
      <c r="A965" s="43" t="s">
        <v>248</v>
      </c>
      <c r="B965" s="43" t="s">
        <v>249</v>
      </c>
      <c r="C965" s="44" t="s">
        <v>49</v>
      </c>
      <c r="D965" s="45" t="s">
        <v>50</v>
      </c>
      <c r="E965" s="46">
        <v>3329</v>
      </c>
      <c r="F965" s="72">
        <v>117.02</v>
      </c>
      <c r="G965" s="72">
        <v>113.24</v>
      </c>
      <c r="H965" s="73">
        <v>0</v>
      </c>
      <c r="I965" s="73">
        <f t="shared" si="42"/>
        <v>113.24</v>
      </c>
      <c r="J965" s="72">
        <f t="shared" si="43"/>
        <v>-3.7800000000000011</v>
      </c>
      <c r="K965" s="78">
        <v>0</v>
      </c>
      <c r="L965" s="73">
        <f t="shared" si="44"/>
        <v>0</v>
      </c>
      <c r="M965" s="74"/>
    </row>
    <row r="966" spans="1:13" ht="12.75" x14ac:dyDescent="0.2">
      <c r="A966" s="43" t="s">
        <v>248</v>
      </c>
      <c r="B966" s="43" t="s">
        <v>249</v>
      </c>
      <c r="C966" s="44" t="s">
        <v>51</v>
      </c>
      <c r="D966" s="45" t="s">
        <v>52</v>
      </c>
      <c r="E966" s="46">
        <v>3331</v>
      </c>
      <c r="F966" s="72">
        <v>130.79</v>
      </c>
      <c r="G966" s="72">
        <v>127.01</v>
      </c>
      <c r="H966" s="73">
        <v>0</v>
      </c>
      <c r="I966" s="73">
        <f t="shared" si="42"/>
        <v>127.01</v>
      </c>
      <c r="J966" s="72">
        <f t="shared" si="43"/>
        <v>-3.7799999999999869</v>
      </c>
      <c r="K966" s="78">
        <v>0</v>
      </c>
      <c r="L966" s="73">
        <f t="shared" si="44"/>
        <v>0</v>
      </c>
      <c r="M966" s="74"/>
    </row>
    <row r="967" spans="1:13" ht="12.75" x14ac:dyDescent="0.2">
      <c r="A967" s="43" t="s">
        <v>364</v>
      </c>
      <c r="B967" s="43" t="s">
        <v>365</v>
      </c>
      <c r="C967" s="44" t="s">
        <v>21</v>
      </c>
      <c r="D967" s="45" t="s">
        <v>22</v>
      </c>
      <c r="E967" s="46">
        <v>3301</v>
      </c>
      <c r="F967" s="72">
        <v>142.56887119239386</v>
      </c>
      <c r="G967" s="72">
        <v>135.51</v>
      </c>
      <c r="H967" s="73">
        <v>1.8078342106511118</v>
      </c>
      <c r="I967" s="73">
        <f t="shared" ref="I967:I1030" si="45">+G967+H967</f>
        <v>137.31783421065111</v>
      </c>
      <c r="J967" s="72">
        <f t="shared" ref="J967:J1030" si="46">+I967-F967</f>
        <v>-5.2510369817427431</v>
      </c>
      <c r="K967" s="78">
        <v>0</v>
      </c>
      <c r="L967" s="73">
        <f t="shared" ref="L967:L1030" si="47">+J967*K967</f>
        <v>0</v>
      </c>
      <c r="M967" s="74">
        <v>-245701.271412726</v>
      </c>
    </row>
    <row r="968" spans="1:13" ht="12.75" x14ac:dyDescent="0.2">
      <c r="A968" s="43" t="s">
        <v>364</v>
      </c>
      <c r="B968" s="43" t="s">
        <v>365</v>
      </c>
      <c r="C968" s="44" t="s">
        <v>23</v>
      </c>
      <c r="D968" s="45" t="s">
        <v>24</v>
      </c>
      <c r="E968" s="46">
        <v>3303</v>
      </c>
      <c r="F968" s="72">
        <v>155.14887119239387</v>
      </c>
      <c r="G968" s="72">
        <v>148.09</v>
      </c>
      <c r="H968" s="73">
        <v>1.8078342106511118</v>
      </c>
      <c r="I968" s="73">
        <f t="shared" si="45"/>
        <v>149.89783421065113</v>
      </c>
      <c r="J968" s="72">
        <f t="shared" si="46"/>
        <v>-5.2510369817427431</v>
      </c>
      <c r="K968" s="78">
        <v>0</v>
      </c>
      <c r="L968" s="73">
        <f t="shared" si="47"/>
        <v>0</v>
      </c>
      <c r="M968" s="74"/>
    </row>
    <row r="969" spans="1:13" ht="12.75" x14ac:dyDescent="0.2">
      <c r="A969" s="43" t="s">
        <v>364</v>
      </c>
      <c r="B969" s="43" t="s">
        <v>365</v>
      </c>
      <c r="C969" s="44" t="s">
        <v>25</v>
      </c>
      <c r="D969" s="45" t="s">
        <v>26</v>
      </c>
      <c r="E969" s="46">
        <v>3305</v>
      </c>
      <c r="F969" s="72">
        <v>139.30887119239387</v>
      </c>
      <c r="G969" s="72">
        <v>132.25</v>
      </c>
      <c r="H969" s="73">
        <v>1.8078342106511118</v>
      </c>
      <c r="I969" s="73">
        <f t="shared" si="45"/>
        <v>134.05783421065112</v>
      </c>
      <c r="J969" s="72">
        <f t="shared" si="46"/>
        <v>-5.2510369817427431</v>
      </c>
      <c r="K969" s="78">
        <v>0</v>
      </c>
      <c r="L969" s="73">
        <f t="shared" si="47"/>
        <v>0</v>
      </c>
      <c r="M969" s="74"/>
    </row>
    <row r="970" spans="1:13" ht="12.75" x14ac:dyDescent="0.2">
      <c r="A970" s="43" t="s">
        <v>364</v>
      </c>
      <c r="B970" s="43" t="s">
        <v>365</v>
      </c>
      <c r="C970" s="44" t="s">
        <v>27</v>
      </c>
      <c r="D970" s="45" t="s">
        <v>28</v>
      </c>
      <c r="E970" s="46">
        <v>3307</v>
      </c>
      <c r="F970" s="72">
        <v>151.87887119239386</v>
      </c>
      <c r="G970" s="72">
        <v>144.82</v>
      </c>
      <c r="H970" s="73">
        <v>1.8078342106511118</v>
      </c>
      <c r="I970" s="73">
        <f t="shared" si="45"/>
        <v>146.62783421065112</v>
      </c>
      <c r="J970" s="72">
        <f t="shared" si="46"/>
        <v>-5.2510369817427431</v>
      </c>
      <c r="K970" s="78">
        <v>0</v>
      </c>
      <c r="L970" s="73">
        <f t="shared" si="47"/>
        <v>0</v>
      </c>
      <c r="M970" s="74"/>
    </row>
    <row r="971" spans="1:13" ht="12.75" x14ac:dyDescent="0.2">
      <c r="A971" s="43" t="s">
        <v>364</v>
      </c>
      <c r="B971" s="43" t="s">
        <v>365</v>
      </c>
      <c r="C971" s="44" t="s">
        <v>29</v>
      </c>
      <c r="D971" s="45" t="s">
        <v>30</v>
      </c>
      <c r="E971" s="46">
        <v>3309</v>
      </c>
      <c r="F971" s="72">
        <v>93.538871192393884</v>
      </c>
      <c r="G971" s="72">
        <v>86.48</v>
      </c>
      <c r="H971" s="73">
        <v>1.8078342106511118</v>
      </c>
      <c r="I971" s="73">
        <f t="shared" si="45"/>
        <v>88.287834210651113</v>
      </c>
      <c r="J971" s="72">
        <f t="shared" si="46"/>
        <v>-5.2510369817427716</v>
      </c>
      <c r="K971" s="78">
        <v>561</v>
      </c>
      <c r="L971" s="73">
        <f t="shared" si="47"/>
        <v>-2945.8317467576949</v>
      </c>
      <c r="M971" s="74"/>
    </row>
    <row r="972" spans="1:13" ht="12.75" x14ac:dyDescent="0.2">
      <c r="A972" s="43" t="s">
        <v>364</v>
      </c>
      <c r="B972" s="43" t="s">
        <v>365</v>
      </c>
      <c r="C972" s="44" t="s">
        <v>31</v>
      </c>
      <c r="D972" s="45" t="s">
        <v>32</v>
      </c>
      <c r="E972" s="46">
        <v>3311</v>
      </c>
      <c r="F972" s="72">
        <v>120.81887119239389</v>
      </c>
      <c r="G972" s="72">
        <v>113.76</v>
      </c>
      <c r="H972" s="73">
        <v>1.8078342106511118</v>
      </c>
      <c r="I972" s="73">
        <f t="shared" si="45"/>
        <v>115.56783421065111</v>
      </c>
      <c r="J972" s="72">
        <f t="shared" si="46"/>
        <v>-5.2510369817427716</v>
      </c>
      <c r="K972" s="78">
        <v>0</v>
      </c>
      <c r="L972" s="73">
        <f t="shared" si="47"/>
        <v>0</v>
      </c>
      <c r="M972" s="74"/>
    </row>
    <row r="973" spans="1:13" ht="12.75" x14ac:dyDescent="0.2">
      <c r="A973" s="43" t="s">
        <v>364</v>
      </c>
      <c r="B973" s="43" t="s">
        <v>365</v>
      </c>
      <c r="C973" s="44" t="s">
        <v>33</v>
      </c>
      <c r="D973" s="45" t="s">
        <v>34</v>
      </c>
      <c r="E973" s="46">
        <v>3313</v>
      </c>
      <c r="F973" s="72">
        <v>128.66887119239388</v>
      </c>
      <c r="G973" s="72">
        <v>121.61</v>
      </c>
      <c r="H973" s="73">
        <v>1.8078342106511118</v>
      </c>
      <c r="I973" s="73">
        <f t="shared" si="45"/>
        <v>123.41783421065111</v>
      </c>
      <c r="J973" s="72">
        <f t="shared" si="46"/>
        <v>-5.2510369817427716</v>
      </c>
      <c r="K973" s="78">
        <v>0</v>
      </c>
      <c r="L973" s="73">
        <f t="shared" si="47"/>
        <v>0</v>
      </c>
      <c r="M973" s="74"/>
    </row>
    <row r="974" spans="1:13" ht="12.75" x14ac:dyDescent="0.2">
      <c r="A974" s="43" t="s">
        <v>364</v>
      </c>
      <c r="B974" s="43" t="s">
        <v>365</v>
      </c>
      <c r="C974" s="44" t="s">
        <v>35</v>
      </c>
      <c r="D974" s="45" t="s">
        <v>36</v>
      </c>
      <c r="E974" s="46">
        <v>3315</v>
      </c>
      <c r="F974" s="72">
        <v>146.68887119239386</v>
      </c>
      <c r="G974" s="72">
        <v>139.63</v>
      </c>
      <c r="H974" s="73">
        <v>1.8078342106511118</v>
      </c>
      <c r="I974" s="73">
        <f t="shared" si="45"/>
        <v>141.43783421065112</v>
      </c>
      <c r="J974" s="72">
        <f t="shared" si="46"/>
        <v>-5.2510369817427431</v>
      </c>
      <c r="K974" s="78">
        <v>85</v>
      </c>
      <c r="L974" s="73">
        <f t="shared" si="47"/>
        <v>-446.33814344813317</v>
      </c>
      <c r="M974" s="74"/>
    </row>
    <row r="975" spans="1:13" ht="12.75" x14ac:dyDescent="0.2">
      <c r="A975" s="43" t="s">
        <v>364</v>
      </c>
      <c r="B975" s="43" t="s">
        <v>365</v>
      </c>
      <c r="C975" s="44" t="s">
        <v>37</v>
      </c>
      <c r="D975" s="45" t="s">
        <v>38</v>
      </c>
      <c r="E975" s="46">
        <v>3317</v>
      </c>
      <c r="F975" s="72">
        <v>92.998871192393878</v>
      </c>
      <c r="G975" s="72">
        <v>85.94</v>
      </c>
      <c r="H975" s="73">
        <v>1.8078342106511118</v>
      </c>
      <c r="I975" s="73">
        <f t="shared" si="45"/>
        <v>87.747834210651106</v>
      </c>
      <c r="J975" s="72">
        <f t="shared" si="46"/>
        <v>-5.2510369817427716</v>
      </c>
      <c r="K975" s="78">
        <v>0</v>
      </c>
      <c r="L975" s="73">
        <f t="shared" si="47"/>
        <v>0</v>
      </c>
      <c r="M975" s="74"/>
    </row>
    <row r="976" spans="1:13" ht="12.75" x14ac:dyDescent="0.2">
      <c r="A976" s="43" t="s">
        <v>364</v>
      </c>
      <c r="B976" s="43" t="s">
        <v>365</v>
      </c>
      <c r="C976" s="44" t="s">
        <v>39</v>
      </c>
      <c r="D976" s="45" t="s">
        <v>40</v>
      </c>
      <c r="E976" s="46">
        <v>3319</v>
      </c>
      <c r="F976" s="72">
        <v>112.35887119239388</v>
      </c>
      <c r="G976" s="72">
        <v>105.3</v>
      </c>
      <c r="H976" s="73">
        <v>1.8078342106511118</v>
      </c>
      <c r="I976" s="73">
        <f t="shared" si="45"/>
        <v>107.10783421065111</v>
      </c>
      <c r="J976" s="72">
        <f t="shared" si="46"/>
        <v>-5.2510369817427716</v>
      </c>
      <c r="K976" s="78">
        <v>19594</v>
      </c>
      <c r="L976" s="73">
        <f t="shared" si="47"/>
        <v>-102888.81862026786</v>
      </c>
      <c r="M976" s="74"/>
    </row>
    <row r="977" spans="1:13" ht="12.75" x14ac:dyDescent="0.2">
      <c r="A977" s="43" t="s">
        <v>364</v>
      </c>
      <c r="B977" s="43" t="s">
        <v>365</v>
      </c>
      <c r="C977" s="44" t="s">
        <v>41</v>
      </c>
      <c r="D977" s="45" t="s">
        <v>42</v>
      </c>
      <c r="E977" s="46">
        <v>3321</v>
      </c>
      <c r="F977" s="72">
        <v>124.87887119239387</v>
      </c>
      <c r="G977" s="72">
        <v>117.82</v>
      </c>
      <c r="H977" s="73">
        <v>1.8078342106511118</v>
      </c>
      <c r="I977" s="73">
        <f t="shared" si="45"/>
        <v>119.6278342106511</v>
      </c>
      <c r="J977" s="72">
        <f t="shared" si="46"/>
        <v>-5.2510369817427716</v>
      </c>
      <c r="K977" s="78">
        <v>468</v>
      </c>
      <c r="L977" s="73">
        <f t="shared" si="47"/>
        <v>-2457.4853074556172</v>
      </c>
      <c r="M977" s="74"/>
    </row>
    <row r="978" spans="1:13" ht="12.75" x14ac:dyDescent="0.2">
      <c r="A978" s="43" t="s">
        <v>364</v>
      </c>
      <c r="B978" s="43" t="s">
        <v>365</v>
      </c>
      <c r="C978" s="44" t="s">
        <v>43</v>
      </c>
      <c r="D978" s="45" t="s">
        <v>44</v>
      </c>
      <c r="E978" s="46">
        <v>3323</v>
      </c>
      <c r="F978" s="72">
        <v>79.128871192393873</v>
      </c>
      <c r="G978" s="72">
        <v>72.069999999999993</v>
      </c>
      <c r="H978" s="73">
        <v>1.8078342106511118</v>
      </c>
      <c r="I978" s="73">
        <f t="shared" si="45"/>
        <v>73.877834210651102</v>
      </c>
      <c r="J978" s="72">
        <f t="shared" si="46"/>
        <v>-5.2510369817427716</v>
      </c>
      <c r="K978" s="78">
        <v>183</v>
      </c>
      <c r="L978" s="73">
        <f t="shared" si="47"/>
        <v>-960.93976765892717</v>
      </c>
      <c r="M978" s="74"/>
    </row>
    <row r="979" spans="1:13" ht="12.75" x14ac:dyDescent="0.2">
      <c r="A979" s="43" t="s">
        <v>364</v>
      </c>
      <c r="B979" s="43" t="s">
        <v>365</v>
      </c>
      <c r="C979" s="44" t="s">
        <v>45</v>
      </c>
      <c r="D979" s="45" t="s">
        <v>46</v>
      </c>
      <c r="E979" s="46">
        <v>3325</v>
      </c>
      <c r="F979" s="72">
        <v>101.01887119239387</v>
      </c>
      <c r="G979" s="72">
        <v>93.96</v>
      </c>
      <c r="H979" s="73">
        <v>1.8078342106511118</v>
      </c>
      <c r="I979" s="73">
        <f t="shared" si="45"/>
        <v>95.767834210651102</v>
      </c>
      <c r="J979" s="72">
        <f t="shared" si="46"/>
        <v>-5.2510369817427716</v>
      </c>
      <c r="K979" s="78">
        <v>24774</v>
      </c>
      <c r="L979" s="73">
        <f t="shared" si="47"/>
        <v>-130089.19018569542</v>
      </c>
      <c r="M979" s="74"/>
    </row>
    <row r="980" spans="1:13" ht="12.75" x14ac:dyDescent="0.2">
      <c r="A980" s="43" t="s">
        <v>364</v>
      </c>
      <c r="B980" s="43" t="s">
        <v>365</v>
      </c>
      <c r="C980" s="44" t="s">
        <v>47</v>
      </c>
      <c r="D980" s="45" t="s">
        <v>48</v>
      </c>
      <c r="E980" s="46">
        <v>3327</v>
      </c>
      <c r="F980" s="72">
        <v>112.35887119239388</v>
      </c>
      <c r="G980" s="72">
        <v>105.3</v>
      </c>
      <c r="H980" s="73">
        <v>1.8078342106511118</v>
      </c>
      <c r="I980" s="73">
        <f t="shared" si="45"/>
        <v>107.10783421065111</v>
      </c>
      <c r="J980" s="72">
        <f t="shared" si="46"/>
        <v>-5.2510369817427716</v>
      </c>
      <c r="K980" s="78">
        <v>789</v>
      </c>
      <c r="L980" s="73">
        <f t="shared" si="47"/>
        <v>-4143.0681785950464</v>
      </c>
      <c r="M980" s="74"/>
    </row>
    <row r="981" spans="1:13" ht="12.75" x14ac:dyDescent="0.2">
      <c r="A981" s="43" t="s">
        <v>364</v>
      </c>
      <c r="B981" s="43" t="s">
        <v>365</v>
      </c>
      <c r="C981" s="44" t="s">
        <v>49</v>
      </c>
      <c r="D981" s="45" t="s">
        <v>50</v>
      </c>
      <c r="E981" s="46">
        <v>3329</v>
      </c>
      <c r="F981" s="72">
        <v>120.29887119239388</v>
      </c>
      <c r="G981" s="72">
        <v>113.24</v>
      </c>
      <c r="H981" s="73">
        <v>1.8078342106511118</v>
      </c>
      <c r="I981" s="73">
        <f t="shared" si="45"/>
        <v>115.0478342106511</v>
      </c>
      <c r="J981" s="72">
        <f t="shared" si="46"/>
        <v>-5.2510369817427716</v>
      </c>
      <c r="K981" s="78">
        <v>156</v>
      </c>
      <c r="L981" s="73">
        <f t="shared" si="47"/>
        <v>-819.16176915187236</v>
      </c>
      <c r="M981" s="74"/>
    </row>
    <row r="982" spans="1:13" ht="12.75" x14ac:dyDescent="0.2">
      <c r="A982" s="43" t="s">
        <v>364</v>
      </c>
      <c r="B982" s="43" t="s">
        <v>365</v>
      </c>
      <c r="C982" s="44" t="s">
        <v>51</v>
      </c>
      <c r="D982" s="45" t="s">
        <v>52</v>
      </c>
      <c r="E982" s="46">
        <v>3331</v>
      </c>
      <c r="F982" s="72">
        <v>134.06887119239386</v>
      </c>
      <c r="G982" s="72">
        <v>127.01</v>
      </c>
      <c r="H982" s="73">
        <v>1.8078342106511118</v>
      </c>
      <c r="I982" s="73">
        <f t="shared" si="45"/>
        <v>128.81783421065111</v>
      </c>
      <c r="J982" s="72">
        <f t="shared" si="46"/>
        <v>-5.2510369817427431</v>
      </c>
      <c r="K982" s="78">
        <v>181</v>
      </c>
      <c r="L982" s="73">
        <f t="shared" si="47"/>
        <v>-950.43769369543656</v>
      </c>
      <c r="M982" s="74"/>
    </row>
    <row r="983" spans="1:13" ht="12.75" x14ac:dyDescent="0.2">
      <c r="A983" s="43" t="s">
        <v>250</v>
      </c>
      <c r="B983" s="43" t="s">
        <v>408</v>
      </c>
      <c r="C983" s="44" t="s">
        <v>21</v>
      </c>
      <c r="D983" s="45" t="s">
        <v>22</v>
      </c>
      <c r="E983" s="46">
        <v>3301</v>
      </c>
      <c r="F983" s="72">
        <v>148.31406679018065</v>
      </c>
      <c r="G983" s="72">
        <v>135.51</v>
      </c>
      <c r="H983" s="73">
        <v>0</v>
      </c>
      <c r="I983" s="73">
        <f t="shared" si="45"/>
        <v>135.51</v>
      </c>
      <c r="J983" s="72">
        <f t="shared" si="46"/>
        <v>-12.804066790180656</v>
      </c>
      <c r="K983" s="78">
        <v>0</v>
      </c>
      <c r="L983" s="73">
        <f t="shared" si="47"/>
        <v>0</v>
      </c>
      <c r="M983" s="74">
        <v>-318513.96547253366</v>
      </c>
    </row>
    <row r="984" spans="1:13" ht="12.75" x14ac:dyDescent="0.2">
      <c r="A984" s="43" t="s">
        <v>250</v>
      </c>
      <c r="B984" s="43" t="s">
        <v>408</v>
      </c>
      <c r="C984" s="44" t="s">
        <v>23</v>
      </c>
      <c r="D984" s="45" t="s">
        <v>24</v>
      </c>
      <c r="E984" s="46">
        <v>3303</v>
      </c>
      <c r="F984" s="72">
        <v>160.89406679018066</v>
      </c>
      <c r="G984" s="72">
        <v>148.09</v>
      </c>
      <c r="H984" s="73">
        <v>0</v>
      </c>
      <c r="I984" s="73">
        <f t="shared" si="45"/>
        <v>148.09</v>
      </c>
      <c r="J984" s="72">
        <f t="shared" si="46"/>
        <v>-12.804066790180656</v>
      </c>
      <c r="K984" s="78">
        <v>0</v>
      </c>
      <c r="L984" s="73">
        <f t="shared" si="47"/>
        <v>0</v>
      </c>
      <c r="M984" s="74"/>
    </row>
    <row r="985" spans="1:13" ht="12.75" x14ac:dyDescent="0.2">
      <c r="A985" s="43" t="s">
        <v>250</v>
      </c>
      <c r="B985" s="43" t="s">
        <v>408</v>
      </c>
      <c r="C985" s="44" t="s">
        <v>25</v>
      </c>
      <c r="D985" s="45" t="s">
        <v>26</v>
      </c>
      <c r="E985" s="46">
        <v>3305</v>
      </c>
      <c r="F985" s="72">
        <v>145.05406679018066</v>
      </c>
      <c r="G985" s="72">
        <v>132.25</v>
      </c>
      <c r="H985" s="73">
        <v>0</v>
      </c>
      <c r="I985" s="73">
        <f t="shared" si="45"/>
        <v>132.25</v>
      </c>
      <c r="J985" s="72">
        <f t="shared" si="46"/>
        <v>-12.804066790180656</v>
      </c>
      <c r="K985" s="78">
        <v>0</v>
      </c>
      <c r="L985" s="73">
        <f t="shared" si="47"/>
        <v>0</v>
      </c>
      <c r="M985" s="74"/>
    </row>
    <row r="986" spans="1:13" ht="12.75" x14ac:dyDescent="0.2">
      <c r="A986" s="43" t="s">
        <v>250</v>
      </c>
      <c r="B986" s="43" t="s">
        <v>408</v>
      </c>
      <c r="C986" s="44" t="s">
        <v>27</v>
      </c>
      <c r="D986" s="45" t="s">
        <v>28</v>
      </c>
      <c r="E986" s="46">
        <v>3307</v>
      </c>
      <c r="F986" s="72">
        <v>157.62406679018065</v>
      </c>
      <c r="G986" s="72">
        <v>144.82</v>
      </c>
      <c r="H986" s="73">
        <v>0</v>
      </c>
      <c r="I986" s="73">
        <f t="shared" si="45"/>
        <v>144.82</v>
      </c>
      <c r="J986" s="72">
        <f t="shared" si="46"/>
        <v>-12.804066790180656</v>
      </c>
      <c r="K986" s="78">
        <v>0</v>
      </c>
      <c r="L986" s="73">
        <f t="shared" si="47"/>
        <v>0</v>
      </c>
      <c r="M986" s="74"/>
    </row>
    <row r="987" spans="1:13" ht="12.75" x14ac:dyDescent="0.2">
      <c r="A987" s="43" t="s">
        <v>250</v>
      </c>
      <c r="B987" s="43" t="s">
        <v>408</v>
      </c>
      <c r="C987" s="44" t="s">
        <v>29</v>
      </c>
      <c r="D987" s="45" t="s">
        <v>30</v>
      </c>
      <c r="E987" s="46">
        <v>3309</v>
      </c>
      <c r="F987" s="72">
        <v>99.284066790180646</v>
      </c>
      <c r="G987" s="72">
        <v>86.48</v>
      </c>
      <c r="H987" s="73">
        <v>0</v>
      </c>
      <c r="I987" s="73">
        <f t="shared" si="45"/>
        <v>86.48</v>
      </c>
      <c r="J987" s="72">
        <f t="shared" si="46"/>
        <v>-12.804066790180642</v>
      </c>
      <c r="K987" s="78">
        <v>445</v>
      </c>
      <c r="L987" s="73">
        <f t="shared" si="47"/>
        <v>-5697.8097216303859</v>
      </c>
      <c r="M987" s="74"/>
    </row>
    <row r="988" spans="1:13" ht="12.75" x14ac:dyDescent="0.2">
      <c r="A988" s="43" t="s">
        <v>250</v>
      </c>
      <c r="B988" s="43" t="s">
        <v>408</v>
      </c>
      <c r="C988" s="44" t="s">
        <v>31</v>
      </c>
      <c r="D988" s="45" t="s">
        <v>32</v>
      </c>
      <c r="E988" s="46">
        <v>3311</v>
      </c>
      <c r="F988" s="72">
        <v>126.56406679018065</v>
      </c>
      <c r="G988" s="72">
        <v>113.76</v>
      </c>
      <c r="H988" s="73">
        <v>0</v>
      </c>
      <c r="I988" s="73">
        <f t="shared" si="45"/>
        <v>113.76</v>
      </c>
      <c r="J988" s="72">
        <f t="shared" si="46"/>
        <v>-12.804066790180642</v>
      </c>
      <c r="K988" s="78">
        <v>782</v>
      </c>
      <c r="L988" s="73">
        <f t="shared" si="47"/>
        <v>-10012.780229921262</v>
      </c>
      <c r="M988" s="74"/>
    </row>
    <row r="989" spans="1:13" ht="12.75" x14ac:dyDescent="0.2">
      <c r="A989" s="43" t="s">
        <v>250</v>
      </c>
      <c r="B989" s="43" t="s">
        <v>408</v>
      </c>
      <c r="C989" s="44" t="s">
        <v>33</v>
      </c>
      <c r="D989" s="45" t="s">
        <v>34</v>
      </c>
      <c r="E989" s="46">
        <v>3313</v>
      </c>
      <c r="F989" s="72">
        <v>134.41406679018064</v>
      </c>
      <c r="G989" s="72">
        <v>121.61</v>
      </c>
      <c r="H989" s="73">
        <v>0</v>
      </c>
      <c r="I989" s="73">
        <f t="shared" si="45"/>
        <v>121.61</v>
      </c>
      <c r="J989" s="72">
        <f t="shared" si="46"/>
        <v>-12.804066790180642</v>
      </c>
      <c r="K989" s="78">
        <v>73</v>
      </c>
      <c r="L989" s="73">
        <f t="shared" si="47"/>
        <v>-934.69687568318682</v>
      </c>
      <c r="M989" s="74"/>
    </row>
    <row r="990" spans="1:13" ht="12.75" x14ac:dyDescent="0.2">
      <c r="A990" s="43" t="s">
        <v>250</v>
      </c>
      <c r="B990" s="43" t="s">
        <v>408</v>
      </c>
      <c r="C990" s="44" t="s">
        <v>35</v>
      </c>
      <c r="D990" s="45" t="s">
        <v>36</v>
      </c>
      <c r="E990" s="46">
        <v>3315</v>
      </c>
      <c r="F990" s="72">
        <v>152.43406679018065</v>
      </c>
      <c r="G990" s="72">
        <v>139.63</v>
      </c>
      <c r="H990" s="73">
        <v>0</v>
      </c>
      <c r="I990" s="73">
        <f t="shared" si="45"/>
        <v>139.63</v>
      </c>
      <c r="J990" s="72">
        <f t="shared" si="46"/>
        <v>-12.804066790180656</v>
      </c>
      <c r="K990" s="78">
        <v>0</v>
      </c>
      <c r="L990" s="73">
        <f t="shared" si="47"/>
        <v>0</v>
      </c>
      <c r="M990" s="74"/>
    </row>
    <row r="991" spans="1:13" ht="12.75" x14ac:dyDescent="0.2">
      <c r="A991" s="43" t="s">
        <v>250</v>
      </c>
      <c r="B991" s="43" t="s">
        <v>408</v>
      </c>
      <c r="C991" s="44" t="s">
        <v>37</v>
      </c>
      <c r="D991" s="45" t="s">
        <v>38</v>
      </c>
      <c r="E991" s="46">
        <v>3317</v>
      </c>
      <c r="F991" s="72">
        <v>98.744066790180639</v>
      </c>
      <c r="G991" s="72">
        <v>85.94</v>
      </c>
      <c r="H991" s="73">
        <v>0</v>
      </c>
      <c r="I991" s="73">
        <f t="shared" si="45"/>
        <v>85.94</v>
      </c>
      <c r="J991" s="72">
        <f t="shared" si="46"/>
        <v>-12.804066790180642</v>
      </c>
      <c r="K991" s="78">
        <v>0</v>
      </c>
      <c r="L991" s="73">
        <f t="shared" si="47"/>
        <v>0</v>
      </c>
      <c r="M991" s="74"/>
    </row>
    <row r="992" spans="1:13" ht="12.75" x14ac:dyDescent="0.2">
      <c r="A992" s="43" t="s">
        <v>250</v>
      </c>
      <c r="B992" s="43" t="s">
        <v>408</v>
      </c>
      <c r="C992" s="44" t="s">
        <v>39</v>
      </c>
      <c r="D992" s="45" t="s">
        <v>40</v>
      </c>
      <c r="E992" s="46">
        <v>3319</v>
      </c>
      <c r="F992" s="72">
        <v>118.10406679018064</v>
      </c>
      <c r="G992" s="72">
        <v>105.3</v>
      </c>
      <c r="H992" s="73">
        <v>0</v>
      </c>
      <c r="I992" s="73">
        <f t="shared" si="45"/>
        <v>105.3</v>
      </c>
      <c r="J992" s="72">
        <f t="shared" si="46"/>
        <v>-12.804066790180642</v>
      </c>
      <c r="K992" s="78">
        <v>2358</v>
      </c>
      <c r="L992" s="73">
        <f t="shared" si="47"/>
        <v>-30191.989491245953</v>
      </c>
      <c r="M992" s="74"/>
    </row>
    <row r="993" spans="1:13" ht="12.75" x14ac:dyDescent="0.2">
      <c r="A993" s="43" t="s">
        <v>250</v>
      </c>
      <c r="B993" s="43" t="s">
        <v>408</v>
      </c>
      <c r="C993" s="44" t="s">
        <v>41</v>
      </c>
      <c r="D993" s="45" t="s">
        <v>42</v>
      </c>
      <c r="E993" s="46">
        <v>3321</v>
      </c>
      <c r="F993" s="72">
        <v>130.62406679018065</v>
      </c>
      <c r="G993" s="72">
        <v>117.82</v>
      </c>
      <c r="H993" s="73">
        <v>0</v>
      </c>
      <c r="I993" s="73">
        <f t="shared" si="45"/>
        <v>117.82</v>
      </c>
      <c r="J993" s="72">
        <f t="shared" si="46"/>
        <v>-12.804066790180656</v>
      </c>
      <c r="K993" s="78">
        <v>1908</v>
      </c>
      <c r="L993" s="73">
        <f t="shared" si="47"/>
        <v>-24430.159435664693</v>
      </c>
      <c r="M993" s="74"/>
    </row>
    <row r="994" spans="1:13" ht="12.75" x14ac:dyDescent="0.2">
      <c r="A994" s="43" t="s">
        <v>250</v>
      </c>
      <c r="B994" s="43" t="s">
        <v>408</v>
      </c>
      <c r="C994" s="44" t="s">
        <v>43</v>
      </c>
      <c r="D994" s="45" t="s">
        <v>44</v>
      </c>
      <c r="E994" s="46">
        <v>3323</v>
      </c>
      <c r="F994" s="72">
        <v>84.874066790180635</v>
      </c>
      <c r="G994" s="72">
        <v>72.069999999999993</v>
      </c>
      <c r="H994" s="73">
        <v>0</v>
      </c>
      <c r="I994" s="73">
        <f t="shared" si="45"/>
        <v>72.069999999999993</v>
      </c>
      <c r="J994" s="72">
        <f t="shared" si="46"/>
        <v>-12.804066790180642</v>
      </c>
      <c r="K994" s="78">
        <v>241</v>
      </c>
      <c r="L994" s="73">
        <f t="shared" si="47"/>
        <v>-3085.7800964335347</v>
      </c>
      <c r="M994" s="74"/>
    </row>
    <row r="995" spans="1:13" ht="12.75" x14ac:dyDescent="0.2">
      <c r="A995" s="43" t="s">
        <v>250</v>
      </c>
      <c r="B995" s="43" t="s">
        <v>408</v>
      </c>
      <c r="C995" s="44" t="s">
        <v>45</v>
      </c>
      <c r="D995" s="45" t="s">
        <v>46</v>
      </c>
      <c r="E995" s="46">
        <v>3325</v>
      </c>
      <c r="F995" s="72">
        <v>106.76406679018064</v>
      </c>
      <c r="G995" s="72">
        <v>93.96</v>
      </c>
      <c r="H995" s="73">
        <v>0</v>
      </c>
      <c r="I995" s="73">
        <f t="shared" si="45"/>
        <v>93.96</v>
      </c>
      <c r="J995" s="72">
        <f t="shared" si="46"/>
        <v>-12.804066790180642</v>
      </c>
      <c r="K995" s="78">
        <v>9430</v>
      </c>
      <c r="L995" s="73">
        <f t="shared" si="47"/>
        <v>-120742.34983140345</v>
      </c>
      <c r="M995" s="74"/>
    </row>
    <row r="996" spans="1:13" ht="12.75" x14ac:dyDescent="0.2">
      <c r="A996" s="43" t="s">
        <v>250</v>
      </c>
      <c r="B996" s="43" t="s">
        <v>408</v>
      </c>
      <c r="C996" s="44" t="s">
        <v>47</v>
      </c>
      <c r="D996" s="45" t="s">
        <v>48</v>
      </c>
      <c r="E996" s="46">
        <v>3327</v>
      </c>
      <c r="F996" s="72">
        <v>118.10406679018064</v>
      </c>
      <c r="G996" s="72">
        <v>105.3</v>
      </c>
      <c r="H996" s="73">
        <v>0</v>
      </c>
      <c r="I996" s="73">
        <f t="shared" si="45"/>
        <v>105.3</v>
      </c>
      <c r="J996" s="72">
        <f t="shared" si="46"/>
        <v>-12.804066790180642</v>
      </c>
      <c r="K996" s="78">
        <v>9296</v>
      </c>
      <c r="L996" s="73">
        <f t="shared" si="47"/>
        <v>-119026.60488151925</v>
      </c>
      <c r="M996" s="74"/>
    </row>
    <row r="997" spans="1:13" ht="12.75" x14ac:dyDescent="0.2">
      <c r="A997" s="43" t="s">
        <v>250</v>
      </c>
      <c r="B997" s="43" t="s">
        <v>408</v>
      </c>
      <c r="C997" s="44" t="s">
        <v>49</v>
      </c>
      <c r="D997" s="45" t="s">
        <v>50</v>
      </c>
      <c r="E997" s="46">
        <v>3329</v>
      </c>
      <c r="F997" s="72">
        <v>126.04406679018064</v>
      </c>
      <c r="G997" s="72">
        <v>113.24</v>
      </c>
      <c r="H997" s="73">
        <v>0</v>
      </c>
      <c r="I997" s="73">
        <f t="shared" si="45"/>
        <v>113.24</v>
      </c>
      <c r="J997" s="72">
        <f t="shared" si="46"/>
        <v>-12.804066790180642</v>
      </c>
      <c r="K997" s="78">
        <v>343</v>
      </c>
      <c r="L997" s="73">
        <f t="shared" si="47"/>
        <v>-4391.7949090319598</v>
      </c>
      <c r="M997" s="74"/>
    </row>
    <row r="998" spans="1:13" ht="12.75" x14ac:dyDescent="0.2">
      <c r="A998" s="43" t="s">
        <v>250</v>
      </c>
      <c r="B998" s="43" t="s">
        <v>408</v>
      </c>
      <c r="C998" s="44" t="s">
        <v>51</v>
      </c>
      <c r="D998" s="45" t="s">
        <v>52</v>
      </c>
      <c r="E998" s="46">
        <v>3331</v>
      </c>
      <c r="F998" s="72">
        <v>139.81406679018065</v>
      </c>
      <c r="G998" s="72">
        <v>127.01</v>
      </c>
      <c r="H998" s="73">
        <v>0</v>
      </c>
      <c r="I998" s="73">
        <f t="shared" si="45"/>
        <v>127.01</v>
      </c>
      <c r="J998" s="72">
        <f t="shared" si="46"/>
        <v>-12.804066790180642</v>
      </c>
      <c r="K998" s="78">
        <v>0</v>
      </c>
      <c r="L998" s="73">
        <f t="shared" si="47"/>
        <v>0</v>
      </c>
      <c r="M998" s="74"/>
    </row>
    <row r="999" spans="1:13" ht="12.75" x14ac:dyDescent="0.2">
      <c r="A999" s="43" t="s">
        <v>344</v>
      </c>
      <c r="B999" s="43" t="s">
        <v>456</v>
      </c>
      <c r="C999" s="44" t="s">
        <v>21</v>
      </c>
      <c r="D999" s="45" t="s">
        <v>22</v>
      </c>
      <c r="E999" s="46">
        <v>3301</v>
      </c>
      <c r="F999" s="72">
        <v>78.315537145839386</v>
      </c>
      <c r="G999" s="72">
        <v>78.040000000000006</v>
      </c>
      <c r="H999" s="73">
        <v>0</v>
      </c>
      <c r="I999" s="73">
        <f t="shared" si="45"/>
        <v>78.040000000000006</v>
      </c>
      <c r="J999" s="72">
        <f t="shared" si="46"/>
        <v>-0.2755371458393796</v>
      </c>
      <c r="K999" s="78">
        <v>14</v>
      </c>
      <c r="L999" s="73">
        <f t="shared" si="47"/>
        <v>-3.8575200417513145</v>
      </c>
      <c r="M999" s="74">
        <v>-6550.3445680394234</v>
      </c>
    </row>
    <row r="1000" spans="1:13" ht="12.75" x14ac:dyDescent="0.2">
      <c r="A1000" s="43" t="s">
        <v>344</v>
      </c>
      <c r="B1000" s="43" t="s">
        <v>456</v>
      </c>
      <c r="C1000" s="44" t="s">
        <v>23</v>
      </c>
      <c r="D1000" s="45" t="s">
        <v>24</v>
      </c>
      <c r="E1000" s="46">
        <v>3303</v>
      </c>
      <c r="F1000" s="72">
        <v>84.675537145839385</v>
      </c>
      <c r="G1000" s="72">
        <v>84.4</v>
      </c>
      <c r="H1000" s="73">
        <v>0</v>
      </c>
      <c r="I1000" s="73">
        <f t="shared" si="45"/>
        <v>84.4</v>
      </c>
      <c r="J1000" s="72">
        <f t="shared" si="46"/>
        <v>-0.2755371458393796</v>
      </c>
      <c r="K1000" s="78">
        <v>0</v>
      </c>
      <c r="L1000" s="73">
        <f t="shared" si="47"/>
        <v>0</v>
      </c>
      <c r="M1000" s="74"/>
    </row>
    <row r="1001" spans="1:13" ht="12.75" x14ac:dyDescent="0.2">
      <c r="A1001" s="43" t="s">
        <v>344</v>
      </c>
      <c r="B1001" s="43" t="s">
        <v>456</v>
      </c>
      <c r="C1001" s="44" t="s">
        <v>25</v>
      </c>
      <c r="D1001" s="45" t="s">
        <v>26</v>
      </c>
      <c r="E1001" s="46">
        <v>3305</v>
      </c>
      <c r="F1001" s="72">
        <v>76.545537145839376</v>
      </c>
      <c r="G1001" s="72">
        <v>76.27</v>
      </c>
      <c r="H1001" s="73">
        <v>0</v>
      </c>
      <c r="I1001" s="73">
        <f t="shared" si="45"/>
        <v>76.27</v>
      </c>
      <c r="J1001" s="72">
        <f t="shared" si="46"/>
        <v>-0.2755371458393796</v>
      </c>
      <c r="K1001" s="78">
        <v>0</v>
      </c>
      <c r="L1001" s="73">
        <f t="shared" si="47"/>
        <v>0</v>
      </c>
      <c r="M1001" s="74"/>
    </row>
    <row r="1002" spans="1:13" ht="12.75" x14ac:dyDescent="0.2">
      <c r="A1002" s="43" t="s">
        <v>344</v>
      </c>
      <c r="B1002" s="43" t="s">
        <v>456</v>
      </c>
      <c r="C1002" s="44" t="s">
        <v>27</v>
      </c>
      <c r="D1002" s="45" t="s">
        <v>28</v>
      </c>
      <c r="E1002" s="46">
        <v>3307</v>
      </c>
      <c r="F1002" s="72">
        <v>83.845537145839373</v>
      </c>
      <c r="G1002" s="72">
        <v>83.57</v>
      </c>
      <c r="H1002" s="73">
        <v>0</v>
      </c>
      <c r="I1002" s="73">
        <f t="shared" si="45"/>
        <v>83.57</v>
      </c>
      <c r="J1002" s="72">
        <f t="shared" si="46"/>
        <v>-0.2755371458393796</v>
      </c>
      <c r="K1002" s="78">
        <v>0</v>
      </c>
      <c r="L1002" s="73">
        <f t="shared" si="47"/>
        <v>0</v>
      </c>
      <c r="M1002" s="74"/>
    </row>
    <row r="1003" spans="1:13" ht="12.75" x14ac:dyDescent="0.2">
      <c r="A1003" s="43" t="s">
        <v>344</v>
      </c>
      <c r="B1003" s="43" t="s">
        <v>456</v>
      </c>
      <c r="C1003" s="44" t="s">
        <v>29</v>
      </c>
      <c r="D1003" s="45" t="s">
        <v>30</v>
      </c>
      <c r="E1003" s="46">
        <v>3309</v>
      </c>
      <c r="F1003" s="72">
        <v>52.735537145839373</v>
      </c>
      <c r="G1003" s="72">
        <v>52.46</v>
      </c>
      <c r="H1003" s="73">
        <v>0</v>
      </c>
      <c r="I1003" s="73">
        <f t="shared" si="45"/>
        <v>52.46</v>
      </c>
      <c r="J1003" s="72">
        <f t="shared" si="46"/>
        <v>-0.2755371458393725</v>
      </c>
      <c r="K1003" s="78">
        <v>2427</v>
      </c>
      <c r="L1003" s="73">
        <f t="shared" si="47"/>
        <v>-668.72865295215706</v>
      </c>
      <c r="M1003" s="74"/>
    </row>
    <row r="1004" spans="1:13" ht="12.75" x14ac:dyDescent="0.2">
      <c r="A1004" s="43" t="s">
        <v>344</v>
      </c>
      <c r="B1004" s="43" t="s">
        <v>456</v>
      </c>
      <c r="C1004" s="44" t="s">
        <v>31</v>
      </c>
      <c r="D1004" s="45" t="s">
        <v>32</v>
      </c>
      <c r="E1004" s="46">
        <v>3311</v>
      </c>
      <c r="F1004" s="72">
        <v>66.625537145839374</v>
      </c>
      <c r="G1004" s="72">
        <v>66.349999999999994</v>
      </c>
      <c r="H1004" s="73">
        <v>0</v>
      </c>
      <c r="I1004" s="73">
        <f t="shared" si="45"/>
        <v>66.349999999999994</v>
      </c>
      <c r="J1004" s="72">
        <f t="shared" si="46"/>
        <v>-0.2755371458393796</v>
      </c>
      <c r="K1004" s="78">
        <v>673</v>
      </c>
      <c r="L1004" s="73">
        <f t="shared" si="47"/>
        <v>-185.43649914990249</v>
      </c>
      <c r="M1004" s="74"/>
    </row>
    <row r="1005" spans="1:13" ht="12.75" x14ac:dyDescent="0.2">
      <c r="A1005" s="43" t="s">
        <v>344</v>
      </c>
      <c r="B1005" s="43" t="s">
        <v>456</v>
      </c>
      <c r="C1005" s="44" t="s">
        <v>33</v>
      </c>
      <c r="D1005" s="45" t="s">
        <v>34</v>
      </c>
      <c r="E1005" s="46">
        <v>3313</v>
      </c>
      <c r="F1005" s="72">
        <v>70.725537145839382</v>
      </c>
      <c r="G1005" s="72">
        <v>70.45</v>
      </c>
      <c r="H1005" s="73">
        <v>0</v>
      </c>
      <c r="I1005" s="73">
        <f t="shared" si="45"/>
        <v>70.45</v>
      </c>
      <c r="J1005" s="72">
        <f t="shared" si="46"/>
        <v>-0.2755371458393796</v>
      </c>
      <c r="K1005" s="78">
        <v>0</v>
      </c>
      <c r="L1005" s="73">
        <f t="shared" si="47"/>
        <v>0</v>
      </c>
      <c r="M1005" s="74"/>
    </row>
    <row r="1006" spans="1:13" ht="12.75" x14ac:dyDescent="0.2">
      <c r="A1006" s="43" t="s">
        <v>344</v>
      </c>
      <c r="B1006" s="43" t="s">
        <v>456</v>
      </c>
      <c r="C1006" s="44" t="s">
        <v>35</v>
      </c>
      <c r="D1006" s="45" t="s">
        <v>36</v>
      </c>
      <c r="E1006" s="46">
        <v>3315</v>
      </c>
      <c r="F1006" s="72">
        <v>80.265537145839374</v>
      </c>
      <c r="G1006" s="72">
        <v>79.989999999999995</v>
      </c>
      <c r="H1006" s="73">
        <v>0</v>
      </c>
      <c r="I1006" s="73">
        <f t="shared" si="45"/>
        <v>79.989999999999995</v>
      </c>
      <c r="J1006" s="72">
        <f t="shared" si="46"/>
        <v>-0.2755371458393796</v>
      </c>
      <c r="K1006" s="78">
        <v>0</v>
      </c>
      <c r="L1006" s="73">
        <f t="shared" si="47"/>
        <v>0</v>
      </c>
      <c r="M1006" s="74"/>
    </row>
    <row r="1007" spans="1:13" ht="12.75" x14ac:dyDescent="0.2">
      <c r="A1007" s="43" t="s">
        <v>344</v>
      </c>
      <c r="B1007" s="43" t="s">
        <v>456</v>
      </c>
      <c r="C1007" s="44" t="s">
        <v>37</v>
      </c>
      <c r="D1007" s="45" t="s">
        <v>38</v>
      </c>
      <c r="E1007" s="46">
        <v>3317</v>
      </c>
      <c r="F1007" s="72">
        <v>52.345537145839373</v>
      </c>
      <c r="G1007" s="72">
        <v>52.07</v>
      </c>
      <c r="H1007" s="73">
        <v>0</v>
      </c>
      <c r="I1007" s="73">
        <f t="shared" si="45"/>
        <v>52.07</v>
      </c>
      <c r="J1007" s="72">
        <f t="shared" si="46"/>
        <v>-0.2755371458393725</v>
      </c>
      <c r="K1007" s="78">
        <v>0</v>
      </c>
      <c r="L1007" s="73">
        <f t="shared" si="47"/>
        <v>0</v>
      </c>
      <c r="M1007" s="74"/>
    </row>
    <row r="1008" spans="1:13" ht="12.75" x14ac:dyDescent="0.2">
      <c r="A1008" s="43" t="s">
        <v>344</v>
      </c>
      <c r="B1008" s="43" t="s">
        <v>456</v>
      </c>
      <c r="C1008" s="44" t="s">
        <v>39</v>
      </c>
      <c r="D1008" s="45" t="s">
        <v>40</v>
      </c>
      <c r="E1008" s="46">
        <v>3319</v>
      </c>
      <c r="F1008" s="72">
        <v>62.115537145839376</v>
      </c>
      <c r="G1008" s="72">
        <v>61.84</v>
      </c>
      <c r="H1008" s="73">
        <v>0</v>
      </c>
      <c r="I1008" s="73">
        <f t="shared" si="45"/>
        <v>61.84</v>
      </c>
      <c r="J1008" s="72">
        <f t="shared" si="46"/>
        <v>-0.2755371458393725</v>
      </c>
      <c r="K1008" s="78">
        <v>12210</v>
      </c>
      <c r="L1008" s="73">
        <f t="shared" si="47"/>
        <v>-3364.3085506987381</v>
      </c>
      <c r="M1008" s="74"/>
    </row>
    <row r="1009" spans="1:13" ht="12.75" x14ac:dyDescent="0.2">
      <c r="A1009" s="43" t="s">
        <v>344</v>
      </c>
      <c r="B1009" s="43" t="s">
        <v>456</v>
      </c>
      <c r="C1009" s="44" t="s">
        <v>41</v>
      </c>
      <c r="D1009" s="45" t="s">
        <v>42</v>
      </c>
      <c r="E1009" s="46">
        <v>3321</v>
      </c>
      <c r="F1009" s="72">
        <v>68.535537145839385</v>
      </c>
      <c r="G1009" s="72">
        <v>68.260000000000005</v>
      </c>
      <c r="H1009" s="73">
        <v>0</v>
      </c>
      <c r="I1009" s="73">
        <f t="shared" si="45"/>
        <v>68.260000000000005</v>
      </c>
      <c r="J1009" s="72">
        <f t="shared" si="46"/>
        <v>-0.2755371458393796</v>
      </c>
      <c r="K1009" s="78">
        <v>2196</v>
      </c>
      <c r="L1009" s="73">
        <f t="shared" si="47"/>
        <v>-605.07957226327767</v>
      </c>
      <c r="M1009" s="74"/>
    </row>
    <row r="1010" spans="1:13" ht="12.75" x14ac:dyDescent="0.2">
      <c r="A1010" s="43" t="s">
        <v>344</v>
      </c>
      <c r="B1010" s="43" t="s">
        <v>456</v>
      </c>
      <c r="C1010" s="44" t="s">
        <v>43</v>
      </c>
      <c r="D1010" s="45" t="s">
        <v>44</v>
      </c>
      <c r="E1010" s="46">
        <v>3323</v>
      </c>
      <c r="F1010" s="72">
        <v>44.975537145839375</v>
      </c>
      <c r="G1010" s="72">
        <v>44.7</v>
      </c>
      <c r="H1010" s="73">
        <v>0</v>
      </c>
      <c r="I1010" s="73">
        <f t="shared" si="45"/>
        <v>44.7</v>
      </c>
      <c r="J1010" s="72">
        <f t="shared" si="46"/>
        <v>-0.2755371458393725</v>
      </c>
      <c r="K1010" s="78">
        <v>0</v>
      </c>
      <c r="L1010" s="73">
        <f t="shared" si="47"/>
        <v>0</v>
      </c>
      <c r="M1010" s="74"/>
    </row>
    <row r="1011" spans="1:13" ht="12.75" x14ac:dyDescent="0.2">
      <c r="A1011" s="43" t="s">
        <v>344</v>
      </c>
      <c r="B1011" s="43" t="s">
        <v>456</v>
      </c>
      <c r="C1011" s="44" t="s">
        <v>45</v>
      </c>
      <c r="D1011" s="45" t="s">
        <v>46</v>
      </c>
      <c r="E1011" s="46">
        <v>3325</v>
      </c>
      <c r="F1011" s="72">
        <v>56.345537145839373</v>
      </c>
      <c r="G1011" s="72">
        <v>56.07</v>
      </c>
      <c r="H1011" s="73">
        <v>0</v>
      </c>
      <c r="I1011" s="73">
        <f t="shared" si="45"/>
        <v>56.07</v>
      </c>
      <c r="J1011" s="72">
        <f t="shared" si="46"/>
        <v>-0.2755371458393725</v>
      </c>
      <c r="K1011" s="78">
        <v>5449</v>
      </c>
      <c r="L1011" s="73">
        <f t="shared" si="47"/>
        <v>-1501.4019076787408</v>
      </c>
      <c r="M1011" s="74"/>
    </row>
    <row r="1012" spans="1:13" ht="12.75" x14ac:dyDescent="0.2">
      <c r="A1012" s="43" t="s">
        <v>344</v>
      </c>
      <c r="B1012" s="43" t="s">
        <v>456</v>
      </c>
      <c r="C1012" s="44" t="s">
        <v>47</v>
      </c>
      <c r="D1012" s="45" t="s">
        <v>48</v>
      </c>
      <c r="E1012" s="46">
        <v>3327</v>
      </c>
      <c r="F1012" s="72">
        <v>62.115537145839376</v>
      </c>
      <c r="G1012" s="72">
        <v>61.84</v>
      </c>
      <c r="H1012" s="73">
        <v>0</v>
      </c>
      <c r="I1012" s="73">
        <f t="shared" si="45"/>
        <v>61.84</v>
      </c>
      <c r="J1012" s="72">
        <f t="shared" si="46"/>
        <v>-0.2755371458393725</v>
      </c>
      <c r="K1012" s="78">
        <v>804</v>
      </c>
      <c r="L1012" s="73">
        <f t="shared" si="47"/>
        <v>-221.53186525485549</v>
      </c>
      <c r="M1012" s="74"/>
    </row>
    <row r="1013" spans="1:13" ht="12.75" x14ac:dyDescent="0.2">
      <c r="A1013" s="43" t="s">
        <v>344</v>
      </c>
      <c r="B1013" s="43" t="s">
        <v>456</v>
      </c>
      <c r="C1013" s="44" t="s">
        <v>49</v>
      </c>
      <c r="D1013" s="45" t="s">
        <v>50</v>
      </c>
      <c r="E1013" s="46">
        <v>3329</v>
      </c>
      <c r="F1013" s="72">
        <v>66.215537145839377</v>
      </c>
      <c r="G1013" s="72">
        <v>65.94</v>
      </c>
      <c r="H1013" s="73">
        <v>0</v>
      </c>
      <c r="I1013" s="73">
        <f t="shared" si="45"/>
        <v>65.94</v>
      </c>
      <c r="J1013" s="72">
        <f t="shared" si="46"/>
        <v>-0.2755371458393796</v>
      </c>
      <c r="K1013" s="78">
        <v>0</v>
      </c>
      <c r="L1013" s="73">
        <f t="shared" si="47"/>
        <v>0</v>
      </c>
      <c r="M1013" s="74"/>
    </row>
    <row r="1014" spans="1:13" ht="12.75" x14ac:dyDescent="0.2">
      <c r="A1014" s="43" t="s">
        <v>344</v>
      </c>
      <c r="B1014" s="43" t="s">
        <v>456</v>
      </c>
      <c r="C1014" s="44" t="s">
        <v>51</v>
      </c>
      <c r="D1014" s="45" t="s">
        <v>52</v>
      </c>
      <c r="E1014" s="46">
        <v>3331</v>
      </c>
      <c r="F1014" s="72">
        <v>73.105537145839378</v>
      </c>
      <c r="G1014" s="72">
        <v>72.83</v>
      </c>
      <c r="H1014" s="73">
        <v>0</v>
      </c>
      <c r="I1014" s="73">
        <f t="shared" si="45"/>
        <v>72.83</v>
      </c>
      <c r="J1014" s="72">
        <f t="shared" si="46"/>
        <v>-0.2755371458393796</v>
      </c>
      <c r="K1014" s="78">
        <v>0</v>
      </c>
      <c r="L1014" s="73">
        <f t="shared" si="47"/>
        <v>0</v>
      </c>
      <c r="M1014" s="74"/>
    </row>
    <row r="1015" spans="1:13" ht="12.75" x14ac:dyDescent="0.2">
      <c r="A1015" s="43" t="s">
        <v>74</v>
      </c>
      <c r="B1015" s="43" t="s">
        <v>409</v>
      </c>
      <c r="C1015" s="44" t="s">
        <v>21</v>
      </c>
      <c r="D1015" s="45" t="s">
        <v>22</v>
      </c>
      <c r="E1015" s="46">
        <v>3301</v>
      </c>
      <c r="F1015" s="72">
        <v>142.00633860827523</v>
      </c>
      <c r="G1015" s="72">
        <v>136.86413078939299</v>
      </c>
      <c r="H1015" s="73">
        <v>2.2464796377775498</v>
      </c>
      <c r="I1015" s="73">
        <f t="shared" si="45"/>
        <v>139.11061042717054</v>
      </c>
      <c r="J1015" s="72">
        <f t="shared" si="46"/>
        <v>-2.8957281811046869</v>
      </c>
      <c r="K1015" s="78">
        <v>2541</v>
      </c>
      <c r="L1015" s="73">
        <f t="shared" si="47"/>
        <v>-7358.0453081870091</v>
      </c>
      <c r="M1015" s="74">
        <v>-104225.94442250005</v>
      </c>
    </row>
    <row r="1016" spans="1:13" ht="12.75" x14ac:dyDescent="0.2">
      <c r="A1016" s="43" t="s">
        <v>74</v>
      </c>
      <c r="B1016" s="43" t="s">
        <v>409</v>
      </c>
      <c r="C1016" s="44" t="s">
        <v>23</v>
      </c>
      <c r="D1016" s="45" t="s">
        <v>24</v>
      </c>
      <c r="E1016" s="46">
        <v>3303</v>
      </c>
      <c r="F1016" s="72">
        <v>154.58633860827524</v>
      </c>
      <c r="G1016" s="72">
        <v>149.444130789393</v>
      </c>
      <c r="H1016" s="73">
        <v>2.2464796377775498</v>
      </c>
      <c r="I1016" s="73">
        <f t="shared" si="45"/>
        <v>151.69061042717055</v>
      </c>
      <c r="J1016" s="72">
        <f t="shared" si="46"/>
        <v>-2.8957281811046869</v>
      </c>
      <c r="K1016" s="78">
        <v>129</v>
      </c>
      <c r="L1016" s="73">
        <f t="shared" si="47"/>
        <v>-373.54893536250461</v>
      </c>
      <c r="M1016" s="74"/>
    </row>
    <row r="1017" spans="1:13" ht="12.75" x14ac:dyDescent="0.2">
      <c r="A1017" s="43" t="s">
        <v>74</v>
      </c>
      <c r="B1017" s="43" t="s">
        <v>409</v>
      </c>
      <c r="C1017" s="44" t="s">
        <v>25</v>
      </c>
      <c r="D1017" s="45" t="s">
        <v>26</v>
      </c>
      <c r="E1017" s="46">
        <v>3305</v>
      </c>
      <c r="F1017" s="72">
        <v>138.74633860827524</v>
      </c>
      <c r="G1017" s="72">
        <v>133.604130789393</v>
      </c>
      <c r="H1017" s="73">
        <v>2.2464796377775498</v>
      </c>
      <c r="I1017" s="73">
        <f t="shared" si="45"/>
        <v>135.85061042717055</v>
      </c>
      <c r="J1017" s="72">
        <f t="shared" si="46"/>
        <v>-2.8957281811046869</v>
      </c>
      <c r="K1017" s="78">
        <v>0</v>
      </c>
      <c r="L1017" s="73">
        <f t="shared" si="47"/>
        <v>0</v>
      </c>
      <c r="M1017" s="74"/>
    </row>
    <row r="1018" spans="1:13" ht="12.75" x14ac:dyDescent="0.2">
      <c r="A1018" s="43" t="s">
        <v>74</v>
      </c>
      <c r="B1018" s="43" t="s">
        <v>409</v>
      </c>
      <c r="C1018" s="44" t="s">
        <v>27</v>
      </c>
      <c r="D1018" s="45" t="s">
        <v>28</v>
      </c>
      <c r="E1018" s="46">
        <v>3307</v>
      </c>
      <c r="F1018" s="72">
        <v>151.31633860827523</v>
      </c>
      <c r="G1018" s="72">
        <v>146.17413078939299</v>
      </c>
      <c r="H1018" s="73">
        <v>2.2464796377775498</v>
      </c>
      <c r="I1018" s="73">
        <f t="shared" si="45"/>
        <v>148.42061042717054</v>
      </c>
      <c r="J1018" s="72">
        <f t="shared" si="46"/>
        <v>-2.8957281811046869</v>
      </c>
      <c r="K1018" s="78">
        <v>0</v>
      </c>
      <c r="L1018" s="73">
        <f t="shared" si="47"/>
        <v>0</v>
      </c>
      <c r="M1018" s="74"/>
    </row>
    <row r="1019" spans="1:13" ht="12.75" x14ac:dyDescent="0.2">
      <c r="A1019" s="43" t="s">
        <v>74</v>
      </c>
      <c r="B1019" s="43" t="s">
        <v>409</v>
      </c>
      <c r="C1019" s="44" t="s">
        <v>29</v>
      </c>
      <c r="D1019" s="45" t="s">
        <v>30</v>
      </c>
      <c r="E1019" s="46">
        <v>3309</v>
      </c>
      <c r="F1019" s="72">
        <v>92.976338608275242</v>
      </c>
      <c r="G1019" s="72">
        <v>87.834130789393029</v>
      </c>
      <c r="H1019" s="73">
        <v>2.2464796377775498</v>
      </c>
      <c r="I1019" s="73">
        <f t="shared" si="45"/>
        <v>90.080610427170583</v>
      </c>
      <c r="J1019" s="72">
        <f t="shared" si="46"/>
        <v>-2.8957281811046585</v>
      </c>
      <c r="K1019" s="78">
        <v>1587</v>
      </c>
      <c r="L1019" s="73">
        <f t="shared" si="47"/>
        <v>-4595.5206234130928</v>
      </c>
      <c r="M1019" s="74"/>
    </row>
    <row r="1020" spans="1:13" ht="12.75" x14ac:dyDescent="0.2">
      <c r="A1020" s="43" t="s">
        <v>74</v>
      </c>
      <c r="B1020" s="43" t="s">
        <v>409</v>
      </c>
      <c r="C1020" s="44" t="s">
        <v>31</v>
      </c>
      <c r="D1020" s="45" t="s">
        <v>32</v>
      </c>
      <c r="E1020" s="46">
        <v>3311</v>
      </c>
      <c r="F1020" s="72">
        <v>120.25633860827524</v>
      </c>
      <c r="G1020" s="72">
        <v>115.11413078939303</v>
      </c>
      <c r="H1020" s="73">
        <v>2.2464796377775498</v>
      </c>
      <c r="I1020" s="73">
        <f t="shared" si="45"/>
        <v>117.36061042717058</v>
      </c>
      <c r="J1020" s="72">
        <f t="shared" si="46"/>
        <v>-2.8957281811046585</v>
      </c>
      <c r="K1020" s="78">
        <v>1240</v>
      </c>
      <c r="L1020" s="73">
        <f t="shared" si="47"/>
        <v>-3590.7029445697763</v>
      </c>
      <c r="M1020" s="74"/>
    </row>
    <row r="1021" spans="1:13" ht="12.75" x14ac:dyDescent="0.2">
      <c r="A1021" s="43" t="s">
        <v>74</v>
      </c>
      <c r="B1021" s="43" t="s">
        <v>409</v>
      </c>
      <c r="C1021" s="44" t="s">
        <v>33</v>
      </c>
      <c r="D1021" s="45" t="s">
        <v>34</v>
      </c>
      <c r="E1021" s="46">
        <v>3313</v>
      </c>
      <c r="F1021" s="72">
        <v>128.10633860827525</v>
      </c>
      <c r="G1021" s="72">
        <v>122.96413078939302</v>
      </c>
      <c r="H1021" s="73">
        <v>2.2464796377775498</v>
      </c>
      <c r="I1021" s="73">
        <f t="shared" si="45"/>
        <v>125.21061042717058</v>
      </c>
      <c r="J1021" s="72">
        <f t="shared" si="46"/>
        <v>-2.8957281811046727</v>
      </c>
      <c r="K1021" s="78">
        <v>239</v>
      </c>
      <c r="L1021" s="73">
        <f t="shared" si="47"/>
        <v>-692.07903528401675</v>
      </c>
      <c r="M1021" s="74"/>
    </row>
    <row r="1022" spans="1:13" ht="12.75" x14ac:dyDescent="0.2">
      <c r="A1022" s="43" t="s">
        <v>74</v>
      </c>
      <c r="B1022" s="43" t="s">
        <v>409</v>
      </c>
      <c r="C1022" s="44" t="s">
        <v>35</v>
      </c>
      <c r="D1022" s="45" t="s">
        <v>36</v>
      </c>
      <c r="E1022" s="46">
        <v>3315</v>
      </c>
      <c r="F1022" s="72">
        <v>146.12633860827523</v>
      </c>
      <c r="G1022" s="72">
        <v>140.98413078939299</v>
      </c>
      <c r="H1022" s="73">
        <v>2.2464796377775498</v>
      </c>
      <c r="I1022" s="73">
        <f t="shared" si="45"/>
        <v>143.23061042717055</v>
      </c>
      <c r="J1022" s="72">
        <f t="shared" si="46"/>
        <v>-2.8957281811046869</v>
      </c>
      <c r="K1022" s="78">
        <v>0</v>
      </c>
      <c r="L1022" s="73">
        <f t="shared" si="47"/>
        <v>0</v>
      </c>
      <c r="M1022" s="74"/>
    </row>
    <row r="1023" spans="1:13" ht="12.75" x14ac:dyDescent="0.2">
      <c r="A1023" s="43" t="s">
        <v>74</v>
      </c>
      <c r="B1023" s="43" t="s">
        <v>409</v>
      </c>
      <c r="C1023" s="44" t="s">
        <v>37</v>
      </c>
      <c r="D1023" s="45" t="s">
        <v>38</v>
      </c>
      <c r="E1023" s="46">
        <v>3317</v>
      </c>
      <c r="F1023" s="72">
        <v>92.436338608275236</v>
      </c>
      <c r="G1023" s="72">
        <v>87.294130789393023</v>
      </c>
      <c r="H1023" s="73">
        <v>2.2464796377775498</v>
      </c>
      <c r="I1023" s="73">
        <f t="shared" si="45"/>
        <v>89.540610427170577</v>
      </c>
      <c r="J1023" s="72">
        <f t="shared" si="46"/>
        <v>-2.8957281811046585</v>
      </c>
      <c r="K1023" s="78">
        <v>0</v>
      </c>
      <c r="L1023" s="73">
        <f t="shared" si="47"/>
        <v>0</v>
      </c>
      <c r="M1023" s="74"/>
    </row>
    <row r="1024" spans="1:13" ht="12.75" x14ac:dyDescent="0.2">
      <c r="A1024" s="43" t="s">
        <v>74</v>
      </c>
      <c r="B1024" s="43" t="s">
        <v>409</v>
      </c>
      <c r="C1024" s="44" t="s">
        <v>39</v>
      </c>
      <c r="D1024" s="45" t="s">
        <v>40</v>
      </c>
      <c r="E1024" s="46">
        <v>3319</v>
      </c>
      <c r="F1024" s="72">
        <v>111.79633860827524</v>
      </c>
      <c r="G1024" s="72">
        <v>106.65413078939302</v>
      </c>
      <c r="H1024" s="73">
        <v>2.2464796377775498</v>
      </c>
      <c r="I1024" s="73">
        <f t="shared" si="45"/>
        <v>108.90061042717058</v>
      </c>
      <c r="J1024" s="72">
        <f t="shared" si="46"/>
        <v>-2.8957281811046585</v>
      </c>
      <c r="K1024" s="78">
        <v>7748</v>
      </c>
      <c r="L1024" s="73">
        <f t="shared" si="47"/>
        <v>-22436.101947198895</v>
      </c>
      <c r="M1024" s="74"/>
    </row>
    <row r="1025" spans="1:13" ht="12.75" x14ac:dyDescent="0.2">
      <c r="A1025" s="43" t="s">
        <v>74</v>
      </c>
      <c r="B1025" s="43" t="s">
        <v>409</v>
      </c>
      <c r="C1025" s="44" t="s">
        <v>41</v>
      </c>
      <c r="D1025" s="45" t="s">
        <v>42</v>
      </c>
      <c r="E1025" s="46">
        <v>3321</v>
      </c>
      <c r="F1025" s="72">
        <v>124.31633860827523</v>
      </c>
      <c r="G1025" s="72">
        <v>119.17413078939302</v>
      </c>
      <c r="H1025" s="73">
        <v>2.2464796377775498</v>
      </c>
      <c r="I1025" s="73">
        <f t="shared" si="45"/>
        <v>121.42061042717057</v>
      </c>
      <c r="J1025" s="72">
        <f t="shared" si="46"/>
        <v>-2.8957281811046585</v>
      </c>
      <c r="K1025" s="78">
        <v>7218</v>
      </c>
      <c r="L1025" s="73">
        <f t="shared" si="47"/>
        <v>-20901.366011213424</v>
      </c>
      <c r="M1025" s="74"/>
    </row>
    <row r="1026" spans="1:13" ht="12.75" x14ac:dyDescent="0.2">
      <c r="A1026" s="43" t="s">
        <v>74</v>
      </c>
      <c r="B1026" s="43" t="s">
        <v>409</v>
      </c>
      <c r="C1026" s="44" t="s">
        <v>43</v>
      </c>
      <c r="D1026" s="45" t="s">
        <v>44</v>
      </c>
      <c r="E1026" s="46">
        <v>3323</v>
      </c>
      <c r="F1026" s="72">
        <v>78.566338608275231</v>
      </c>
      <c r="G1026" s="72">
        <v>73.424130789393018</v>
      </c>
      <c r="H1026" s="73">
        <v>2.2464796377775498</v>
      </c>
      <c r="I1026" s="73">
        <f t="shared" si="45"/>
        <v>75.670610427170573</v>
      </c>
      <c r="J1026" s="72">
        <f t="shared" si="46"/>
        <v>-2.8957281811046585</v>
      </c>
      <c r="K1026" s="78">
        <v>0</v>
      </c>
      <c r="L1026" s="73">
        <f t="shared" si="47"/>
        <v>0</v>
      </c>
      <c r="M1026" s="74"/>
    </row>
    <row r="1027" spans="1:13" ht="12.75" x14ac:dyDescent="0.2">
      <c r="A1027" s="43" t="s">
        <v>74</v>
      </c>
      <c r="B1027" s="43" t="s">
        <v>409</v>
      </c>
      <c r="C1027" s="44" t="s">
        <v>45</v>
      </c>
      <c r="D1027" s="45" t="s">
        <v>46</v>
      </c>
      <c r="E1027" s="46">
        <v>3325</v>
      </c>
      <c r="F1027" s="72">
        <v>100.45633860827523</v>
      </c>
      <c r="G1027" s="72">
        <v>95.314130789393019</v>
      </c>
      <c r="H1027" s="73">
        <v>2.2464796377775498</v>
      </c>
      <c r="I1027" s="73">
        <f t="shared" si="45"/>
        <v>97.560610427170573</v>
      </c>
      <c r="J1027" s="72">
        <f t="shared" si="46"/>
        <v>-2.8957281811046585</v>
      </c>
      <c r="K1027" s="78">
        <v>9485</v>
      </c>
      <c r="L1027" s="73">
        <f t="shared" si="47"/>
        <v>-27465.981797777684</v>
      </c>
      <c r="M1027" s="74"/>
    </row>
    <row r="1028" spans="1:13" ht="12.75" x14ac:dyDescent="0.2">
      <c r="A1028" s="43" t="s">
        <v>74</v>
      </c>
      <c r="B1028" s="43" t="s">
        <v>409</v>
      </c>
      <c r="C1028" s="44" t="s">
        <v>47</v>
      </c>
      <c r="D1028" s="45" t="s">
        <v>48</v>
      </c>
      <c r="E1028" s="46">
        <v>3327</v>
      </c>
      <c r="F1028" s="72">
        <v>111.79633860827524</v>
      </c>
      <c r="G1028" s="72">
        <v>106.65413078939302</v>
      </c>
      <c r="H1028" s="73">
        <v>2.2464796377775498</v>
      </c>
      <c r="I1028" s="73">
        <f t="shared" si="45"/>
        <v>108.90061042717058</v>
      </c>
      <c r="J1028" s="72">
        <f t="shared" si="46"/>
        <v>-2.8957281811046585</v>
      </c>
      <c r="K1028" s="78">
        <v>4589</v>
      </c>
      <c r="L1028" s="73">
        <f t="shared" si="47"/>
        <v>-13288.496623089277</v>
      </c>
      <c r="M1028" s="74"/>
    </row>
    <row r="1029" spans="1:13" ht="12.75" x14ac:dyDescent="0.2">
      <c r="A1029" s="43" t="s">
        <v>74</v>
      </c>
      <c r="B1029" s="43" t="s">
        <v>409</v>
      </c>
      <c r="C1029" s="44" t="s">
        <v>49</v>
      </c>
      <c r="D1029" s="45" t="s">
        <v>50</v>
      </c>
      <c r="E1029" s="46">
        <v>3329</v>
      </c>
      <c r="F1029" s="72">
        <v>119.73633860827523</v>
      </c>
      <c r="G1029" s="72">
        <v>114.59413078939302</v>
      </c>
      <c r="H1029" s="73">
        <v>2.2464796377775498</v>
      </c>
      <c r="I1029" s="73">
        <f t="shared" si="45"/>
        <v>116.84061042717057</v>
      </c>
      <c r="J1029" s="72">
        <f t="shared" si="46"/>
        <v>-2.8957281811046585</v>
      </c>
      <c r="K1029" s="78">
        <v>888</v>
      </c>
      <c r="L1029" s="73">
        <f t="shared" si="47"/>
        <v>-2571.4066248209365</v>
      </c>
      <c r="M1029" s="74"/>
    </row>
    <row r="1030" spans="1:13" ht="12.75" x14ac:dyDescent="0.2">
      <c r="A1030" s="43" t="s">
        <v>74</v>
      </c>
      <c r="B1030" s="43" t="s">
        <v>409</v>
      </c>
      <c r="C1030" s="44" t="s">
        <v>51</v>
      </c>
      <c r="D1030" s="45" t="s">
        <v>52</v>
      </c>
      <c r="E1030" s="46">
        <v>3331</v>
      </c>
      <c r="F1030" s="72">
        <v>133.50633860827523</v>
      </c>
      <c r="G1030" s="72">
        <v>128.36413078939302</v>
      </c>
      <c r="H1030" s="73">
        <v>2.2464796377775498</v>
      </c>
      <c r="I1030" s="73">
        <f t="shared" si="45"/>
        <v>130.61061042717057</v>
      </c>
      <c r="J1030" s="72">
        <f t="shared" si="46"/>
        <v>-2.8957281811046585</v>
      </c>
      <c r="K1030" s="78">
        <v>329</v>
      </c>
      <c r="L1030" s="73">
        <f t="shared" si="47"/>
        <v>-952.69457158343266</v>
      </c>
      <c r="M1030" s="74"/>
    </row>
    <row r="1031" spans="1:13" ht="12.75" x14ac:dyDescent="0.2">
      <c r="A1031" s="43" t="s">
        <v>292</v>
      </c>
      <c r="B1031" s="43" t="s">
        <v>410</v>
      </c>
      <c r="C1031" s="44" t="s">
        <v>21</v>
      </c>
      <c r="D1031" s="45" t="s">
        <v>22</v>
      </c>
      <c r="E1031" s="46">
        <v>3301</v>
      </c>
      <c r="F1031" s="72">
        <v>97.836669583820949</v>
      </c>
      <c r="G1031" s="72">
        <v>97.24</v>
      </c>
      <c r="H1031" s="73">
        <v>0</v>
      </c>
      <c r="I1031" s="73">
        <f t="shared" ref="I1031:I1094" si="48">+G1031+H1031</f>
        <v>97.24</v>
      </c>
      <c r="J1031" s="72">
        <f t="shared" ref="J1031:J1094" si="49">+I1031-F1031</f>
        <v>-0.59666958382095459</v>
      </c>
      <c r="K1031" s="78">
        <v>0</v>
      </c>
      <c r="L1031" s="73">
        <f t="shared" ref="L1031:L1094" si="50">+J1031*K1031</f>
        <v>0</v>
      </c>
      <c r="M1031" s="74">
        <v>-19241.40073905815</v>
      </c>
    </row>
    <row r="1032" spans="1:13" ht="12.75" x14ac:dyDescent="0.2">
      <c r="A1032" s="43" t="s">
        <v>292</v>
      </c>
      <c r="B1032" s="43" t="s">
        <v>410</v>
      </c>
      <c r="C1032" s="44" t="s">
        <v>23</v>
      </c>
      <c r="D1032" s="45" t="s">
        <v>24</v>
      </c>
      <c r="E1032" s="46">
        <v>3303</v>
      </c>
      <c r="F1032" s="72">
        <v>106.12666958382096</v>
      </c>
      <c r="G1032" s="72">
        <v>105.53</v>
      </c>
      <c r="H1032" s="73">
        <v>0</v>
      </c>
      <c r="I1032" s="73">
        <f t="shared" si="48"/>
        <v>105.53</v>
      </c>
      <c r="J1032" s="72">
        <f t="shared" si="49"/>
        <v>-0.59666958382095459</v>
      </c>
      <c r="K1032" s="78">
        <v>0</v>
      </c>
      <c r="L1032" s="73">
        <f t="shared" si="50"/>
        <v>0</v>
      </c>
      <c r="M1032" s="74"/>
    </row>
    <row r="1033" spans="1:13" ht="12.75" x14ac:dyDescent="0.2">
      <c r="A1033" s="43" t="s">
        <v>292</v>
      </c>
      <c r="B1033" s="43" t="s">
        <v>410</v>
      </c>
      <c r="C1033" s="44" t="s">
        <v>25</v>
      </c>
      <c r="D1033" s="45" t="s">
        <v>26</v>
      </c>
      <c r="E1033" s="46">
        <v>3305</v>
      </c>
      <c r="F1033" s="72">
        <v>95.696669583820949</v>
      </c>
      <c r="G1033" s="72">
        <v>95.1</v>
      </c>
      <c r="H1033" s="73">
        <v>0</v>
      </c>
      <c r="I1033" s="73">
        <f t="shared" si="48"/>
        <v>95.1</v>
      </c>
      <c r="J1033" s="72">
        <f t="shared" si="49"/>
        <v>-0.59666958382095459</v>
      </c>
      <c r="K1033" s="78">
        <v>0</v>
      </c>
      <c r="L1033" s="73">
        <f t="shared" si="50"/>
        <v>0</v>
      </c>
      <c r="M1033" s="74"/>
    </row>
    <row r="1034" spans="1:13" ht="12.75" x14ac:dyDescent="0.2">
      <c r="A1034" s="43" t="s">
        <v>292</v>
      </c>
      <c r="B1034" s="43" t="s">
        <v>410</v>
      </c>
      <c r="C1034" s="44" t="s">
        <v>27</v>
      </c>
      <c r="D1034" s="45" t="s">
        <v>28</v>
      </c>
      <c r="E1034" s="46">
        <v>3307</v>
      </c>
      <c r="F1034" s="72">
        <v>104.46666958382096</v>
      </c>
      <c r="G1034" s="72">
        <v>103.87</v>
      </c>
      <c r="H1034" s="73">
        <v>0</v>
      </c>
      <c r="I1034" s="73">
        <f t="shared" si="48"/>
        <v>103.87</v>
      </c>
      <c r="J1034" s="72">
        <f t="shared" si="49"/>
        <v>-0.59666958382095459</v>
      </c>
      <c r="K1034" s="78">
        <v>0</v>
      </c>
      <c r="L1034" s="73">
        <f t="shared" si="50"/>
        <v>0</v>
      </c>
      <c r="M1034" s="74"/>
    </row>
    <row r="1035" spans="1:13" ht="12.75" x14ac:dyDescent="0.2">
      <c r="A1035" s="43" t="s">
        <v>292</v>
      </c>
      <c r="B1035" s="43" t="s">
        <v>410</v>
      </c>
      <c r="C1035" s="44" t="s">
        <v>29</v>
      </c>
      <c r="D1035" s="45" t="s">
        <v>30</v>
      </c>
      <c r="E1035" s="46">
        <v>3309</v>
      </c>
      <c r="F1035" s="72">
        <v>65.346669583820955</v>
      </c>
      <c r="G1035" s="72">
        <v>64.75</v>
      </c>
      <c r="H1035" s="73">
        <v>0</v>
      </c>
      <c r="I1035" s="73">
        <f t="shared" si="48"/>
        <v>64.75</v>
      </c>
      <c r="J1035" s="72">
        <f t="shared" si="49"/>
        <v>-0.59666958382095459</v>
      </c>
      <c r="K1035" s="78">
        <v>3857</v>
      </c>
      <c r="L1035" s="73">
        <f t="shared" si="50"/>
        <v>-2301.3545847974219</v>
      </c>
      <c r="M1035" s="74"/>
    </row>
    <row r="1036" spans="1:13" ht="12.75" x14ac:dyDescent="0.2">
      <c r="A1036" s="43" t="s">
        <v>292</v>
      </c>
      <c r="B1036" s="43" t="s">
        <v>410</v>
      </c>
      <c r="C1036" s="44" t="s">
        <v>31</v>
      </c>
      <c r="D1036" s="45" t="s">
        <v>32</v>
      </c>
      <c r="E1036" s="46">
        <v>3311</v>
      </c>
      <c r="F1036" s="72">
        <v>83.276669583820961</v>
      </c>
      <c r="G1036" s="72">
        <v>82.68</v>
      </c>
      <c r="H1036" s="73">
        <v>0</v>
      </c>
      <c r="I1036" s="73">
        <f t="shared" si="48"/>
        <v>82.68</v>
      </c>
      <c r="J1036" s="72">
        <f t="shared" si="49"/>
        <v>-0.59666958382095459</v>
      </c>
      <c r="K1036" s="78">
        <v>361</v>
      </c>
      <c r="L1036" s="73">
        <f t="shared" si="50"/>
        <v>-215.39771975936461</v>
      </c>
      <c r="M1036" s="74"/>
    </row>
    <row r="1037" spans="1:13" ht="12.75" x14ac:dyDescent="0.2">
      <c r="A1037" s="43" t="s">
        <v>292</v>
      </c>
      <c r="B1037" s="43" t="s">
        <v>410</v>
      </c>
      <c r="C1037" s="44" t="s">
        <v>33</v>
      </c>
      <c r="D1037" s="45" t="s">
        <v>34</v>
      </c>
      <c r="E1037" s="46">
        <v>3313</v>
      </c>
      <c r="F1037" s="72">
        <v>88.456669583820954</v>
      </c>
      <c r="G1037" s="72">
        <v>87.86</v>
      </c>
      <c r="H1037" s="73">
        <v>0</v>
      </c>
      <c r="I1037" s="73">
        <f t="shared" si="48"/>
        <v>87.86</v>
      </c>
      <c r="J1037" s="72">
        <f t="shared" si="49"/>
        <v>-0.59666958382095459</v>
      </c>
      <c r="K1037" s="78">
        <v>0</v>
      </c>
      <c r="L1037" s="73">
        <f t="shared" si="50"/>
        <v>0</v>
      </c>
      <c r="M1037" s="74"/>
    </row>
    <row r="1038" spans="1:13" ht="12.75" x14ac:dyDescent="0.2">
      <c r="A1038" s="43" t="s">
        <v>292</v>
      </c>
      <c r="B1038" s="43" t="s">
        <v>410</v>
      </c>
      <c r="C1038" s="44" t="s">
        <v>35</v>
      </c>
      <c r="D1038" s="45" t="s">
        <v>36</v>
      </c>
      <c r="E1038" s="46">
        <v>3315</v>
      </c>
      <c r="F1038" s="72">
        <v>100.52666958382096</v>
      </c>
      <c r="G1038" s="72">
        <v>99.93</v>
      </c>
      <c r="H1038" s="73">
        <v>0</v>
      </c>
      <c r="I1038" s="73">
        <f t="shared" si="48"/>
        <v>99.93</v>
      </c>
      <c r="J1038" s="72">
        <f t="shared" si="49"/>
        <v>-0.59666958382095459</v>
      </c>
      <c r="K1038" s="78">
        <v>0</v>
      </c>
      <c r="L1038" s="73">
        <f t="shared" si="50"/>
        <v>0</v>
      </c>
      <c r="M1038" s="74"/>
    </row>
    <row r="1039" spans="1:13" ht="12.75" x14ac:dyDescent="0.2">
      <c r="A1039" s="43" t="s">
        <v>292</v>
      </c>
      <c r="B1039" s="43" t="s">
        <v>410</v>
      </c>
      <c r="C1039" s="44" t="s">
        <v>37</v>
      </c>
      <c r="D1039" s="45" t="s">
        <v>38</v>
      </c>
      <c r="E1039" s="46">
        <v>3317</v>
      </c>
      <c r="F1039" s="72">
        <v>64.896669583820952</v>
      </c>
      <c r="G1039" s="72">
        <v>64.3</v>
      </c>
      <c r="H1039" s="73">
        <v>0</v>
      </c>
      <c r="I1039" s="73">
        <f t="shared" si="48"/>
        <v>64.3</v>
      </c>
      <c r="J1039" s="72">
        <f t="shared" si="49"/>
        <v>-0.59666958382095459</v>
      </c>
      <c r="K1039" s="78">
        <v>0</v>
      </c>
      <c r="L1039" s="73">
        <f t="shared" si="50"/>
        <v>0</v>
      </c>
      <c r="M1039" s="74"/>
    </row>
    <row r="1040" spans="1:13" ht="12.75" x14ac:dyDescent="0.2">
      <c r="A1040" s="43" t="s">
        <v>292</v>
      </c>
      <c r="B1040" s="43" t="s">
        <v>410</v>
      </c>
      <c r="C1040" s="44" t="s">
        <v>39</v>
      </c>
      <c r="D1040" s="45" t="s">
        <v>40</v>
      </c>
      <c r="E1040" s="46">
        <v>3319</v>
      </c>
      <c r="F1040" s="72">
        <v>77.566669583820953</v>
      </c>
      <c r="G1040" s="72">
        <v>76.97</v>
      </c>
      <c r="H1040" s="73">
        <v>0</v>
      </c>
      <c r="I1040" s="73">
        <f t="shared" si="48"/>
        <v>76.97</v>
      </c>
      <c r="J1040" s="72">
        <f t="shared" si="49"/>
        <v>-0.59666958382095459</v>
      </c>
      <c r="K1040" s="78">
        <v>1231</v>
      </c>
      <c r="L1040" s="73">
        <f t="shared" si="50"/>
        <v>-734.50025768359512</v>
      </c>
      <c r="M1040" s="74"/>
    </row>
    <row r="1041" spans="1:13" ht="12.75" x14ac:dyDescent="0.2">
      <c r="A1041" s="43" t="s">
        <v>292</v>
      </c>
      <c r="B1041" s="43" t="s">
        <v>410</v>
      </c>
      <c r="C1041" s="44" t="s">
        <v>41</v>
      </c>
      <c r="D1041" s="45" t="s">
        <v>42</v>
      </c>
      <c r="E1041" s="46">
        <v>3321</v>
      </c>
      <c r="F1041" s="72">
        <v>85.85666958382096</v>
      </c>
      <c r="G1041" s="72">
        <v>85.26</v>
      </c>
      <c r="H1041" s="73">
        <v>0</v>
      </c>
      <c r="I1041" s="73">
        <f t="shared" si="48"/>
        <v>85.26</v>
      </c>
      <c r="J1041" s="72">
        <f t="shared" si="49"/>
        <v>-0.59666958382095459</v>
      </c>
      <c r="K1041" s="78">
        <v>134</v>
      </c>
      <c r="L1041" s="73">
        <f t="shared" si="50"/>
        <v>-79.953724232007914</v>
      </c>
      <c r="M1041" s="74"/>
    </row>
    <row r="1042" spans="1:13" ht="12.75" x14ac:dyDescent="0.2">
      <c r="A1042" s="43" t="s">
        <v>292</v>
      </c>
      <c r="B1042" s="43" t="s">
        <v>410</v>
      </c>
      <c r="C1042" s="44" t="s">
        <v>43</v>
      </c>
      <c r="D1042" s="45" t="s">
        <v>44</v>
      </c>
      <c r="E1042" s="46">
        <v>3323</v>
      </c>
      <c r="F1042" s="72">
        <v>55.696669583820963</v>
      </c>
      <c r="G1042" s="72">
        <v>55.1</v>
      </c>
      <c r="H1042" s="73">
        <v>0</v>
      </c>
      <c r="I1042" s="73">
        <f t="shared" si="48"/>
        <v>55.1</v>
      </c>
      <c r="J1042" s="72">
        <f t="shared" si="49"/>
        <v>-0.59666958382096169</v>
      </c>
      <c r="K1042" s="78">
        <v>1449</v>
      </c>
      <c r="L1042" s="73">
        <f t="shared" si="50"/>
        <v>-864.57422695657351</v>
      </c>
      <c r="M1042" s="74"/>
    </row>
    <row r="1043" spans="1:13" ht="12.75" x14ac:dyDescent="0.2">
      <c r="A1043" s="43" t="s">
        <v>292</v>
      </c>
      <c r="B1043" s="43" t="s">
        <v>410</v>
      </c>
      <c r="C1043" s="44" t="s">
        <v>45</v>
      </c>
      <c r="D1043" s="45" t="s">
        <v>46</v>
      </c>
      <c r="E1043" s="46">
        <v>3325</v>
      </c>
      <c r="F1043" s="72">
        <v>70.126669583820956</v>
      </c>
      <c r="G1043" s="72">
        <v>69.53</v>
      </c>
      <c r="H1043" s="73">
        <v>0</v>
      </c>
      <c r="I1043" s="73">
        <f t="shared" si="48"/>
        <v>69.53</v>
      </c>
      <c r="J1043" s="72">
        <f t="shared" si="49"/>
        <v>-0.59666958382095459</v>
      </c>
      <c r="K1043" s="78">
        <v>22977</v>
      </c>
      <c r="L1043" s="73">
        <f t="shared" si="50"/>
        <v>-13709.677027454074</v>
      </c>
      <c r="M1043" s="74"/>
    </row>
    <row r="1044" spans="1:13" ht="12.75" x14ac:dyDescent="0.2">
      <c r="A1044" s="43" t="s">
        <v>292</v>
      </c>
      <c r="B1044" s="43" t="s">
        <v>410</v>
      </c>
      <c r="C1044" s="44" t="s">
        <v>47</v>
      </c>
      <c r="D1044" s="45" t="s">
        <v>48</v>
      </c>
      <c r="E1044" s="46">
        <v>3327</v>
      </c>
      <c r="F1044" s="72">
        <v>77.566669583820953</v>
      </c>
      <c r="G1044" s="72">
        <v>76.97</v>
      </c>
      <c r="H1044" s="73">
        <v>0</v>
      </c>
      <c r="I1044" s="73">
        <f t="shared" si="48"/>
        <v>76.97</v>
      </c>
      <c r="J1044" s="72">
        <f t="shared" si="49"/>
        <v>-0.59666958382095459</v>
      </c>
      <c r="K1044" s="78">
        <v>1803</v>
      </c>
      <c r="L1044" s="73">
        <f t="shared" si="50"/>
        <v>-1075.7952596291811</v>
      </c>
      <c r="M1044" s="74"/>
    </row>
    <row r="1045" spans="1:13" ht="12.75" x14ac:dyDescent="0.2">
      <c r="A1045" s="43" t="s">
        <v>292</v>
      </c>
      <c r="B1045" s="43" t="s">
        <v>410</v>
      </c>
      <c r="C1045" s="44" t="s">
        <v>49</v>
      </c>
      <c r="D1045" s="45" t="s">
        <v>50</v>
      </c>
      <c r="E1045" s="46">
        <v>3329</v>
      </c>
      <c r="F1045" s="72">
        <v>82.836669583820949</v>
      </c>
      <c r="G1045" s="72">
        <v>82.24</v>
      </c>
      <c r="H1045" s="73">
        <v>0</v>
      </c>
      <c r="I1045" s="73">
        <f t="shared" si="48"/>
        <v>82.24</v>
      </c>
      <c r="J1045" s="72">
        <f t="shared" si="49"/>
        <v>-0.59666958382095459</v>
      </c>
      <c r="K1045" s="78">
        <v>161</v>
      </c>
      <c r="L1045" s="73">
        <f t="shared" si="50"/>
        <v>-96.063802995173688</v>
      </c>
      <c r="M1045" s="74"/>
    </row>
    <row r="1046" spans="1:13" ht="12.75" x14ac:dyDescent="0.2">
      <c r="A1046" s="43" t="s">
        <v>292</v>
      </c>
      <c r="B1046" s="43" t="s">
        <v>410</v>
      </c>
      <c r="C1046" s="44" t="s">
        <v>51</v>
      </c>
      <c r="D1046" s="45" t="s">
        <v>52</v>
      </c>
      <c r="E1046" s="46">
        <v>3331</v>
      </c>
      <c r="F1046" s="72">
        <v>91.876669583820956</v>
      </c>
      <c r="G1046" s="72">
        <v>91.28</v>
      </c>
      <c r="H1046" s="73">
        <v>0</v>
      </c>
      <c r="I1046" s="73">
        <f t="shared" si="48"/>
        <v>91.28</v>
      </c>
      <c r="J1046" s="72">
        <f t="shared" si="49"/>
        <v>-0.59666958382095459</v>
      </c>
      <c r="K1046" s="78">
        <v>275</v>
      </c>
      <c r="L1046" s="73">
        <f t="shared" si="50"/>
        <v>-164.08413555076251</v>
      </c>
      <c r="M1046" s="74"/>
    </row>
    <row r="1047" spans="1:13" ht="12.75" x14ac:dyDescent="0.2">
      <c r="A1047" s="43" t="s">
        <v>290</v>
      </c>
      <c r="B1047" s="43" t="s">
        <v>411</v>
      </c>
      <c r="C1047" s="44" t="s">
        <v>21</v>
      </c>
      <c r="D1047" s="45" t="s">
        <v>22</v>
      </c>
      <c r="E1047" s="46">
        <v>3301</v>
      </c>
      <c r="F1047" s="72">
        <v>97.835727321780709</v>
      </c>
      <c r="G1047" s="72">
        <v>97.24</v>
      </c>
      <c r="H1047" s="73">
        <v>0</v>
      </c>
      <c r="I1047" s="73">
        <f t="shared" si="48"/>
        <v>97.24</v>
      </c>
      <c r="J1047" s="72">
        <f t="shared" si="49"/>
        <v>-0.59572732178071419</v>
      </c>
      <c r="K1047" s="78">
        <v>0</v>
      </c>
      <c r="L1047" s="73">
        <f t="shared" si="50"/>
        <v>0</v>
      </c>
      <c r="M1047" s="74">
        <v>-12584.73967261759</v>
      </c>
    </row>
    <row r="1048" spans="1:13" ht="12.75" x14ac:dyDescent="0.2">
      <c r="A1048" s="43" t="s">
        <v>290</v>
      </c>
      <c r="B1048" s="43" t="s">
        <v>411</v>
      </c>
      <c r="C1048" s="44" t="s">
        <v>23</v>
      </c>
      <c r="D1048" s="45" t="s">
        <v>24</v>
      </c>
      <c r="E1048" s="46">
        <v>3303</v>
      </c>
      <c r="F1048" s="72">
        <v>106.12572732178072</v>
      </c>
      <c r="G1048" s="72">
        <v>105.53</v>
      </c>
      <c r="H1048" s="73">
        <v>0</v>
      </c>
      <c r="I1048" s="73">
        <f t="shared" si="48"/>
        <v>105.53</v>
      </c>
      <c r="J1048" s="72">
        <f t="shared" si="49"/>
        <v>-0.59572732178071419</v>
      </c>
      <c r="K1048" s="78">
        <v>0</v>
      </c>
      <c r="L1048" s="73">
        <f t="shared" si="50"/>
        <v>0</v>
      </c>
      <c r="M1048" s="74"/>
    </row>
    <row r="1049" spans="1:13" ht="12.75" x14ac:dyDescent="0.2">
      <c r="A1049" s="43" t="s">
        <v>290</v>
      </c>
      <c r="B1049" s="43" t="s">
        <v>411</v>
      </c>
      <c r="C1049" s="44" t="s">
        <v>25</v>
      </c>
      <c r="D1049" s="45" t="s">
        <v>26</v>
      </c>
      <c r="E1049" s="46">
        <v>3305</v>
      </c>
      <c r="F1049" s="72">
        <v>95.695727321780709</v>
      </c>
      <c r="G1049" s="72">
        <v>95.1</v>
      </c>
      <c r="H1049" s="73">
        <v>0</v>
      </c>
      <c r="I1049" s="73">
        <f t="shared" si="48"/>
        <v>95.1</v>
      </c>
      <c r="J1049" s="72">
        <f t="shared" si="49"/>
        <v>-0.59572732178071419</v>
      </c>
      <c r="K1049" s="78">
        <v>0</v>
      </c>
      <c r="L1049" s="73">
        <f t="shared" si="50"/>
        <v>0</v>
      </c>
      <c r="M1049" s="74"/>
    </row>
    <row r="1050" spans="1:13" ht="12.75" x14ac:dyDescent="0.2">
      <c r="A1050" s="43" t="s">
        <v>290</v>
      </c>
      <c r="B1050" s="43" t="s">
        <v>411</v>
      </c>
      <c r="C1050" s="44" t="s">
        <v>27</v>
      </c>
      <c r="D1050" s="45" t="s">
        <v>28</v>
      </c>
      <c r="E1050" s="46">
        <v>3307</v>
      </c>
      <c r="F1050" s="72">
        <v>104.46572732178072</v>
      </c>
      <c r="G1050" s="72">
        <v>103.87</v>
      </c>
      <c r="H1050" s="73">
        <v>0</v>
      </c>
      <c r="I1050" s="73">
        <f t="shared" si="48"/>
        <v>103.87</v>
      </c>
      <c r="J1050" s="72">
        <f t="shared" si="49"/>
        <v>-0.59572732178071419</v>
      </c>
      <c r="K1050" s="78">
        <v>0</v>
      </c>
      <c r="L1050" s="73">
        <f t="shared" si="50"/>
        <v>0</v>
      </c>
      <c r="M1050" s="74"/>
    </row>
    <row r="1051" spans="1:13" ht="12.75" x14ac:dyDescent="0.2">
      <c r="A1051" s="43" t="s">
        <v>290</v>
      </c>
      <c r="B1051" s="43" t="s">
        <v>411</v>
      </c>
      <c r="C1051" s="44" t="s">
        <v>29</v>
      </c>
      <c r="D1051" s="45" t="s">
        <v>30</v>
      </c>
      <c r="E1051" s="46">
        <v>3309</v>
      </c>
      <c r="F1051" s="72">
        <v>65.345727321780714</v>
      </c>
      <c r="G1051" s="72">
        <v>64.75</v>
      </c>
      <c r="H1051" s="73">
        <v>0</v>
      </c>
      <c r="I1051" s="73">
        <f t="shared" si="48"/>
        <v>64.75</v>
      </c>
      <c r="J1051" s="72">
        <f t="shared" si="49"/>
        <v>-0.59572732178071419</v>
      </c>
      <c r="K1051" s="78">
        <v>2185</v>
      </c>
      <c r="L1051" s="73">
        <f t="shared" si="50"/>
        <v>-1301.6641980908605</v>
      </c>
      <c r="M1051" s="74"/>
    </row>
    <row r="1052" spans="1:13" ht="12.75" x14ac:dyDescent="0.2">
      <c r="A1052" s="43" t="s">
        <v>290</v>
      </c>
      <c r="B1052" s="43" t="s">
        <v>411</v>
      </c>
      <c r="C1052" s="44" t="s">
        <v>31</v>
      </c>
      <c r="D1052" s="45" t="s">
        <v>32</v>
      </c>
      <c r="E1052" s="46">
        <v>3311</v>
      </c>
      <c r="F1052" s="72">
        <v>83.275727321780721</v>
      </c>
      <c r="G1052" s="72">
        <v>82.68</v>
      </c>
      <c r="H1052" s="73">
        <v>0</v>
      </c>
      <c r="I1052" s="73">
        <f t="shared" si="48"/>
        <v>82.68</v>
      </c>
      <c r="J1052" s="72">
        <f t="shared" si="49"/>
        <v>-0.59572732178071419</v>
      </c>
      <c r="K1052" s="78">
        <v>219</v>
      </c>
      <c r="L1052" s="73">
        <f t="shared" si="50"/>
        <v>-130.46428346997641</v>
      </c>
      <c r="M1052" s="74"/>
    </row>
    <row r="1053" spans="1:13" ht="12.75" x14ac:dyDescent="0.2">
      <c r="A1053" s="43" t="s">
        <v>290</v>
      </c>
      <c r="B1053" s="43" t="s">
        <v>411</v>
      </c>
      <c r="C1053" s="44" t="s">
        <v>33</v>
      </c>
      <c r="D1053" s="45" t="s">
        <v>34</v>
      </c>
      <c r="E1053" s="46">
        <v>3313</v>
      </c>
      <c r="F1053" s="72">
        <v>88.455727321780714</v>
      </c>
      <c r="G1053" s="72">
        <v>87.86</v>
      </c>
      <c r="H1053" s="73">
        <v>0</v>
      </c>
      <c r="I1053" s="73">
        <f t="shared" si="48"/>
        <v>87.86</v>
      </c>
      <c r="J1053" s="72">
        <f t="shared" si="49"/>
        <v>-0.59572732178071419</v>
      </c>
      <c r="K1053" s="78">
        <v>0</v>
      </c>
      <c r="L1053" s="73">
        <f t="shared" si="50"/>
        <v>0</v>
      </c>
      <c r="M1053" s="74"/>
    </row>
    <row r="1054" spans="1:13" ht="12.75" x14ac:dyDescent="0.2">
      <c r="A1054" s="43" t="s">
        <v>290</v>
      </c>
      <c r="B1054" s="43" t="s">
        <v>411</v>
      </c>
      <c r="C1054" s="44" t="s">
        <v>35</v>
      </c>
      <c r="D1054" s="45" t="s">
        <v>36</v>
      </c>
      <c r="E1054" s="46">
        <v>3315</v>
      </c>
      <c r="F1054" s="72">
        <v>100.52572732178072</v>
      </c>
      <c r="G1054" s="72">
        <v>99.93</v>
      </c>
      <c r="H1054" s="73">
        <v>0</v>
      </c>
      <c r="I1054" s="73">
        <f t="shared" si="48"/>
        <v>99.93</v>
      </c>
      <c r="J1054" s="72">
        <f t="shared" si="49"/>
        <v>-0.59572732178071419</v>
      </c>
      <c r="K1054" s="78">
        <v>0</v>
      </c>
      <c r="L1054" s="73">
        <f t="shared" si="50"/>
        <v>0</v>
      </c>
      <c r="M1054" s="74"/>
    </row>
    <row r="1055" spans="1:13" ht="12.75" x14ac:dyDescent="0.2">
      <c r="A1055" s="43" t="s">
        <v>290</v>
      </c>
      <c r="B1055" s="43" t="s">
        <v>411</v>
      </c>
      <c r="C1055" s="44" t="s">
        <v>37</v>
      </c>
      <c r="D1055" s="45" t="s">
        <v>38</v>
      </c>
      <c r="E1055" s="46">
        <v>3317</v>
      </c>
      <c r="F1055" s="72">
        <v>64.895727321780711</v>
      </c>
      <c r="G1055" s="72">
        <v>64.3</v>
      </c>
      <c r="H1055" s="73">
        <v>0</v>
      </c>
      <c r="I1055" s="73">
        <f t="shared" si="48"/>
        <v>64.3</v>
      </c>
      <c r="J1055" s="72">
        <f t="shared" si="49"/>
        <v>-0.59572732178071419</v>
      </c>
      <c r="K1055" s="78">
        <v>13</v>
      </c>
      <c r="L1055" s="73">
        <f t="shared" si="50"/>
        <v>-7.7444551831492845</v>
      </c>
      <c r="M1055" s="74"/>
    </row>
    <row r="1056" spans="1:13" ht="12.75" x14ac:dyDescent="0.2">
      <c r="A1056" s="43" t="s">
        <v>290</v>
      </c>
      <c r="B1056" s="43" t="s">
        <v>411</v>
      </c>
      <c r="C1056" s="44" t="s">
        <v>39</v>
      </c>
      <c r="D1056" s="45" t="s">
        <v>40</v>
      </c>
      <c r="E1056" s="46">
        <v>3319</v>
      </c>
      <c r="F1056" s="72">
        <v>77.565727321780713</v>
      </c>
      <c r="G1056" s="72">
        <v>76.97</v>
      </c>
      <c r="H1056" s="73">
        <v>0</v>
      </c>
      <c r="I1056" s="73">
        <f t="shared" si="48"/>
        <v>76.97</v>
      </c>
      <c r="J1056" s="72">
        <f t="shared" si="49"/>
        <v>-0.59572732178071419</v>
      </c>
      <c r="K1056" s="78">
        <v>1808</v>
      </c>
      <c r="L1056" s="73">
        <f t="shared" si="50"/>
        <v>-1077.0749977795313</v>
      </c>
      <c r="M1056" s="74"/>
    </row>
    <row r="1057" spans="1:13" ht="12.75" x14ac:dyDescent="0.2">
      <c r="A1057" s="43" t="s">
        <v>290</v>
      </c>
      <c r="B1057" s="43" t="s">
        <v>411</v>
      </c>
      <c r="C1057" s="44" t="s">
        <v>41</v>
      </c>
      <c r="D1057" s="45" t="s">
        <v>42</v>
      </c>
      <c r="E1057" s="46">
        <v>3321</v>
      </c>
      <c r="F1057" s="72">
        <v>85.855727321780719</v>
      </c>
      <c r="G1057" s="72">
        <v>85.26</v>
      </c>
      <c r="H1057" s="73">
        <v>0</v>
      </c>
      <c r="I1057" s="73">
        <f t="shared" si="48"/>
        <v>85.26</v>
      </c>
      <c r="J1057" s="72">
        <f t="shared" si="49"/>
        <v>-0.59572732178071419</v>
      </c>
      <c r="K1057" s="78">
        <v>142</v>
      </c>
      <c r="L1057" s="73">
        <f t="shared" si="50"/>
        <v>-84.593279692861415</v>
      </c>
      <c r="M1057" s="74"/>
    </row>
    <row r="1058" spans="1:13" ht="12.75" x14ac:dyDescent="0.2">
      <c r="A1058" s="43" t="s">
        <v>290</v>
      </c>
      <c r="B1058" s="43" t="s">
        <v>411</v>
      </c>
      <c r="C1058" s="44" t="s">
        <v>43</v>
      </c>
      <c r="D1058" s="45" t="s">
        <v>44</v>
      </c>
      <c r="E1058" s="46">
        <v>3323</v>
      </c>
      <c r="F1058" s="72">
        <v>55.695727321780716</v>
      </c>
      <c r="G1058" s="72">
        <v>55.1</v>
      </c>
      <c r="H1058" s="73">
        <v>0</v>
      </c>
      <c r="I1058" s="73">
        <f t="shared" si="48"/>
        <v>55.1</v>
      </c>
      <c r="J1058" s="72">
        <f t="shared" si="49"/>
        <v>-0.59572732178071419</v>
      </c>
      <c r="K1058" s="78">
        <v>151</v>
      </c>
      <c r="L1058" s="73">
        <f t="shared" si="50"/>
        <v>-89.954825588887843</v>
      </c>
      <c r="M1058" s="74"/>
    </row>
    <row r="1059" spans="1:13" ht="12.75" x14ac:dyDescent="0.2">
      <c r="A1059" s="43" t="s">
        <v>290</v>
      </c>
      <c r="B1059" s="43" t="s">
        <v>411</v>
      </c>
      <c r="C1059" s="44" t="s">
        <v>45</v>
      </c>
      <c r="D1059" s="45" t="s">
        <v>46</v>
      </c>
      <c r="E1059" s="46">
        <v>3325</v>
      </c>
      <c r="F1059" s="72">
        <v>70.125727321780715</v>
      </c>
      <c r="G1059" s="72">
        <v>69.53</v>
      </c>
      <c r="H1059" s="73">
        <v>0</v>
      </c>
      <c r="I1059" s="73">
        <f t="shared" si="48"/>
        <v>69.53</v>
      </c>
      <c r="J1059" s="72">
        <f t="shared" si="49"/>
        <v>-0.59572732178071419</v>
      </c>
      <c r="K1059" s="78">
        <v>13102</v>
      </c>
      <c r="L1059" s="73">
        <f t="shared" si="50"/>
        <v>-7805.2193699709169</v>
      </c>
      <c r="M1059" s="74"/>
    </row>
    <row r="1060" spans="1:13" ht="12.75" x14ac:dyDescent="0.2">
      <c r="A1060" s="43" t="s">
        <v>290</v>
      </c>
      <c r="B1060" s="43" t="s">
        <v>411</v>
      </c>
      <c r="C1060" s="44" t="s">
        <v>47</v>
      </c>
      <c r="D1060" s="45" t="s">
        <v>48</v>
      </c>
      <c r="E1060" s="46">
        <v>3327</v>
      </c>
      <c r="F1060" s="72">
        <v>77.565727321780713</v>
      </c>
      <c r="G1060" s="72">
        <v>76.97</v>
      </c>
      <c r="H1060" s="73">
        <v>0</v>
      </c>
      <c r="I1060" s="73">
        <f t="shared" si="48"/>
        <v>76.97</v>
      </c>
      <c r="J1060" s="72">
        <f t="shared" si="49"/>
        <v>-0.59572732178071419</v>
      </c>
      <c r="K1060" s="78">
        <v>2730</v>
      </c>
      <c r="L1060" s="73">
        <f t="shared" si="50"/>
        <v>-1626.3355884613497</v>
      </c>
      <c r="M1060" s="74"/>
    </row>
    <row r="1061" spans="1:13" ht="12.75" x14ac:dyDescent="0.2">
      <c r="A1061" s="43" t="s">
        <v>290</v>
      </c>
      <c r="B1061" s="43" t="s">
        <v>411</v>
      </c>
      <c r="C1061" s="44" t="s">
        <v>49</v>
      </c>
      <c r="D1061" s="45" t="s">
        <v>50</v>
      </c>
      <c r="E1061" s="46">
        <v>3329</v>
      </c>
      <c r="F1061" s="72">
        <v>82.835727321780709</v>
      </c>
      <c r="G1061" s="72">
        <v>82.24</v>
      </c>
      <c r="H1061" s="73">
        <v>0</v>
      </c>
      <c r="I1061" s="73">
        <f t="shared" si="48"/>
        <v>82.24</v>
      </c>
      <c r="J1061" s="72">
        <f t="shared" si="49"/>
        <v>-0.59572732178071419</v>
      </c>
      <c r="K1061" s="78">
        <v>395</v>
      </c>
      <c r="L1061" s="73">
        <f t="shared" si="50"/>
        <v>-235.31229210338211</v>
      </c>
      <c r="M1061" s="74"/>
    </row>
    <row r="1062" spans="1:13" ht="12.75" x14ac:dyDescent="0.2">
      <c r="A1062" s="43" t="s">
        <v>290</v>
      </c>
      <c r="B1062" s="43" t="s">
        <v>411</v>
      </c>
      <c r="C1062" s="44" t="s">
        <v>51</v>
      </c>
      <c r="D1062" s="45" t="s">
        <v>52</v>
      </c>
      <c r="E1062" s="46">
        <v>3331</v>
      </c>
      <c r="F1062" s="72">
        <v>91.875727321780715</v>
      </c>
      <c r="G1062" s="72">
        <v>91.28</v>
      </c>
      <c r="H1062" s="73">
        <v>0</v>
      </c>
      <c r="I1062" s="73">
        <f t="shared" si="48"/>
        <v>91.28</v>
      </c>
      <c r="J1062" s="72">
        <f t="shared" si="49"/>
        <v>-0.59572732178071419</v>
      </c>
      <c r="K1062" s="78">
        <v>380</v>
      </c>
      <c r="L1062" s="73">
        <f t="shared" si="50"/>
        <v>-226.37638227667139</v>
      </c>
      <c r="M1062" s="74"/>
    </row>
    <row r="1063" spans="1:13" ht="12.75" x14ac:dyDescent="0.2">
      <c r="A1063" s="43" t="s">
        <v>92</v>
      </c>
      <c r="B1063" s="43" t="s">
        <v>412</v>
      </c>
      <c r="C1063" s="44" t="s">
        <v>21</v>
      </c>
      <c r="D1063" s="45" t="s">
        <v>22</v>
      </c>
      <c r="E1063" s="46">
        <v>3301</v>
      </c>
      <c r="F1063" s="72">
        <v>97.816767132545181</v>
      </c>
      <c r="G1063" s="72">
        <v>97.326900775788687</v>
      </c>
      <c r="H1063" s="73">
        <v>7.3152194512207313E-3</v>
      </c>
      <c r="I1063" s="73">
        <f t="shared" si="48"/>
        <v>97.334215995239902</v>
      </c>
      <c r="J1063" s="72">
        <f t="shared" si="49"/>
        <v>-0.4825511373052791</v>
      </c>
      <c r="K1063" s="78">
        <v>181</v>
      </c>
      <c r="L1063" s="73">
        <f t="shared" si="50"/>
        <v>-87.341755852255517</v>
      </c>
      <c r="M1063" s="74">
        <v>-13608.90717428348</v>
      </c>
    </row>
    <row r="1064" spans="1:13" ht="12.75" x14ac:dyDescent="0.2">
      <c r="A1064" s="43" t="s">
        <v>92</v>
      </c>
      <c r="B1064" s="43" t="s">
        <v>412</v>
      </c>
      <c r="C1064" s="44" t="s">
        <v>23</v>
      </c>
      <c r="D1064" s="45" t="s">
        <v>24</v>
      </c>
      <c r="E1064" s="46">
        <v>3303</v>
      </c>
      <c r="F1064" s="72">
        <v>106.10676713254519</v>
      </c>
      <c r="G1064" s="72">
        <v>105.61690077578869</v>
      </c>
      <c r="H1064" s="73">
        <v>7.3152194512207313E-3</v>
      </c>
      <c r="I1064" s="73">
        <f t="shared" si="48"/>
        <v>105.62421599523991</v>
      </c>
      <c r="J1064" s="72">
        <f t="shared" si="49"/>
        <v>-0.4825511373052791</v>
      </c>
      <c r="K1064" s="78">
        <v>0</v>
      </c>
      <c r="L1064" s="73">
        <f t="shared" si="50"/>
        <v>0</v>
      </c>
      <c r="M1064" s="74"/>
    </row>
    <row r="1065" spans="1:13" ht="12.75" x14ac:dyDescent="0.2">
      <c r="A1065" s="43" t="s">
        <v>92</v>
      </c>
      <c r="B1065" s="43" t="s">
        <v>412</v>
      </c>
      <c r="C1065" s="44" t="s">
        <v>25</v>
      </c>
      <c r="D1065" s="45" t="s">
        <v>26</v>
      </c>
      <c r="E1065" s="46">
        <v>3305</v>
      </c>
      <c r="F1065" s="72">
        <v>95.67676713254518</v>
      </c>
      <c r="G1065" s="72">
        <v>95.186900775788686</v>
      </c>
      <c r="H1065" s="73">
        <v>7.3152194512207313E-3</v>
      </c>
      <c r="I1065" s="73">
        <f t="shared" si="48"/>
        <v>95.194215995239901</v>
      </c>
      <c r="J1065" s="72">
        <f t="shared" si="49"/>
        <v>-0.4825511373052791</v>
      </c>
      <c r="K1065" s="78">
        <v>0</v>
      </c>
      <c r="L1065" s="73">
        <f t="shared" si="50"/>
        <v>0</v>
      </c>
      <c r="M1065" s="74"/>
    </row>
    <row r="1066" spans="1:13" ht="12.75" x14ac:dyDescent="0.2">
      <c r="A1066" s="43" t="s">
        <v>92</v>
      </c>
      <c r="B1066" s="43" t="s">
        <v>412</v>
      </c>
      <c r="C1066" s="44" t="s">
        <v>27</v>
      </c>
      <c r="D1066" s="45" t="s">
        <v>28</v>
      </c>
      <c r="E1066" s="46">
        <v>3307</v>
      </c>
      <c r="F1066" s="72">
        <v>104.44676713254519</v>
      </c>
      <c r="G1066" s="72">
        <v>103.9569007757887</v>
      </c>
      <c r="H1066" s="73">
        <v>7.3152194512207313E-3</v>
      </c>
      <c r="I1066" s="73">
        <f t="shared" si="48"/>
        <v>103.96421599523991</v>
      </c>
      <c r="J1066" s="72">
        <f t="shared" si="49"/>
        <v>-0.4825511373052791</v>
      </c>
      <c r="K1066" s="78">
        <v>0</v>
      </c>
      <c r="L1066" s="73">
        <f t="shared" si="50"/>
        <v>0</v>
      </c>
      <c r="M1066" s="74"/>
    </row>
    <row r="1067" spans="1:13" ht="12.75" x14ac:dyDescent="0.2">
      <c r="A1067" s="43" t="s">
        <v>92</v>
      </c>
      <c r="B1067" s="43" t="s">
        <v>412</v>
      </c>
      <c r="C1067" s="44" t="s">
        <v>29</v>
      </c>
      <c r="D1067" s="45" t="s">
        <v>30</v>
      </c>
      <c r="E1067" s="46">
        <v>3309</v>
      </c>
      <c r="F1067" s="72">
        <v>65.326767132545186</v>
      </c>
      <c r="G1067" s="72">
        <v>64.836900775788692</v>
      </c>
      <c r="H1067" s="73">
        <v>7.3152194512207313E-3</v>
      </c>
      <c r="I1067" s="73">
        <f t="shared" si="48"/>
        <v>64.844215995239907</v>
      </c>
      <c r="J1067" s="72">
        <f t="shared" si="49"/>
        <v>-0.4825511373052791</v>
      </c>
      <c r="K1067" s="78">
        <v>3937</v>
      </c>
      <c r="L1067" s="73">
        <f t="shared" si="50"/>
        <v>-1899.8038275708839</v>
      </c>
      <c r="M1067" s="74"/>
    </row>
    <row r="1068" spans="1:13" ht="12.75" x14ac:dyDescent="0.2">
      <c r="A1068" s="43" t="s">
        <v>92</v>
      </c>
      <c r="B1068" s="43" t="s">
        <v>412</v>
      </c>
      <c r="C1068" s="44" t="s">
        <v>31</v>
      </c>
      <c r="D1068" s="45" t="s">
        <v>32</v>
      </c>
      <c r="E1068" s="46">
        <v>3311</v>
      </c>
      <c r="F1068" s="72">
        <v>83.256767132545193</v>
      </c>
      <c r="G1068" s="72">
        <v>82.766900775788699</v>
      </c>
      <c r="H1068" s="73">
        <v>7.3152194512207313E-3</v>
      </c>
      <c r="I1068" s="73">
        <f t="shared" si="48"/>
        <v>82.774215995239913</v>
      </c>
      <c r="J1068" s="72">
        <f t="shared" si="49"/>
        <v>-0.4825511373052791</v>
      </c>
      <c r="K1068" s="78">
        <v>1930</v>
      </c>
      <c r="L1068" s="73">
        <f t="shared" si="50"/>
        <v>-931.32369499918866</v>
      </c>
      <c r="M1068" s="74"/>
    </row>
    <row r="1069" spans="1:13" ht="12.75" x14ac:dyDescent="0.2">
      <c r="A1069" s="43" t="s">
        <v>92</v>
      </c>
      <c r="B1069" s="43" t="s">
        <v>412</v>
      </c>
      <c r="C1069" s="44" t="s">
        <v>33</v>
      </c>
      <c r="D1069" s="45" t="s">
        <v>34</v>
      </c>
      <c r="E1069" s="46">
        <v>3313</v>
      </c>
      <c r="F1069" s="72">
        <v>88.436767132545185</v>
      </c>
      <c r="G1069" s="72">
        <v>87.946900775788691</v>
      </c>
      <c r="H1069" s="73">
        <v>7.3152194512207313E-3</v>
      </c>
      <c r="I1069" s="73">
        <f t="shared" si="48"/>
        <v>87.954215995239906</v>
      </c>
      <c r="J1069" s="72">
        <f t="shared" si="49"/>
        <v>-0.4825511373052791</v>
      </c>
      <c r="K1069" s="78">
        <v>48</v>
      </c>
      <c r="L1069" s="73">
        <f t="shared" si="50"/>
        <v>-23.162454590653397</v>
      </c>
      <c r="M1069" s="74"/>
    </row>
    <row r="1070" spans="1:13" ht="12.75" x14ac:dyDescent="0.2">
      <c r="A1070" s="43" t="s">
        <v>92</v>
      </c>
      <c r="B1070" s="43" t="s">
        <v>412</v>
      </c>
      <c r="C1070" s="44" t="s">
        <v>35</v>
      </c>
      <c r="D1070" s="45" t="s">
        <v>36</v>
      </c>
      <c r="E1070" s="46">
        <v>3315</v>
      </c>
      <c r="F1070" s="72">
        <v>100.50676713254519</v>
      </c>
      <c r="G1070" s="72">
        <v>100.0169007757887</v>
      </c>
      <c r="H1070" s="73">
        <v>7.3152194512207313E-3</v>
      </c>
      <c r="I1070" s="73">
        <f t="shared" si="48"/>
        <v>100.02421599523991</v>
      </c>
      <c r="J1070" s="72">
        <f t="shared" si="49"/>
        <v>-0.4825511373052791</v>
      </c>
      <c r="K1070" s="78">
        <v>0</v>
      </c>
      <c r="L1070" s="73">
        <f t="shared" si="50"/>
        <v>0</v>
      </c>
      <c r="M1070" s="74"/>
    </row>
    <row r="1071" spans="1:13" ht="12.75" x14ac:dyDescent="0.2">
      <c r="A1071" s="43" t="s">
        <v>92</v>
      </c>
      <c r="B1071" s="43" t="s">
        <v>412</v>
      </c>
      <c r="C1071" s="44" t="s">
        <v>37</v>
      </c>
      <c r="D1071" s="45" t="s">
        <v>38</v>
      </c>
      <c r="E1071" s="46">
        <v>3317</v>
      </c>
      <c r="F1071" s="72">
        <v>64.876767132545183</v>
      </c>
      <c r="G1071" s="72">
        <v>64.386900775788689</v>
      </c>
      <c r="H1071" s="73">
        <v>7.3152194512207313E-3</v>
      </c>
      <c r="I1071" s="73">
        <f t="shared" si="48"/>
        <v>64.394215995239904</v>
      </c>
      <c r="J1071" s="72">
        <f t="shared" si="49"/>
        <v>-0.4825511373052791</v>
      </c>
      <c r="K1071" s="78">
        <v>0</v>
      </c>
      <c r="L1071" s="73">
        <f t="shared" si="50"/>
        <v>0</v>
      </c>
      <c r="M1071" s="74"/>
    </row>
    <row r="1072" spans="1:13" ht="12.75" x14ac:dyDescent="0.2">
      <c r="A1072" s="43" t="s">
        <v>92</v>
      </c>
      <c r="B1072" s="43" t="s">
        <v>412</v>
      </c>
      <c r="C1072" s="44" t="s">
        <v>39</v>
      </c>
      <c r="D1072" s="45" t="s">
        <v>40</v>
      </c>
      <c r="E1072" s="46">
        <v>3319</v>
      </c>
      <c r="F1072" s="72">
        <v>77.546767132545185</v>
      </c>
      <c r="G1072" s="72">
        <v>77.056900775788691</v>
      </c>
      <c r="H1072" s="73">
        <v>7.3152194512207313E-3</v>
      </c>
      <c r="I1072" s="73">
        <f t="shared" si="48"/>
        <v>77.064215995239906</v>
      </c>
      <c r="J1072" s="72">
        <f t="shared" si="49"/>
        <v>-0.4825511373052791</v>
      </c>
      <c r="K1072" s="78">
        <v>3427</v>
      </c>
      <c r="L1072" s="73">
        <f t="shared" si="50"/>
        <v>-1653.7027475451914</v>
      </c>
      <c r="M1072" s="74"/>
    </row>
    <row r="1073" spans="1:13" ht="12.75" x14ac:dyDescent="0.2">
      <c r="A1073" s="43" t="s">
        <v>92</v>
      </c>
      <c r="B1073" s="43" t="s">
        <v>412</v>
      </c>
      <c r="C1073" s="44" t="s">
        <v>41</v>
      </c>
      <c r="D1073" s="45" t="s">
        <v>42</v>
      </c>
      <c r="E1073" s="46">
        <v>3321</v>
      </c>
      <c r="F1073" s="72">
        <v>85.836767132545191</v>
      </c>
      <c r="G1073" s="72">
        <v>85.346900775788697</v>
      </c>
      <c r="H1073" s="73">
        <v>7.3152194512207313E-3</v>
      </c>
      <c r="I1073" s="73">
        <f t="shared" si="48"/>
        <v>85.354215995239912</v>
      </c>
      <c r="J1073" s="72">
        <f t="shared" si="49"/>
        <v>-0.4825511373052791</v>
      </c>
      <c r="K1073" s="78">
        <v>429</v>
      </c>
      <c r="L1073" s="73">
        <f t="shared" si="50"/>
        <v>-207.01443790396473</v>
      </c>
      <c r="M1073" s="74"/>
    </row>
    <row r="1074" spans="1:13" ht="12.75" x14ac:dyDescent="0.2">
      <c r="A1074" s="43" t="s">
        <v>92</v>
      </c>
      <c r="B1074" s="43" t="s">
        <v>412</v>
      </c>
      <c r="C1074" s="44" t="s">
        <v>43</v>
      </c>
      <c r="D1074" s="45" t="s">
        <v>44</v>
      </c>
      <c r="E1074" s="46">
        <v>3323</v>
      </c>
      <c r="F1074" s="72">
        <v>55.676767132545187</v>
      </c>
      <c r="G1074" s="72">
        <v>55.186900775788686</v>
      </c>
      <c r="H1074" s="73">
        <v>7.3152194512207313E-3</v>
      </c>
      <c r="I1074" s="73">
        <f t="shared" si="48"/>
        <v>55.194215995239908</v>
      </c>
      <c r="J1074" s="72">
        <f t="shared" si="49"/>
        <v>-0.4825511373052791</v>
      </c>
      <c r="K1074" s="78">
        <v>0</v>
      </c>
      <c r="L1074" s="73">
        <f t="shared" si="50"/>
        <v>0</v>
      </c>
      <c r="M1074" s="74"/>
    </row>
    <row r="1075" spans="1:13" ht="12.75" x14ac:dyDescent="0.2">
      <c r="A1075" s="43" t="s">
        <v>92</v>
      </c>
      <c r="B1075" s="43" t="s">
        <v>412</v>
      </c>
      <c r="C1075" s="44" t="s">
        <v>45</v>
      </c>
      <c r="D1075" s="45" t="s">
        <v>46</v>
      </c>
      <c r="E1075" s="46">
        <v>3325</v>
      </c>
      <c r="F1075" s="72">
        <v>70.106767132545187</v>
      </c>
      <c r="G1075" s="72">
        <v>69.616900775788693</v>
      </c>
      <c r="H1075" s="73">
        <v>7.3152194512207313E-3</v>
      </c>
      <c r="I1075" s="73">
        <f t="shared" si="48"/>
        <v>69.624215995239908</v>
      </c>
      <c r="J1075" s="72">
        <f t="shared" si="49"/>
        <v>-0.4825511373052791</v>
      </c>
      <c r="K1075" s="78">
        <v>14744</v>
      </c>
      <c r="L1075" s="73">
        <f t="shared" si="50"/>
        <v>-7114.7339684290346</v>
      </c>
      <c r="M1075" s="74"/>
    </row>
    <row r="1076" spans="1:13" ht="12.75" x14ac:dyDescent="0.2">
      <c r="A1076" s="43" t="s">
        <v>92</v>
      </c>
      <c r="B1076" s="43" t="s">
        <v>412</v>
      </c>
      <c r="C1076" s="44" t="s">
        <v>47</v>
      </c>
      <c r="D1076" s="45" t="s">
        <v>48</v>
      </c>
      <c r="E1076" s="46">
        <v>3327</v>
      </c>
      <c r="F1076" s="72">
        <v>77.546767132545185</v>
      </c>
      <c r="G1076" s="72">
        <v>77.056900775788691</v>
      </c>
      <c r="H1076" s="73">
        <v>7.3152194512207313E-3</v>
      </c>
      <c r="I1076" s="73">
        <f t="shared" si="48"/>
        <v>77.064215995239906</v>
      </c>
      <c r="J1076" s="72">
        <f t="shared" si="49"/>
        <v>-0.4825511373052791</v>
      </c>
      <c r="K1076" s="78">
        <v>2464</v>
      </c>
      <c r="L1076" s="73">
        <f t="shared" si="50"/>
        <v>-1189.0060023202077</v>
      </c>
      <c r="M1076" s="74"/>
    </row>
    <row r="1077" spans="1:13" ht="12.75" x14ac:dyDescent="0.2">
      <c r="A1077" s="43" t="s">
        <v>92</v>
      </c>
      <c r="B1077" s="43" t="s">
        <v>412</v>
      </c>
      <c r="C1077" s="44" t="s">
        <v>49</v>
      </c>
      <c r="D1077" s="45" t="s">
        <v>50</v>
      </c>
      <c r="E1077" s="46">
        <v>3329</v>
      </c>
      <c r="F1077" s="72">
        <v>82.816767132545181</v>
      </c>
      <c r="G1077" s="72">
        <v>82.326900775788687</v>
      </c>
      <c r="H1077" s="73">
        <v>7.3152194512207313E-3</v>
      </c>
      <c r="I1077" s="73">
        <f t="shared" si="48"/>
        <v>82.334215995239902</v>
      </c>
      <c r="J1077" s="72">
        <f t="shared" si="49"/>
        <v>-0.4825511373052791</v>
      </c>
      <c r="K1077" s="78">
        <v>1042</v>
      </c>
      <c r="L1077" s="73">
        <f t="shared" si="50"/>
        <v>-502.81828507210082</v>
      </c>
      <c r="M1077" s="74"/>
    </row>
    <row r="1078" spans="1:13" ht="12.75" x14ac:dyDescent="0.2">
      <c r="A1078" s="43" t="s">
        <v>92</v>
      </c>
      <c r="B1078" s="43" t="s">
        <v>412</v>
      </c>
      <c r="C1078" s="44" t="s">
        <v>51</v>
      </c>
      <c r="D1078" s="45" t="s">
        <v>52</v>
      </c>
      <c r="E1078" s="46">
        <v>3331</v>
      </c>
      <c r="F1078" s="72">
        <v>91.856767132545187</v>
      </c>
      <c r="G1078" s="72">
        <v>91.366900775788693</v>
      </c>
      <c r="H1078" s="73">
        <v>7.3152194512207313E-3</v>
      </c>
      <c r="I1078" s="73">
        <f t="shared" si="48"/>
        <v>91.374215995239908</v>
      </c>
      <c r="J1078" s="72">
        <f t="shared" si="49"/>
        <v>-0.4825511373052791</v>
      </c>
      <c r="K1078" s="78">
        <v>0</v>
      </c>
      <c r="L1078" s="73">
        <f t="shared" si="50"/>
        <v>0</v>
      </c>
      <c r="M1078" s="74"/>
    </row>
    <row r="1079" spans="1:13" ht="12.75" x14ac:dyDescent="0.2">
      <c r="A1079" s="43" t="s">
        <v>18</v>
      </c>
      <c r="B1079" s="43" t="s">
        <v>19</v>
      </c>
      <c r="C1079" s="44" t="s">
        <v>21</v>
      </c>
      <c r="D1079" s="45" t="s">
        <v>22</v>
      </c>
      <c r="E1079" s="46">
        <v>3301</v>
      </c>
      <c r="F1079" s="72">
        <v>85.19</v>
      </c>
      <c r="G1079" s="72">
        <v>84.515197530151653</v>
      </c>
      <c r="H1079" s="73">
        <v>5.35213722892395E-3</v>
      </c>
      <c r="I1079" s="73">
        <f t="shared" si="48"/>
        <v>84.520549667380578</v>
      </c>
      <c r="J1079" s="72">
        <f t="shared" si="49"/>
        <v>-0.66945033261941944</v>
      </c>
      <c r="K1079" s="78">
        <v>0</v>
      </c>
      <c r="L1079" s="73">
        <f t="shared" si="50"/>
        <v>0</v>
      </c>
      <c r="M1079" s="74">
        <v>-8368.7986080753617</v>
      </c>
    </row>
    <row r="1080" spans="1:13" ht="12.75" x14ac:dyDescent="0.2">
      <c r="A1080" s="43" t="s">
        <v>18</v>
      </c>
      <c r="B1080" s="43" t="s">
        <v>19</v>
      </c>
      <c r="C1080" s="44" t="s">
        <v>23</v>
      </c>
      <c r="D1080" s="45" t="s">
        <v>24</v>
      </c>
      <c r="E1080" s="46">
        <v>3303</v>
      </c>
      <c r="F1080" s="72">
        <v>92.149999999999991</v>
      </c>
      <c r="G1080" s="72">
        <v>91.475197530151647</v>
      </c>
      <c r="H1080" s="73">
        <v>5.35213722892395E-3</v>
      </c>
      <c r="I1080" s="73">
        <f t="shared" si="48"/>
        <v>91.480549667380572</v>
      </c>
      <c r="J1080" s="72">
        <f t="shared" si="49"/>
        <v>-0.66945033261941944</v>
      </c>
      <c r="K1080" s="78">
        <v>0</v>
      </c>
      <c r="L1080" s="73">
        <f t="shared" si="50"/>
        <v>0</v>
      </c>
      <c r="M1080" s="74"/>
    </row>
    <row r="1081" spans="1:13" ht="12.75" x14ac:dyDescent="0.2">
      <c r="A1081" s="43" t="s">
        <v>18</v>
      </c>
      <c r="B1081" s="43" t="s">
        <v>19</v>
      </c>
      <c r="C1081" s="44" t="s">
        <v>25</v>
      </c>
      <c r="D1081" s="45" t="s">
        <v>26</v>
      </c>
      <c r="E1081" s="46">
        <v>3305</v>
      </c>
      <c r="F1081" s="72">
        <v>83.24</v>
      </c>
      <c r="G1081" s="72">
        <v>82.56519753015165</v>
      </c>
      <c r="H1081" s="73">
        <v>5.35213722892395E-3</v>
      </c>
      <c r="I1081" s="73">
        <f t="shared" si="48"/>
        <v>82.570549667380575</v>
      </c>
      <c r="J1081" s="72">
        <f t="shared" si="49"/>
        <v>-0.66945033261941944</v>
      </c>
      <c r="K1081" s="78">
        <v>0</v>
      </c>
      <c r="L1081" s="73">
        <f t="shared" si="50"/>
        <v>0</v>
      </c>
      <c r="M1081" s="74"/>
    </row>
    <row r="1082" spans="1:13" ht="12.75" x14ac:dyDescent="0.2">
      <c r="A1082" s="43" t="s">
        <v>18</v>
      </c>
      <c r="B1082" s="43" t="s">
        <v>19</v>
      </c>
      <c r="C1082" s="44" t="s">
        <v>27</v>
      </c>
      <c r="D1082" s="45" t="s">
        <v>28</v>
      </c>
      <c r="E1082" s="46">
        <v>3307</v>
      </c>
      <c r="F1082" s="72">
        <v>90.91</v>
      </c>
      <c r="G1082" s="72">
        <v>90.235197530151652</v>
      </c>
      <c r="H1082" s="73">
        <v>5.35213722892395E-3</v>
      </c>
      <c r="I1082" s="73">
        <f t="shared" si="48"/>
        <v>90.240549667380577</v>
      </c>
      <c r="J1082" s="72">
        <f t="shared" si="49"/>
        <v>-0.66945033261941944</v>
      </c>
      <c r="K1082" s="78">
        <v>0</v>
      </c>
      <c r="L1082" s="73">
        <f t="shared" si="50"/>
        <v>0</v>
      </c>
      <c r="M1082" s="74"/>
    </row>
    <row r="1083" spans="1:13" ht="12.75" x14ac:dyDescent="0.2">
      <c r="A1083" s="43" t="s">
        <v>18</v>
      </c>
      <c r="B1083" s="43" t="s">
        <v>19</v>
      </c>
      <c r="C1083" s="44" t="s">
        <v>29</v>
      </c>
      <c r="D1083" s="45" t="s">
        <v>30</v>
      </c>
      <c r="E1083" s="46">
        <v>3309</v>
      </c>
      <c r="F1083" s="72">
        <v>57.349999999999994</v>
      </c>
      <c r="G1083" s="72">
        <v>56.67519753015165</v>
      </c>
      <c r="H1083" s="73">
        <v>5.35213722892395E-3</v>
      </c>
      <c r="I1083" s="73">
        <f t="shared" si="48"/>
        <v>56.680549667380575</v>
      </c>
      <c r="J1083" s="72">
        <f t="shared" si="49"/>
        <v>-0.66945033261941944</v>
      </c>
      <c r="K1083" s="78">
        <v>1737</v>
      </c>
      <c r="L1083" s="73">
        <f t="shared" si="50"/>
        <v>-1162.8352277599315</v>
      </c>
      <c r="M1083" s="74"/>
    </row>
    <row r="1084" spans="1:13" ht="12.75" x14ac:dyDescent="0.2">
      <c r="A1084" s="43" t="s">
        <v>18</v>
      </c>
      <c r="B1084" s="43" t="s">
        <v>19</v>
      </c>
      <c r="C1084" s="44" t="s">
        <v>31</v>
      </c>
      <c r="D1084" s="45" t="s">
        <v>32</v>
      </c>
      <c r="E1084" s="46">
        <v>3311</v>
      </c>
      <c r="F1084" s="72">
        <v>72.56</v>
      </c>
      <c r="G1084" s="72">
        <v>71.885197530151657</v>
      </c>
      <c r="H1084" s="73">
        <v>5.35213722892395E-3</v>
      </c>
      <c r="I1084" s="73">
        <f t="shared" si="48"/>
        <v>71.890549667380583</v>
      </c>
      <c r="J1084" s="72">
        <f t="shared" si="49"/>
        <v>-0.66945033261941944</v>
      </c>
      <c r="K1084" s="78">
        <v>111</v>
      </c>
      <c r="L1084" s="73">
        <f t="shared" si="50"/>
        <v>-74.308986920755558</v>
      </c>
      <c r="M1084" s="74"/>
    </row>
    <row r="1085" spans="1:13" ht="12.75" x14ac:dyDescent="0.2">
      <c r="A1085" s="43" t="s">
        <v>18</v>
      </c>
      <c r="B1085" s="43" t="s">
        <v>19</v>
      </c>
      <c r="C1085" s="44" t="s">
        <v>33</v>
      </c>
      <c r="D1085" s="45" t="s">
        <v>34</v>
      </c>
      <c r="E1085" s="46">
        <v>3313</v>
      </c>
      <c r="F1085" s="72">
        <v>77.05</v>
      </c>
      <c r="G1085" s="72">
        <v>76.375197530151652</v>
      </c>
      <c r="H1085" s="73">
        <v>5.35213722892395E-3</v>
      </c>
      <c r="I1085" s="73">
        <f t="shared" si="48"/>
        <v>76.380549667380578</v>
      </c>
      <c r="J1085" s="72">
        <f t="shared" si="49"/>
        <v>-0.66945033261941944</v>
      </c>
      <c r="K1085" s="78">
        <v>0</v>
      </c>
      <c r="L1085" s="73">
        <f t="shared" si="50"/>
        <v>0</v>
      </c>
      <c r="M1085" s="74"/>
    </row>
    <row r="1086" spans="1:13" ht="12.75" x14ac:dyDescent="0.2">
      <c r="A1086" s="43" t="s">
        <v>18</v>
      </c>
      <c r="B1086" s="43" t="s">
        <v>19</v>
      </c>
      <c r="C1086" s="44" t="s">
        <v>35</v>
      </c>
      <c r="D1086" s="45" t="s">
        <v>36</v>
      </c>
      <c r="E1086" s="46">
        <v>3315</v>
      </c>
      <c r="F1086" s="72">
        <v>87.35</v>
      </c>
      <c r="G1086" s="72">
        <v>86.67519753015165</v>
      </c>
      <c r="H1086" s="73">
        <v>5.35213722892395E-3</v>
      </c>
      <c r="I1086" s="73">
        <f t="shared" si="48"/>
        <v>86.680549667380575</v>
      </c>
      <c r="J1086" s="72">
        <f t="shared" si="49"/>
        <v>-0.66945033261941944</v>
      </c>
      <c r="K1086" s="78">
        <v>0</v>
      </c>
      <c r="L1086" s="73">
        <f t="shared" si="50"/>
        <v>0</v>
      </c>
      <c r="M1086" s="74"/>
    </row>
    <row r="1087" spans="1:13" ht="12.75" x14ac:dyDescent="0.2">
      <c r="A1087" s="43" t="s">
        <v>18</v>
      </c>
      <c r="B1087" s="43" t="s">
        <v>19</v>
      </c>
      <c r="C1087" s="44" t="s">
        <v>37</v>
      </c>
      <c r="D1087" s="45" t="s">
        <v>38</v>
      </c>
      <c r="E1087" s="46">
        <v>3317</v>
      </c>
      <c r="F1087" s="72">
        <v>56.98</v>
      </c>
      <c r="G1087" s="72">
        <v>56.305197530151652</v>
      </c>
      <c r="H1087" s="73">
        <v>5.35213722892395E-3</v>
      </c>
      <c r="I1087" s="73">
        <f t="shared" si="48"/>
        <v>56.310549667380577</v>
      </c>
      <c r="J1087" s="72">
        <f t="shared" si="49"/>
        <v>-0.66945033261941944</v>
      </c>
      <c r="K1087" s="78">
        <v>0</v>
      </c>
      <c r="L1087" s="73">
        <f t="shared" si="50"/>
        <v>0</v>
      </c>
      <c r="M1087" s="74"/>
    </row>
    <row r="1088" spans="1:13" ht="12.75" x14ac:dyDescent="0.2">
      <c r="A1088" s="43" t="s">
        <v>18</v>
      </c>
      <c r="B1088" s="43" t="s">
        <v>19</v>
      </c>
      <c r="C1088" s="44" t="s">
        <v>39</v>
      </c>
      <c r="D1088" s="45" t="s">
        <v>40</v>
      </c>
      <c r="E1088" s="46">
        <v>3319</v>
      </c>
      <c r="F1088" s="72">
        <v>67.72</v>
      </c>
      <c r="G1088" s="72">
        <v>67.045197530151654</v>
      </c>
      <c r="H1088" s="73">
        <v>5.35213722892395E-3</v>
      </c>
      <c r="I1088" s="73">
        <f t="shared" si="48"/>
        <v>67.050549667380579</v>
      </c>
      <c r="J1088" s="72">
        <f t="shared" si="49"/>
        <v>-0.66945033261941944</v>
      </c>
      <c r="K1088" s="78">
        <v>6383</v>
      </c>
      <c r="L1088" s="73">
        <f t="shared" si="50"/>
        <v>-4273.1014731097539</v>
      </c>
      <c r="M1088" s="74"/>
    </row>
    <row r="1089" spans="1:13" ht="12.75" x14ac:dyDescent="0.2">
      <c r="A1089" s="43" t="s">
        <v>18</v>
      </c>
      <c r="B1089" s="43" t="s">
        <v>19</v>
      </c>
      <c r="C1089" s="44" t="s">
        <v>41</v>
      </c>
      <c r="D1089" s="45" t="s">
        <v>42</v>
      </c>
      <c r="E1089" s="46">
        <v>3321</v>
      </c>
      <c r="F1089" s="72">
        <v>74.72</v>
      </c>
      <c r="G1089" s="72">
        <v>74.045197530151654</v>
      </c>
      <c r="H1089" s="73">
        <v>5.35213722892395E-3</v>
      </c>
      <c r="I1089" s="73">
        <f t="shared" si="48"/>
        <v>74.050549667380579</v>
      </c>
      <c r="J1089" s="72">
        <f t="shared" si="49"/>
        <v>-0.66945033261941944</v>
      </c>
      <c r="K1089" s="78">
        <v>0</v>
      </c>
      <c r="L1089" s="73">
        <f t="shared" si="50"/>
        <v>0</v>
      </c>
      <c r="M1089" s="74"/>
    </row>
    <row r="1090" spans="1:13" ht="12.75" x14ac:dyDescent="0.2">
      <c r="A1090" s="43" t="s">
        <v>18</v>
      </c>
      <c r="B1090" s="43" t="s">
        <v>19</v>
      </c>
      <c r="C1090" s="44" t="s">
        <v>43</v>
      </c>
      <c r="D1090" s="45" t="s">
        <v>44</v>
      </c>
      <c r="E1090" s="46">
        <v>3323</v>
      </c>
      <c r="F1090" s="72">
        <v>48.97</v>
      </c>
      <c r="G1090" s="72">
        <v>48.295197530151654</v>
      </c>
      <c r="H1090" s="73">
        <v>5.35213722892395E-3</v>
      </c>
      <c r="I1090" s="73">
        <f t="shared" si="48"/>
        <v>48.300549667380579</v>
      </c>
      <c r="J1090" s="72">
        <f t="shared" si="49"/>
        <v>-0.66945033261941944</v>
      </c>
      <c r="K1090" s="78">
        <v>0</v>
      </c>
      <c r="L1090" s="73">
        <f t="shared" si="50"/>
        <v>0</v>
      </c>
      <c r="M1090" s="74"/>
    </row>
    <row r="1091" spans="1:13" ht="12.75" x14ac:dyDescent="0.2">
      <c r="A1091" s="43" t="s">
        <v>18</v>
      </c>
      <c r="B1091" s="43" t="s">
        <v>19</v>
      </c>
      <c r="C1091" s="44" t="s">
        <v>45</v>
      </c>
      <c r="D1091" s="45" t="s">
        <v>46</v>
      </c>
      <c r="E1091" s="46">
        <v>3325</v>
      </c>
      <c r="F1091" s="72">
        <v>61.379999999999995</v>
      </c>
      <c r="G1091" s="72">
        <v>60.705197530151651</v>
      </c>
      <c r="H1091" s="73">
        <v>5.35213722892395E-3</v>
      </c>
      <c r="I1091" s="73">
        <f t="shared" si="48"/>
        <v>60.710549667380576</v>
      </c>
      <c r="J1091" s="72">
        <f t="shared" si="49"/>
        <v>-0.66945033261941944</v>
      </c>
      <c r="K1091" s="78">
        <v>4222</v>
      </c>
      <c r="L1091" s="73">
        <f t="shared" si="50"/>
        <v>-2826.419304319189</v>
      </c>
      <c r="M1091" s="74"/>
    </row>
    <row r="1092" spans="1:13" ht="12.75" x14ac:dyDescent="0.2">
      <c r="A1092" s="43" t="s">
        <v>18</v>
      </c>
      <c r="B1092" s="43" t="s">
        <v>19</v>
      </c>
      <c r="C1092" s="44" t="s">
        <v>47</v>
      </c>
      <c r="D1092" s="45" t="s">
        <v>48</v>
      </c>
      <c r="E1092" s="46">
        <v>3327</v>
      </c>
      <c r="F1092" s="72">
        <v>67.72</v>
      </c>
      <c r="G1092" s="72">
        <v>67.045197530151654</v>
      </c>
      <c r="H1092" s="73">
        <v>5.35213722892395E-3</v>
      </c>
      <c r="I1092" s="73">
        <f t="shared" si="48"/>
        <v>67.050549667380579</v>
      </c>
      <c r="J1092" s="72">
        <f t="shared" si="49"/>
        <v>-0.66945033261941944</v>
      </c>
      <c r="K1092" s="78">
        <v>48</v>
      </c>
      <c r="L1092" s="73">
        <f t="shared" si="50"/>
        <v>-32.133615965732133</v>
      </c>
      <c r="M1092" s="74"/>
    </row>
    <row r="1093" spans="1:13" ht="12.75" x14ac:dyDescent="0.2">
      <c r="A1093" s="43" t="s">
        <v>18</v>
      </c>
      <c r="B1093" s="43" t="s">
        <v>19</v>
      </c>
      <c r="C1093" s="44" t="s">
        <v>49</v>
      </c>
      <c r="D1093" s="45" t="s">
        <v>50</v>
      </c>
      <c r="E1093" s="46">
        <v>3329</v>
      </c>
      <c r="F1093" s="72">
        <v>72.19</v>
      </c>
      <c r="G1093" s="72">
        <v>71.515197530151653</v>
      </c>
      <c r="H1093" s="73">
        <v>5.35213722892395E-3</v>
      </c>
      <c r="I1093" s="73">
        <f t="shared" si="48"/>
        <v>71.520549667380578</v>
      </c>
      <c r="J1093" s="72">
        <f t="shared" si="49"/>
        <v>-0.66945033261941944</v>
      </c>
      <c r="K1093" s="78">
        <v>0</v>
      </c>
      <c r="L1093" s="73">
        <f t="shared" si="50"/>
        <v>0</v>
      </c>
      <c r="M1093" s="74"/>
    </row>
    <row r="1094" spans="1:13" ht="12.75" x14ac:dyDescent="0.2">
      <c r="A1094" s="43" t="s">
        <v>18</v>
      </c>
      <c r="B1094" s="43" t="s">
        <v>19</v>
      </c>
      <c r="C1094" s="44" t="s">
        <v>51</v>
      </c>
      <c r="D1094" s="45" t="s">
        <v>52</v>
      </c>
      <c r="E1094" s="46">
        <v>3331</v>
      </c>
      <c r="F1094" s="72">
        <v>79.75</v>
      </c>
      <c r="G1094" s="72">
        <v>79.075197530151655</v>
      </c>
      <c r="H1094" s="73">
        <v>5.35213722892395E-3</v>
      </c>
      <c r="I1094" s="73">
        <f t="shared" si="48"/>
        <v>79.080549667380581</v>
      </c>
      <c r="J1094" s="72">
        <f t="shared" si="49"/>
        <v>-0.66945033261941944</v>
      </c>
      <c r="K1094" s="78">
        <v>0</v>
      </c>
      <c r="L1094" s="73">
        <f t="shared" si="50"/>
        <v>0</v>
      </c>
      <c r="M1094" s="74"/>
    </row>
    <row r="1095" spans="1:13" ht="12.75" x14ac:dyDescent="0.2">
      <c r="A1095" s="43" t="s">
        <v>240</v>
      </c>
      <c r="B1095" s="43" t="s">
        <v>413</v>
      </c>
      <c r="C1095" s="44" t="s">
        <v>21</v>
      </c>
      <c r="D1095" s="45" t="s">
        <v>22</v>
      </c>
      <c r="E1095" s="46">
        <v>3301</v>
      </c>
      <c r="F1095" s="72">
        <v>176.53379089933108</v>
      </c>
      <c r="G1095" s="72">
        <v>171.33639143274331</v>
      </c>
      <c r="H1095" s="73">
        <v>1.3678874033149169</v>
      </c>
      <c r="I1095" s="73">
        <f t="shared" ref="I1095:I1158" si="51">+G1095+H1095</f>
        <v>172.70427883605822</v>
      </c>
      <c r="J1095" s="72">
        <f t="shared" ref="J1095:J1158" si="52">+I1095-F1095</f>
        <v>-3.8295120632728583</v>
      </c>
      <c r="K1095" s="78">
        <v>5122</v>
      </c>
      <c r="L1095" s="73">
        <f t="shared" ref="L1095:L1158" si="53">+J1095*K1095</f>
        <v>-19614.760788083579</v>
      </c>
      <c r="M1095" s="74">
        <f>SUM(L1095:L1110)</f>
        <v>-149737.75118603124</v>
      </c>
    </row>
    <row r="1096" spans="1:13" ht="12.75" x14ac:dyDescent="0.2">
      <c r="A1096" s="43" t="s">
        <v>240</v>
      </c>
      <c r="B1096" s="43" t="s">
        <v>413</v>
      </c>
      <c r="C1096" s="44" t="s">
        <v>23</v>
      </c>
      <c r="D1096" s="45" t="s">
        <v>24</v>
      </c>
      <c r="E1096" s="46">
        <v>3303</v>
      </c>
      <c r="F1096" s="72">
        <v>189.11379089933109</v>
      </c>
      <c r="G1096" s="72">
        <v>183.91639143274332</v>
      </c>
      <c r="H1096" s="73">
        <v>1.3678874033149169</v>
      </c>
      <c r="I1096" s="73">
        <f t="shared" si="51"/>
        <v>185.28427883605823</v>
      </c>
      <c r="J1096" s="72">
        <f t="shared" si="52"/>
        <v>-3.8295120632728583</v>
      </c>
      <c r="K1096" s="78">
        <v>199</v>
      </c>
      <c r="L1096" s="73">
        <f t="shared" si="53"/>
        <v>-762.07290059129878</v>
      </c>
      <c r="M1096" s="74"/>
    </row>
    <row r="1097" spans="1:13" ht="12.75" x14ac:dyDescent="0.2">
      <c r="A1097" s="43" t="s">
        <v>240</v>
      </c>
      <c r="B1097" s="43" t="s">
        <v>413</v>
      </c>
      <c r="C1097" s="44" t="s">
        <v>25</v>
      </c>
      <c r="D1097" s="45" t="s">
        <v>26</v>
      </c>
      <c r="E1097" s="46">
        <v>3305</v>
      </c>
      <c r="F1097" s="72">
        <v>173.27379089933109</v>
      </c>
      <c r="G1097" s="72">
        <v>168.07639143274332</v>
      </c>
      <c r="H1097" s="73">
        <v>1.3678874033149169</v>
      </c>
      <c r="I1097" s="73">
        <f t="shared" si="51"/>
        <v>169.44427883605823</v>
      </c>
      <c r="J1097" s="72">
        <f t="shared" si="52"/>
        <v>-3.8295120632728583</v>
      </c>
      <c r="K1097" s="78">
        <v>0</v>
      </c>
      <c r="L1097" s="73">
        <f t="shared" si="53"/>
        <v>0</v>
      </c>
      <c r="M1097" s="74"/>
    </row>
    <row r="1098" spans="1:13" ht="12.75" x14ac:dyDescent="0.2">
      <c r="A1098" s="43" t="s">
        <v>240</v>
      </c>
      <c r="B1098" s="43" t="s">
        <v>413</v>
      </c>
      <c r="C1098" s="44" t="s">
        <v>27</v>
      </c>
      <c r="D1098" s="45" t="s">
        <v>28</v>
      </c>
      <c r="E1098" s="46">
        <v>3307</v>
      </c>
      <c r="F1098" s="72">
        <v>185.84379089933108</v>
      </c>
      <c r="G1098" s="72">
        <v>180.64639143274331</v>
      </c>
      <c r="H1098" s="73">
        <v>1.3678874033149169</v>
      </c>
      <c r="I1098" s="73">
        <f t="shared" si="51"/>
        <v>182.01427883605822</v>
      </c>
      <c r="J1098" s="72">
        <f t="shared" si="52"/>
        <v>-3.8295120632728583</v>
      </c>
      <c r="K1098" s="78">
        <v>0</v>
      </c>
      <c r="L1098" s="73">
        <f t="shared" si="53"/>
        <v>0</v>
      </c>
      <c r="M1098" s="74"/>
    </row>
    <row r="1099" spans="1:13" ht="12.75" x14ac:dyDescent="0.2">
      <c r="A1099" s="43" t="s">
        <v>240</v>
      </c>
      <c r="B1099" s="43" t="s">
        <v>413</v>
      </c>
      <c r="C1099" s="44" t="s">
        <v>29</v>
      </c>
      <c r="D1099" s="45" t="s">
        <v>30</v>
      </c>
      <c r="E1099" s="46">
        <v>3309</v>
      </c>
      <c r="F1099" s="72">
        <v>127.50379089933108</v>
      </c>
      <c r="G1099" s="72">
        <v>122.30639143274333</v>
      </c>
      <c r="H1099" s="73">
        <v>1.3678874033149169</v>
      </c>
      <c r="I1099" s="73">
        <f t="shared" si="51"/>
        <v>123.67427883605824</v>
      </c>
      <c r="J1099" s="72">
        <f t="shared" si="52"/>
        <v>-3.8295120632728441</v>
      </c>
      <c r="K1099" s="78">
        <v>4722</v>
      </c>
      <c r="L1099" s="73">
        <f t="shared" si="53"/>
        <v>-18082.955962774369</v>
      </c>
      <c r="M1099" s="74"/>
    </row>
    <row r="1100" spans="1:13" ht="12.75" x14ac:dyDescent="0.2">
      <c r="A1100" s="43" t="s">
        <v>240</v>
      </c>
      <c r="B1100" s="43" t="s">
        <v>413</v>
      </c>
      <c r="C1100" s="44" t="s">
        <v>31</v>
      </c>
      <c r="D1100" s="45" t="s">
        <v>32</v>
      </c>
      <c r="E1100" s="46">
        <v>3311</v>
      </c>
      <c r="F1100" s="72">
        <v>154.78379089933108</v>
      </c>
      <c r="G1100" s="72">
        <v>149.58639143274331</v>
      </c>
      <c r="H1100" s="73">
        <v>1.3678874033149169</v>
      </c>
      <c r="I1100" s="73">
        <f t="shared" si="51"/>
        <v>150.95427883605822</v>
      </c>
      <c r="J1100" s="72">
        <f t="shared" si="52"/>
        <v>-3.8295120632728583</v>
      </c>
      <c r="K1100" s="78">
        <v>59</v>
      </c>
      <c r="L1100" s="73">
        <f t="shared" si="53"/>
        <v>-225.94121173309864</v>
      </c>
      <c r="M1100" s="74"/>
    </row>
    <row r="1101" spans="1:13" ht="12.75" x14ac:dyDescent="0.2">
      <c r="A1101" s="43" t="s">
        <v>240</v>
      </c>
      <c r="B1101" s="43" t="s">
        <v>413</v>
      </c>
      <c r="C1101" s="44" t="s">
        <v>33</v>
      </c>
      <c r="D1101" s="45" t="s">
        <v>34</v>
      </c>
      <c r="E1101" s="46">
        <v>3313</v>
      </c>
      <c r="F1101" s="72">
        <v>162.6337908993311</v>
      </c>
      <c r="G1101" s="72">
        <v>157.43639143274333</v>
      </c>
      <c r="H1101" s="73">
        <v>1.3678874033149169</v>
      </c>
      <c r="I1101" s="73">
        <f t="shared" si="51"/>
        <v>158.80427883605824</v>
      </c>
      <c r="J1101" s="72">
        <f t="shared" si="52"/>
        <v>-3.8295120632728583</v>
      </c>
      <c r="K1101" s="78">
        <v>31</v>
      </c>
      <c r="L1101" s="73">
        <f t="shared" si="53"/>
        <v>-118.71487396145861</v>
      </c>
      <c r="M1101" s="74"/>
    </row>
    <row r="1102" spans="1:13" ht="12.75" x14ac:dyDescent="0.2">
      <c r="A1102" s="43" t="s">
        <v>240</v>
      </c>
      <c r="B1102" s="43" t="s">
        <v>413</v>
      </c>
      <c r="C1102" s="44" t="s">
        <v>35</v>
      </c>
      <c r="D1102" s="45" t="s">
        <v>36</v>
      </c>
      <c r="E1102" s="46">
        <v>3315</v>
      </c>
      <c r="F1102" s="72">
        <v>180.65379089933109</v>
      </c>
      <c r="G1102" s="72">
        <v>175.45639143274332</v>
      </c>
      <c r="H1102" s="73">
        <v>1.3678874033149169</v>
      </c>
      <c r="I1102" s="73">
        <f t="shared" si="51"/>
        <v>176.82427883605823</v>
      </c>
      <c r="J1102" s="72">
        <f t="shared" si="52"/>
        <v>-3.8295120632728583</v>
      </c>
      <c r="K1102" s="78">
        <v>0</v>
      </c>
      <c r="L1102" s="73">
        <f t="shared" si="53"/>
        <v>0</v>
      </c>
      <c r="M1102" s="74"/>
    </row>
    <row r="1103" spans="1:13" ht="12.75" x14ac:dyDescent="0.2">
      <c r="A1103" s="43" t="s">
        <v>240</v>
      </c>
      <c r="B1103" s="43" t="s">
        <v>413</v>
      </c>
      <c r="C1103" s="44" t="s">
        <v>37</v>
      </c>
      <c r="D1103" s="45" t="s">
        <v>38</v>
      </c>
      <c r="E1103" s="46">
        <v>3317</v>
      </c>
      <c r="F1103" s="72">
        <v>126.96379089933107</v>
      </c>
      <c r="G1103" s="72">
        <v>121.76639143274332</v>
      </c>
      <c r="H1103" s="73">
        <v>1.3678874033149169</v>
      </c>
      <c r="I1103" s="73">
        <f t="shared" si="51"/>
        <v>123.13427883605823</v>
      </c>
      <c r="J1103" s="72">
        <f t="shared" si="52"/>
        <v>-3.8295120632728441</v>
      </c>
      <c r="K1103" s="78">
        <v>188</v>
      </c>
      <c r="L1103" s="73">
        <f t="shared" si="53"/>
        <v>-719.94826789529475</v>
      </c>
      <c r="M1103" s="74"/>
    </row>
    <row r="1104" spans="1:13" ht="12.75" x14ac:dyDescent="0.2">
      <c r="A1104" s="43" t="s">
        <v>240</v>
      </c>
      <c r="B1104" s="43" t="s">
        <v>413</v>
      </c>
      <c r="C1104" s="44" t="s">
        <v>39</v>
      </c>
      <c r="D1104" s="45" t="s">
        <v>40</v>
      </c>
      <c r="E1104" s="46">
        <v>3319</v>
      </c>
      <c r="F1104" s="72">
        <v>146.3237908993311</v>
      </c>
      <c r="G1104" s="72">
        <v>141.12639143274333</v>
      </c>
      <c r="H1104" s="73">
        <v>1.3678874033149169</v>
      </c>
      <c r="I1104" s="73">
        <f t="shared" si="51"/>
        <v>142.49427883605824</v>
      </c>
      <c r="J1104" s="72">
        <f t="shared" si="52"/>
        <v>-3.8295120632728583</v>
      </c>
      <c r="K1104" s="78">
        <v>0</v>
      </c>
      <c r="L1104" s="73">
        <f t="shared" si="53"/>
        <v>0</v>
      </c>
      <c r="M1104" s="74"/>
    </row>
    <row r="1105" spans="1:13" ht="12.75" x14ac:dyDescent="0.2">
      <c r="A1105" s="43" t="s">
        <v>240</v>
      </c>
      <c r="B1105" s="43" t="s">
        <v>413</v>
      </c>
      <c r="C1105" s="44" t="s">
        <v>41</v>
      </c>
      <c r="D1105" s="45" t="s">
        <v>42</v>
      </c>
      <c r="E1105" s="46">
        <v>3321</v>
      </c>
      <c r="F1105" s="72">
        <v>158.84379089933108</v>
      </c>
      <c r="G1105" s="72">
        <v>153.64639143274331</v>
      </c>
      <c r="H1105" s="73">
        <v>1.3678874033149169</v>
      </c>
      <c r="I1105" s="73">
        <f t="shared" si="51"/>
        <v>155.01427883605822</v>
      </c>
      <c r="J1105" s="72">
        <f t="shared" si="52"/>
        <v>-3.8295120632728583</v>
      </c>
      <c r="K1105" s="78">
        <v>0</v>
      </c>
      <c r="L1105" s="73">
        <f t="shared" si="53"/>
        <v>0</v>
      </c>
      <c r="M1105" s="74"/>
    </row>
    <row r="1106" spans="1:13" ht="12.75" x14ac:dyDescent="0.2">
      <c r="A1106" s="43" t="s">
        <v>240</v>
      </c>
      <c r="B1106" s="43" t="s">
        <v>413</v>
      </c>
      <c r="C1106" s="44" t="s">
        <v>43</v>
      </c>
      <c r="D1106" s="45" t="s">
        <v>44</v>
      </c>
      <c r="E1106" s="46">
        <v>3323</v>
      </c>
      <c r="F1106" s="72">
        <v>113.09379089933107</v>
      </c>
      <c r="G1106" s="72">
        <v>107.89639143274331</v>
      </c>
      <c r="H1106" s="73">
        <v>1.3678874033149169</v>
      </c>
      <c r="I1106" s="73">
        <f t="shared" si="51"/>
        <v>109.26427883605822</v>
      </c>
      <c r="J1106" s="72">
        <f t="shared" si="52"/>
        <v>-3.8295120632728441</v>
      </c>
      <c r="K1106" s="78">
        <v>1231</v>
      </c>
      <c r="L1106" s="73">
        <f t="shared" si="53"/>
        <v>-4714.1293498888708</v>
      </c>
      <c r="M1106" s="74"/>
    </row>
    <row r="1107" spans="1:13" ht="12.75" x14ac:dyDescent="0.2">
      <c r="A1107" s="43" t="s">
        <v>240</v>
      </c>
      <c r="B1107" s="43" t="s">
        <v>413</v>
      </c>
      <c r="C1107" s="44" t="s">
        <v>45</v>
      </c>
      <c r="D1107" s="45" t="s">
        <v>46</v>
      </c>
      <c r="E1107" s="46">
        <v>3325</v>
      </c>
      <c r="F1107" s="72">
        <v>134.98379089933107</v>
      </c>
      <c r="G1107" s="72">
        <v>129.78639143274333</v>
      </c>
      <c r="H1107" s="73">
        <v>1.3678874033149169</v>
      </c>
      <c r="I1107" s="73">
        <f t="shared" si="51"/>
        <v>131.15427883605824</v>
      </c>
      <c r="J1107" s="72">
        <f t="shared" si="52"/>
        <v>-3.8295120632728299</v>
      </c>
      <c r="K1107" s="78">
        <v>25854</v>
      </c>
      <c r="L1107" s="73">
        <f t="shared" si="53"/>
        <v>-99008.204883855738</v>
      </c>
      <c r="M1107" s="74"/>
    </row>
    <row r="1108" spans="1:13" ht="12.75" x14ac:dyDescent="0.2">
      <c r="A1108" s="43" t="s">
        <v>240</v>
      </c>
      <c r="B1108" s="43" t="s">
        <v>413</v>
      </c>
      <c r="C1108" s="44" t="s">
        <v>47</v>
      </c>
      <c r="D1108" s="45" t="s">
        <v>48</v>
      </c>
      <c r="E1108" s="46">
        <v>3327</v>
      </c>
      <c r="F1108" s="72">
        <v>146.3237908993311</v>
      </c>
      <c r="G1108" s="72">
        <v>141.12639143274333</v>
      </c>
      <c r="H1108" s="73">
        <v>1.3678874033149169</v>
      </c>
      <c r="I1108" s="73">
        <f t="shared" si="51"/>
        <v>142.49427883605824</v>
      </c>
      <c r="J1108" s="72">
        <f t="shared" si="52"/>
        <v>-3.8295120632728583</v>
      </c>
      <c r="K1108" s="78">
        <v>1311</v>
      </c>
      <c r="L1108" s="73">
        <f t="shared" si="53"/>
        <v>-5020.4903149507172</v>
      </c>
      <c r="M1108" s="74"/>
    </row>
    <row r="1109" spans="1:13" ht="12.75" x14ac:dyDescent="0.2">
      <c r="A1109" s="43" t="s">
        <v>240</v>
      </c>
      <c r="B1109" s="43" t="s">
        <v>413</v>
      </c>
      <c r="C1109" s="44" t="s">
        <v>49</v>
      </c>
      <c r="D1109" s="45" t="s">
        <v>50</v>
      </c>
      <c r="E1109" s="46">
        <v>3329</v>
      </c>
      <c r="F1109" s="72">
        <v>154.2637908993311</v>
      </c>
      <c r="G1109" s="72">
        <v>149.06639143274333</v>
      </c>
      <c r="H1109" s="73">
        <v>1.3678874033149169</v>
      </c>
      <c r="I1109" s="73">
        <f t="shared" si="51"/>
        <v>150.43427883605824</v>
      </c>
      <c r="J1109" s="72">
        <f t="shared" si="52"/>
        <v>-3.8295120632728583</v>
      </c>
      <c r="K1109" s="78">
        <v>20</v>
      </c>
      <c r="L1109" s="73">
        <f t="shared" si="53"/>
        <v>-76.590241265457166</v>
      </c>
      <c r="M1109" s="74"/>
    </row>
    <row r="1110" spans="1:13" ht="12.75" x14ac:dyDescent="0.2">
      <c r="A1110" s="43" t="s">
        <v>240</v>
      </c>
      <c r="B1110" s="43" t="s">
        <v>413</v>
      </c>
      <c r="C1110" s="44" t="s">
        <v>51</v>
      </c>
      <c r="D1110" s="45" t="s">
        <v>52</v>
      </c>
      <c r="E1110" s="46">
        <v>3331</v>
      </c>
      <c r="F1110" s="72">
        <v>168.03379089933108</v>
      </c>
      <c r="G1110" s="72">
        <v>162.83639143274331</v>
      </c>
      <c r="H1110" s="73">
        <v>1.3678874033149169</v>
      </c>
      <c r="I1110" s="73">
        <f t="shared" si="51"/>
        <v>164.20427883605822</v>
      </c>
      <c r="J1110" s="72">
        <f t="shared" si="52"/>
        <v>-3.8295120632728583</v>
      </c>
      <c r="K1110" s="78">
        <v>364</v>
      </c>
      <c r="L1110" s="73">
        <f t="shared" si="53"/>
        <v>-1393.9423910313203</v>
      </c>
      <c r="M1110" s="74"/>
    </row>
    <row r="1111" spans="1:13" ht="12.75" x14ac:dyDescent="0.2">
      <c r="A1111" s="43" t="s">
        <v>72</v>
      </c>
      <c r="B1111" s="43" t="s">
        <v>73</v>
      </c>
      <c r="C1111" s="44" t="s">
        <v>21</v>
      </c>
      <c r="D1111" s="45" t="s">
        <v>22</v>
      </c>
      <c r="E1111" s="46">
        <v>3301</v>
      </c>
      <c r="F1111" s="72">
        <v>144.85528994255307</v>
      </c>
      <c r="G1111" s="72">
        <v>138.20357283585221</v>
      </c>
      <c r="H1111" s="73">
        <v>2.200344279496961</v>
      </c>
      <c r="I1111" s="73">
        <f t="shared" si="51"/>
        <v>140.40391711534917</v>
      </c>
      <c r="J1111" s="72">
        <f t="shared" si="52"/>
        <v>-4.4513728272038975</v>
      </c>
      <c r="K1111" s="78">
        <v>3034</v>
      </c>
      <c r="L1111" s="73">
        <f t="shared" si="53"/>
        <v>-13505.465157736626</v>
      </c>
      <c r="M1111" s="74">
        <v>-274916.78580811352</v>
      </c>
    </row>
    <row r="1112" spans="1:13" ht="12.75" x14ac:dyDescent="0.2">
      <c r="A1112" s="43" t="s">
        <v>72</v>
      </c>
      <c r="B1112" s="43" t="s">
        <v>73</v>
      </c>
      <c r="C1112" s="44" t="s">
        <v>23</v>
      </c>
      <c r="D1112" s="45" t="s">
        <v>24</v>
      </c>
      <c r="E1112" s="46">
        <v>3303</v>
      </c>
      <c r="F1112" s="72">
        <v>157.43528994255308</v>
      </c>
      <c r="G1112" s="72">
        <v>150.78357283585223</v>
      </c>
      <c r="H1112" s="73">
        <v>2.200344279496961</v>
      </c>
      <c r="I1112" s="73">
        <f t="shared" si="51"/>
        <v>152.98391711534919</v>
      </c>
      <c r="J1112" s="72">
        <f t="shared" si="52"/>
        <v>-4.4513728272038975</v>
      </c>
      <c r="K1112" s="78">
        <v>0</v>
      </c>
      <c r="L1112" s="73">
        <f t="shared" si="53"/>
        <v>0</v>
      </c>
      <c r="M1112" s="74"/>
    </row>
    <row r="1113" spans="1:13" ht="12.75" x14ac:dyDescent="0.2">
      <c r="A1113" s="43" t="s">
        <v>72</v>
      </c>
      <c r="B1113" s="43" t="s">
        <v>73</v>
      </c>
      <c r="C1113" s="44" t="s">
        <v>25</v>
      </c>
      <c r="D1113" s="45" t="s">
        <v>26</v>
      </c>
      <c r="E1113" s="46">
        <v>3305</v>
      </c>
      <c r="F1113" s="72">
        <v>141.59528994255308</v>
      </c>
      <c r="G1113" s="72">
        <v>134.94357283585222</v>
      </c>
      <c r="H1113" s="73">
        <v>2.200344279496961</v>
      </c>
      <c r="I1113" s="73">
        <f t="shared" si="51"/>
        <v>137.14391711534918</v>
      </c>
      <c r="J1113" s="72">
        <f t="shared" si="52"/>
        <v>-4.4513728272038975</v>
      </c>
      <c r="K1113" s="78">
        <v>0</v>
      </c>
      <c r="L1113" s="73">
        <f t="shared" si="53"/>
        <v>0</v>
      </c>
      <c r="M1113" s="74"/>
    </row>
    <row r="1114" spans="1:13" ht="12.75" x14ac:dyDescent="0.2">
      <c r="A1114" s="43" t="s">
        <v>72</v>
      </c>
      <c r="B1114" s="43" t="s">
        <v>73</v>
      </c>
      <c r="C1114" s="44" t="s">
        <v>27</v>
      </c>
      <c r="D1114" s="45" t="s">
        <v>28</v>
      </c>
      <c r="E1114" s="46">
        <v>3307</v>
      </c>
      <c r="F1114" s="72">
        <v>154.16528994255307</v>
      </c>
      <c r="G1114" s="72">
        <v>147.51357283585222</v>
      </c>
      <c r="H1114" s="73">
        <v>2.200344279496961</v>
      </c>
      <c r="I1114" s="73">
        <f t="shared" si="51"/>
        <v>149.71391711534918</v>
      </c>
      <c r="J1114" s="72">
        <f t="shared" si="52"/>
        <v>-4.4513728272038975</v>
      </c>
      <c r="K1114" s="78">
        <v>0</v>
      </c>
      <c r="L1114" s="73">
        <f t="shared" si="53"/>
        <v>0</v>
      </c>
      <c r="M1114" s="74"/>
    </row>
    <row r="1115" spans="1:13" ht="12.75" x14ac:dyDescent="0.2">
      <c r="A1115" s="43" t="s">
        <v>72</v>
      </c>
      <c r="B1115" s="43" t="s">
        <v>73</v>
      </c>
      <c r="C1115" s="44" t="s">
        <v>29</v>
      </c>
      <c r="D1115" s="45" t="s">
        <v>30</v>
      </c>
      <c r="E1115" s="46">
        <v>3309</v>
      </c>
      <c r="F1115" s="72">
        <v>95.825289942553098</v>
      </c>
      <c r="G1115" s="72">
        <v>89.173572835852227</v>
      </c>
      <c r="H1115" s="73">
        <v>2.200344279496961</v>
      </c>
      <c r="I1115" s="73">
        <f t="shared" si="51"/>
        <v>91.373917115349187</v>
      </c>
      <c r="J1115" s="72">
        <f t="shared" si="52"/>
        <v>-4.4513728272039117</v>
      </c>
      <c r="K1115" s="78">
        <v>4116</v>
      </c>
      <c r="L1115" s="73">
        <f t="shared" si="53"/>
        <v>-18321.8505567713</v>
      </c>
      <c r="M1115" s="74"/>
    </row>
    <row r="1116" spans="1:13" ht="12.75" x14ac:dyDescent="0.2">
      <c r="A1116" s="43" t="s">
        <v>72</v>
      </c>
      <c r="B1116" s="43" t="s">
        <v>73</v>
      </c>
      <c r="C1116" s="44" t="s">
        <v>31</v>
      </c>
      <c r="D1116" s="45" t="s">
        <v>32</v>
      </c>
      <c r="E1116" s="46">
        <v>3311</v>
      </c>
      <c r="F1116" s="72">
        <v>123.1052899425531</v>
      </c>
      <c r="G1116" s="72">
        <v>116.45357283585223</v>
      </c>
      <c r="H1116" s="73">
        <v>2.200344279496961</v>
      </c>
      <c r="I1116" s="73">
        <f t="shared" si="51"/>
        <v>118.65391711534919</v>
      </c>
      <c r="J1116" s="72">
        <f t="shared" si="52"/>
        <v>-4.4513728272039117</v>
      </c>
      <c r="K1116" s="78">
        <v>1234</v>
      </c>
      <c r="L1116" s="73">
        <f t="shared" si="53"/>
        <v>-5492.9940687696271</v>
      </c>
      <c r="M1116" s="74"/>
    </row>
    <row r="1117" spans="1:13" ht="12.75" x14ac:dyDescent="0.2">
      <c r="A1117" s="43" t="s">
        <v>72</v>
      </c>
      <c r="B1117" s="43" t="s">
        <v>73</v>
      </c>
      <c r="C1117" s="44" t="s">
        <v>33</v>
      </c>
      <c r="D1117" s="45" t="s">
        <v>34</v>
      </c>
      <c r="E1117" s="46">
        <v>3313</v>
      </c>
      <c r="F1117" s="72">
        <v>130.95528994255309</v>
      </c>
      <c r="G1117" s="72">
        <v>124.30357283585222</v>
      </c>
      <c r="H1117" s="73">
        <v>2.200344279496961</v>
      </c>
      <c r="I1117" s="73">
        <f t="shared" si="51"/>
        <v>126.50391711534918</v>
      </c>
      <c r="J1117" s="72">
        <f t="shared" si="52"/>
        <v>-4.4513728272039117</v>
      </c>
      <c r="K1117" s="78">
        <v>7</v>
      </c>
      <c r="L1117" s="73">
        <f t="shared" si="53"/>
        <v>-31.159609790427382</v>
      </c>
      <c r="M1117" s="74"/>
    </row>
    <row r="1118" spans="1:13" ht="12.75" x14ac:dyDescent="0.2">
      <c r="A1118" s="43" t="s">
        <v>72</v>
      </c>
      <c r="B1118" s="43" t="s">
        <v>73</v>
      </c>
      <c r="C1118" s="44" t="s">
        <v>35</v>
      </c>
      <c r="D1118" s="45" t="s">
        <v>36</v>
      </c>
      <c r="E1118" s="46">
        <v>3315</v>
      </c>
      <c r="F1118" s="72">
        <v>148.97528994255308</v>
      </c>
      <c r="G1118" s="72">
        <v>142.32357283585222</v>
      </c>
      <c r="H1118" s="73">
        <v>2.200344279496961</v>
      </c>
      <c r="I1118" s="73">
        <f t="shared" si="51"/>
        <v>144.52391711534918</v>
      </c>
      <c r="J1118" s="72">
        <f t="shared" si="52"/>
        <v>-4.4513728272038975</v>
      </c>
      <c r="K1118" s="78">
        <v>0</v>
      </c>
      <c r="L1118" s="73">
        <f t="shared" si="53"/>
        <v>0</v>
      </c>
      <c r="M1118" s="74"/>
    </row>
    <row r="1119" spans="1:13" ht="12.75" x14ac:dyDescent="0.2">
      <c r="A1119" s="43" t="s">
        <v>72</v>
      </c>
      <c r="B1119" s="43" t="s">
        <v>73</v>
      </c>
      <c r="C1119" s="44" t="s">
        <v>37</v>
      </c>
      <c r="D1119" s="45" t="s">
        <v>38</v>
      </c>
      <c r="E1119" s="46">
        <v>3317</v>
      </c>
      <c r="F1119" s="72">
        <v>95.285289942553078</v>
      </c>
      <c r="G1119" s="72">
        <v>88.63357283585222</v>
      </c>
      <c r="H1119" s="73">
        <v>2.200344279496961</v>
      </c>
      <c r="I1119" s="73">
        <f t="shared" si="51"/>
        <v>90.83391711534918</v>
      </c>
      <c r="J1119" s="72">
        <f t="shared" si="52"/>
        <v>-4.4513728272038975</v>
      </c>
      <c r="K1119" s="78">
        <v>0</v>
      </c>
      <c r="L1119" s="73">
        <f t="shared" si="53"/>
        <v>0</v>
      </c>
      <c r="M1119" s="74"/>
    </row>
    <row r="1120" spans="1:13" ht="12.75" x14ac:dyDescent="0.2">
      <c r="A1120" s="43" t="s">
        <v>72</v>
      </c>
      <c r="B1120" s="43" t="s">
        <v>73</v>
      </c>
      <c r="C1120" s="44" t="s">
        <v>39</v>
      </c>
      <c r="D1120" s="45" t="s">
        <v>40</v>
      </c>
      <c r="E1120" s="46">
        <v>3319</v>
      </c>
      <c r="F1120" s="72">
        <v>114.64528994255309</v>
      </c>
      <c r="G1120" s="72">
        <v>107.99357283585222</v>
      </c>
      <c r="H1120" s="73">
        <v>2.200344279496961</v>
      </c>
      <c r="I1120" s="73">
        <f t="shared" si="51"/>
        <v>110.19391711534918</v>
      </c>
      <c r="J1120" s="72">
        <f t="shared" si="52"/>
        <v>-4.4513728272039117</v>
      </c>
      <c r="K1120" s="78">
        <v>6650</v>
      </c>
      <c r="L1120" s="73">
        <f t="shared" si="53"/>
        <v>-29601.629300906014</v>
      </c>
      <c r="M1120" s="74"/>
    </row>
    <row r="1121" spans="1:13" ht="12.75" x14ac:dyDescent="0.2">
      <c r="A1121" s="43" t="s">
        <v>72</v>
      </c>
      <c r="B1121" s="43" t="s">
        <v>73</v>
      </c>
      <c r="C1121" s="44" t="s">
        <v>41</v>
      </c>
      <c r="D1121" s="45" t="s">
        <v>42</v>
      </c>
      <c r="E1121" s="46">
        <v>3321</v>
      </c>
      <c r="F1121" s="72">
        <v>127.16528994255307</v>
      </c>
      <c r="G1121" s="72">
        <v>120.51357283585222</v>
      </c>
      <c r="H1121" s="73">
        <v>2.200344279496961</v>
      </c>
      <c r="I1121" s="73">
        <f t="shared" si="51"/>
        <v>122.71391711534918</v>
      </c>
      <c r="J1121" s="72">
        <f t="shared" si="52"/>
        <v>-4.4513728272038975</v>
      </c>
      <c r="K1121" s="78">
        <v>1846</v>
      </c>
      <c r="L1121" s="73">
        <f t="shared" si="53"/>
        <v>-8217.2342390183949</v>
      </c>
      <c r="M1121" s="74"/>
    </row>
    <row r="1122" spans="1:13" ht="12.75" x14ac:dyDescent="0.2">
      <c r="A1122" s="43" t="s">
        <v>72</v>
      </c>
      <c r="B1122" s="43" t="s">
        <v>73</v>
      </c>
      <c r="C1122" s="44" t="s">
        <v>43</v>
      </c>
      <c r="D1122" s="45" t="s">
        <v>44</v>
      </c>
      <c r="E1122" s="46">
        <v>3323</v>
      </c>
      <c r="F1122" s="72">
        <v>81.415289942553073</v>
      </c>
      <c r="G1122" s="72">
        <v>74.763572835852216</v>
      </c>
      <c r="H1122" s="73">
        <v>2.200344279496961</v>
      </c>
      <c r="I1122" s="73">
        <f t="shared" si="51"/>
        <v>76.963917115349176</v>
      </c>
      <c r="J1122" s="72">
        <f t="shared" si="52"/>
        <v>-4.4513728272038975</v>
      </c>
      <c r="K1122" s="78">
        <v>0</v>
      </c>
      <c r="L1122" s="73">
        <f t="shared" si="53"/>
        <v>0</v>
      </c>
      <c r="M1122" s="74"/>
    </row>
    <row r="1123" spans="1:13" ht="12.75" x14ac:dyDescent="0.2">
      <c r="A1123" s="43" t="s">
        <v>72</v>
      </c>
      <c r="B1123" s="43" t="s">
        <v>73</v>
      </c>
      <c r="C1123" s="44" t="s">
        <v>45</v>
      </c>
      <c r="D1123" s="45" t="s">
        <v>46</v>
      </c>
      <c r="E1123" s="46">
        <v>3325</v>
      </c>
      <c r="F1123" s="72">
        <v>103.30528994255309</v>
      </c>
      <c r="G1123" s="72">
        <v>96.653572835852216</v>
      </c>
      <c r="H1123" s="73">
        <v>2.200344279496961</v>
      </c>
      <c r="I1123" s="73">
        <f t="shared" si="51"/>
        <v>98.853917115349176</v>
      </c>
      <c r="J1123" s="72">
        <f t="shared" si="52"/>
        <v>-4.4513728272039117</v>
      </c>
      <c r="K1123" s="78">
        <v>37519</v>
      </c>
      <c r="L1123" s="73">
        <f t="shared" si="53"/>
        <v>-167011.05710386357</v>
      </c>
      <c r="M1123" s="74"/>
    </row>
    <row r="1124" spans="1:13" ht="12.75" x14ac:dyDescent="0.2">
      <c r="A1124" s="43" t="s">
        <v>72</v>
      </c>
      <c r="B1124" s="43" t="s">
        <v>73</v>
      </c>
      <c r="C1124" s="44" t="s">
        <v>47</v>
      </c>
      <c r="D1124" s="45" t="s">
        <v>48</v>
      </c>
      <c r="E1124" s="46">
        <v>3327</v>
      </c>
      <c r="F1124" s="72">
        <v>114.64528994255309</v>
      </c>
      <c r="G1124" s="72">
        <v>107.99357283585222</v>
      </c>
      <c r="H1124" s="73">
        <v>2.200344279496961</v>
      </c>
      <c r="I1124" s="73">
        <f t="shared" si="51"/>
        <v>110.19391711534918</v>
      </c>
      <c r="J1124" s="72">
        <f t="shared" si="52"/>
        <v>-4.4513728272039117</v>
      </c>
      <c r="K1124" s="78">
        <v>7099</v>
      </c>
      <c r="L1124" s="73">
        <f t="shared" si="53"/>
        <v>-31600.29570032057</v>
      </c>
      <c r="M1124" s="74"/>
    </row>
    <row r="1125" spans="1:13" ht="12.75" x14ac:dyDescent="0.2">
      <c r="A1125" s="43" t="s">
        <v>72</v>
      </c>
      <c r="B1125" s="43" t="s">
        <v>73</v>
      </c>
      <c r="C1125" s="44" t="s">
        <v>49</v>
      </c>
      <c r="D1125" s="45" t="s">
        <v>50</v>
      </c>
      <c r="E1125" s="46">
        <v>3329</v>
      </c>
      <c r="F1125" s="72">
        <v>122.58528994255309</v>
      </c>
      <c r="G1125" s="72">
        <v>115.93357283585222</v>
      </c>
      <c r="H1125" s="73">
        <v>2.200344279496961</v>
      </c>
      <c r="I1125" s="73">
        <f t="shared" si="51"/>
        <v>118.13391711534918</v>
      </c>
      <c r="J1125" s="72">
        <f t="shared" si="52"/>
        <v>-4.4513728272039117</v>
      </c>
      <c r="K1125" s="78">
        <v>255</v>
      </c>
      <c r="L1125" s="73">
        <f t="shared" si="53"/>
        <v>-1135.1000709369976</v>
      </c>
      <c r="M1125" s="74"/>
    </row>
    <row r="1126" spans="1:13" ht="12.75" x14ac:dyDescent="0.2">
      <c r="A1126" s="43" t="s">
        <v>72</v>
      </c>
      <c r="B1126" s="43" t="s">
        <v>73</v>
      </c>
      <c r="C1126" s="44" t="s">
        <v>51</v>
      </c>
      <c r="D1126" s="45" t="s">
        <v>52</v>
      </c>
      <c r="E1126" s="46">
        <v>3331</v>
      </c>
      <c r="F1126" s="72">
        <v>136.35528994255307</v>
      </c>
      <c r="G1126" s="72">
        <v>129.70357283585224</v>
      </c>
      <c r="H1126" s="73">
        <v>2.200344279496961</v>
      </c>
      <c r="I1126" s="73">
        <f t="shared" si="51"/>
        <v>131.9039171153492</v>
      </c>
      <c r="J1126" s="72">
        <f t="shared" si="52"/>
        <v>-4.4513728272038691</v>
      </c>
      <c r="K1126" s="78">
        <v>0</v>
      </c>
      <c r="L1126" s="73">
        <f t="shared" si="53"/>
        <v>0</v>
      </c>
      <c r="M1126" s="74"/>
    </row>
    <row r="1127" spans="1:13" ht="12.75" x14ac:dyDescent="0.2">
      <c r="A1127" s="43" t="s">
        <v>62</v>
      </c>
      <c r="B1127" s="43" t="s">
        <v>63</v>
      </c>
      <c r="C1127" s="44" t="s">
        <v>21</v>
      </c>
      <c r="D1127" s="45" t="s">
        <v>22</v>
      </c>
      <c r="E1127" s="46">
        <v>3301</v>
      </c>
      <c r="F1127" s="72">
        <v>148.37650718004505</v>
      </c>
      <c r="G1127" s="72">
        <v>138.03677301538858</v>
      </c>
      <c r="H1127" s="73">
        <v>2.1880411873893033</v>
      </c>
      <c r="I1127" s="73">
        <f t="shared" si="51"/>
        <v>140.22481420277788</v>
      </c>
      <c r="J1127" s="72">
        <f t="shared" si="52"/>
        <v>-8.1516929772671745</v>
      </c>
      <c r="K1127" s="78">
        <v>5824</v>
      </c>
      <c r="L1127" s="73">
        <f t="shared" si="53"/>
        <v>-47475.459899604022</v>
      </c>
      <c r="M1127" s="74">
        <v>-383162.17670346686</v>
      </c>
    </row>
    <row r="1128" spans="1:13" ht="12.75" x14ac:dyDescent="0.2">
      <c r="A1128" s="43" t="s">
        <v>62</v>
      </c>
      <c r="B1128" s="43" t="s">
        <v>63</v>
      </c>
      <c r="C1128" s="44" t="s">
        <v>23</v>
      </c>
      <c r="D1128" s="45" t="s">
        <v>24</v>
      </c>
      <c r="E1128" s="46">
        <v>3303</v>
      </c>
      <c r="F1128" s="72">
        <v>160.95650718004507</v>
      </c>
      <c r="G1128" s="72">
        <v>150.61677301538859</v>
      </c>
      <c r="H1128" s="73">
        <v>2.1880411873893033</v>
      </c>
      <c r="I1128" s="73">
        <f t="shared" si="51"/>
        <v>152.80481420277789</v>
      </c>
      <c r="J1128" s="72">
        <f t="shared" si="52"/>
        <v>-8.1516929772671745</v>
      </c>
      <c r="K1128" s="78">
        <v>0</v>
      </c>
      <c r="L1128" s="73">
        <f t="shared" si="53"/>
        <v>0</v>
      </c>
      <c r="M1128" s="74"/>
    </row>
    <row r="1129" spans="1:13" ht="12.75" x14ac:dyDescent="0.2">
      <c r="A1129" s="43" t="s">
        <v>62</v>
      </c>
      <c r="B1129" s="43" t="s">
        <v>63</v>
      </c>
      <c r="C1129" s="44" t="s">
        <v>25</v>
      </c>
      <c r="D1129" s="45" t="s">
        <v>26</v>
      </c>
      <c r="E1129" s="46">
        <v>3305</v>
      </c>
      <c r="F1129" s="72">
        <v>145.11650718004506</v>
      </c>
      <c r="G1129" s="72">
        <v>134.77677301538859</v>
      </c>
      <c r="H1129" s="73">
        <v>2.1880411873893033</v>
      </c>
      <c r="I1129" s="73">
        <f t="shared" si="51"/>
        <v>136.96481420277789</v>
      </c>
      <c r="J1129" s="72">
        <f t="shared" si="52"/>
        <v>-8.1516929772671745</v>
      </c>
      <c r="K1129" s="78">
        <v>0</v>
      </c>
      <c r="L1129" s="73">
        <f t="shared" si="53"/>
        <v>0</v>
      </c>
      <c r="M1129" s="74"/>
    </row>
    <row r="1130" spans="1:13" ht="12.75" x14ac:dyDescent="0.2">
      <c r="A1130" s="43" t="s">
        <v>62</v>
      </c>
      <c r="B1130" s="43" t="s">
        <v>63</v>
      </c>
      <c r="C1130" s="44" t="s">
        <v>27</v>
      </c>
      <c r="D1130" s="45" t="s">
        <v>28</v>
      </c>
      <c r="E1130" s="46">
        <v>3307</v>
      </c>
      <c r="F1130" s="72">
        <v>157.68650718004506</v>
      </c>
      <c r="G1130" s="72">
        <v>147.34677301538858</v>
      </c>
      <c r="H1130" s="73">
        <v>2.1880411873893033</v>
      </c>
      <c r="I1130" s="73">
        <f t="shared" si="51"/>
        <v>149.53481420277788</v>
      </c>
      <c r="J1130" s="72">
        <f t="shared" si="52"/>
        <v>-8.1516929772671745</v>
      </c>
      <c r="K1130" s="78">
        <v>0</v>
      </c>
      <c r="L1130" s="73">
        <f t="shared" si="53"/>
        <v>0</v>
      </c>
      <c r="M1130" s="74"/>
    </row>
    <row r="1131" spans="1:13" ht="12.75" x14ac:dyDescent="0.2">
      <c r="A1131" s="43" t="s">
        <v>62</v>
      </c>
      <c r="B1131" s="43" t="s">
        <v>63</v>
      </c>
      <c r="C1131" s="44" t="s">
        <v>29</v>
      </c>
      <c r="D1131" s="45" t="s">
        <v>30</v>
      </c>
      <c r="E1131" s="46">
        <v>3309</v>
      </c>
      <c r="F1131" s="72">
        <v>99.346507180045066</v>
      </c>
      <c r="G1131" s="72">
        <v>89.006773015388575</v>
      </c>
      <c r="H1131" s="73">
        <v>2.1880411873893033</v>
      </c>
      <c r="I1131" s="73">
        <f t="shared" si="51"/>
        <v>91.194814202777877</v>
      </c>
      <c r="J1131" s="72">
        <f t="shared" si="52"/>
        <v>-8.1516929772671887</v>
      </c>
      <c r="K1131" s="78">
        <v>5611</v>
      </c>
      <c r="L1131" s="73">
        <f t="shared" si="53"/>
        <v>-45739.149295446194</v>
      </c>
      <c r="M1131" s="74"/>
    </row>
    <row r="1132" spans="1:13" ht="12.75" x14ac:dyDescent="0.2">
      <c r="A1132" s="43" t="s">
        <v>62</v>
      </c>
      <c r="B1132" s="43" t="s">
        <v>63</v>
      </c>
      <c r="C1132" s="44" t="s">
        <v>31</v>
      </c>
      <c r="D1132" s="45" t="s">
        <v>32</v>
      </c>
      <c r="E1132" s="46">
        <v>3311</v>
      </c>
      <c r="F1132" s="72">
        <v>126.62650718004507</v>
      </c>
      <c r="G1132" s="72">
        <v>116.28677301538858</v>
      </c>
      <c r="H1132" s="73">
        <v>2.1880411873893033</v>
      </c>
      <c r="I1132" s="73">
        <f t="shared" si="51"/>
        <v>118.47481420277788</v>
      </c>
      <c r="J1132" s="72">
        <f t="shared" si="52"/>
        <v>-8.1516929772671887</v>
      </c>
      <c r="K1132" s="78">
        <v>931</v>
      </c>
      <c r="L1132" s="73">
        <f t="shared" si="53"/>
        <v>-7589.2261618357525</v>
      </c>
      <c r="M1132" s="74"/>
    </row>
    <row r="1133" spans="1:13" ht="12.75" x14ac:dyDescent="0.2">
      <c r="A1133" s="43" t="s">
        <v>62</v>
      </c>
      <c r="B1133" s="43" t="s">
        <v>63</v>
      </c>
      <c r="C1133" s="44" t="s">
        <v>33</v>
      </c>
      <c r="D1133" s="45" t="s">
        <v>34</v>
      </c>
      <c r="E1133" s="46">
        <v>3313</v>
      </c>
      <c r="F1133" s="72">
        <v>134.47650718004505</v>
      </c>
      <c r="G1133" s="72">
        <v>124.13677301538857</v>
      </c>
      <c r="H1133" s="73">
        <v>2.1880411873893033</v>
      </c>
      <c r="I1133" s="73">
        <f t="shared" si="51"/>
        <v>126.32481420277787</v>
      </c>
      <c r="J1133" s="72">
        <f t="shared" si="52"/>
        <v>-8.1516929772671745</v>
      </c>
      <c r="K1133" s="78">
        <v>157</v>
      </c>
      <c r="L1133" s="73">
        <f t="shared" si="53"/>
        <v>-1279.8157974309463</v>
      </c>
      <c r="M1133" s="74"/>
    </row>
    <row r="1134" spans="1:13" ht="12.75" x14ac:dyDescent="0.2">
      <c r="A1134" s="43" t="s">
        <v>62</v>
      </c>
      <c r="B1134" s="43" t="s">
        <v>63</v>
      </c>
      <c r="C1134" s="44" t="s">
        <v>35</v>
      </c>
      <c r="D1134" s="45" t="s">
        <v>36</v>
      </c>
      <c r="E1134" s="46">
        <v>3315</v>
      </c>
      <c r="F1134" s="72">
        <v>152.49650718004506</v>
      </c>
      <c r="G1134" s="72">
        <v>142.15677301538858</v>
      </c>
      <c r="H1134" s="73">
        <v>2.1880411873893033</v>
      </c>
      <c r="I1134" s="73">
        <f t="shared" si="51"/>
        <v>144.34481420277788</v>
      </c>
      <c r="J1134" s="72">
        <f t="shared" si="52"/>
        <v>-8.1516929772671745</v>
      </c>
      <c r="K1134" s="78">
        <v>0</v>
      </c>
      <c r="L1134" s="73">
        <f t="shared" si="53"/>
        <v>0</v>
      </c>
      <c r="M1134" s="74"/>
    </row>
    <row r="1135" spans="1:13" ht="12.75" x14ac:dyDescent="0.2">
      <c r="A1135" s="43" t="s">
        <v>62</v>
      </c>
      <c r="B1135" s="43" t="s">
        <v>63</v>
      </c>
      <c r="C1135" s="44" t="s">
        <v>37</v>
      </c>
      <c r="D1135" s="45" t="s">
        <v>38</v>
      </c>
      <c r="E1135" s="46">
        <v>3317</v>
      </c>
      <c r="F1135" s="72">
        <v>98.80650718004506</v>
      </c>
      <c r="G1135" s="72">
        <v>88.466773015388569</v>
      </c>
      <c r="H1135" s="73">
        <v>2.1880411873893033</v>
      </c>
      <c r="I1135" s="73">
        <f t="shared" si="51"/>
        <v>90.654814202777871</v>
      </c>
      <c r="J1135" s="72">
        <f t="shared" si="52"/>
        <v>-8.1516929772671887</v>
      </c>
      <c r="K1135" s="78">
        <v>0</v>
      </c>
      <c r="L1135" s="73">
        <f t="shared" si="53"/>
        <v>0</v>
      </c>
      <c r="M1135" s="74"/>
    </row>
    <row r="1136" spans="1:13" ht="12.75" x14ac:dyDescent="0.2">
      <c r="A1136" s="43" t="s">
        <v>62</v>
      </c>
      <c r="B1136" s="43" t="s">
        <v>63</v>
      </c>
      <c r="C1136" s="44" t="s">
        <v>39</v>
      </c>
      <c r="D1136" s="45" t="s">
        <v>40</v>
      </c>
      <c r="E1136" s="46">
        <v>3319</v>
      </c>
      <c r="F1136" s="72">
        <v>118.16650718004506</v>
      </c>
      <c r="G1136" s="72">
        <v>107.82677301538857</v>
      </c>
      <c r="H1136" s="73">
        <v>2.1880411873893033</v>
      </c>
      <c r="I1136" s="73">
        <f t="shared" si="51"/>
        <v>110.01481420277787</v>
      </c>
      <c r="J1136" s="72">
        <f t="shared" si="52"/>
        <v>-8.1516929772671887</v>
      </c>
      <c r="K1136" s="78">
        <v>5513</v>
      </c>
      <c r="L1136" s="73">
        <f t="shared" si="53"/>
        <v>-44940.28338367401</v>
      </c>
      <c r="M1136" s="74"/>
    </row>
    <row r="1137" spans="1:13" ht="12.75" x14ac:dyDescent="0.2">
      <c r="A1137" s="43" t="s">
        <v>62</v>
      </c>
      <c r="B1137" s="43" t="s">
        <v>63</v>
      </c>
      <c r="C1137" s="44" t="s">
        <v>41</v>
      </c>
      <c r="D1137" s="45" t="s">
        <v>42</v>
      </c>
      <c r="E1137" s="46">
        <v>3321</v>
      </c>
      <c r="F1137" s="72">
        <v>130.68650718004506</v>
      </c>
      <c r="G1137" s="72">
        <v>120.34677301538856</v>
      </c>
      <c r="H1137" s="73">
        <v>2.1880411873893033</v>
      </c>
      <c r="I1137" s="73">
        <f t="shared" si="51"/>
        <v>122.53481420277787</v>
      </c>
      <c r="J1137" s="72">
        <f t="shared" si="52"/>
        <v>-8.1516929772671887</v>
      </c>
      <c r="K1137" s="78">
        <v>2248</v>
      </c>
      <c r="L1137" s="73">
        <f t="shared" si="53"/>
        <v>-18325.005812896641</v>
      </c>
      <c r="M1137" s="74"/>
    </row>
    <row r="1138" spans="1:13" ht="12.75" x14ac:dyDescent="0.2">
      <c r="A1138" s="43" t="s">
        <v>62</v>
      </c>
      <c r="B1138" s="43" t="s">
        <v>63</v>
      </c>
      <c r="C1138" s="44" t="s">
        <v>43</v>
      </c>
      <c r="D1138" s="45" t="s">
        <v>44</v>
      </c>
      <c r="E1138" s="46">
        <v>3323</v>
      </c>
      <c r="F1138" s="72">
        <v>84.936507180045055</v>
      </c>
      <c r="G1138" s="72">
        <v>74.596773015388564</v>
      </c>
      <c r="H1138" s="73">
        <v>2.1880411873893033</v>
      </c>
      <c r="I1138" s="73">
        <f t="shared" si="51"/>
        <v>76.784814202777866</v>
      </c>
      <c r="J1138" s="72">
        <f t="shared" si="52"/>
        <v>-8.1516929772671887</v>
      </c>
      <c r="K1138" s="78">
        <v>0</v>
      </c>
      <c r="L1138" s="73">
        <f t="shared" si="53"/>
        <v>0</v>
      </c>
      <c r="M1138" s="74"/>
    </row>
    <row r="1139" spans="1:13" ht="12.75" x14ac:dyDescent="0.2">
      <c r="A1139" s="43" t="s">
        <v>62</v>
      </c>
      <c r="B1139" s="43" t="s">
        <v>63</v>
      </c>
      <c r="C1139" s="44" t="s">
        <v>45</v>
      </c>
      <c r="D1139" s="45" t="s">
        <v>46</v>
      </c>
      <c r="E1139" s="46">
        <v>3325</v>
      </c>
      <c r="F1139" s="72">
        <v>106.82650718004506</v>
      </c>
      <c r="G1139" s="72">
        <v>96.486773015388565</v>
      </c>
      <c r="H1139" s="73">
        <v>2.1880411873893033</v>
      </c>
      <c r="I1139" s="73">
        <f t="shared" si="51"/>
        <v>98.674814202777867</v>
      </c>
      <c r="J1139" s="72">
        <f t="shared" si="52"/>
        <v>-8.1516929772671887</v>
      </c>
      <c r="K1139" s="78">
        <v>18555</v>
      </c>
      <c r="L1139" s="73">
        <f t="shared" si="53"/>
        <v>-151254.66319319268</v>
      </c>
      <c r="M1139" s="74"/>
    </row>
    <row r="1140" spans="1:13" ht="12.75" x14ac:dyDescent="0.2">
      <c r="A1140" s="43" t="s">
        <v>62</v>
      </c>
      <c r="B1140" s="43" t="s">
        <v>63</v>
      </c>
      <c r="C1140" s="44" t="s">
        <v>47</v>
      </c>
      <c r="D1140" s="45" t="s">
        <v>48</v>
      </c>
      <c r="E1140" s="46">
        <v>3327</v>
      </c>
      <c r="F1140" s="72">
        <v>118.16650718004506</v>
      </c>
      <c r="G1140" s="72">
        <v>107.82677301538857</v>
      </c>
      <c r="H1140" s="73">
        <v>2.1880411873893033</v>
      </c>
      <c r="I1140" s="73">
        <f t="shared" si="51"/>
        <v>110.01481420277787</v>
      </c>
      <c r="J1140" s="72">
        <f t="shared" si="52"/>
        <v>-8.1516929772671887</v>
      </c>
      <c r="K1140" s="78">
        <v>8165</v>
      </c>
      <c r="L1140" s="73">
        <f t="shared" si="53"/>
        <v>-66558.573159386593</v>
      </c>
      <c r="M1140" s="74"/>
    </row>
    <row r="1141" spans="1:13" ht="12.75" x14ac:dyDescent="0.2">
      <c r="A1141" s="43" t="s">
        <v>62</v>
      </c>
      <c r="B1141" s="43" t="s">
        <v>63</v>
      </c>
      <c r="C1141" s="44" t="s">
        <v>49</v>
      </c>
      <c r="D1141" s="45" t="s">
        <v>50</v>
      </c>
      <c r="E1141" s="46">
        <v>3329</v>
      </c>
      <c r="F1141" s="72">
        <v>126.10650718004506</v>
      </c>
      <c r="G1141" s="72">
        <v>115.76677301538857</v>
      </c>
      <c r="H1141" s="73">
        <v>2.1880411873893033</v>
      </c>
      <c r="I1141" s="73">
        <f t="shared" si="51"/>
        <v>117.95481420277787</v>
      </c>
      <c r="J1141" s="72">
        <f t="shared" si="52"/>
        <v>-8.1516929772671887</v>
      </c>
      <c r="K1141" s="78">
        <v>0</v>
      </c>
      <c r="L1141" s="73">
        <f t="shared" si="53"/>
        <v>0</v>
      </c>
      <c r="M1141" s="74"/>
    </row>
    <row r="1142" spans="1:13" ht="12.75" x14ac:dyDescent="0.2">
      <c r="A1142" s="43" t="s">
        <v>62</v>
      </c>
      <c r="B1142" s="43" t="s">
        <v>63</v>
      </c>
      <c r="C1142" s="44" t="s">
        <v>51</v>
      </c>
      <c r="D1142" s="45" t="s">
        <v>52</v>
      </c>
      <c r="E1142" s="46">
        <v>3331</v>
      </c>
      <c r="F1142" s="72">
        <v>139.87650718004505</v>
      </c>
      <c r="G1142" s="72">
        <v>129.53677301538858</v>
      </c>
      <c r="H1142" s="73">
        <v>2.1880411873893033</v>
      </c>
      <c r="I1142" s="73">
        <f t="shared" si="51"/>
        <v>131.72481420277788</v>
      </c>
      <c r="J1142" s="72">
        <f t="shared" si="52"/>
        <v>-8.1516929772671745</v>
      </c>
      <c r="K1142" s="78">
        <v>0</v>
      </c>
      <c r="L1142" s="73">
        <f t="shared" si="53"/>
        <v>0</v>
      </c>
      <c r="M1142" s="74"/>
    </row>
    <row r="1143" spans="1:13" ht="12.75" x14ac:dyDescent="0.2">
      <c r="A1143" s="43" t="s">
        <v>294</v>
      </c>
      <c r="B1143" s="43" t="s">
        <v>295</v>
      </c>
      <c r="C1143" s="44" t="s">
        <v>21</v>
      </c>
      <c r="D1143" s="45" t="s">
        <v>22</v>
      </c>
      <c r="E1143" s="46">
        <v>3301</v>
      </c>
      <c r="F1143" s="72">
        <v>97.77</v>
      </c>
      <c r="G1143" s="72">
        <v>97.24</v>
      </c>
      <c r="H1143" s="73">
        <v>0</v>
      </c>
      <c r="I1143" s="73">
        <f t="shared" si="51"/>
        <v>97.24</v>
      </c>
      <c r="J1143" s="72">
        <f t="shared" si="52"/>
        <v>-0.53000000000000114</v>
      </c>
      <c r="K1143" s="78">
        <v>531</v>
      </c>
      <c r="L1143" s="73">
        <f t="shared" si="53"/>
        <v>-281.43000000000063</v>
      </c>
      <c r="M1143" s="74">
        <v>-3579.0900000000079</v>
      </c>
    </row>
    <row r="1144" spans="1:13" ht="12.75" x14ac:dyDescent="0.2">
      <c r="A1144" s="43" t="s">
        <v>294</v>
      </c>
      <c r="B1144" s="43" t="s">
        <v>295</v>
      </c>
      <c r="C1144" s="44" t="s">
        <v>23</v>
      </c>
      <c r="D1144" s="45" t="s">
        <v>24</v>
      </c>
      <c r="E1144" s="46">
        <v>3303</v>
      </c>
      <c r="F1144" s="72">
        <v>106.06</v>
      </c>
      <c r="G1144" s="72">
        <v>105.53</v>
      </c>
      <c r="H1144" s="73">
        <v>0</v>
      </c>
      <c r="I1144" s="73">
        <f t="shared" si="51"/>
        <v>105.53</v>
      </c>
      <c r="J1144" s="72">
        <f t="shared" si="52"/>
        <v>-0.53000000000000114</v>
      </c>
      <c r="K1144" s="78">
        <v>271</v>
      </c>
      <c r="L1144" s="73">
        <f t="shared" si="53"/>
        <v>-143.63000000000031</v>
      </c>
      <c r="M1144" s="74"/>
    </row>
    <row r="1145" spans="1:13" ht="12.75" x14ac:dyDescent="0.2">
      <c r="A1145" s="43" t="s">
        <v>294</v>
      </c>
      <c r="B1145" s="43" t="s">
        <v>295</v>
      </c>
      <c r="C1145" s="44" t="s">
        <v>25</v>
      </c>
      <c r="D1145" s="45" t="s">
        <v>26</v>
      </c>
      <c r="E1145" s="46">
        <v>3305</v>
      </c>
      <c r="F1145" s="72">
        <v>95.63</v>
      </c>
      <c r="G1145" s="72">
        <v>95.1</v>
      </c>
      <c r="H1145" s="73">
        <v>0</v>
      </c>
      <c r="I1145" s="73">
        <f t="shared" si="51"/>
        <v>95.1</v>
      </c>
      <c r="J1145" s="72">
        <f t="shared" si="52"/>
        <v>-0.53000000000000114</v>
      </c>
      <c r="K1145" s="78">
        <v>0</v>
      </c>
      <c r="L1145" s="73">
        <f t="shared" si="53"/>
        <v>0</v>
      </c>
      <c r="M1145" s="74"/>
    </row>
    <row r="1146" spans="1:13" ht="12.75" x14ac:dyDescent="0.2">
      <c r="A1146" s="43" t="s">
        <v>294</v>
      </c>
      <c r="B1146" s="43" t="s">
        <v>295</v>
      </c>
      <c r="C1146" s="44" t="s">
        <v>27</v>
      </c>
      <c r="D1146" s="45" t="s">
        <v>28</v>
      </c>
      <c r="E1146" s="46">
        <v>3307</v>
      </c>
      <c r="F1146" s="72">
        <v>104.4</v>
      </c>
      <c r="G1146" s="72">
        <v>103.87</v>
      </c>
      <c r="H1146" s="73">
        <v>0</v>
      </c>
      <c r="I1146" s="73">
        <f t="shared" si="51"/>
        <v>103.87</v>
      </c>
      <c r="J1146" s="72">
        <f t="shared" si="52"/>
        <v>-0.53000000000000114</v>
      </c>
      <c r="K1146" s="78">
        <v>7</v>
      </c>
      <c r="L1146" s="73">
        <f t="shared" si="53"/>
        <v>-3.710000000000008</v>
      </c>
      <c r="M1146" s="74"/>
    </row>
    <row r="1147" spans="1:13" ht="12.75" x14ac:dyDescent="0.2">
      <c r="A1147" s="43" t="s">
        <v>294</v>
      </c>
      <c r="B1147" s="43" t="s">
        <v>295</v>
      </c>
      <c r="C1147" s="44" t="s">
        <v>29</v>
      </c>
      <c r="D1147" s="45" t="s">
        <v>30</v>
      </c>
      <c r="E1147" s="46">
        <v>3309</v>
      </c>
      <c r="F1147" s="72">
        <v>65.28</v>
      </c>
      <c r="G1147" s="72">
        <v>64.75</v>
      </c>
      <c r="H1147" s="73">
        <v>0</v>
      </c>
      <c r="I1147" s="73">
        <f t="shared" si="51"/>
        <v>64.75</v>
      </c>
      <c r="J1147" s="72">
        <f t="shared" si="52"/>
        <v>-0.53000000000000114</v>
      </c>
      <c r="K1147" s="78">
        <v>153</v>
      </c>
      <c r="L1147" s="73">
        <f t="shared" si="53"/>
        <v>-81.090000000000174</v>
      </c>
      <c r="M1147" s="74"/>
    </row>
    <row r="1148" spans="1:13" ht="12.75" x14ac:dyDescent="0.2">
      <c r="A1148" s="43" t="s">
        <v>294</v>
      </c>
      <c r="B1148" s="43" t="s">
        <v>295</v>
      </c>
      <c r="C1148" s="44" t="s">
        <v>31</v>
      </c>
      <c r="D1148" s="45" t="s">
        <v>32</v>
      </c>
      <c r="E1148" s="46">
        <v>3311</v>
      </c>
      <c r="F1148" s="72">
        <v>83.210000000000008</v>
      </c>
      <c r="G1148" s="72">
        <v>82.68</v>
      </c>
      <c r="H1148" s="73">
        <v>0</v>
      </c>
      <c r="I1148" s="73">
        <f t="shared" si="51"/>
        <v>82.68</v>
      </c>
      <c r="J1148" s="72">
        <f t="shared" si="52"/>
        <v>-0.53000000000000114</v>
      </c>
      <c r="K1148" s="78">
        <v>729</v>
      </c>
      <c r="L1148" s="73">
        <f t="shared" si="53"/>
        <v>-386.3700000000008</v>
      </c>
      <c r="M1148" s="74"/>
    </row>
    <row r="1149" spans="1:13" ht="12.75" x14ac:dyDescent="0.2">
      <c r="A1149" s="43" t="s">
        <v>294</v>
      </c>
      <c r="B1149" s="43" t="s">
        <v>295</v>
      </c>
      <c r="C1149" s="44" t="s">
        <v>33</v>
      </c>
      <c r="D1149" s="45" t="s">
        <v>34</v>
      </c>
      <c r="E1149" s="46">
        <v>3313</v>
      </c>
      <c r="F1149" s="72">
        <v>88.39</v>
      </c>
      <c r="G1149" s="72">
        <v>87.86</v>
      </c>
      <c r="H1149" s="73">
        <v>0</v>
      </c>
      <c r="I1149" s="73">
        <f t="shared" si="51"/>
        <v>87.86</v>
      </c>
      <c r="J1149" s="72">
        <f t="shared" si="52"/>
        <v>-0.53000000000000114</v>
      </c>
      <c r="K1149" s="78">
        <v>143</v>
      </c>
      <c r="L1149" s="73">
        <f t="shared" si="53"/>
        <v>-75.790000000000163</v>
      </c>
      <c r="M1149" s="74"/>
    </row>
    <row r="1150" spans="1:13" ht="12.75" x14ac:dyDescent="0.2">
      <c r="A1150" s="43" t="s">
        <v>294</v>
      </c>
      <c r="B1150" s="43" t="s">
        <v>295</v>
      </c>
      <c r="C1150" s="44" t="s">
        <v>35</v>
      </c>
      <c r="D1150" s="45" t="s">
        <v>36</v>
      </c>
      <c r="E1150" s="46">
        <v>3315</v>
      </c>
      <c r="F1150" s="72">
        <v>100.46000000000001</v>
      </c>
      <c r="G1150" s="72">
        <v>99.93</v>
      </c>
      <c r="H1150" s="73">
        <v>0</v>
      </c>
      <c r="I1150" s="73">
        <f t="shared" si="51"/>
        <v>99.93</v>
      </c>
      <c r="J1150" s="72">
        <f t="shared" si="52"/>
        <v>-0.53000000000000114</v>
      </c>
      <c r="K1150" s="78">
        <v>299</v>
      </c>
      <c r="L1150" s="73">
        <f t="shared" si="53"/>
        <v>-158.47000000000034</v>
      </c>
      <c r="M1150" s="74"/>
    </row>
    <row r="1151" spans="1:13" ht="12.75" x14ac:dyDescent="0.2">
      <c r="A1151" s="43" t="s">
        <v>294</v>
      </c>
      <c r="B1151" s="43" t="s">
        <v>295</v>
      </c>
      <c r="C1151" s="44" t="s">
        <v>37</v>
      </c>
      <c r="D1151" s="45" t="s">
        <v>38</v>
      </c>
      <c r="E1151" s="46">
        <v>3317</v>
      </c>
      <c r="F1151" s="72">
        <v>64.83</v>
      </c>
      <c r="G1151" s="72">
        <v>64.3</v>
      </c>
      <c r="H1151" s="73">
        <v>0</v>
      </c>
      <c r="I1151" s="73">
        <f t="shared" si="51"/>
        <v>64.3</v>
      </c>
      <c r="J1151" s="72">
        <f t="shared" si="52"/>
        <v>-0.53000000000000114</v>
      </c>
      <c r="K1151" s="78">
        <v>0</v>
      </c>
      <c r="L1151" s="73">
        <f t="shared" si="53"/>
        <v>0</v>
      </c>
      <c r="M1151" s="74"/>
    </row>
    <row r="1152" spans="1:13" ht="12.75" x14ac:dyDescent="0.2">
      <c r="A1152" s="43" t="s">
        <v>294</v>
      </c>
      <c r="B1152" s="43" t="s">
        <v>295</v>
      </c>
      <c r="C1152" s="44" t="s">
        <v>39</v>
      </c>
      <c r="D1152" s="45" t="s">
        <v>40</v>
      </c>
      <c r="E1152" s="46">
        <v>3319</v>
      </c>
      <c r="F1152" s="72">
        <v>77.5</v>
      </c>
      <c r="G1152" s="72">
        <v>76.97</v>
      </c>
      <c r="H1152" s="73">
        <v>0</v>
      </c>
      <c r="I1152" s="73">
        <f t="shared" si="51"/>
        <v>76.97</v>
      </c>
      <c r="J1152" s="72">
        <f t="shared" si="52"/>
        <v>-0.53000000000000114</v>
      </c>
      <c r="K1152" s="78">
        <v>735</v>
      </c>
      <c r="L1152" s="73">
        <f t="shared" si="53"/>
        <v>-389.55000000000086</v>
      </c>
      <c r="M1152" s="74"/>
    </row>
    <row r="1153" spans="1:13" ht="12.75" x14ac:dyDescent="0.2">
      <c r="A1153" s="43" t="s">
        <v>294</v>
      </c>
      <c r="B1153" s="43" t="s">
        <v>295</v>
      </c>
      <c r="C1153" s="44" t="s">
        <v>41</v>
      </c>
      <c r="D1153" s="45" t="s">
        <v>42</v>
      </c>
      <c r="E1153" s="46">
        <v>3321</v>
      </c>
      <c r="F1153" s="72">
        <v>85.79</v>
      </c>
      <c r="G1153" s="72">
        <v>85.26</v>
      </c>
      <c r="H1153" s="73">
        <v>0</v>
      </c>
      <c r="I1153" s="73">
        <f t="shared" si="51"/>
        <v>85.26</v>
      </c>
      <c r="J1153" s="72">
        <f t="shared" si="52"/>
        <v>-0.53000000000000114</v>
      </c>
      <c r="K1153" s="78">
        <v>466</v>
      </c>
      <c r="L1153" s="73">
        <f t="shared" si="53"/>
        <v>-246.98000000000053</v>
      </c>
      <c r="M1153" s="74"/>
    </row>
    <row r="1154" spans="1:13" ht="12.75" x14ac:dyDescent="0.2">
      <c r="A1154" s="43" t="s">
        <v>294</v>
      </c>
      <c r="B1154" s="43" t="s">
        <v>295</v>
      </c>
      <c r="C1154" s="44" t="s">
        <v>43</v>
      </c>
      <c r="D1154" s="45" t="s">
        <v>44</v>
      </c>
      <c r="E1154" s="46">
        <v>3323</v>
      </c>
      <c r="F1154" s="72">
        <v>55.63</v>
      </c>
      <c r="G1154" s="72">
        <v>55.1</v>
      </c>
      <c r="H1154" s="73">
        <v>0</v>
      </c>
      <c r="I1154" s="73">
        <f t="shared" si="51"/>
        <v>55.1</v>
      </c>
      <c r="J1154" s="72">
        <f t="shared" si="52"/>
        <v>-0.53000000000000114</v>
      </c>
      <c r="K1154" s="78">
        <v>101</v>
      </c>
      <c r="L1154" s="73">
        <f t="shared" si="53"/>
        <v>-53.530000000000115</v>
      </c>
      <c r="M1154" s="74"/>
    </row>
    <row r="1155" spans="1:13" ht="12.75" x14ac:dyDescent="0.2">
      <c r="A1155" s="43" t="s">
        <v>294</v>
      </c>
      <c r="B1155" s="43" t="s">
        <v>295</v>
      </c>
      <c r="C1155" s="44" t="s">
        <v>45</v>
      </c>
      <c r="D1155" s="45" t="s">
        <v>46</v>
      </c>
      <c r="E1155" s="46">
        <v>3325</v>
      </c>
      <c r="F1155" s="72">
        <v>70.06</v>
      </c>
      <c r="G1155" s="72">
        <v>69.53</v>
      </c>
      <c r="H1155" s="73">
        <v>0</v>
      </c>
      <c r="I1155" s="73">
        <f t="shared" si="51"/>
        <v>69.53</v>
      </c>
      <c r="J1155" s="72">
        <f t="shared" si="52"/>
        <v>-0.53000000000000114</v>
      </c>
      <c r="K1155" s="78">
        <v>1562</v>
      </c>
      <c r="L1155" s="73">
        <f t="shared" si="53"/>
        <v>-827.86000000000172</v>
      </c>
      <c r="M1155" s="74"/>
    </row>
    <row r="1156" spans="1:13" ht="12.75" x14ac:dyDescent="0.2">
      <c r="A1156" s="43" t="s">
        <v>294</v>
      </c>
      <c r="B1156" s="43" t="s">
        <v>295</v>
      </c>
      <c r="C1156" s="44" t="s">
        <v>47</v>
      </c>
      <c r="D1156" s="45" t="s">
        <v>48</v>
      </c>
      <c r="E1156" s="46">
        <v>3327</v>
      </c>
      <c r="F1156" s="72">
        <v>77.5</v>
      </c>
      <c r="G1156" s="72">
        <v>76.97</v>
      </c>
      <c r="H1156" s="73">
        <v>0</v>
      </c>
      <c r="I1156" s="73">
        <f t="shared" si="51"/>
        <v>76.97</v>
      </c>
      <c r="J1156" s="72">
        <f t="shared" si="52"/>
        <v>-0.53000000000000114</v>
      </c>
      <c r="K1156" s="78">
        <v>686</v>
      </c>
      <c r="L1156" s="73">
        <f t="shared" si="53"/>
        <v>-363.58000000000078</v>
      </c>
      <c r="M1156" s="74"/>
    </row>
    <row r="1157" spans="1:13" ht="12.75" x14ac:dyDescent="0.2">
      <c r="A1157" s="43" t="s">
        <v>294</v>
      </c>
      <c r="B1157" s="43" t="s">
        <v>295</v>
      </c>
      <c r="C1157" s="44" t="s">
        <v>49</v>
      </c>
      <c r="D1157" s="45" t="s">
        <v>50</v>
      </c>
      <c r="E1157" s="46">
        <v>3329</v>
      </c>
      <c r="F1157" s="72">
        <v>82.77</v>
      </c>
      <c r="G1157" s="72">
        <v>82.24</v>
      </c>
      <c r="H1157" s="73">
        <v>0</v>
      </c>
      <c r="I1157" s="73">
        <f t="shared" si="51"/>
        <v>82.24</v>
      </c>
      <c r="J1157" s="72">
        <f t="shared" si="52"/>
        <v>-0.53000000000000114</v>
      </c>
      <c r="K1157" s="78">
        <v>236</v>
      </c>
      <c r="L1157" s="73">
        <f t="shared" si="53"/>
        <v>-125.08000000000027</v>
      </c>
      <c r="M1157" s="74"/>
    </row>
    <row r="1158" spans="1:13" ht="12.75" x14ac:dyDescent="0.2">
      <c r="A1158" s="43" t="s">
        <v>294</v>
      </c>
      <c r="B1158" s="43" t="s">
        <v>295</v>
      </c>
      <c r="C1158" s="44" t="s">
        <v>51</v>
      </c>
      <c r="D1158" s="45" t="s">
        <v>52</v>
      </c>
      <c r="E1158" s="46">
        <v>3331</v>
      </c>
      <c r="F1158" s="72">
        <v>91.81</v>
      </c>
      <c r="G1158" s="72">
        <v>91.28</v>
      </c>
      <c r="H1158" s="73">
        <v>0</v>
      </c>
      <c r="I1158" s="73">
        <f t="shared" si="51"/>
        <v>91.28</v>
      </c>
      <c r="J1158" s="72">
        <f t="shared" si="52"/>
        <v>-0.53000000000000114</v>
      </c>
      <c r="K1158" s="78">
        <v>834</v>
      </c>
      <c r="L1158" s="73">
        <f t="shared" si="53"/>
        <v>-442.02000000000095</v>
      </c>
      <c r="M1158" s="74"/>
    </row>
    <row r="1159" spans="1:13" ht="12.75" x14ac:dyDescent="0.2">
      <c r="A1159" s="43" t="s">
        <v>147</v>
      </c>
      <c r="B1159" s="43" t="s">
        <v>414</v>
      </c>
      <c r="C1159" s="44" t="s">
        <v>21</v>
      </c>
      <c r="D1159" s="45" t="s">
        <v>22</v>
      </c>
      <c r="E1159" s="46">
        <v>3301</v>
      </c>
      <c r="F1159" s="72">
        <v>92.039888903963572</v>
      </c>
      <c r="G1159" s="72">
        <v>93.020833400479276</v>
      </c>
      <c r="H1159" s="73">
        <v>7.0319849482596425E-2</v>
      </c>
      <c r="I1159" s="73">
        <f t="shared" ref="I1159:I1222" si="54">+G1159+H1159</f>
        <v>93.091153249961877</v>
      </c>
      <c r="J1159" s="72">
        <f t="shared" ref="J1159:J1222" si="55">+I1159-F1159</f>
        <v>1.0512643459983053</v>
      </c>
      <c r="K1159" s="78">
        <v>0</v>
      </c>
      <c r="L1159" s="73">
        <f t="shared" ref="L1159:L1222" si="56">+J1159*K1159</f>
        <v>0</v>
      </c>
      <c r="M1159" s="74">
        <v>8110.5044293769251</v>
      </c>
    </row>
    <row r="1160" spans="1:13" ht="12.75" x14ac:dyDescent="0.2">
      <c r="A1160" s="43" t="s">
        <v>147</v>
      </c>
      <c r="B1160" s="43" t="s">
        <v>414</v>
      </c>
      <c r="C1160" s="44" t="s">
        <v>23</v>
      </c>
      <c r="D1160" s="45" t="s">
        <v>24</v>
      </c>
      <c r="E1160" s="46">
        <v>3303</v>
      </c>
      <c r="F1160" s="72">
        <v>99.849888903963574</v>
      </c>
      <c r="G1160" s="72">
        <v>100.83083340047928</v>
      </c>
      <c r="H1160" s="73">
        <v>7.0319849482596425E-2</v>
      </c>
      <c r="I1160" s="73">
        <f t="shared" si="54"/>
        <v>100.90115324996188</v>
      </c>
      <c r="J1160" s="72">
        <f t="shared" si="55"/>
        <v>1.0512643459983053</v>
      </c>
      <c r="K1160" s="78">
        <v>0</v>
      </c>
      <c r="L1160" s="73">
        <f t="shared" si="56"/>
        <v>0</v>
      </c>
      <c r="M1160" s="74"/>
    </row>
    <row r="1161" spans="1:13" ht="12.75" x14ac:dyDescent="0.2">
      <c r="A1161" s="43" t="s">
        <v>147</v>
      </c>
      <c r="B1161" s="43" t="s">
        <v>414</v>
      </c>
      <c r="C1161" s="44" t="s">
        <v>25</v>
      </c>
      <c r="D1161" s="45" t="s">
        <v>26</v>
      </c>
      <c r="E1161" s="46">
        <v>3305</v>
      </c>
      <c r="F1161" s="72">
        <v>89.939888903963563</v>
      </c>
      <c r="G1161" s="72">
        <v>90.920833400479268</v>
      </c>
      <c r="H1161" s="73">
        <v>7.0319849482596425E-2</v>
      </c>
      <c r="I1161" s="73">
        <f t="shared" si="54"/>
        <v>90.991153249961869</v>
      </c>
      <c r="J1161" s="72">
        <f t="shared" si="55"/>
        <v>1.0512643459983053</v>
      </c>
      <c r="K1161" s="78">
        <v>0</v>
      </c>
      <c r="L1161" s="73">
        <f t="shared" si="56"/>
        <v>0</v>
      </c>
      <c r="M1161" s="74"/>
    </row>
    <row r="1162" spans="1:13" ht="12.75" x14ac:dyDescent="0.2">
      <c r="A1162" s="43" t="s">
        <v>147</v>
      </c>
      <c r="B1162" s="43" t="s">
        <v>414</v>
      </c>
      <c r="C1162" s="44" t="s">
        <v>27</v>
      </c>
      <c r="D1162" s="45" t="s">
        <v>28</v>
      </c>
      <c r="E1162" s="46">
        <v>3307</v>
      </c>
      <c r="F1162" s="72">
        <v>98.539888903963572</v>
      </c>
      <c r="G1162" s="72">
        <v>99.520833400479276</v>
      </c>
      <c r="H1162" s="73">
        <v>7.0319849482596425E-2</v>
      </c>
      <c r="I1162" s="73">
        <f t="shared" si="54"/>
        <v>99.591153249961877</v>
      </c>
      <c r="J1162" s="72">
        <f t="shared" si="55"/>
        <v>1.0512643459983053</v>
      </c>
      <c r="K1162" s="78">
        <v>0</v>
      </c>
      <c r="L1162" s="73">
        <f t="shared" si="56"/>
        <v>0</v>
      </c>
      <c r="M1162" s="74"/>
    </row>
    <row r="1163" spans="1:13" ht="12.75" x14ac:dyDescent="0.2">
      <c r="A1163" s="43" t="s">
        <v>147</v>
      </c>
      <c r="B1163" s="43" t="s">
        <v>414</v>
      </c>
      <c r="C1163" s="44" t="s">
        <v>29</v>
      </c>
      <c r="D1163" s="45" t="s">
        <v>30</v>
      </c>
      <c r="E1163" s="46">
        <v>3309</v>
      </c>
      <c r="F1163" s="72">
        <v>61.019888903963562</v>
      </c>
      <c r="G1163" s="72">
        <v>62.000833400479273</v>
      </c>
      <c r="H1163" s="73">
        <v>7.0319849482596425E-2</v>
      </c>
      <c r="I1163" s="73">
        <f t="shared" si="54"/>
        <v>62.071153249961867</v>
      </c>
      <c r="J1163" s="72">
        <f t="shared" si="55"/>
        <v>1.0512643459983053</v>
      </c>
      <c r="K1163" s="78">
        <v>451</v>
      </c>
      <c r="L1163" s="73">
        <f t="shared" si="56"/>
        <v>474.12022004523567</v>
      </c>
      <c r="M1163" s="74"/>
    </row>
    <row r="1164" spans="1:13" ht="12.75" x14ac:dyDescent="0.2">
      <c r="A1164" s="43" t="s">
        <v>147</v>
      </c>
      <c r="B1164" s="43" t="s">
        <v>414</v>
      </c>
      <c r="C1164" s="44" t="s">
        <v>31</v>
      </c>
      <c r="D1164" s="45" t="s">
        <v>32</v>
      </c>
      <c r="E1164" s="46">
        <v>3311</v>
      </c>
      <c r="F1164" s="72">
        <v>77.989888903963575</v>
      </c>
      <c r="G1164" s="72">
        <v>78.970833400479279</v>
      </c>
      <c r="H1164" s="73">
        <v>7.0319849482596425E-2</v>
      </c>
      <c r="I1164" s="73">
        <f t="shared" si="54"/>
        <v>79.04115324996188</v>
      </c>
      <c r="J1164" s="72">
        <f t="shared" si="55"/>
        <v>1.0512643459983053</v>
      </c>
      <c r="K1164" s="78">
        <v>0</v>
      </c>
      <c r="L1164" s="73">
        <f t="shared" si="56"/>
        <v>0</v>
      </c>
      <c r="M1164" s="74"/>
    </row>
    <row r="1165" spans="1:13" ht="12.75" x14ac:dyDescent="0.2">
      <c r="A1165" s="43" t="s">
        <v>147</v>
      </c>
      <c r="B1165" s="43" t="s">
        <v>414</v>
      </c>
      <c r="C1165" s="44" t="s">
        <v>33</v>
      </c>
      <c r="D1165" s="45" t="s">
        <v>34</v>
      </c>
      <c r="E1165" s="46">
        <v>3313</v>
      </c>
      <c r="F1165" s="72">
        <v>82.949888903963569</v>
      </c>
      <c r="G1165" s="72">
        <v>83.930833400479273</v>
      </c>
      <c r="H1165" s="73">
        <v>7.0319849482596425E-2</v>
      </c>
      <c r="I1165" s="73">
        <f t="shared" si="54"/>
        <v>84.001153249961874</v>
      </c>
      <c r="J1165" s="72">
        <f t="shared" si="55"/>
        <v>1.0512643459983053</v>
      </c>
      <c r="K1165" s="78">
        <v>0</v>
      </c>
      <c r="L1165" s="73">
        <f t="shared" si="56"/>
        <v>0</v>
      </c>
      <c r="M1165" s="74"/>
    </row>
    <row r="1166" spans="1:13" ht="12.75" x14ac:dyDescent="0.2">
      <c r="A1166" s="43" t="s">
        <v>147</v>
      </c>
      <c r="B1166" s="43" t="s">
        <v>414</v>
      </c>
      <c r="C1166" s="44" t="s">
        <v>35</v>
      </c>
      <c r="D1166" s="45" t="s">
        <v>36</v>
      </c>
      <c r="E1166" s="46">
        <v>3315</v>
      </c>
      <c r="F1166" s="72">
        <v>94.489888903963575</v>
      </c>
      <c r="G1166" s="72">
        <v>95.470833400479279</v>
      </c>
      <c r="H1166" s="73">
        <v>7.0319849482596425E-2</v>
      </c>
      <c r="I1166" s="73">
        <f t="shared" si="54"/>
        <v>95.54115324996188</v>
      </c>
      <c r="J1166" s="72">
        <f t="shared" si="55"/>
        <v>1.0512643459983053</v>
      </c>
      <c r="K1166" s="78">
        <v>0</v>
      </c>
      <c r="L1166" s="73">
        <f t="shared" si="56"/>
        <v>0</v>
      </c>
      <c r="M1166" s="74"/>
    </row>
    <row r="1167" spans="1:13" ht="12.75" x14ac:dyDescent="0.2">
      <c r="A1167" s="43" t="s">
        <v>147</v>
      </c>
      <c r="B1167" s="43" t="s">
        <v>414</v>
      </c>
      <c r="C1167" s="44" t="s">
        <v>37</v>
      </c>
      <c r="D1167" s="45" t="s">
        <v>38</v>
      </c>
      <c r="E1167" s="46">
        <v>3317</v>
      </c>
      <c r="F1167" s="72">
        <v>60.569888903963559</v>
      </c>
      <c r="G1167" s="72">
        <v>61.55083340047927</v>
      </c>
      <c r="H1167" s="73">
        <v>7.0319849482596425E-2</v>
      </c>
      <c r="I1167" s="73">
        <f t="shared" si="54"/>
        <v>61.621153249961864</v>
      </c>
      <c r="J1167" s="72">
        <f t="shared" si="55"/>
        <v>1.0512643459983053</v>
      </c>
      <c r="K1167" s="78">
        <v>0</v>
      </c>
      <c r="L1167" s="73">
        <f t="shared" si="56"/>
        <v>0</v>
      </c>
      <c r="M1167" s="74"/>
    </row>
    <row r="1168" spans="1:13" ht="12.75" x14ac:dyDescent="0.2">
      <c r="A1168" s="43" t="s">
        <v>147</v>
      </c>
      <c r="B1168" s="43" t="s">
        <v>414</v>
      </c>
      <c r="C1168" s="44" t="s">
        <v>39</v>
      </c>
      <c r="D1168" s="45" t="s">
        <v>40</v>
      </c>
      <c r="E1168" s="46">
        <v>3319</v>
      </c>
      <c r="F1168" s="72">
        <v>72.549888903963563</v>
      </c>
      <c r="G1168" s="72">
        <v>73.530833400479267</v>
      </c>
      <c r="H1168" s="73">
        <v>7.0319849482596425E-2</v>
      </c>
      <c r="I1168" s="73">
        <f t="shared" si="54"/>
        <v>73.601153249961868</v>
      </c>
      <c r="J1168" s="72">
        <f t="shared" si="55"/>
        <v>1.0512643459983053</v>
      </c>
      <c r="K1168" s="78">
        <v>637</v>
      </c>
      <c r="L1168" s="73">
        <f t="shared" si="56"/>
        <v>669.65538840092051</v>
      </c>
      <c r="M1168" s="74"/>
    </row>
    <row r="1169" spans="1:13" ht="12.75" x14ac:dyDescent="0.2">
      <c r="A1169" s="43" t="s">
        <v>147</v>
      </c>
      <c r="B1169" s="43" t="s">
        <v>414</v>
      </c>
      <c r="C1169" s="44" t="s">
        <v>41</v>
      </c>
      <c r="D1169" s="45" t="s">
        <v>42</v>
      </c>
      <c r="E1169" s="46">
        <v>3321</v>
      </c>
      <c r="F1169" s="72">
        <v>80.399888903963571</v>
      </c>
      <c r="G1169" s="72">
        <v>81.380833400479275</v>
      </c>
      <c r="H1169" s="73">
        <v>7.0319849482596425E-2</v>
      </c>
      <c r="I1169" s="73">
        <f t="shared" si="54"/>
        <v>81.451153249961877</v>
      </c>
      <c r="J1169" s="72">
        <f t="shared" si="55"/>
        <v>1.0512643459983053</v>
      </c>
      <c r="K1169" s="78">
        <v>0</v>
      </c>
      <c r="L1169" s="73">
        <f t="shared" si="56"/>
        <v>0</v>
      </c>
      <c r="M1169" s="74"/>
    </row>
    <row r="1170" spans="1:13" ht="12.75" x14ac:dyDescent="0.2">
      <c r="A1170" s="43" t="s">
        <v>147</v>
      </c>
      <c r="B1170" s="43" t="s">
        <v>414</v>
      </c>
      <c r="C1170" s="44" t="s">
        <v>43</v>
      </c>
      <c r="D1170" s="45" t="s">
        <v>44</v>
      </c>
      <c r="E1170" s="46">
        <v>3323</v>
      </c>
      <c r="F1170" s="72">
        <v>51.709888903963559</v>
      </c>
      <c r="G1170" s="72">
        <v>52.690833400479271</v>
      </c>
      <c r="H1170" s="73">
        <v>7.0319849482596425E-2</v>
      </c>
      <c r="I1170" s="73">
        <f t="shared" si="54"/>
        <v>52.761153249961865</v>
      </c>
      <c r="J1170" s="72">
        <f t="shared" si="55"/>
        <v>1.0512643459983053</v>
      </c>
      <c r="K1170" s="78">
        <v>0</v>
      </c>
      <c r="L1170" s="73">
        <f t="shared" si="56"/>
        <v>0</v>
      </c>
      <c r="M1170" s="74"/>
    </row>
    <row r="1171" spans="1:13" ht="12.75" x14ac:dyDescent="0.2">
      <c r="A1171" s="43" t="s">
        <v>147</v>
      </c>
      <c r="B1171" s="43" t="s">
        <v>414</v>
      </c>
      <c r="C1171" s="44" t="s">
        <v>45</v>
      </c>
      <c r="D1171" s="45" t="s">
        <v>46</v>
      </c>
      <c r="E1171" s="46">
        <v>3325</v>
      </c>
      <c r="F1171" s="72">
        <v>65.499888903963566</v>
      </c>
      <c r="G1171" s="72">
        <v>66.48083340047927</v>
      </c>
      <c r="H1171" s="73">
        <v>7.0319849482596425E-2</v>
      </c>
      <c r="I1171" s="73">
        <f t="shared" si="54"/>
        <v>66.551153249961871</v>
      </c>
      <c r="J1171" s="72">
        <f t="shared" si="55"/>
        <v>1.0512643459983053</v>
      </c>
      <c r="K1171" s="78">
        <v>6021</v>
      </c>
      <c r="L1171" s="73">
        <f t="shared" si="56"/>
        <v>6329.662627255796</v>
      </c>
      <c r="M1171" s="74"/>
    </row>
    <row r="1172" spans="1:13" ht="12.75" x14ac:dyDescent="0.2">
      <c r="A1172" s="43" t="s">
        <v>147</v>
      </c>
      <c r="B1172" s="43" t="s">
        <v>414</v>
      </c>
      <c r="C1172" s="44" t="s">
        <v>47</v>
      </c>
      <c r="D1172" s="45" t="s">
        <v>48</v>
      </c>
      <c r="E1172" s="46">
        <v>3327</v>
      </c>
      <c r="F1172" s="72">
        <v>72.549888903963563</v>
      </c>
      <c r="G1172" s="72">
        <v>73.530833400479267</v>
      </c>
      <c r="H1172" s="73">
        <v>7.0319849482596425E-2</v>
      </c>
      <c r="I1172" s="73">
        <f t="shared" si="54"/>
        <v>73.601153249961868</v>
      </c>
      <c r="J1172" s="72">
        <f t="shared" si="55"/>
        <v>1.0512643459983053</v>
      </c>
      <c r="K1172" s="78">
        <v>606</v>
      </c>
      <c r="L1172" s="73">
        <f t="shared" si="56"/>
        <v>637.06619367497296</v>
      </c>
      <c r="M1172" s="74"/>
    </row>
    <row r="1173" spans="1:13" ht="12.75" x14ac:dyDescent="0.2">
      <c r="A1173" s="43" t="s">
        <v>147</v>
      </c>
      <c r="B1173" s="43" t="s">
        <v>414</v>
      </c>
      <c r="C1173" s="44" t="s">
        <v>49</v>
      </c>
      <c r="D1173" s="45" t="s">
        <v>50</v>
      </c>
      <c r="E1173" s="46">
        <v>3329</v>
      </c>
      <c r="F1173" s="72">
        <v>77.539888903963572</v>
      </c>
      <c r="G1173" s="72">
        <v>78.520833400479276</v>
      </c>
      <c r="H1173" s="73">
        <v>7.0319849482596425E-2</v>
      </c>
      <c r="I1173" s="73">
        <f t="shared" si="54"/>
        <v>78.591153249961877</v>
      </c>
      <c r="J1173" s="72">
        <f t="shared" si="55"/>
        <v>1.0512643459983053</v>
      </c>
      <c r="K1173" s="78">
        <v>0</v>
      </c>
      <c r="L1173" s="73">
        <f t="shared" si="56"/>
        <v>0</v>
      </c>
      <c r="M1173" s="74"/>
    </row>
    <row r="1174" spans="1:13" ht="12.75" x14ac:dyDescent="0.2">
      <c r="A1174" s="43" t="s">
        <v>147</v>
      </c>
      <c r="B1174" s="43" t="s">
        <v>414</v>
      </c>
      <c r="C1174" s="44" t="s">
        <v>51</v>
      </c>
      <c r="D1174" s="45" t="s">
        <v>52</v>
      </c>
      <c r="E1174" s="46">
        <v>3331</v>
      </c>
      <c r="F1174" s="72">
        <v>86.049888903963563</v>
      </c>
      <c r="G1174" s="72">
        <v>87.030833400479267</v>
      </c>
      <c r="H1174" s="73">
        <v>7.0319849482596425E-2</v>
      </c>
      <c r="I1174" s="73">
        <f t="shared" si="54"/>
        <v>87.101153249961868</v>
      </c>
      <c r="J1174" s="72">
        <f t="shared" si="55"/>
        <v>1.0512643459983053</v>
      </c>
      <c r="K1174" s="78">
        <v>0</v>
      </c>
      <c r="L1174" s="73">
        <f t="shared" si="56"/>
        <v>0</v>
      </c>
      <c r="M1174" s="74"/>
    </row>
    <row r="1175" spans="1:13" ht="12.75" x14ac:dyDescent="0.2">
      <c r="A1175" s="43" t="s">
        <v>106</v>
      </c>
      <c r="B1175" s="43" t="s">
        <v>107</v>
      </c>
      <c r="C1175" s="44" t="s">
        <v>21</v>
      </c>
      <c r="D1175" s="45" t="s">
        <v>22</v>
      </c>
      <c r="E1175" s="46">
        <v>3301</v>
      </c>
      <c r="F1175" s="72">
        <v>85.739794705318474</v>
      </c>
      <c r="G1175" s="72">
        <v>85.001053778527364</v>
      </c>
      <c r="H1175" s="73">
        <v>0.4776613453404292</v>
      </c>
      <c r="I1175" s="73">
        <f t="shared" si="54"/>
        <v>85.478715123867786</v>
      </c>
      <c r="J1175" s="72">
        <f t="shared" si="55"/>
        <v>-0.26107958145068721</v>
      </c>
      <c r="K1175" s="78">
        <v>139</v>
      </c>
      <c r="L1175" s="73">
        <f t="shared" si="56"/>
        <v>-36.290061821645523</v>
      </c>
      <c r="M1175" s="74">
        <v>-5448.4697852943373</v>
      </c>
    </row>
    <row r="1176" spans="1:13" ht="12.75" x14ac:dyDescent="0.2">
      <c r="A1176" s="43" t="s">
        <v>106</v>
      </c>
      <c r="B1176" s="43" t="s">
        <v>107</v>
      </c>
      <c r="C1176" s="44" t="s">
        <v>23</v>
      </c>
      <c r="D1176" s="45" t="s">
        <v>24</v>
      </c>
      <c r="E1176" s="46">
        <v>3303</v>
      </c>
      <c r="F1176" s="72">
        <v>92.819794705318472</v>
      </c>
      <c r="G1176" s="72">
        <v>92.081053778527362</v>
      </c>
      <c r="H1176" s="73">
        <v>0.4776613453404292</v>
      </c>
      <c r="I1176" s="73">
        <f t="shared" si="54"/>
        <v>92.558715123867785</v>
      </c>
      <c r="J1176" s="72">
        <f t="shared" si="55"/>
        <v>-0.26107958145068721</v>
      </c>
      <c r="K1176" s="78">
        <v>0</v>
      </c>
      <c r="L1176" s="73">
        <f t="shared" si="56"/>
        <v>0</v>
      </c>
      <c r="M1176" s="74"/>
    </row>
    <row r="1177" spans="1:13" ht="12.75" x14ac:dyDescent="0.2">
      <c r="A1177" s="43" t="s">
        <v>106</v>
      </c>
      <c r="B1177" s="43" t="s">
        <v>107</v>
      </c>
      <c r="C1177" s="44" t="s">
        <v>25</v>
      </c>
      <c r="D1177" s="45" t="s">
        <v>26</v>
      </c>
      <c r="E1177" s="46">
        <v>3305</v>
      </c>
      <c r="F1177" s="72">
        <v>83.809794705318481</v>
      </c>
      <c r="G1177" s="72">
        <v>83.071053778527371</v>
      </c>
      <c r="H1177" s="73">
        <v>0.4776613453404292</v>
      </c>
      <c r="I1177" s="73">
        <f t="shared" si="54"/>
        <v>83.548715123867794</v>
      </c>
      <c r="J1177" s="72">
        <f t="shared" si="55"/>
        <v>-0.26107958145068721</v>
      </c>
      <c r="K1177" s="78">
        <v>0</v>
      </c>
      <c r="L1177" s="73">
        <f t="shared" si="56"/>
        <v>0</v>
      </c>
      <c r="M1177" s="74"/>
    </row>
    <row r="1178" spans="1:13" ht="12.75" x14ac:dyDescent="0.2">
      <c r="A1178" s="43" t="s">
        <v>106</v>
      </c>
      <c r="B1178" s="43" t="s">
        <v>107</v>
      </c>
      <c r="C1178" s="44" t="s">
        <v>27</v>
      </c>
      <c r="D1178" s="45" t="s">
        <v>28</v>
      </c>
      <c r="E1178" s="46">
        <v>3307</v>
      </c>
      <c r="F1178" s="72">
        <v>91.749794705318479</v>
      </c>
      <c r="G1178" s="72">
        <v>91.011053778527369</v>
      </c>
      <c r="H1178" s="73">
        <v>0.4776613453404292</v>
      </c>
      <c r="I1178" s="73">
        <f t="shared" si="54"/>
        <v>91.488715123867792</v>
      </c>
      <c r="J1178" s="72">
        <f t="shared" si="55"/>
        <v>-0.26107958145068721</v>
      </c>
      <c r="K1178" s="78">
        <v>0</v>
      </c>
      <c r="L1178" s="73">
        <f t="shared" si="56"/>
        <v>0</v>
      </c>
      <c r="M1178" s="74"/>
    </row>
    <row r="1179" spans="1:13" ht="12.75" x14ac:dyDescent="0.2">
      <c r="A1179" s="43" t="s">
        <v>106</v>
      </c>
      <c r="B1179" s="43" t="s">
        <v>107</v>
      </c>
      <c r="C1179" s="44" t="s">
        <v>29</v>
      </c>
      <c r="D1179" s="45" t="s">
        <v>30</v>
      </c>
      <c r="E1179" s="46">
        <v>3309</v>
      </c>
      <c r="F1179" s="72">
        <v>57.489794705318474</v>
      </c>
      <c r="G1179" s="72">
        <v>56.751053778527364</v>
      </c>
      <c r="H1179" s="73">
        <v>0.4776613453404292</v>
      </c>
      <c r="I1179" s="73">
        <f t="shared" si="54"/>
        <v>57.228715123867794</v>
      </c>
      <c r="J1179" s="72">
        <f t="shared" si="55"/>
        <v>-0.26107958145068011</v>
      </c>
      <c r="K1179" s="78">
        <v>378</v>
      </c>
      <c r="L1179" s="73">
        <f t="shared" si="56"/>
        <v>-98.688081788357081</v>
      </c>
      <c r="M1179" s="74"/>
    </row>
    <row r="1180" spans="1:13" ht="12.75" x14ac:dyDescent="0.2">
      <c r="A1180" s="43" t="s">
        <v>106</v>
      </c>
      <c r="B1180" s="43" t="s">
        <v>107</v>
      </c>
      <c r="C1180" s="44" t="s">
        <v>31</v>
      </c>
      <c r="D1180" s="45" t="s">
        <v>32</v>
      </c>
      <c r="E1180" s="46">
        <v>3311</v>
      </c>
      <c r="F1180" s="72">
        <v>72.879794705318474</v>
      </c>
      <c r="G1180" s="72">
        <v>72.141053778527365</v>
      </c>
      <c r="H1180" s="73">
        <v>0.4776613453404292</v>
      </c>
      <c r="I1180" s="73">
        <f t="shared" si="54"/>
        <v>72.618715123867787</v>
      </c>
      <c r="J1180" s="72">
        <f t="shared" si="55"/>
        <v>-0.26107958145068721</v>
      </c>
      <c r="K1180" s="78">
        <v>110</v>
      </c>
      <c r="L1180" s="73">
        <f t="shared" si="56"/>
        <v>-28.718753959575594</v>
      </c>
      <c r="M1180" s="74"/>
    </row>
    <row r="1181" spans="1:13" ht="12.75" x14ac:dyDescent="0.2">
      <c r="A1181" s="43" t="s">
        <v>106</v>
      </c>
      <c r="B1181" s="43" t="s">
        <v>107</v>
      </c>
      <c r="C1181" s="44" t="s">
        <v>33</v>
      </c>
      <c r="D1181" s="45" t="s">
        <v>34</v>
      </c>
      <c r="E1181" s="46">
        <v>3313</v>
      </c>
      <c r="F1181" s="72">
        <v>77.429794705318471</v>
      </c>
      <c r="G1181" s="72">
        <v>76.691053778527362</v>
      </c>
      <c r="H1181" s="73">
        <v>0.4776613453404292</v>
      </c>
      <c r="I1181" s="73">
        <f t="shared" si="54"/>
        <v>77.168715123867784</v>
      </c>
      <c r="J1181" s="72">
        <f t="shared" si="55"/>
        <v>-0.26107958145068721</v>
      </c>
      <c r="K1181" s="78">
        <v>0</v>
      </c>
      <c r="L1181" s="73">
        <f t="shared" si="56"/>
        <v>0</v>
      </c>
      <c r="M1181" s="74"/>
    </row>
    <row r="1182" spans="1:13" ht="12.75" x14ac:dyDescent="0.2">
      <c r="A1182" s="43" t="s">
        <v>106</v>
      </c>
      <c r="B1182" s="43" t="s">
        <v>107</v>
      </c>
      <c r="C1182" s="44" t="s">
        <v>35</v>
      </c>
      <c r="D1182" s="45" t="s">
        <v>36</v>
      </c>
      <c r="E1182" s="46">
        <v>3315</v>
      </c>
      <c r="F1182" s="72">
        <v>87.929794705318471</v>
      </c>
      <c r="G1182" s="72">
        <v>87.191053778527362</v>
      </c>
      <c r="H1182" s="73">
        <v>0.4776613453404292</v>
      </c>
      <c r="I1182" s="73">
        <f t="shared" si="54"/>
        <v>87.668715123867784</v>
      </c>
      <c r="J1182" s="72">
        <f t="shared" si="55"/>
        <v>-0.26107958145068721</v>
      </c>
      <c r="K1182" s="78">
        <v>364</v>
      </c>
      <c r="L1182" s="73">
        <f t="shared" si="56"/>
        <v>-95.032967648050146</v>
      </c>
      <c r="M1182" s="74"/>
    </row>
    <row r="1183" spans="1:13" ht="12.75" x14ac:dyDescent="0.2">
      <c r="A1183" s="43" t="s">
        <v>106</v>
      </c>
      <c r="B1183" s="43" t="s">
        <v>107</v>
      </c>
      <c r="C1183" s="44" t="s">
        <v>37</v>
      </c>
      <c r="D1183" s="45" t="s">
        <v>38</v>
      </c>
      <c r="E1183" s="46">
        <v>3317</v>
      </c>
      <c r="F1183" s="72">
        <v>57.059794705318474</v>
      </c>
      <c r="G1183" s="72">
        <v>56.321053778527364</v>
      </c>
      <c r="H1183" s="73">
        <v>0.4776613453404292</v>
      </c>
      <c r="I1183" s="73">
        <f t="shared" si="54"/>
        <v>56.798715123867794</v>
      </c>
      <c r="J1183" s="72">
        <f t="shared" si="55"/>
        <v>-0.26107958145068011</v>
      </c>
      <c r="K1183" s="78">
        <v>61</v>
      </c>
      <c r="L1183" s="73">
        <f t="shared" si="56"/>
        <v>-15.925854468491487</v>
      </c>
      <c r="M1183" s="74"/>
    </row>
    <row r="1184" spans="1:13" ht="12.75" x14ac:dyDescent="0.2">
      <c r="A1184" s="43" t="s">
        <v>106</v>
      </c>
      <c r="B1184" s="43" t="s">
        <v>107</v>
      </c>
      <c r="C1184" s="44" t="s">
        <v>39</v>
      </c>
      <c r="D1184" s="45" t="s">
        <v>40</v>
      </c>
      <c r="E1184" s="46">
        <v>3319</v>
      </c>
      <c r="F1184" s="72">
        <v>67.919794705318481</v>
      </c>
      <c r="G1184" s="72">
        <v>67.181053778527371</v>
      </c>
      <c r="H1184" s="73">
        <v>0.4776613453404292</v>
      </c>
      <c r="I1184" s="73">
        <f t="shared" si="54"/>
        <v>67.658715123867793</v>
      </c>
      <c r="J1184" s="72">
        <f t="shared" si="55"/>
        <v>-0.26107958145068721</v>
      </c>
      <c r="K1184" s="78">
        <v>6383</v>
      </c>
      <c r="L1184" s="73">
        <f t="shared" si="56"/>
        <v>-1666.4709683997364</v>
      </c>
      <c r="M1184" s="74"/>
    </row>
    <row r="1185" spans="1:13" ht="12.75" x14ac:dyDescent="0.2">
      <c r="A1185" s="43" t="s">
        <v>106</v>
      </c>
      <c r="B1185" s="43" t="s">
        <v>107</v>
      </c>
      <c r="C1185" s="44" t="s">
        <v>41</v>
      </c>
      <c r="D1185" s="45" t="s">
        <v>42</v>
      </c>
      <c r="E1185" s="46">
        <v>3321</v>
      </c>
      <c r="F1185" s="72">
        <v>75.039794705318471</v>
      </c>
      <c r="G1185" s="72">
        <v>74.301053778527361</v>
      </c>
      <c r="H1185" s="73">
        <v>0.4776613453404292</v>
      </c>
      <c r="I1185" s="73">
        <f t="shared" si="54"/>
        <v>74.778715123867784</v>
      </c>
      <c r="J1185" s="72">
        <f t="shared" si="55"/>
        <v>-0.26107958145068721</v>
      </c>
      <c r="K1185" s="78">
        <v>5625</v>
      </c>
      <c r="L1185" s="73">
        <f t="shared" si="56"/>
        <v>-1468.5726456601155</v>
      </c>
      <c r="M1185" s="74"/>
    </row>
    <row r="1186" spans="1:13" ht="12.75" x14ac:dyDescent="0.2">
      <c r="A1186" s="43" t="s">
        <v>106</v>
      </c>
      <c r="B1186" s="43" t="s">
        <v>107</v>
      </c>
      <c r="C1186" s="44" t="s">
        <v>43</v>
      </c>
      <c r="D1186" s="45" t="s">
        <v>44</v>
      </c>
      <c r="E1186" s="46">
        <v>3323</v>
      </c>
      <c r="F1186" s="72">
        <v>48.939794705318477</v>
      </c>
      <c r="G1186" s="72">
        <v>48.201053778527367</v>
      </c>
      <c r="H1186" s="73">
        <v>0.4776613453404292</v>
      </c>
      <c r="I1186" s="73">
        <f t="shared" si="54"/>
        <v>48.678715123867796</v>
      </c>
      <c r="J1186" s="72">
        <f t="shared" si="55"/>
        <v>-0.26107958145068011</v>
      </c>
      <c r="K1186" s="78">
        <v>340</v>
      </c>
      <c r="L1186" s="73">
        <f t="shared" si="56"/>
        <v>-88.767057693231237</v>
      </c>
      <c r="M1186" s="74"/>
    </row>
    <row r="1187" spans="1:13" ht="12.75" x14ac:dyDescent="0.2">
      <c r="A1187" s="43" t="s">
        <v>106</v>
      </c>
      <c r="B1187" s="43" t="s">
        <v>107</v>
      </c>
      <c r="C1187" s="44" t="s">
        <v>45</v>
      </c>
      <c r="D1187" s="45" t="s">
        <v>46</v>
      </c>
      <c r="E1187" s="46">
        <v>3325</v>
      </c>
      <c r="F1187" s="72">
        <v>61.519794705318475</v>
      </c>
      <c r="G1187" s="72">
        <v>60.781053778527365</v>
      </c>
      <c r="H1187" s="73">
        <v>0.4776613453404292</v>
      </c>
      <c r="I1187" s="73">
        <f t="shared" si="54"/>
        <v>61.258715123867795</v>
      </c>
      <c r="J1187" s="72">
        <f t="shared" si="55"/>
        <v>-0.26107958145068011</v>
      </c>
      <c r="K1187" s="78">
        <v>6881</v>
      </c>
      <c r="L1187" s="73">
        <f t="shared" si="56"/>
        <v>-1796.4885999621299</v>
      </c>
      <c r="M1187" s="74"/>
    </row>
    <row r="1188" spans="1:13" ht="12.75" x14ac:dyDescent="0.2">
      <c r="A1188" s="43" t="s">
        <v>106</v>
      </c>
      <c r="B1188" s="43" t="s">
        <v>107</v>
      </c>
      <c r="C1188" s="44" t="s">
        <v>47</v>
      </c>
      <c r="D1188" s="45" t="s">
        <v>48</v>
      </c>
      <c r="E1188" s="46">
        <v>3327</v>
      </c>
      <c r="F1188" s="72">
        <v>67.919794705318481</v>
      </c>
      <c r="G1188" s="72">
        <v>67.181053778527371</v>
      </c>
      <c r="H1188" s="73">
        <v>0.4776613453404292</v>
      </c>
      <c r="I1188" s="73">
        <f t="shared" si="54"/>
        <v>67.658715123867793</v>
      </c>
      <c r="J1188" s="72">
        <f t="shared" si="55"/>
        <v>-0.26107958145068721</v>
      </c>
      <c r="K1188" s="78">
        <v>588</v>
      </c>
      <c r="L1188" s="73">
        <f t="shared" si="56"/>
        <v>-153.51479389300408</v>
      </c>
      <c r="M1188" s="74"/>
    </row>
    <row r="1189" spans="1:13" ht="12.75" x14ac:dyDescent="0.2">
      <c r="A1189" s="43" t="s">
        <v>106</v>
      </c>
      <c r="B1189" s="43" t="s">
        <v>107</v>
      </c>
      <c r="C1189" s="44" t="s">
        <v>49</v>
      </c>
      <c r="D1189" s="45" t="s">
        <v>50</v>
      </c>
      <c r="E1189" s="46">
        <v>3329</v>
      </c>
      <c r="F1189" s="72">
        <v>72.459794705318473</v>
      </c>
      <c r="G1189" s="72">
        <v>71.721053778527363</v>
      </c>
      <c r="H1189" s="73">
        <v>0.4776613453404292</v>
      </c>
      <c r="I1189" s="73">
        <f t="shared" si="54"/>
        <v>72.198715123867785</v>
      </c>
      <c r="J1189" s="72">
        <f t="shared" si="55"/>
        <v>-0.26107958145068721</v>
      </c>
      <c r="K1189" s="78">
        <v>0</v>
      </c>
      <c r="L1189" s="73">
        <f t="shared" si="56"/>
        <v>0</v>
      </c>
      <c r="M1189" s="74"/>
    </row>
    <row r="1190" spans="1:13" ht="12.75" x14ac:dyDescent="0.2">
      <c r="A1190" s="43" t="s">
        <v>106</v>
      </c>
      <c r="B1190" s="43" t="s">
        <v>107</v>
      </c>
      <c r="C1190" s="44" t="s">
        <v>51</v>
      </c>
      <c r="D1190" s="45" t="s">
        <v>52</v>
      </c>
      <c r="E1190" s="46">
        <v>3331</v>
      </c>
      <c r="F1190" s="72">
        <v>80.139794705318479</v>
      </c>
      <c r="G1190" s="72">
        <v>79.40105377852737</v>
      </c>
      <c r="H1190" s="73">
        <v>0.4776613453404292</v>
      </c>
      <c r="I1190" s="73">
        <f t="shared" si="54"/>
        <v>79.878715123867792</v>
      </c>
      <c r="J1190" s="72">
        <f t="shared" si="55"/>
        <v>-0.26107958145068721</v>
      </c>
      <c r="K1190" s="78">
        <v>0</v>
      </c>
      <c r="L1190" s="73">
        <f t="shared" si="56"/>
        <v>0</v>
      </c>
      <c r="M1190" s="74"/>
    </row>
    <row r="1191" spans="1:13" ht="12.75" x14ac:dyDescent="0.2">
      <c r="A1191" s="43" t="s">
        <v>149</v>
      </c>
      <c r="B1191" s="43" t="s">
        <v>150</v>
      </c>
      <c r="C1191" s="44" t="s">
        <v>21</v>
      </c>
      <c r="D1191" s="45" t="s">
        <v>22</v>
      </c>
      <c r="E1191" s="46">
        <v>3301</v>
      </c>
      <c r="F1191" s="72">
        <v>91.98</v>
      </c>
      <c r="G1191" s="72">
        <v>91.45</v>
      </c>
      <c r="H1191" s="73">
        <v>0</v>
      </c>
      <c r="I1191" s="73">
        <f t="shared" si="54"/>
        <v>91.45</v>
      </c>
      <c r="J1191" s="72">
        <f t="shared" si="55"/>
        <v>-0.53000000000000114</v>
      </c>
      <c r="K1191" s="78">
        <v>0</v>
      </c>
      <c r="L1191" s="73">
        <f t="shared" si="56"/>
        <v>0</v>
      </c>
      <c r="M1191" s="74">
        <v>0</v>
      </c>
    </row>
    <row r="1192" spans="1:13" ht="12.75" x14ac:dyDescent="0.2">
      <c r="A1192" s="43" t="s">
        <v>149</v>
      </c>
      <c r="B1192" s="43" t="s">
        <v>150</v>
      </c>
      <c r="C1192" s="44" t="s">
        <v>23</v>
      </c>
      <c r="D1192" s="45" t="s">
        <v>24</v>
      </c>
      <c r="E1192" s="46">
        <v>3303</v>
      </c>
      <c r="F1192" s="72">
        <v>99.79</v>
      </c>
      <c r="G1192" s="72">
        <v>99.26</v>
      </c>
      <c r="H1192" s="73">
        <v>0</v>
      </c>
      <c r="I1192" s="73">
        <f t="shared" si="54"/>
        <v>99.26</v>
      </c>
      <c r="J1192" s="72">
        <f t="shared" si="55"/>
        <v>-0.53000000000000114</v>
      </c>
      <c r="K1192" s="78">
        <v>0</v>
      </c>
      <c r="L1192" s="73">
        <f t="shared" si="56"/>
        <v>0</v>
      </c>
      <c r="M1192" s="74"/>
    </row>
    <row r="1193" spans="1:13" ht="12.75" x14ac:dyDescent="0.2">
      <c r="A1193" s="43" t="s">
        <v>149</v>
      </c>
      <c r="B1193" s="43" t="s">
        <v>150</v>
      </c>
      <c r="C1193" s="44" t="s">
        <v>25</v>
      </c>
      <c r="D1193" s="45" t="s">
        <v>26</v>
      </c>
      <c r="E1193" s="46">
        <v>3305</v>
      </c>
      <c r="F1193" s="72">
        <v>89.88</v>
      </c>
      <c r="G1193" s="72">
        <v>89.35</v>
      </c>
      <c r="H1193" s="73">
        <v>0</v>
      </c>
      <c r="I1193" s="73">
        <f t="shared" si="54"/>
        <v>89.35</v>
      </c>
      <c r="J1193" s="72">
        <f t="shared" si="55"/>
        <v>-0.53000000000000114</v>
      </c>
      <c r="K1193" s="78">
        <v>0</v>
      </c>
      <c r="L1193" s="73">
        <f t="shared" si="56"/>
        <v>0</v>
      </c>
      <c r="M1193" s="74"/>
    </row>
    <row r="1194" spans="1:13" ht="12.75" x14ac:dyDescent="0.2">
      <c r="A1194" s="43" t="s">
        <v>149</v>
      </c>
      <c r="B1194" s="43" t="s">
        <v>150</v>
      </c>
      <c r="C1194" s="44" t="s">
        <v>27</v>
      </c>
      <c r="D1194" s="45" t="s">
        <v>28</v>
      </c>
      <c r="E1194" s="46">
        <v>3307</v>
      </c>
      <c r="F1194" s="72">
        <v>98.48</v>
      </c>
      <c r="G1194" s="72">
        <v>97.95</v>
      </c>
      <c r="H1194" s="73">
        <v>0</v>
      </c>
      <c r="I1194" s="73">
        <f t="shared" si="54"/>
        <v>97.95</v>
      </c>
      <c r="J1194" s="72">
        <f t="shared" si="55"/>
        <v>-0.53000000000000114</v>
      </c>
      <c r="K1194" s="78">
        <v>0</v>
      </c>
      <c r="L1194" s="73">
        <f t="shared" si="56"/>
        <v>0</v>
      </c>
      <c r="M1194" s="74"/>
    </row>
    <row r="1195" spans="1:13" ht="12.75" x14ac:dyDescent="0.2">
      <c r="A1195" s="43" t="s">
        <v>149</v>
      </c>
      <c r="B1195" s="43" t="s">
        <v>150</v>
      </c>
      <c r="C1195" s="44" t="s">
        <v>29</v>
      </c>
      <c r="D1195" s="45" t="s">
        <v>30</v>
      </c>
      <c r="E1195" s="46">
        <v>3309</v>
      </c>
      <c r="F1195" s="72">
        <v>60.96</v>
      </c>
      <c r="G1195" s="72">
        <v>60.43</v>
      </c>
      <c r="H1195" s="73">
        <v>0</v>
      </c>
      <c r="I1195" s="73">
        <f t="shared" si="54"/>
        <v>60.43</v>
      </c>
      <c r="J1195" s="72">
        <f t="shared" si="55"/>
        <v>-0.53000000000000114</v>
      </c>
      <c r="K1195" s="78">
        <v>0</v>
      </c>
      <c r="L1195" s="73">
        <f t="shared" si="56"/>
        <v>0</v>
      </c>
      <c r="M1195" s="74"/>
    </row>
    <row r="1196" spans="1:13" ht="12.75" x14ac:dyDescent="0.2">
      <c r="A1196" s="43" t="s">
        <v>149</v>
      </c>
      <c r="B1196" s="43" t="s">
        <v>150</v>
      </c>
      <c r="C1196" s="44" t="s">
        <v>31</v>
      </c>
      <c r="D1196" s="45" t="s">
        <v>32</v>
      </c>
      <c r="E1196" s="46">
        <v>3311</v>
      </c>
      <c r="F1196" s="72">
        <v>77.930000000000007</v>
      </c>
      <c r="G1196" s="72">
        <v>77.400000000000006</v>
      </c>
      <c r="H1196" s="73">
        <v>0</v>
      </c>
      <c r="I1196" s="73">
        <f t="shared" si="54"/>
        <v>77.400000000000006</v>
      </c>
      <c r="J1196" s="72">
        <f t="shared" si="55"/>
        <v>-0.53000000000000114</v>
      </c>
      <c r="K1196" s="78">
        <v>0</v>
      </c>
      <c r="L1196" s="73">
        <f t="shared" si="56"/>
        <v>0</v>
      </c>
      <c r="M1196" s="74"/>
    </row>
    <row r="1197" spans="1:13" ht="12.75" x14ac:dyDescent="0.2">
      <c r="A1197" s="43" t="s">
        <v>149</v>
      </c>
      <c r="B1197" s="43" t="s">
        <v>150</v>
      </c>
      <c r="C1197" s="44" t="s">
        <v>33</v>
      </c>
      <c r="D1197" s="45" t="s">
        <v>34</v>
      </c>
      <c r="E1197" s="46">
        <v>3313</v>
      </c>
      <c r="F1197" s="72">
        <v>82.89</v>
      </c>
      <c r="G1197" s="72">
        <v>82.36</v>
      </c>
      <c r="H1197" s="73">
        <v>0</v>
      </c>
      <c r="I1197" s="73">
        <f t="shared" si="54"/>
        <v>82.36</v>
      </c>
      <c r="J1197" s="72">
        <f t="shared" si="55"/>
        <v>-0.53000000000000114</v>
      </c>
      <c r="K1197" s="78">
        <v>0</v>
      </c>
      <c r="L1197" s="73">
        <f t="shared" si="56"/>
        <v>0</v>
      </c>
      <c r="M1197" s="74"/>
    </row>
    <row r="1198" spans="1:13" ht="12.75" x14ac:dyDescent="0.2">
      <c r="A1198" s="43" t="s">
        <v>149</v>
      </c>
      <c r="B1198" s="43" t="s">
        <v>150</v>
      </c>
      <c r="C1198" s="44" t="s">
        <v>35</v>
      </c>
      <c r="D1198" s="45" t="s">
        <v>36</v>
      </c>
      <c r="E1198" s="46">
        <v>3315</v>
      </c>
      <c r="F1198" s="72">
        <v>94.43</v>
      </c>
      <c r="G1198" s="72">
        <v>93.9</v>
      </c>
      <c r="H1198" s="73">
        <v>0</v>
      </c>
      <c r="I1198" s="73">
        <f t="shared" si="54"/>
        <v>93.9</v>
      </c>
      <c r="J1198" s="72">
        <f t="shared" si="55"/>
        <v>-0.53000000000000114</v>
      </c>
      <c r="K1198" s="78">
        <v>0</v>
      </c>
      <c r="L1198" s="73">
        <f t="shared" si="56"/>
        <v>0</v>
      </c>
      <c r="M1198" s="74"/>
    </row>
    <row r="1199" spans="1:13" ht="12.75" x14ac:dyDescent="0.2">
      <c r="A1199" s="43" t="s">
        <v>149</v>
      </c>
      <c r="B1199" s="43" t="s">
        <v>150</v>
      </c>
      <c r="C1199" s="44" t="s">
        <v>37</v>
      </c>
      <c r="D1199" s="45" t="s">
        <v>38</v>
      </c>
      <c r="E1199" s="46">
        <v>3317</v>
      </c>
      <c r="F1199" s="72">
        <v>60.51</v>
      </c>
      <c r="G1199" s="72">
        <v>59.98</v>
      </c>
      <c r="H1199" s="73">
        <v>0</v>
      </c>
      <c r="I1199" s="73">
        <f t="shared" si="54"/>
        <v>59.98</v>
      </c>
      <c r="J1199" s="72">
        <f t="shared" si="55"/>
        <v>-0.53000000000000114</v>
      </c>
      <c r="K1199" s="78">
        <v>0</v>
      </c>
      <c r="L1199" s="73">
        <f t="shared" si="56"/>
        <v>0</v>
      </c>
      <c r="M1199" s="74"/>
    </row>
    <row r="1200" spans="1:13" ht="12.75" x14ac:dyDescent="0.2">
      <c r="A1200" s="43" t="s">
        <v>149</v>
      </c>
      <c r="B1200" s="43" t="s">
        <v>150</v>
      </c>
      <c r="C1200" s="44" t="s">
        <v>39</v>
      </c>
      <c r="D1200" s="45" t="s">
        <v>40</v>
      </c>
      <c r="E1200" s="46">
        <v>3319</v>
      </c>
      <c r="F1200" s="72">
        <v>72.489999999999995</v>
      </c>
      <c r="G1200" s="72">
        <v>71.959999999999994</v>
      </c>
      <c r="H1200" s="73">
        <v>0</v>
      </c>
      <c r="I1200" s="73">
        <f t="shared" si="54"/>
        <v>71.959999999999994</v>
      </c>
      <c r="J1200" s="72">
        <f t="shared" si="55"/>
        <v>-0.53000000000000114</v>
      </c>
      <c r="K1200" s="78">
        <v>0</v>
      </c>
      <c r="L1200" s="73">
        <f t="shared" si="56"/>
        <v>0</v>
      </c>
      <c r="M1200" s="74"/>
    </row>
    <row r="1201" spans="1:13" ht="12.75" x14ac:dyDescent="0.2">
      <c r="A1201" s="43" t="s">
        <v>149</v>
      </c>
      <c r="B1201" s="43" t="s">
        <v>150</v>
      </c>
      <c r="C1201" s="44" t="s">
        <v>41</v>
      </c>
      <c r="D1201" s="45" t="s">
        <v>42</v>
      </c>
      <c r="E1201" s="46">
        <v>3321</v>
      </c>
      <c r="F1201" s="72">
        <v>80.34</v>
      </c>
      <c r="G1201" s="72">
        <v>79.81</v>
      </c>
      <c r="H1201" s="73">
        <v>0</v>
      </c>
      <c r="I1201" s="73">
        <f t="shared" si="54"/>
        <v>79.81</v>
      </c>
      <c r="J1201" s="72">
        <f t="shared" si="55"/>
        <v>-0.53000000000000114</v>
      </c>
      <c r="K1201" s="78">
        <v>0</v>
      </c>
      <c r="L1201" s="73">
        <f t="shared" si="56"/>
        <v>0</v>
      </c>
      <c r="M1201" s="74"/>
    </row>
    <row r="1202" spans="1:13" ht="12.75" x14ac:dyDescent="0.2">
      <c r="A1202" s="43" t="s">
        <v>149</v>
      </c>
      <c r="B1202" s="43" t="s">
        <v>150</v>
      </c>
      <c r="C1202" s="44" t="s">
        <v>43</v>
      </c>
      <c r="D1202" s="45" t="s">
        <v>44</v>
      </c>
      <c r="E1202" s="46">
        <v>3323</v>
      </c>
      <c r="F1202" s="72">
        <v>51.65</v>
      </c>
      <c r="G1202" s="72">
        <v>51.12</v>
      </c>
      <c r="H1202" s="73">
        <v>0</v>
      </c>
      <c r="I1202" s="73">
        <f t="shared" si="54"/>
        <v>51.12</v>
      </c>
      <c r="J1202" s="72">
        <f t="shared" si="55"/>
        <v>-0.53000000000000114</v>
      </c>
      <c r="K1202" s="78">
        <v>0</v>
      </c>
      <c r="L1202" s="73">
        <f t="shared" si="56"/>
        <v>0</v>
      </c>
      <c r="M1202" s="74"/>
    </row>
    <row r="1203" spans="1:13" ht="12.75" x14ac:dyDescent="0.2">
      <c r="A1203" s="43" t="s">
        <v>149</v>
      </c>
      <c r="B1203" s="43" t="s">
        <v>150</v>
      </c>
      <c r="C1203" s="44" t="s">
        <v>45</v>
      </c>
      <c r="D1203" s="45" t="s">
        <v>46</v>
      </c>
      <c r="E1203" s="46">
        <v>3325</v>
      </c>
      <c r="F1203" s="72">
        <v>65.44</v>
      </c>
      <c r="G1203" s="72">
        <v>64.91</v>
      </c>
      <c r="H1203" s="73">
        <v>0</v>
      </c>
      <c r="I1203" s="73">
        <f t="shared" si="54"/>
        <v>64.91</v>
      </c>
      <c r="J1203" s="72">
        <f t="shared" si="55"/>
        <v>-0.53000000000000114</v>
      </c>
      <c r="K1203" s="78">
        <v>0</v>
      </c>
      <c r="L1203" s="73">
        <f t="shared" si="56"/>
        <v>0</v>
      </c>
      <c r="M1203" s="74"/>
    </row>
    <row r="1204" spans="1:13" ht="12.75" x14ac:dyDescent="0.2">
      <c r="A1204" s="43" t="s">
        <v>149</v>
      </c>
      <c r="B1204" s="43" t="s">
        <v>150</v>
      </c>
      <c r="C1204" s="44" t="s">
        <v>47</v>
      </c>
      <c r="D1204" s="45" t="s">
        <v>48</v>
      </c>
      <c r="E1204" s="46">
        <v>3327</v>
      </c>
      <c r="F1204" s="72">
        <v>72.489999999999995</v>
      </c>
      <c r="G1204" s="72">
        <v>71.959999999999994</v>
      </c>
      <c r="H1204" s="73">
        <v>0</v>
      </c>
      <c r="I1204" s="73">
        <f t="shared" si="54"/>
        <v>71.959999999999994</v>
      </c>
      <c r="J1204" s="72">
        <f t="shared" si="55"/>
        <v>-0.53000000000000114</v>
      </c>
      <c r="K1204" s="78">
        <v>0</v>
      </c>
      <c r="L1204" s="73">
        <f t="shared" si="56"/>
        <v>0</v>
      </c>
      <c r="M1204" s="74"/>
    </row>
    <row r="1205" spans="1:13" ht="12.75" x14ac:dyDescent="0.2">
      <c r="A1205" s="43" t="s">
        <v>149</v>
      </c>
      <c r="B1205" s="43" t="s">
        <v>150</v>
      </c>
      <c r="C1205" s="44" t="s">
        <v>49</v>
      </c>
      <c r="D1205" s="45" t="s">
        <v>50</v>
      </c>
      <c r="E1205" s="46">
        <v>3329</v>
      </c>
      <c r="F1205" s="72">
        <v>77.48</v>
      </c>
      <c r="G1205" s="72">
        <v>76.95</v>
      </c>
      <c r="H1205" s="73">
        <v>0</v>
      </c>
      <c r="I1205" s="73">
        <f t="shared" si="54"/>
        <v>76.95</v>
      </c>
      <c r="J1205" s="72">
        <f t="shared" si="55"/>
        <v>-0.53000000000000114</v>
      </c>
      <c r="K1205" s="78">
        <v>0</v>
      </c>
      <c r="L1205" s="73">
        <f t="shared" si="56"/>
        <v>0</v>
      </c>
      <c r="M1205" s="74"/>
    </row>
    <row r="1206" spans="1:13" ht="12.75" x14ac:dyDescent="0.2">
      <c r="A1206" s="43" t="s">
        <v>149</v>
      </c>
      <c r="B1206" s="43" t="s">
        <v>150</v>
      </c>
      <c r="C1206" s="44" t="s">
        <v>51</v>
      </c>
      <c r="D1206" s="45" t="s">
        <v>52</v>
      </c>
      <c r="E1206" s="46">
        <v>3331</v>
      </c>
      <c r="F1206" s="72">
        <v>85.99</v>
      </c>
      <c r="G1206" s="72">
        <v>85.46</v>
      </c>
      <c r="H1206" s="73">
        <v>0</v>
      </c>
      <c r="I1206" s="73">
        <f t="shared" si="54"/>
        <v>85.46</v>
      </c>
      <c r="J1206" s="72">
        <f t="shared" si="55"/>
        <v>-0.53000000000000114</v>
      </c>
      <c r="K1206" s="78">
        <v>0</v>
      </c>
      <c r="L1206" s="73">
        <f t="shared" si="56"/>
        <v>0</v>
      </c>
      <c r="M1206" s="74"/>
    </row>
    <row r="1207" spans="1:13" ht="12.75" x14ac:dyDescent="0.2">
      <c r="A1207" s="43" t="s">
        <v>216</v>
      </c>
      <c r="B1207" s="43" t="s">
        <v>217</v>
      </c>
      <c r="C1207" s="44" t="s">
        <v>21</v>
      </c>
      <c r="D1207" s="45" t="s">
        <v>22</v>
      </c>
      <c r="E1207" s="46">
        <v>3301</v>
      </c>
      <c r="F1207" s="72">
        <v>79.099999999999994</v>
      </c>
      <c r="G1207" s="72">
        <v>78.739999999999995</v>
      </c>
      <c r="H1207" s="73">
        <v>0</v>
      </c>
      <c r="I1207" s="73">
        <f t="shared" si="54"/>
        <v>78.739999999999995</v>
      </c>
      <c r="J1207" s="72">
        <f t="shared" si="55"/>
        <v>-0.35999999999999943</v>
      </c>
      <c r="K1207" s="78">
        <v>271</v>
      </c>
      <c r="L1207" s="73">
        <f t="shared" si="56"/>
        <v>-97.559999999999846</v>
      </c>
      <c r="M1207" s="74">
        <v>-5335.2000000000926</v>
      </c>
    </row>
    <row r="1208" spans="1:13" ht="12.75" x14ac:dyDescent="0.2">
      <c r="A1208" s="43" t="s">
        <v>216</v>
      </c>
      <c r="B1208" s="43" t="s">
        <v>217</v>
      </c>
      <c r="C1208" s="44" t="s">
        <v>23</v>
      </c>
      <c r="D1208" s="45" t="s">
        <v>24</v>
      </c>
      <c r="E1208" s="46">
        <v>3303</v>
      </c>
      <c r="F1208" s="72">
        <v>85.76</v>
      </c>
      <c r="G1208" s="72">
        <v>85.4</v>
      </c>
      <c r="H1208" s="73">
        <v>0</v>
      </c>
      <c r="I1208" s="73">
        <f t="shared" si="54"/>
        <v>85.4</v>
      </c>
      <c r="J1208" s="72">
        <f t="shared" si="55"/>
        <v>-0.35999999999999943</v>
      </c>
      <c r="K1208" s="78">
        <v>0</v>
      </c>
      <c r="L1208" s="73">
        <f t="shared" si="56"/>
        <v>0</v>
      </c>
      <c r="M1208" s="74"/>
    </row>
    <row r="1209" spans="1:13" ht="12.75" x14ac:dyDescent="0.2">
      <c r="A1209" s="43" t="s">
        <v>216</v>
      </c>
      <c r="B1209" s="43" t="s">
        <v>217</v>
      </c>
      <c r="C1209" s="44" t="s">
        <v>25</v>
      </c>
      <c r="D1209" s="45" t="s">
        <v>26</v>
      </c>
      <c r="E1209" s="46">
        <v>3305</v>
      </c>
      <c r="F1209" s="72">
        <v>77.179999999999993</v>
      </c>
      <c r="G1209" s="72">
        <v>76.819999999999993</v>
      </c>
      <c r="H1209" s="73">
        <v>0</v>
      </c>
      <c r="I1209" s="73">
        <f t="shared" si="54"/>
        <v>76.819999999999993</v>
      </c>
      <c r="J1209" s="72">
        <f t="shared" si="55"/>
        <v>-0.35999999999999943</v>
      </c>
      <c r="K1209" s="78">
        <v>0</v>
      </c>
      <c r="L1209" s="73">
        <f t="shared" si="56"/>
        <v>0</v>
      </c>
      <c r="M1209" s="74"/>
    </row>
    <row r="1210" spans="1:13" ht="12.75" x14ac:dyDescent="0.2">
      <c r="A1210" s="43" t="s">
        <v>216</v>
      </c>
      <c r="B1210" s="43" t="s">
        <v>217</v>
      </c>
      <c r="C1210" s="44" t="s">
        <v>27</v>
      </c>
      <c r="D1210" s="45" t="s">
        <v>28</v>
      </c>
      <c r="E1210" s="46">
        <v>3307</v>
      </c>
      <c r="F1210" s="72">
        <v>84.42</v>
      </c>
      <c r="G1210" s="72">
        <v>84.06</v>
      </c>
      <c r="H1210" s="73">
        <v>0</v>
      </c>
      <c r="I1210" s="73">
        <f t="shared" si="54"/>
        <v>84.06</v>
      </c>
      <c r="J1210" s="72">
        <f t="shared" si="55"/>
        <v>-0.35999999999999943</v>
      </c>
      <c r="K1210" s="78">
        <v>0</v>
      </c>
      <c r="L1210" s="73">
        <f t="shared" si="56"/>
        <v>0</v>
      </c>
      <c r="M1210" s="74"/>
    </row>
    <row r="1211" spans="1:13" ht="12.75" x14ac:dyDescent="0.2">
      <c r="A1211" s="43" t="s">
        <v>216</v>
      </c>
      <c r="B1211" s="43" t="s">
        <v>217</v>
      </c>
      <c r="C1211" s="44" t="s">
        <v>29</v>
      </c>
      <c r="D1211" s="45" t="s">
        <v>30</v>
      </c>
      <c r="E1211" s="46">
        <v>3309</v>
      </c>
      <c r="F1211" s="72">
        <v>52.370000000000005</v>
      </c>
      <c r="G1211" s="72">
        <v>52.01</v>
      </c>
      <c r="H1211" s="73">
        <v>0</v>
      </c>
      <c r="I1211" s="73">
        <f t="shared" si="54"/>
        <v>52.01</v>
      </c>
      <c r="J1211" s="72">
        <f t="shared" si="55"/>
        <v>-0.36000000000000654</v>
      </c>
      <c r="K1211" s="78">
        <v>2556</v>
      </c>
      <c r="L1211" s="73">
        <f t="shared" si="56"/>
        <v>-920.16000000001668</v>
      </c>
      <c r="M1211" s="74"/>
    </row>
    <row r="1212" spans="1:13" ht="12.75" x14ac:dyDescent="0.2">
      <c r="A1212" s="43" t="s">
        <v>216</v>
      </c>
      <c r="B1212" s="43" t="s">
        <v>217</v>
      </c>
      <c r="C1212" s="44" t="s">
        <v>31</v>
      </c>
      <c r="D1212" s="45" t="s">
        <v>32</v>
      </c>
      <c r="E1212" s="46">
        <v>3311</v>
      </c>
      <c r="F1212" s="72">
        <v>67</v>
      </c>
      <c r="G1212" s="72">
        <v>66.64</v>
      </c>
      <c r="H1212" s="73">
        <v>0</v>
      </c>
      <c r="I1212" s="73">
        <f t="shared" si="54"/>
        <v>66.64</v>
      </c>
      <c r="J1212" s="72">
        <f t="shared" si="55"/>
        <v>-0.35999999999999943</v>
      </c>
      <c r="K1212" s="78">
        <v>185</v>
      </c>
      <c r="L1212" s="73">
        <f t="shared" si="56"/>
        <v>-66.599999999999895</v>
      </c>
      <c r="M1212" s="74"/>
    </row>
    <row r="1213" spans="1:13" ht="12.75" x14ac:dyDescent="0.2">
      <c r="A1213" s="43" t="s">
        <v>216</v>
      </c>
      <c r="B1213" s="43" t="s">
        <v>217</v>
      </c>
      <c r="C1213" s="44" t="s">
        <v>33</v>
      </c>
      <c r="D1213" s="45" t="s">
        <v>34</v>
      </c>
      <c r="E1213" s="46">
        <v>3313</v>
      </c>
      <c r="F1213" s="72">
        <v>71.34</v>
      </c>
      <c r="G1213" s="72">
        <v>70.98</v>
      </c>
      <c r="H1213" s="73">
        <v>0</v>
      </c>
      <c r="I1213" s="73">
        <f t="shared" si="54"/>
        <v>70.98</v>
      </c>
      <c r="J1213" s="72">
        <f t="shared" si="55"/>
        <v>-0.35999999999999943</v>
      </c>
      <c r="K1213" s="78">
        <v>110</v>
      </c>
      <c r="L1213" s="73">
        <f t="shared" si="56"/>
        <v>-39.599999999999937</v>
      </c>
      <c r="M1213" s="74"/>
    </row>
    <row r="1214" spans="1:13" ht="12.75" x14ac:dyDescent="0.2">
      <c r="A1214" s="43" t="s">
        <v>216</v>
      </c>
      <c r="B1214" s="43" t="s">
        <v>217</v>
      </c>
      <c r="C1214" s="44" t="s">
        <v>35</v>
      </c>
      <c r="D1214" s="45" t="s">
        <v>36</v>
      </c>
      <c r="E1214" s="46">
        <v>3315</v>
      </c>
      <c r="F1214" s="72">
        <v>81.16</v>
      </c>
      <c r="G1214" s="72">
        <v>80.8</v>
      </c>
      <c r="H1214" s="73">
        <v>0</v>
      </c>
      <c r="I1214" s="73">
        <f t="shared" si="54"/>
        <v>80.8</v>
      </c>
      <c r="J1214" s="72">
        <f t="shared" si="55"/>
        <v>-0.35999999999999943</v>
      </c>
      <c r="K1214" s="78">
        <v>0</v>
      </c>
      <c r="L1214" s="73">
        <f t="shared" si="56"/>
        <v>0</v>
      </c>
      <c r="M1214" s="74"/>
    </row>
    <row r="1215" spans="1:13" ht="12.75" x14ac:dyDescent="0.2">
      <c r="A1215" s="43" t="s">
        <v>216</v>
      </c>
      <c r="B1215" s="43" t="s">
        <v>217</v>
      </c>
      <c r="C1215" s="44" t="s">
        <v>37</v>
      </c>
      <c r="D1215" s="45" t="s">
        <v>38</v>
      </c>
      <c r="E1215" s="46">
        <v>3317</v>
      </c>
      <c r="F1215" s="72">
        <v>52.060000000000009</v>
      </c>
      <c r="G1215" s="72">
        <v>51.7</v>
      </c>
      <c r="H1215" s="73">
        <v>0</v>
      </c>
      <c r="I1215" s="73">
        <f t="shared" si="54"/>
        <v>51.7</v>
      </c>
      <c r="J1215" s="72">
        <f t="shared" si="55"/>
        <v>-0.36000000000000654</v>
      </c>
      <c r="K1215" s="78">
        <v>0</v>
      </c>
      <c r="L1215" s="73">
        <f t="shared" si="56"/>
        <v>0</v>
      </c>
      <c r="M1215" s="74"/>
    </row>
    <row r="1216" spans="1:13" ht="12.75" x14ac:dyDescent="0.2">
      <c r="A1216" s="43" t="s">
        <v>216</v>
      </c>
      <c r="B1216" s="43" t="s">
        <v>217</v>
      </c>
      <c r="C1216" s="44" t="s">
        <v>39</v>
      </c>
      <c r="D1216" s="45" t="s">
        <v>40</v>
      </c>
      <c r="E1216" s="46">
        <v>3319</v>
      </c>
      <c r="F1216" s="72">
        <v>62.410000000000004</v>
      </c>
      <c r="G1216" s="72">
        <v>62.05</v>
      </c>
      <c r="H1216" s="73">
        <v>0</v>
      </c>
      <c r="I1216" s="73">
        <f t="shared" si="54"/>
        <v>62.05</v>
      </c>
      <c r="J1216" s="72">
        <f t="shared" si="55"/>
        <v>-0.36000000000000654</v>
      </c>
      <c r="K1216" s="78">
        <v>2744</v>
      </c>
      <c r="L1216" s="73">
        <f t="shared" si="56"/>
        <v>-987.84000000001788</v>
      </c>
      <c r="M1216" s="74"/>
    </row>
    <row r="1217" spans="1:13" ht="12.75" x14ac:dyDescent="0.2">
      <c r="A1217" s="43" t="s">
        <v>216</v>
      </c>
      <c r="B1217" s="43" t="s">
        <v>217</v>
      </c>
      <c r="C1217" s="44" t="s">
        <v>41</v>
      </c>
      <c r="D1217" s="45" t="s">
        <v>42</v>
      </c>
      <c r="E1217" s="46">
        <v>3321</v>
      </c>
      <c r="F1217" s="72">
        <v>69.099999999999994</v>
      </c>
      <c r="G1217" s="72">
        <v>68.739999999999995</v>
      </c>
      <c r="H1217" s="73">
        <v>0</v>
      </c>
      <c r="I1217" s="73">
        <f t="shared" si="54"/>
        <v>68.739999999999995</v>
      </c>
      <c r="J1217" s="72">
        <f t="shared" si="55"/>
        <v>-0.35999999999999943</v>
      </c>
      <c r="K1217" s="78">
        <v>0</v>
      </c>
      <c r="L1217" s="73">
        <f t="shared" si="56"/>
        <v>0</v>
      </c>
      <c r="M1217" s="74"/>
    </row>
    <row r="1218" spans="1:13" ht="12.75" x14ac:dyDescent="0.2">
      <c r="A1218" s="43" t="s">
        <v>216</v>
      </c>
      <c r="B1218" s="43" t="s">
        <v>217</v>
      </c>
      <c r="C1218" s="44" t="s">
        <v>43</v>
      </c>
      <c r="D1218" s="45" t="s">
        <v>44</v>
      </c>
      <c r="E1218" s="46">
        <v>3323</v>
      </c>
      <c r="F1218" s="72">
        <v>44.330000000000005</v>
      </c>
      <c r="G1218" s="72">
        <v>43.97</v>
      </c>
      <c r="H1218" s="73">
        <v>0</v>
      </c>
      <c r="I1218" s="73">
        <f t="shared" si="54"/>
        <v>43.97</v>
      </c>
      <c r="J1218" s="72">
        <f t="shared" si="55"/>
        <v>-0.36000000000000654</v>
      </c>
      <c r="K1218" s="78">
        <v>0</v>
      </c>
      <c r="L1218" s="73">
        <f t="shared" si="56"/>
        <v>0</v>
      </c>
      <c r="M1218" s="74"/>
    </row>
    <row r="1219" spans="1:13" ht="12.75" x14ac:dyDescent="0.2">
      <c r="A1219" s="43" t="s">
        <v>216</v>
      </c>
      <c r="B1219" s="43" t="s">
        <v>217</v>
      </c>
      <c r="C1219" s="44" t="s">
        <v>45</v>
      </c>
      <c r="D1219" s="45" t="s">
        <v>46</v>
      </c>
      <c r="E1219" s="46">
        <v>3325</v>
      </c>
      <c r="F1219" s="72">
        <v>56.290000000000006</v>
      </c>
      <c r="G1219" s="72">
        <v>55.93</v>
      </c>
      <c r="H1219" s="73">
        <v>0</v>
      </c>
      <c r="I1219" s="73">
        <f t="shared" si="54"/>
        <v>55.93</v>
      </c>
      <c r="J1219" s="72">
        <f t="shared" si="55"/>
        <v>-0.36000000000000654</v>
      </c>
      <c r="K1219" s="78">
        <v>8837</v>
      </c>
      <c r="L1219" s="73">
        <f t="shared" si="56"/>
        <v>-3181.3200000000579</v>
      </c>
      <c r="M1219" s="74"/>
    </row>
    <row r="1220" spans="1:13" ht="12.75" x14ac:dyDescent="0.2">
      <c r="A1220" s="43" t="s">
        <v>216</v>
      </c>
      <c r="B1220" s="43" t="s">
        <v>217</v>
      </c>
      <c r="C1220" s="44" t="s">
        <v>47</v>
      </c>
      <c r="D1220" s="45" t="s">
        <v>48</v>
      </c>
      <c r="E1220" s="46">
        <v>3327</v>
      </c>
      <c r="F1220" s="72">
        <v>62.410000000000004</v>
      </c>
      <c r="G1220" s="72">
        <v>62.05</v>
      </c>
      <c r="H1220" s="73">
        <v>0</v>
      </c>
      <c r="I1220" s="73">
        <f t="shared" si="54"/>
        <v>62.05</v>
      </c>
      <c r="J1220" s="72">
        <f t="shared" si="55"/>
        <v>-0.36000000000000654</v>
      </c>
      <c r="K1220" s="78">
        <v>117</v>
      </c>
      <c r="L1220" s="73">
        <f t="shared" si="56"/>
        <v>-42.120000000000765</v>
      </c>
      <c r="M1220" s="74"/>
    </row>
    <row r="1221" spans="1:13" ht="12.75" x14ac:dyDescent="0.2">
      <c r="A1221" s="43" t="s">
        <v>216</v>
      </c>
      <c r="B1221" s="43" t="s">
        <v>217</v>
      </c>
      <c r="C1221" s="44" t="s">
        <v>49</v>
      </c>
      <c r="D1221" s="45" t="s">
        <v>50</v>
      </c>
      <c r="E1221" s="46">
        <v>3329</v>
      </c>
      <c r="F1221" s="72">
        <v>66.69</v>
      </c>
      <c r="G1221" s="72">
        <v>66.33</v>
      </c>
      <c r="H1221" s="73">
        <v>0</v>
      </c>
      <c r="I1221" s="73">
        <f t="shared" si="54"/>
        <v>66.33</v>
      </c>
      <c r="J1221" s="72">
        <f t="shared" si="55"/>
        <v>-0.35999999999999943</v>
      </c>
      <c r="K1221" s="78">
        <v>0</v>
      </c>
      <c r="L1221" s="73">
        <f t="shared" si="56"/>
        <v>0</v>
      </c>
      <c r="M1221" s="74"/>
    </row>
    <row r="1222" spans="1:13" ht="12.75" x14ac:dyDescent="0.2">
      <c r="A1222" s="43" t="s">
        <v>216</v>
      </c>
      <c r="B1222" s="43" t="s">
        <v>217</v>
      </c>
      <c r="C1222" s="44" t="s">
        <v>51</v>
      </c>
      <c r="D1222" s="45" t="s">
        <v>52</v>
      </c>
      <c r="E1222" s="46">
        <v>3331</v>
      </c>
      <c r="F1222" s="72">
        <v>73.92</v>
      </c>
      <c r="G1222" s="72">
        <v>73.56</v>
      </c>
      <c r="H1222" s="73">
        <v>0</v>
      </c>
      <c r="I1222" s="73">
        <f t="shared" si="54"/>
        <v>73.56</v>
      </c>
      <c r="J1222" s="72">
        <f t="shared" si="55"/>
        <v>-0.35999999999999943</v>
      </c>
      <c r="K1222" s="78">
        <v>0</v>
      </c>
      <c r="L1222" s="73">
        <f t="shared" si="56"/>
        <v>0</v>
      </c>
      <c r="M1222" s="74"/>
    </row>
    <row r="1223" spans="1:13" ht="12.75" x14ac:dyDescent="0.2">
      <c r="A1223" s="43" t="s">
        <v>205</v>
      </c>
      <c r="B1223" s="43" t="s">
        <v>206</v>
      </c>
      <c r="C1223" s="44" t="s">
        <v>21</v>
      </c>
      <c r="D1223" s="45" t="s">
        <v>22</v>
      </c>
      <c r="E1223" s="46">
        <v>3301</v>
      </c>
      <c r="F1223" s="72">
        <v>127.29</v>
      </c>
      <c r="G1223" s="72">
        <v>126.2</v>
      </c>
      <c r="H1223" s="73">
        <v>0</v>
      </c>
      <c r="I1223" s="73">
        <f t="shared" ref="I1223:I1286" si="57">+G1223+H1223</f>
        <v>126.2</v>
      </c>
      <c r="J1223" s="72">
        <f t="shared" ref="J1223:J1286" si="58">+I1223-F1223</f>
        <v>-1.0900000000000034</v>
      </c>
      <c r="K1223" s="78">
        <v>0</v>
      </c>
      <c r="L1223" s="73">
        <f t="shared" ref="L1223:L1286" si="59">+J1223*K1223</f>
        <v>0</v>
      </c>
      <c r="M1223" s="74">
        <v>-69466.790000000212</v>
      </c>
    </row>
    <row r="1224" spans="1:13" ht="12.75" x14ac:dyDescent="0.2">
      <c r="A1224" s="43" t="s">
        <v>205</v>
      </c>
      <c r="B1224" s="43" t="s">
        <v>206</v>
      </c>
      <c r="C1224" s="44" t="s">
        <v>23</v>
      </c>
      <c r="D1224" s="45" t="s">
        <v>24</v>
      </c>
      <c r="E1224" s="46">
        <v>3303</v>
      </c>
      <c r="F1224" s="72">
        <v>139.08000000000001</v>
      </c>
      <c r="G1224" s="72">
        <v>137.99</v>
      </c>
      <c r="H1224" s="73">
        <v>0</v>
      </c>
      <c r="I1224" s="73">
        <f t="shared" si="57"/>
        <v>137.99</v>
      </c>
      <c r="J1224" s="72">
        <f t="shared" si="58"/>
        <v>-1.0900000000000034</v>
      </c>
      <c r="K1224" s="78">
        <v>0</v>
      </c>
      <c r="L1224" s="73">
        <f t="shared" si="59"/>
        <v>0</v>
      </c>
      <c r="M1224" s="74"/>
    </row>
    <row r="1225" spans="1:13" ht="12.75" x14ac:dyDescent="0.2">
      <c r="A1225" s="43" t="s">
        <v>205</v>
      </c>
      <c r="B1225" s="43" t="s">
        <v>206</v>
      </c>
      <c r="C1225" s="44" t="s">
        <v>25</v>
      </c>
      <c r="D1225" s="45" t="s">
        <v>26</v>
      </c>
      <c r="E1225" s="46">
        <v>3305</v>
      </c>
      <c r="F1225" s="72">
        <v>124.22</v>
      </c>
      <c r="G1225" s="72">
        <v>123.13</v>
      </c>
      <c r="H1225" s="73">
        <v>0</v>
      </c>
      <c r="I1225" s="73">
        <f t="shared" si="57"/>
        <v>123.13</v>
      </c>
      <c r="J1225" s="72">
        <f t="shared" si="58"/>
        <v>-1.0900000000000034</v>
      </c>
      <c r="K1225" s="78">
        <v>0</v>
      </c>
      <c r="L1225" s="73">
        <f t="shared" si="59"/>
        <v>0</v>
      </c>
      <c r="M1225" s="74"/>
    </row>
    <row r="1226" spans="1:13" ht="12.75" x14ac:dyDescent="0.2">
      <c r="A1226" s="43" t="s">
        <v>205</v>
      </c>
      <c r="B1226" s="43" t="s">
        <v>206</v>
      </c>
      <c r="C1226" s="44" t="s">
        <v>27</v>
      </c>
      <c r="D1226" s="45" t="s">
        <v>28</v>
      </c>
      <c r="E1226" s="46">
        <v>3307</v>
      </c>
      <c r="F1226" s="72">
        <v>136.01</v>
      </c>
      <c r="G1226" s="72">
        <v>134.91999999999999</v>
      </c>
      <c r="H1226" s="73">
        <v>0</v>
      </c>
      <c r="I1226" s="73">
        <f t="shared" si="57"/>
        <v>134.91999999999999</v>
      </c>
      <c r="J1226" s="72">
        <f t="shared" si="58"/>
        <v>-1.0900000000000034</v>
      </c>
      <c r="K1226" s="78">
        <v>0</v>
      </c>
      <c r="L1226" s="73">
        <f t="shared" si="59"/>
        <v>0</v>
      </c>
      <c r="M1226" s="74"/>
    </row>
    <row r="1227" spans="1:13" ht="12.75" x14ac:dyDescent="0.2">
      <c r="A1227" s="43" t="s">
        <v>205</v>
      </c>
      <c r="B1227" s="43" t="s">
        <v>206</v>
      </c>
      <c r="C1227" s="44" t="s">
        <v>29</v>
      </c>
      <c r="D1227" s="45" t="s">
        <v>30</v>
      </c>
      <c r="E1227" s="46">
        <v>3309</v>
      </c>
      <c r="F1227" s="72">
        <v>81.33</v>
      </c>
      <c r="G1227" s="72">
        <v>80.239999999999995</v>
      </c>
      <c r="H1227" s="73">
        <v>0</v>
      </c>
      <c r="I1227" s="73">
        <f t="shared" si="57"/>
        <v>80.239999999999995</v>
      </c>
      <c r="J1227" s="72">
        <f t="shared" si="58"/>
        <v>-1.0900000000000034</v>
      </c>
      <c r="K1227" s="78">
        <v>2870</v>
      </c>
      <c r="L1227" s="73">
        <f t="shared" si="59"/>
        <v>-3128.3000000000097</v>
      </c>
      <c r="M1227" s="74"/>
    </row>
    <row r="1228" spans="1:13" ht="12.75" x14ac:dyDescent="0.2">
      <c r="A1228" s="43" t="s">
        <v>205</v>
      </c>
      <c r="B1228" s="43" t="s">
        <v>206</v>
      </c>
      <c r="C1228" s="44" t="s">
        <v>31</v>
      </c>
      <c r="D1228" s="45" t="s">
        <v>32</v>
      </c>
      <c r="E1228" s="46">
        <v>3311</v>
      </c>
      <c r="F1228" s="72">
        <v>106.9</v>
      </c>
      <c r="G1228" s="72">
        <v>105.81</v>
      </c>
      <c r="H1228" s="73">
        <v>0</v>
      </c>
      <c r="I1228" s="73">
        <f t="shared" si="57"/>
        <v>105.81</v>
      </c>
      <c r="J1228" s="72">
        <f t="shared" si="58"/>
        <v>-1.0900000000000034</v>
      </c>
      <c r="K1228" s="78">
        <v>148</v>
      </c>
      <c r="L1228" s="73">
        <f t="shared" si="59"/>
        <v>-161.3200000000005</v>
      </c>
      <c r="M1228" s="74"/>
    </row>
    <row r="1229" spans="1:13" ht="12.75" x14ac:dyDescent="0.2">
      <c r="A1229" s="43" t="s">
        <v>205</v>
      </c>
      <c r="B1229" s="43" t="s">
        <v>206</v>
      </c>
      <c r="C1229" s="44" t="s">
        <v>33</v>
      </c>
      <c r="D1229" s="45" t="s">
        <v>34</v>
      </c>
      <c r="E1229" s="46">
        <v>3313</v>
      </c>
      <c r="F1229" s="72">
        <v>114.27000000000001</v>
      </c>
      <c r="G1229" s="72">
        <v>113.18</v>
      </c>
      <c r="H1229" s="73">
        <v>0</v>
      </c>
      <c r="I1229" s="73">
        <f t="shared" si="57"/>
        <v>113.18</v>
      </c>
      <c r="J1229" s="72">
        <f t="shared" si="58"/>
        <v>-1.0900000000000034</v>
      </c>
      <c r="K1229" s="78">
        <v>0</v>
      </c>
      <c r="L1229" s="73">
        <f t="shared" si="59"/>
        <v>0</v>
      </c>
      <c r="M1229" s="74"/>
    </row>
    <row r="1230" spans="1:13" ht="12.75" x14ac:dyDescent="0.2">
      <c r="A1230" s="43" t="s">
        <v>205</v>
      </c>
      <c r="B1230" s="43" t="s">
        <v>206</v>
      </c>
      <c r="C1230" s="44" t="s">
        <v>35</v>
      </c>
      <c r="D1230" s="45" t="s">
        <v>36</v>
      </c>
      <c r="E1230" s="46">
        <v>3315</v>
      </c>
      <c r="F1230" s="72">
        <v>131.16</v>
      </c>
      <c r="G1230" s="72">
        <v>130.07</v>
      </c>
      <c r="H1230" s="73">
        <v>0</v>
      </c>
      <c r="I1230" s="73">
        <f t="shared" si="57"/>
        <v>130.07</v>
      </c>
      <c r="J1230" s="72">
        <f t="shared" si="58"/>
        <v>-1.0900000000000034</v>
      </c>
      <c r="K1230" s="78">
        <v>47</v>
      </c>
      <c r="L1230" s="73">
        <f t="shared" si="59"/>
        <v>-51.23000000000016</v>
      </c>
      <c r="M1230" s="74"/>
    </row>
    <row r="1231" spans="1:13" ht="12.75" x14ac:dyDescent="0.2">
      <c r="A1231" s="43" t="s">
        <v>205</v>
      </c>
      <c r="B1231" s="43" t="s">
        <v>206</v>
      </c>
      <c r="C1231" s="44" t="s">
        <v>37</v>
      </c>
      <c r="D1231" s="45" t="s">
        <v>38</v>
      </c>
      <c r="E1231" s="46">
        <v>3317</v>
      </c>
      <c r="F1231" s="72">
        <v>80.820000000000007</v>
      </c>
      <c r="G1231" s="72">
        <v>79.73</v>
      </c>
      <c r="H1231" s="73">
        <v>0</v>
      </c>
      <c r="I1231" s="73">
        <f t="shared" si="57"/>
        <v>79.73</v>
      </c>
      <c r="J1231" s="72">
        <f t="shared" si="58"/>
        <v>-1.0900000000000034</v>
      </c>
      <c r="K1231" s="78">
        <v>0</v>
      </c>
      <c r="L1231" s="73">
        <f t="shared" si="59"/>
        <v>0</v>
      </c>
      <c r="M1231" s="74"/>
    </row>
    <row r="1232" spans="1:13" ht="12.75" x14ac:dyDescent="0.2">
      <c r="A1232" s="43" t="s">
        <v>205</v>
      </c>
      <c r="B1232" s="43" t="s">
        <v>206</v>
      </c>
      <c r="C1232" s="44" t="s">
        <v>39</v>
      </c>
      <c r="D1232" s="45" t="s">
        <v>40</v>
      </c>
      <c r="E1232" s="46">
        <v>3319</v>
      </c>
      <c r="F1232" s="72">
        <v>98.98</v>
      </c>
      <c r="G1232" s="72">
        <v>97.89</v>
      </c>
      <c r="H1232" s="73">
        <v>0</v>
      </c>
      <c r="I1232" s="73">
        <f t="shared" si="57"/>
        <v>97.89</v>
      </c>
      <c r="J1232" s="72">
        <f t="shared" si="58"/>
        <v>-1.0900000000000034</v>
      </c>
      <c r="K1232" s="78">
        <v>416</v>
      </c>
      <c r="L1232" s="73">
        <f t="shared" si="59"/>
        <v>-453.44000000000142</v>
      </c>
      <c r="M1232" s="74"/>
    </row>
    <row r="1233" spans="1:13" ht="12.75" x14ac:dyDescent="0.2">
      <c r="A1233" s="43" t="s">
        <v>205</v>
      </c>
      <c r="B1233" s="43" t="s">
        <v>206</v>
      </c>
      <c r="C1233" s="44" t="s">
        <v>41</v>
      </c>
      <c r="D1233" s="45" t="s">
        <v>42</v>
      </c>
      <c r="E1233" s="46">
        <v>3321</v>
      </c>
      <c r="F1233" s="72">
        <v>110.72</v>
      </c>
      <c r="G1233" s="72">
        <v>109.63</v>
      </c>
      <c r="H1233" s="73">
        <v>0</v>
      </c>
      <c r="I1233" s="73">
        <f t="shared" si="57"/>
        <v>109.63</v>
      </c>
      <c r="J1233" s="72">
        <f t="shared" si="58"/>
        <v>-1.0900000000000034</v>
      </c>
      <c r="K1233" s="78">
        <v>0</v>
      </c>
      <c r="L1233" s="73">
        <f t="shared" si="59"/>
        <v>0</v>
      </c>
      <c r="M1233" s="74"/>
    </row>
    <row r="1234" spans="1:13" ht="12.75" x14ac:dyDescent="0.2">
      <c r="A1234" s="43" t="s">
        <v>205</v>
      </c>
      <c r="B1234" s="43" t="s">
        <v>206</v>
      </c>
      <c r="C1234" s="44" t="s">
        <v>43</v>
      </c>
      <c r="D1234" s="45" t="s">
        <v>44</v>
      </c>
      <c r="E1234" s="46">
        <v>3323</v>
      </c>
      <c r="F1234" s="72">
        <v>67.820000000000007</v>
      </c>
      <c r="G1234" s="72">
        <v>66.73</v>
      </c>
      <c r="H1234" s="73">
        <v>0</v>
      </c>
      <c r="I1234" s="73">
        <f t="shared" si="57"/>
        <v>66.73</v>
      </c>
      <c r="J1234" s="72">
        <f t="shared" si="58"/>
        <v>-1.0900000000000034</v>
      </c>
      <c r="K1234" s="78">
        <v>1233</v>
      </c>
      <c r="L1234" s="73">
        <f t="shared" si="59"/>
        <v>-1343.9700000000041</v>
      </c>
      <c r="M1234" s="74"/>
    </row>
    <row r="1235" spans="1:13" ht="12.75" x14ac:dyDescent="0.2">
      <c r="A1235" s="43" t="s">
        <v>205</v>
      </c>
      <c r="B1235" s="43" t="s">
        <v>206</v>
      </c>
      <c r="C1235" s="44" t="s">
        <v>45</v>
      </c>
      <c r="D1235" s="45" t="s">
        <v>46</v>
      </c>
      <c r="E1235" s="46">
        <v>3325</v>
      </c>
      <c r="F1235" s="72">
        <v>88.34</v>
      </c>
      <c r="G1235" s="72">
        <v>87.25</v>
      </c>
      <c r="H1235" s="73">
        <v>0</v>
      </c>
      <c r="I1235" s="73">
        <f t="shared" si="57"/>
        <v>87.25</v>
      </c>
      <c r="J1235" s="72">
        <f t="shared" si="58"/>
        <v>-1.0900000000000034</v>
      </c>
      <c r="K1235" s="78">
        <v>56586</v>
      </c>
      <c r="L1235" s="73">
        <f t="shared" si="59"/>
        <v>-61678.740000000194</v>
      </c>
      <c r="M1235" s="74"/>
    </row>
    <row r="1236" spans="1:13" ht="12.75" x14ac:dyDescent="0.2">
      <c r="A1236" s="43" t="s">
        <v>205</v>
      </c>
      <c r="B1236" s="43" t="s">
        <v>206</v>
      </c>
      <c r="C1236" s="44" t="s">
        <v>47</v>
      </c>
      <c r="D1236" s="45" t="s">
        <v>48</v>
      </c>
      <c r="E1236" s="46">
        <v>3327</v>
      </c>
      <c r="F1236" s="72">
        <v>98.98</v>
      </c>
      <c r="G1236" s="72">
        <v>97.89</v>
      </c>
      <c r="H1236" s="73">
        <v>0</v>
      </c>
      <c r="I1236" s="73">
        <f t="shared" si="57"/>
        <v>97.89</v>
      </c>
      <c r="J1236" s="72">
        <f t="shared" si="58"/>
        <v>-1.0900000000000034</v>
      </c>
      <c r="K1236" s="78">
        <v>1812</v>
      </c>
      <c r="L1236" s="73">
        <f t="shared" si="59"/>
        <v>-1975.0800000000063</v>
      </c>
      <c r="M1236" s="74"/>
    </row>
    <row r="1237" spans="1:13" ht="12.75" x14ac:dyDescent="0.2">
      <c r="A1237" s="43" t="s">
        <v>205</v>
      </c>
      <c r="B1237" s="43" t="s">
        <v>206</v>
      </c>
      <c r="C1237" s="44" t="s">
        <v>49</v>
      </c>
      <c r="D1237" s="45" t="s">
        <v>50</v>
      </c>
      <c r="E1237" s="46">
        <v>3329</v>
      </c>
      <c r="F1237" s="72">
        <v>106.42</v>
      </c>
      <c r="G1237" s="72">
        <v>105.33</v>
      </c>
      <c r="H1237" s="73">
        <v>0</v>
      </c>
      <c r="I1237" s="73">
        <f t="shared" si="57"/>
        <v>105.33</v>
      </c>
      <c r="J1237" s="72">
        <f t="shared" si="58"/>
        <v>-1.0900000000000034</v>
      </c>
      <c r="K1237" s="78">
        <v>619</v>
      </c>
      <c r="L1237" s="73">
        <f t="shared" si="59"/>
        <v>-674.71000000000208</v>
      </c>
      <c r="M1237" s="74"/>
    </row>
    <row r="1238" spans="1:13" ht="12.75" x14ac:dyDescent="0.2">
      <c r="A1238" s="43" t="s">
        <v>205</v>
      </c>
      <c r="B1238" s="43" t="s">
        <v>206</v>
      </c>
      <c r="C1238" s="44" t="s">
        <v>51</v>
      </c>
      <c r="D1238" s="45" t="s">
        <v>52</v>
      </c>
      <c r="E1238" s="46">
        <v>3331</v>
      </c>
      <c r="F1238" s="72">
        <v>119.33</v>
      </c>
      <c r="G1238" s="72">
        <v>118.24</v>
      </c>
      <c r="H1238" s="73">
        <v>0</v>
      </c>
      <c r="I1238" s="73">
        <f t="shared" si="57"/>
        <v>118.24</v>
      </c>
      <c r="J1238" s="72">
        <f t="shared" si="58"/>
        <v>-1.0900000000000034</v>
      </c>
      <c r="K1238" s="78">
        <v>0</v>
      </c>
      <c r="L1238" s="73">
        <f t="shared" si="59"/>
        <v>0</v>
      </c>
      <c r="M1238" s="74"/>
    </row>
    <row r="1239" spans="1:13" ht="12.75" x14ac:dyDescent="0.2">
      <c r="A1239" s="43" t="s">
        <v>186</v>
      </c>
      <c r="B1239" s="43" t="s">
        <v>187</v>
      </c>
      <c r="C1239" s="44" t="s">
        <v>21</v>
      </c>
      <c r="D1239" s="45" t="s">
        <v>22</v>
      </c>
      <c r="E1239" s="46">
        <v>3301</v>
      </c>
      <c r="F1239" s="72">
        <v>85.07</v>
      </c>
      <c r="G1239" s="72">
        <v>84.69</v>
      </c>
      <c r="H1239" s="73">
        <v>0</v>
      </c>
      <c r="I1239" s="73">
        <f t="shared" si="57"/>
        <v>84.69</v>
      </c>
      <c r="J1239" s="72">
        <f t="shared" si="58"/>
        <v>-0.37999999999999545</v>
      </c>
      <c r="K1239" s="78">
        <v>177</v>
      </c>
      <c r="L1239" s="73">
        <f t="shared" si="59"/>
        <v>-67.259999999999195</v>
      </c>
      <c r="M1239" s="74">
        <v>-1481.2399999999889</v>
      </c>
    </row>
    <row r="1240" spans="1:13" ht="12.75" x14ac:dyDescent="0.2">
      <c r="A1240" s="43" t="s">
        <v>186</v>
      </c>
      <c r="B1240" s="43" t="s">
        <v>187</v>
      </c>
      <c r="C1240" s="44" t="s">
        <v>23</v>
      </c>
      <c r="D1240" s="45" t="s">
        <v>24</v>
      </c>
      <c r="E1240" s="46">
        <v>3303</v>
      </c>
      <c r="F1240" s="72">
        <v>92.149999999999991</v>
      </c>
      <c r="G1240" s="72">
        <v>91.77</v>
      </c>
      <c r="H1240" s="73">
        <v>0</v>
      </c>
      <c r="I1240" s="73">
        <f t="shared" si="57"/>
        <v>91.77</v>
      </c>
      <c r="J1240" s="72">
        <f t="shared" si="58"/>
        <v>-0.37999999999999545</v>
      </c>
      <c r="K1240" s="78">
        <v>0</v>
      </c>
      <c r="L1240" s="73">
        <f t="shared" si="59"/>
        <v>0</v>
      </c>
      <c r="M1240" s="74"/>
    </row>
    <row r="1241" spans="1:13" ht="12.75" x14ac:dyDescent="0.2">
      <c r="A1241" s="43" t="s">
        <v>186</v>
      </c>
      <c r="B1241" s="43" t="s">
        <v>187</v>
      </c>
      <c r="C1241" s="44" t="s">
        <v>25</v>
      </c>
      <c r="D1241" s="45" t="s">
        <v>26</v>
      </c>
      <c r="E1241" s="46">
        <v>3305</v>
      </c>
      <c r="F1241" s="72">
        <v>83.14</v>
      </c>
      <c r="G1241" s="72">
        <v>82.76</v>
      </c>
      <c r="H1241" s="73">
        <v>0</v>
      </c>
      <c r="I1241" s="73">
        <f t="shared" si="57"/>
        <v>82.76</v>
      </c>
      <c r="J1241" s="72">
        <f t="shared" si="58"/>
        <v>-0.37999999999999545</v>
      </c>
      <c r="K1241" s="78">
        <v>0</v>
      </c>
      <c r="L1241" s="73">
        <f t="shared" si="59"/>
        <v>0</v>
      </c>
      <c r="M1241" s="74"/>
    </row>
    <row r="1242" spans="1:13" ht="12.75" x14ac:dyDescent="0.2">
      <c r="A1242" s="43" t="s">
        <v>186</v>
      </c>
      <c r="B1242" s="43" t="s">
        <v>187</v>
      </c>
      <c r="C1242" s="44" t="s">
        <v>27</v>
      </c>
      <c r="D1242" s="45" t="s">
        <v>28</v>
      </c>
      <c r="E1242" s="46">
        <v>3307</v>
      </c>
      <c r="F1242" s="72">
        <v>91.08</v>
      </c>
      <c r="G1242" s="72">
        <v>90.7</v>
      </c>
      <c r="H1242" s="73">
        <v>0</v>
      </c>
      <c r="I1242" s="73">
        <f t="shared" si="57"/>
        <v>90.7</v>
      </c>
      <c r="J1242" s="72">
        <f t="shared" si="58"/>
        <v>-0.37999999999999545</v>
      </c>
      <c r="K1242" s="78">
        <v>0</v>
      </c>
      <c r="L1242" s="73">
        <f t="shared" si="59"/>
        <v>0</v>
      </c>
      <c r="M1242" s="74"/>
    </row>
    <row r="1243" spans="1:13" ht="12.75" x14ac:dyDescent="0.2">
      <c r="A1243" s="43" t="s">
        <v>186</v>
      </c>
      <c r="B1243" s="43" t="s">
        <v>187</v>
      </c>
      <c r="C1243" s="44" t="s">
        <v>29</v>
      </c>
      <c r="D1243" s="45" t="s">
        <v>30</v>
      </c>
      <c r="E1243" s="46">
        <v>3309</v>
      </c>
      <c r="F1243" s="72">
        <v>56.82</v>
      </c>
      <c r="G1243" s="72">
        <v>56.44</v>
      </c>
      <c r="H1243" s="73">
        <v>0</v>
      </c>
      <c r="I1243" s="73">
        <f t="shared" si="57"/>
        <v>56.44</v>
      </c>
      <c r="J1243" s="72">
        <f t="shared" si="58"/>
        <v>-0.38000000000000256</v>
      </c>
      <c r="K1243" s="78">
        <v>201</v>
      </c>
      <c r="L1243" s="73">
        <f t="shared" si="59"/>
        <v>-76.380000000000507</v>
      </c>
      <c r="M1243" s="74"/>
    </row>
    <row r="1244" spans="1:13" ht="12.75" x14ac:dyDescent="0.2">
      <c r="A1244" s="43" t="s">
        <v>186</v>
      </c>
      <c r="B1244" s="43" t="s">
        <v>187</v>
      </c>
      <c r="C1244" s="44" t="s">
        <v>31</v>
      </c>
      <c r="D1244" s="45" t="s">
        <v>32</v>
      </c>
      <c r="E1244" s="46">
        <v>3311</v>
      </c>
      <c r="F1244" s="72">
        <v>72.209999999999994</v>
      </c>
      <c r="G1244" s="72">
        <v>71.83</v>
      </c>
      <c r="H1244" s="73">
        <v>0</v>
      </c>
      <c r="I1244" s="73">
        <f t="shared" si="57"/>
        <v>71.83</v>
      </c>
      <c r="J1244" s="72">
        <f t="shared" si="58"/>
        <v>-0.37999999999999545</v>
      </c>
      <c r="K1244" s="78">
        <v>0</v>
      </c>
      <c r="L1244" s="73">
        <f t="shared" si="59"/>
        <v>0</v>
      </c>
      <c r="M1244" s="74"/>
    </row>
    <row r="1245" spans="1:13" ht="12.75" x14ac:dyDescent="0.2">
      <c r="A1245" s="43" t="s">
        <v>186</v>
      </c>
      <c r="B1245" s="43" t="s">
        <v>187</v>
      </c>
      <c r="C1245" s="44" t="s">
        <v>33</v>
      </c>
      <c r="D1245" s="45" t="s">
        <v>34</v>
      </c>
      <c r="E1245" s="46">
        <v>3313</v>
      </c>
      <c r="F1245" s="72">
        <v>76.759999999999991</v>
      </c>
      <c r="G1245" s="72">
        <v>76.38</v>
      </c>
      <c r="H1245" s="73">
        <v>0</v>
      </c>
      <c r="I1245" s="73">
        <f t="shared" si="57"/>
        <v>76.38</v>
      </c>
      <c r="J1245" s="72">
        <f t="shared" si="58"/>
        <v>-0.37999999999999545</v>
      </c>
      <c r="K1245" s="78">
        <v>0</v>
      </c>
      <c r="L1245" s="73">
        <f t="shared" si="59"/>
        <v>0</v>
      </c>
      <c r="M1245" s="74"/>
    </row>
    <row r="1246" spans="1:13" ht="12.75" x14ac:dyDescent="0.2">
      <c r="A1246" s="43" t="s">
        <v>186</v>
      </c>
      <c r="B1246" s="43" t="s">
        <v>187</v>
      </c>
      <c r="C1246" s="44" t="s">
        <v>35</v>
      </c>
      <c r="D1246" s="45" t="s">
        <v>36</v>
      </c>
      <c r="E1246" s="46">
        <v>3315</v>
      </c>
      <c r="F1246" s="72">
        <v>87.259999999999991</v>
      </c>
      <c r="G1246" s="72">
        <v>86.88</v>
      </c>
      <c r="H1246" s="73">
        <v>0</v>
      </c>
      <c r="I1246" s="73">
        <f t="shared" si="57"/>
        <v>86.88</v>
      </c>
      <c r="J1246" s="72">
        <f t="shared" si="58"/>
        <v>-0.37999999999999545</v>
      </c>
      <c r="K1246" s="78">
        <v>0</v>
      </c>
      <c r="L1246" s="73">
        <f t="shared" si="59"/>
        <v>0</v>
      </c>
      <c r="M1246" s="74"/>
    </row>
    <row r="1247" spans="1:13" ht="12.75" x14ac:dyDescent="0.2">
      <c r="A1247" s="43" t="s">
        <v>186</v>
      </c>
      <c r="B1247" s="43" t="s">
        <v>187</v>
      </c>
      <c r="C1247" s="44" t="s">
        <v>37</v>
      </c>
      <c r="D1247" s="45" t="s">
        <v>38</v>
      </c>
      <c r="E1247" s="46">
        <v>3317</v>
      </c>
      <c r="F1247" s="72">
        <v>56.39</v>
      </c>
      <c r="G1247" s="72">
        <v>56.01</v>
      </c>
      <c r="H1247" s="73">
        <v>0</v>
      </c>
      <c r="I1247" s="73">
        <f t="shared" si="57"/>
        <v>56.01</v>
      </c>
      <c r="J1247" s="72">
        <f t="shared" si="58"/>
        <v>-0.38000000000000256</v>
      </c>
      <c r="K1247" s="78">
        <v>0</v>
      </c>
      <c r="L1247" s="73">
        <f t="shared" si="59"/>
        <v>0</v>
      </c>
      <c r="M1247" s="74"/>
    </row>
    <row r="1248" spans="1:13" ht="12.75" x14ac:dyDescent="0.2">
      <c r="A1248" s="43" t="s">
        <v>186</v>
      </c>
      <c r="B1248" s="43" t="s">
        <v>187</v>
      </c>
      <c r="C1248" s="44" t="s">
        <v>39</v>
      </c>
      <c r="D1248" s="45" t="s">
        <v>40</v>
      </c>
      <c r="E1248" s="46">
        <v>3319</v>
      </c>
      <c r="F1248" s="72">
        <v>67.25</v>
      </c>
      <c r="G1248" s="72">
        <v>66.87</v>
      </c>
      <c r="H1248" s="73">
        <v>0</v>
      </c>
      <c r="I1248" s="73">
        <f t="shared" si="57"/>
        <v>66.87</v>
      </c>
      <c r="J1248" s="72">
        <f t="shared" si="58"/>
        <v>-0.37999999999999545</v>
      </c>
      <c r="K1248" s="78">
        <v>302</v>
      </c>
      <c r="L1248" s="73">
        <f t="shared" si="59"/>
        <v>-114.75999999999863</v>
      </c>
      <c r="M1248" s="74"/>
    </row>
    <row r="1249" spans="1:13" ht="12.75" x14ac:dyDescent="0.2">
      <c r="A1249" s="43" t="s">
        <v>186</v>
      </c>
      <c r="B1249" s="43" t="s">
        <v>187</v>
      </c>
      <c r="C1249" s="44" t="s">
        <v>41</v>
      </c>
      <c r="D1249" s="45" t="s">
        <v>42</v>
      </c>
      <c r="E1249" s="46">
        <v>3321</v>
      </c>
      <c r="F1249" s="72">
        <v>74.36999999999999</v>
      </c>
      <c r="G1249" s="72">
        <v>73.989999999999995</v>
      </c>
      <c r="H1249" s="73">
        <v>0</v>
      </c>
      <c r="I1249" s="73">
        <f t="shared" si="57"/>
        <v>73.989999999999995</v>
      </c>
      <c r="J1249" s="72">
        <f t="shared" si="58"/>
        <v>-0.37999999999999545</v>
      </c>
      <c r="K1249" s="78">
        <v>1617</v>
      </c>
      <c r="L1249" s="73">
        <f t="shared" si="59"/>
        <v>-614.45999999999265</v>
      </c>
      <c r="M1249" s="74"/>
    </row>
    <row r="1250" spans="1:13" ht="12.75" x14ac:dyDescent="0.2">
      <c r="A1250" s="43" t="s">
        <v>186</v>
      </c>
      <c r="B1250" s="43" t="s">
        <v>187</v>
      </c>
      <c r="C1250" s="44" t="s">
        <v>43</v>
      </c>
      <c r="D1250" s="45" t="s">
        <v>44</v>
      </c>
      <c r="E1250" s="46">
        <v>3323</v>
      </c>
      <c r="F1250" s="72">
        <v>48.27</v>
      </c>
      <c r="G1250" s="72">
        <v>47.89</v>
      </c>
      <c r="H1250" s="73">
        <v>0</v>
      </c>
      <c r="I1250" s="73">
        <f t="shared" si="57"/>
        <v>47.89</v>
      </c>
      <c r="J1250" s="72">
        <f t="shared" si="58"/>
        <v>-0.38000000000000256</v>
      </c>
      <c r="K1250" s="78">
        <v>0</v>
      </c>
      <c r="L1250" s="73">
        <f t="shared" si="59"/>
        <v>0</v>
      </c>
      <c r="M1250" s="74"/>
    </row>
    <row r="1251" spans="1:13" ht="12.75" x14ac:dyDescent="0.2">
      <c r="A1251" s="43" t="s">
        <v>186</v>
      </c>
      <c r="B1251" s="43" t="s">
        <v>187</v>
      </c>
      <c r="C1251" s="44" t="s">
        <v>45</v>
      </c>
      <c r="D1251" s="45" t="s">
        <v>46</v>
      </c>
      <c r="E1251" s="46">
        <v>3325</v>
      </c>
      <c r="F1251" s="72">
        <v>60.85</v>
      </c>
      <c r="G1251" s="72">
        <v>60.47</v>
      </c>
      <c r="H1251" s="73">
        <v>0</v>
      </c>
      <c r="I1251" s="73">
        <f t="shared" si="57"/>
        <v>60.47</v>
      </c>
      <c r="J1251" s="72">
        <f t="shared" si="58"/>
        <v>-0.38000000000000256</v>
      </c>
      <c r="K1251" s="78">
        <v>731</v>
      </c>
      <c r="L1251" s="73">
        <f t="shared" si="59"/>
        <v>-277.78000000000185</v>
      </c>
      <c r="M1251" s="74"/>
    </row>
    <row r="1252" spans="1:13" ht="12.75" x14ac:dyDescent="0.2">
      <c r="A1252" s="43" t="s">
        <v>186</v>
      </c>
      <c r="B1252" s="43" t="s">
        <v>187</v>
      </c>
      <c r="C1252" s="44" t="s">
        <v>47</v>
      </c>
      <c r="D1252" s="45" t="s">
        <v>48</v>
      </c>
      <c r="E1252" s="46">
        <v>3327</v>
      </c>
      <c r="F1252" s="72">
        <v>67.25</v>
      </c>
      <c r="G1252" s="72">
        <v>66.87</v>
      </c>
      <c r="H1252" s="73">
        <v>0</v>
      </c>
      <c r="I1252" s="73">
        <f t="shared" si="57"/>
        <v>66.87</v>
      </c>
      <c r="J1252" s="72">
        <f t="shared" si="58"/>
        <v>-0.37999999999999545</v>
      </c>
      <c r="K1252" s="78">
        <v>190</v>
      </c>
      <c r="L1252" s="73">
        <f t="shared" si="59"/>
        <v>-72.199999999999136</v>
      </c>
      <c r="M1252" s="74"/>
    </row>
    <row r="1253" spans="1:13" ht="12.75" x14ac:dyDescent="0.2">
      <c r="A1253" s="43" t="s">
        <v>186</v>
      </c>
      <c r="B1253" s="43" t="s">
        <v>187</v>
      </c>
      <c r="C1253" s="44" t="s">
        <v>49</v>
      </c>
      <c r="D1253" s="45" t="s">
        <v>50</v>
      </c>
      <c r="E1253" s="46">
        <v>3329</v>
      </c>
      <c r="F1253" s="72">
        <v>71.789999999999992</v>
      </c>
      <c r="G1253" s="72">
        <v>71.41</v>
      </c>
      <c r="H1253" s="73">
        <v>0</v>
      </c>
      <c r="I1253" s="73">
        <f t="shared" si="57"/>
        <v>71.41</v>
      </c>
      <c r="J1253" s="72">
        <f t="shared" si="58"/>
        <v>-0.37999999999999545</v>
      </c>
      <c r="K1253" s="78">
        <v>592</v>
      </c>
      <c r="L1253" s="73">
        <f t="shared" si="59"/>
        <v>-224.95999999999731</v>
      </c>
      <c r="M1253" s="74"/>
    </row>
    <row r="1254" spans="1:13" ht="12.75" x14ac:dyDescent="0.2">
      <c r="A1254" s="43" t="s">
        <v>186</v>
      </c>
      <c r="B1254" s="43" t="s">
        <v>187</v>
      </c>
      <c r="C1254" s="44" t="s">
        <v>51</v>
      </c>
      <c r="D1254" s="45" t="s">
        <v>52</v>
      </c>
      <c r="E1254" s="46">
        <v>3331</v>
      </c>
      <c r="F1254" s="72">
        <v>79.47</v>
      </c>
      <c r="G1254" s="72">
        <v>79.09</v>
      </c>
      <c r="H1254" s="73">
        <v>0</v>
      </c>
      <c r="I1254" s="73">
        <f t="shared" si="57"/>
        <v>79.09</v>
      </c>
      <c r="J1254" s="72">
        <f t="shared" si="58"/>
        <v>-0.37999999999999545</v>
      </c>
      <c r="K1254" s="78">
        <v>88</v>
      </c>
      <c r="L1254" s="73">
        <f t="shared" si="59"/>
        <v>-33.4399999999996</v>
      </c>
      <c r="M1254" s="74"/>
    </row>
    <row r="1255" spans="1:13" ht="12.75" x14ac:dyDescent="0.2">
      <c r="A1255" s="43" t="s">
        <v>170</v>
      </c>
      <c r="B1255" s="43" t="s">
        <v>171</v>
      </c>
      <c r="C1255" s="44" t="s">
        <v>21</v>
      </c>
      <c r="D1255" s="45" t="s">
        <v>22</v>
      </c>
      <c r="E1255" s="46">
        <v>3301</v>
      </c>
      <c r="F1255" s="72">
        <v>85.07</v>
      </c>
      <c r="G1255" s="72">
        <v>84.69</v>
      </c>
      <c r="H1255" s="73">
        <v>0.25782693609658885</v>
      </c>
      <c r="I1255" s="73">
        <f t="shared" si="57"/>
        <v>84.94782693609659</v>
      </c>
      <c r="J1255" s="72">
        <f t="shared" si="58"/>
        <v>-0.12217306390340354</v>
      </c>
      <c r="K1255" s="78">
        <v>495</v>
      </c>
      <c r="L1255" s="73">
        <f t="shared" si="59"/>
        <v>-60.475666632184755</v>
      </c>
      <c r="M1255" s="74">
        <v>-580.68857273288722</v>
      </c>
    </row>
    <row r="1256" spans="1:13" ht="12.75" x14ac:dyDescent="0.2">
      <c r="A1256" s="43" t="s">
        <v>170</v>
      </c>
      <c r="B1256" s="43" t="s">
        <v>171</v>
      </c>
      <c r="C1256" s="44" t="s">
        <v>23</v>
      </c>
      <c r="D1256" s="45" t="s">
        <v>24</v>
      </c>
      <c r="E1256" s="46">
        <v>3303</v>
      </c>
      <c r="F1256" s="72">
        <v>92.149999999999991</v>
      </c>
      <c r="G1256" s="72">
        <v>91.77</v>
      </c>
      <c r="H1256" s="73">
        <v>0.25782693609658885</v>
      </c>
      <c r="I1256" s="73">
        <f t="shared" si="57"/>
        <v>92.027826936096588</v>
      </c>
      <c r="J1256" s="72">
        <f t="shared" si="58"/>
        <v>-0.12217306390340354</v>
      </c>
      <c r="K1256" s="78">
        <v>379</v>
      </c>
      <c r="L1256" s="73">
        <f t="shared" si="59"/>
        <v>-46.303591219389943</v>
      </c>
      <c r="M1256" s="74"/>
    </row>
    <row r="1257" spans="1:13" ht="12.75" x14ac:dyDescent="0.2">
      <c r="A1257" s="43" t="s">
        <v>170</v>
      </c>
      <c r="B1257" s="43" t="s">
        <v>171</v>
      </c>
      <c r="C1257" s="44" t="s">
        <v>25</v>
      </c>
      <c r="D1257" s="45" t="s">
        <v>26</v>
      </c>
      <c r="E1257" s="46">
        <v>3305</v>
      </c>
      <c r="F1257" s="72">
        <v>83.14</v>
      </c>
      <c r="G1257" s="72">
        <v>82.76</v>
      </c>
      <c r="H1257" s="73">
        <v>0.25782693609658885</v>
      </c>
      <c r="I1257" s="73">
        <f t="shared" si="57"/>
        <v>83.017826936096597</v>
      </c>
      <c r="J1257" s="72">
        <f t="shared" si="58"/>
        <v>-0.12217306390340354</v>
      </c>
      <c r="K1257" s="78">
        <v>0</v>
      </c>
      <c r="L1257" s="73">
        <f t="shared" si="59"/>
        <v>0</v>
      </c>
      <c r="M1257" s="74"/>
    </row>
    <row r="1258" spans="1:13" ht="12.75" x14ac:dyDescent="0.2">
      <c r="A1258" s="43" t="s">
        <v>170</v>
      </c>
      <c r="B1258" s="43" t="s">
        <v>171</v>
      </c>
      <c r="C1258" s="44" t="s">
        <v>27</v>
      </c>
      <c r="D1258" s="45" t="s">
        <v>28</v>
      </c>
      <c r="E1258" s="46">
        <v>3307</v>
      </c>
      <c r="F1258" s="72">
        <v>91.08</v>
      </c>
      <c r="G1258" s="72">
        <v>90.7</v>
      </c>
      <c r="H1258" s="73">
        <v>0.25782693609658885</v>
      </c>
      <c r="I1258" s="73">
        <f t="shared" si="57"/>
        <v>90.957826936096595</v>
      </c>
      <c r="J1258" s="72">
        <f t="shared" si="58"/>
        <v>-0.12217306390340354</v>
      </c>
      <c r="K1258" s="78">
        <v>0</v>
      </c>
      <c r="L1258" s="73">
        <f t="shared" si="59"/>
        <v>0</v>
      </c>
      <c r="M1258" s="74"/>
    </row>
    <row r="1259" spans="1:13" ht="12.75" x14ac:dyDescent="0.2">
      <c r="A1259" s="43" t="s">
        <v>170</v>
      </c>
      <c r="B1259" s="43" t="s">
        <v>171</v>
      </c>
      <c r="C1259" s="44" t="s">
        <v>29</v>
      </c>
      <c r="D1259" s="45" t="s">
        <v>30</v>
      </c>
      <c r="E1259" s="46">
        <v>3309</v>
      </c>
      <c r="F1259" s="72">
        <v>56.82</v>
      </c>
      <c r="G1259" s="72">
        <v>56.44</v>
      </c>
      <c r="H1259" s="73">
        <v>0.25782693609658885</v>
      </c>
      <c r="I1259" s="73">
        <f t="shared" si="57"/>
        <v>56.69782693609659</v>
      </c>
      <c r="J1259" s="72">
        <f t="shared" si="58"/>
        <v>-0.12217306390341065</v>
      </c>
      <c r="K1259" s="78">
        <v>42</v>
      </c>
      <c r="L1259" s="73">
        <f t="shared" si="59"/>
        <v>-5.1312686839432473</v>
      </c>
      <c r="M1259" s="74"/>
    </row>
    <row r="1260" spans="1:13" ht="12.75" x14ac:dyDescent="0.2">
      <c r="A1260" s="43" t="s">
        <v>170</v>
      </c>
      <c r="B1260" s="43" t="s">
        <v>171</v>
      </c>
      <c r="C1260" s="44" t="s">
        <v>31</v>
      </c>
      <c r="D1260" s="45" t="s">
        <v>32</v>
      </c>
      <c r="E1260" s="46">
        <v>3311</v>
      </c>
      <c r="F1260" s="72">
        <v>72.209999999999994</v>
      </c>
      <c r="G1260" s="72">
        <v>71.83</v>
      </c>
      <c r="H1260" s="73">
        <v>0.25782693609658885</v>
      </c>
      <c r="I1260" s="73">
        <f t="shared" si="57"/>
        <v>72.08782693609659</v>
      </c>
      <c r="J1260" s="72">
        <f t="shared" si="58"/>
        <v>-0.12217306390340354</v>
      </c>
      <c r="K1260" s="78">
        <v>274</v>
      </c>
      <c r="L1260" s="73">
        <f t="shared" si="59"/>
        <v>-33.475419509532571</v>
      </c>
      <c r="M1260" s="74"/>
    </row>
    <row r="1261" spans="1:13" ht="12.75" x14ac:dyDescent="0.2">
      <c r="A1261" s="43" t="s">
        <v>170</v>
      </c>
      <c r="B1261" s="43" t="s">
        <v>171</v>
      </c>
      <c r="C1261" s="44" t="s">
        <v>33</v>
      </c>
      <c r="D1261" s="45" t="s">
        <v>34</v>
      </c>
      <c r="E1261" s="46">
        <v>3313</v>
      </c>
      <c r="F1261" s="72">
        <v>76.759999999999991</v>
      </c>
      <c r="G1261" s="72">
        <v>76.38</v>
      </c>
      <c r="H1261" s="73">
        <v>0.25782693609658885</v>
      </c>
      <c r="I1261" s="73">
        <f t="shared" si="57"/>
        <v>76.637826936096587</v>
      </c>
      <c r="J1261" s="72">
        <f t="shared" si="58"/>
        <v>-0.12217306390340354</v>
      </c>
      <c r="K1261" s="78">
        <v>21</v>
      </c>
      <c r="L1261" s="73">
        <f t="shared" si="59"/>
        <v>-2.5656343419714744</v>
      </c>
      <c r="M1261" s="74"/>
    </row>
    <row r="1262" spans="1:13" ht="12.75" x14ac:dyDescent="0.2">
      <c r="A1262" s="43" t="s">
        <v>170</v>
      </c>
      <c r="B1262" s="43" t="s">
        <v>171</v>
      </c>
      <c r="C1262" s="44" t="s">
        <v>35</v>
      </c>
      <c r="D1262" s="45" t="s">
        <v>36</v>
      </c>
      <c r="E1262" s="46">
        <v>3315</v>
      </c>
      <c r="F1262" s="72">
        <v>87.259999999999991</v>
      </c>
      <c r="G1262" s="72">
        <v>86.88</v>
      </c>
      <c r="H1262" s="73">
        <v>0.25782693609658885</v>
      </c>
      <c r="I1262" s="73">
        <f t="shared" si="57"/>
        <v>87.137826936096587</v>
      </c>
      <c r="J1262" s="72">
        <f t="shared" si="58"/>
        <v>-0.12217306390340354</v>
      </c>
      <c r="K1262" s="78">
        <v>364</v>
      </c>
      <c r="L1262" s="73">
        <f t="shared" si="59"/>
        <v>-44.47099526083889</v>
      </c>
      <c r="M1262" s="74"/>
    </row>
    <row r="1263" spans="1:13" ht="12.75" x14ac:dyDescent="0.2">
      <c r="A1263" s="43" t="s">
        <v>170</v>
      </c>
      <c r="B1263" s="43" t="s">
        <v>171</v>
      </c>
      <c r="C1263" s="44" t="s">
        <v>37</v>
      </c>
      <c r="D1263" s="45" t="s">
        <v>38</v>
      </c>
      <c r="E1263" s="46">
        <v>3317</v>
      </c>
      <c r="F1263" s="72">
        <v>56.39</v>
      </c>
      <c r="G1263" s="72">
        <v>56.01</v>
      </c>
      <c r="H1263" s="73">
        <v>0.25782693609658885</v>
      </c>
      <c r="I1263" s="73">
        <f t="shared" si="57"/>
        <v>56.26782693609659</v>
      </c>
      <c r="J1263" s="72">
        <f t="shared" si="58"/>
        <v>-0.12217306390341065</v>
      </c>
      <c r="K1263" s="78">
        <v>0</v>
      </c>
      <c r="L1263" s="73">
        <f t="shared" si="59"/>
        <v>0</v>
      </c>
      <c r="M1263" s="74"/>
    </row>
    <row r="1264" spans="1:13" ht="12.75" x14ac:dyDescent="0.2">
      <c r="A1264" s="43" t="s">
        <v>170</v>
      </c>
      <c r="B1264" s="43" t="s">
        <v>171</v>
      </c>
      <c r="C1264" s="44" t="s">
        <v>39</v>
      </c>
      <c r="D1264" s="45" t="s">
        <v>40</v>
      </c>
      <c r="E1264" s="46">
        <v>3319</v>
      </c>
      <c r="F1264" s="72">
        <v>67.25</v>
      </c>
      <c r="G1264" s="72">
        <v>66.87</v>
      </c>
      <c r="H1264" s="73">
        <v>0.25782693609658885</v>
      </c>
      <c r="I1264" s="73">
        <f t="shared" si="57"/>
        <v>67.127826936096596</v>
      </c>
      <c r="J1264" s="72">
        <f t="shared" si="58"/>
        <v>-0.12217306390340354</v>
      </c>
      <c r="K1264" s="78">
        <v>19</v>
      </c>
      <c r="L1264" s="73">
        <f t="shared" si="59"/>
        <v>-2.3212882141646674</v>
      </c>
      <c r="M1264" s="74"/>
    </row>
    <row r="1265" spans="1:13" ht="12.75" x14ac:dyDescent="0.2">
      <c r="A1265" s="43" t="s">
        <v>170</v>
      </c>
      <c r="B1265" s="43" t="s">
        <v>171</v>
      </c>
      <c r="C1265" s="44" t="s">
        <v>41</v>
      </c>
      <c r="D1265" s="45" t="s">
        <v>42</v>
      </c>
      <c r="E1265" s="46">
        <v>3321</v>
      </c>
      <c r="F1265" s="72">
        <v>74.36999999999999</v>
      </c>
      <c r="G1265" s="72">
        <v>73.989999999999995</v>
      </c>
      <c r="H1265" s="73">
        <v>0.25782693609658885</v>
      </c>
      <c r="I1265" s="73">
        <f t="shared" si="57"/>
        <v>74.247826936096587</v>
      </c>
      <c r="J1265" s="72">
        <f t="shared" si="58"/>
        <v>-0.12217306390340354</v>
      </c>
      <c r="K1265" s="78">
        <v>555</v>
      </c>
      <c r="L1265" s="73">
        <f t="shared" si="59"/>
        <v>-67.806050466388967</v>
      </c>
      <c r="M1265" s="74"/>
    </row>
    <row r="1266" spans="1:13" ht="12.75" x14ac:dyDescent="0.2">
      <c r="A1266" s="43" t="s">
        <v>170</v>
      </c>
      <c r="B1266" s="43" t="s">
        <v>171</v>
      </c>
      <c r="C1266" s="44" t="s">
        <v>43</v>
      </c>
      <c r="D1266" s="45" t="s">
        <v>44</v>
      </c>
      <c r="E1266" s="46">
        <v>3323</v>
      </c>
      <c r="F1266" s="72">
        <v>48.27</v>
      </c>
      <c r="G1266" s="72">
        <v>47.89</v>
      </c>
      <c r="H1266" s="73">
        <v>0.25782693609658885</v>
      </c>
      <c r="I1266" s="73">
        <f t="shared" si="57"/>
        <v>48.147826936096592</v>
      </c>
      <c r="J1266" s="72">
        <f t="shared" si="58"/>
        <v>-0.12217306390341065</v>
      </c>
      <c r="K1266" s="78">
        <v>53</v>
      </c>
      <c r="L1266" s="73">
        <f t="shared" si="59"/>
        <v>-6.4751723868807645</v>
      </c>
      <c r="M1266" s="74"/>
    </row>
    <row r="1267" spans="1:13" ht="12.75" x14ac:dyDescent="0.2">
      <c r="A1267" s="43" t="s">
        <v>170</v>
      </c>
      <c r="B1267" s="43" t="s">
        <v>171</v>
      </c>
      <c r="C1267" s="44" t="s">
        <v>45</v>
      </c>
      <c r="D1267" s="45" t="s">
        <v>46</v>
      </c>
      <c r="E1267" s="46">
        <v>3325</v>
      </c>
      <c r="F1267" s="72">
        <v>60.85</v>
      </c>
      <c r="G1267" s="72">
        <v>60.47</v>
      </c>
      <c r="H1267" s="73">
        <v>0.25782693609658885</v>
      </c>
      <c r="I1267" s="73">
        <f t="shared" si="57"/>
        <v>60.727826936096591</v>
      </c>
      <c r="J1267" s="72">
        <f t="shared" si="58"/>
        <v>-0.12217306390341065</v>
      </c>
      <c r="K1267" s="78">
        <v>1340</v>
      </c>
      <c r="L1267" s="73">
        <f t="shared" si="59"/>
        <v>-163.71190563057027</v>
      </c>
      <c r="M1267" s="74"/>
    </row>
    <row r="1268" spans="1:13" ht="12.75" x14ac:dyDescent="0.2">
      <c r="A1268" s="43" t="s">
        <v>170</v>
      </c>
      <c r="B1268" s="43" t="s">
        <v>171</v>
      </c>
      <c r="C1268" s="44" t="s">
        <v>47</v>
      </c>
      <c r="D1268" s="45" t="s">
        <v>48</v>
      </c>
      <c r="E1268" s="46">
        <v>3327</v>
      </c>
      <c r="F1268" s="72">
        <v>67.25</v>
      </c>
      <c r="G1268" s="72">
        <v>66.87</v>
      </c>
      <c r="H1268" s="73">
        <v>0.25782693609658885</v>
      </c>
      <c r="I1268" s="73">
        <f t="shared" si="57"/>
        <v>67.127826936096596</v>
      </c>
      <c r="J1268" s="72">
        <f t="shared" si="58"/>
        <v>-0.12217306390340354</v>
      </c>
      <c r="K1268" s="78">
        <v>746</v>
      </c>
      <c r="L1268" s="73">
        <f t="shared" si="59"/>
        <v>-91.141105671939044</v>
      </c>
      <c r="M1268" s="74"/>
    </row>
    <row r="1269" spans="1:13" ht="12.75" x14ac:dyDescent="0.2">
      <c r="A1269" s="43" t="s">
        <v>170</v>
      </c>
      <c r="B1269" s="43" t="s">
        <v>171</v>
      </c>
      <c r="C1269" s="44" t="s">
        <v>49</v>
      </c>
      <c r="D1269" s="45" t="s">
        <v>50</v>
      </c>
      <c r="E1269" s="46">
        <v>3329</v>
      </c>
      <c r="F1269" s="72">
        <v>71.789999999999992</v>
      </c>
      <c r="G1269" s="72">
        <v>71.41</v>
      </c>
      <c r="H1269" s="73">
        <v>0.25782693609658885</v>
      </c>
      <c r="I1269" s="73">
        <f t="shared" si="57"/>
        <v>71.667826936096588</v>
      </c>
      <c r="J1269" s="72">
        <f t="shared" si="58"/>
        <v>-0.12217306390340354</v>
      </c>
      <c r="K1269" s="78">
        <v>60</v>
      </c>
      <c r="L1269" s="73">
        <f t="shared" si="59"/>
        <v>-7.3303838342042127</v>
      </c>
      <c r="M1269" s="74"/>
    </row>
    <row r="1270" spans="1:13" ht="12.75" x14ac:dyDescent="0.2">
      <c r="A1270" s="43" t="s">
        <v>170</v>
      </c>
      <c r="B1270" s="43" t="s">
        <v>171</v>
      </c>
      <c r="C1270" s="44" t="s">
        <v>51</v>
      </c>
      <c r="D1270" s="45" t="s">
        <v>52</v>
      </c>
      <c r="E1270" s="46">
        <v>3331</v>
      </c>
      <c r="F1270" s="72">
        <v>79.47</v>
      </c>
      <c r="G1270" s="72">
        <v>79.09</v>
      </c>
      <c r="H1270" s="73">
        <v>0.25782693609658885</v>
      </c>
      <c r="I1270" s="73">
        <f t="shared" si="57"/>
        <v>79.347826936096595</v>
      </c>
      <c r="J1270" s="72">
        <f t="shared" si="58"/>
        <v>-0.12217306390340354</v>
      </c>
      <c r="K1270" s="78">
        <v>405</v>
      </c>
      <c r="L1270" s="73">
        <f t="shared" si="59"/>
        <v>-49.480090880878436</v>
      </c>
      <c r="M1270" s="74"/>
    </row>
    <row r="1271" spans="1:13" ht="12.75" x14ac:dyDescent="0.2">
      <c r="A1271" s="43" t="s">
        <v>78</v>
      </c>
      <c r="B1271" s="43" t="s">
        <v>415</v>
      </c>
      <c r="C1271" s="44" t="s">
        <v>21</v>
      </c>
      <c r="D1271" s="45" t="s">
        <v>22</v>
      </c>
      <c r="E1271" s="46">
        <v>3301</v>
      </c>
      <c r="F1271" s="72">
        <v>143.38348580170188</v>
      </c>
      <c r="G1271" s="72">
        <v>138.0197269321508</v>
      </c>
      <c r="H1271" s="73">
        <v>1.5751950690174559</v>
      </c>
      <c r="I1271" s="73">
        <f t="shared" si="57"/>
        <v>139.59492200116827</v>
      </c>
      <c r="J1271" s="72">
        <f t="shared" si="58"/>
        <v>-3.7885638005336091</v>
      </c>
      <c r="K1271" s="78">
        <v>0</v>
      </c>
      <c r="L1271" s="73">
        <f t="shared" si="59"/>
        <v>0</v>
      </c>
      <c r="M1271" s="74">
        <v>-201562.95987979037</v>
      </c>
    </row>
    <row r="1272" spans="1:13" ht="12.75" x14ac:dyDescent="0.2">
      <c r="A1272" s="43" t="s">
        <v>78</v>
      </c>
      <c r="B1272" s="43" t="s">
        <v>415</v>
      </c>
      <c r="C1272" s="44" t="s">
        <v>23</v>
      </c>
      <c r="D1272" s="45" t="s">
        <v>24</v>
      </c>
      <c r="E1272" s="46">
        <v>3303</v>
      </c>
      <c r="F1272" s="72">
        <v>155.96348580170189</v>
      </c>
      <c r="G1272" s="72">
        <v>150.59972693215082</v>
      </c>
      <c r="H1272" s="73">
        <v>1.5751950690174559</v>
      </c>
      <c r="I1272" s="73">
        <f t="shared" si="57"/>
        <v>152.17492200116828</v>
      </c>
      <c r="J1272" s="72">
        <f t="shared" si="58"/>
        <v>-3.7885638005336091</v>
      </c>
      <c r="K1272" s="78">
        <v>0</v>
      </c>
      <c r="L1272" s="73">
        <f t="shared" si="59"/>
        <v>0</v>
      </c>
      <c r="M1272" s="74"/>
    </row>
    <row r="1273" spans="1:13" ht="12.75" x14ac:dyDescent="0.2">
      <c r="A1273" s="43" t="s">
        <v>78</v>
      </c>
      <c r="B1273" s="43" t="s">
        <v>415</v>
      </c>
      <c r="C1273" s="44" t="s">
        <v>25</v>
      </c>
      <c r="D1273" s="45" t="s">
        <v>26</v>
      </c>
      <c r="E1273" s="46">
        <v>3305</v>
      </c>
      <c r="F1273" s="72">
        <v>140.12348580170189</v>
      </c>
      <c r="G1273" s="72">
        <v>134.75972693215081</v>
      </c>
      <c r="H1273" s="73">
        <v>1.5751950690174559</v>
      </c>
      <c r="I1273" s="73">
        <f t="shared" si="57"/>
        <v>136.33492200116828</v>
      </c>
      <c r="J1273" s="72">
        <f t="shared" si="58"/>
        <v>-3.7885638005336091</v>
      </c>
      <c r="K1273" s="78">
        <v>0</v>
      </c>
      <c r="L1273" s="73">
        <f t="shared" si="59"/>
        <v>0</v>
      </c>
      <c r="M1273" s="74"/>
    </row>
    <row r="1274" spans="1:13" ht="12.75" x14ac:dyDescent="0.2">
      <c r="A1274" s="43" t="s">
        <v>78</v>
      </c>
      <c r="B1274" s="43" t="s">
        <v>415</v>
      </c>
      <c r="C1274" s="44" t="s">
        <v>27</v>
      </c>
      <c r="D1274" s="45" t="s">
        <v>28</v>
      </c>
      <c r="E1274" s="46">
        <v>3307</v>
      </c>
      <c r="F1274" s="72">
        <v>152.69348580170188</v>
      </c>
      <c r="G1274" s="72">
        <v>147.32972693215081</v>
      </c>
      <c r="H1274" s="73">
        <v>1.5751950690174559</v>
      </c>
      <c r="I1274" s="73">
        <f t="shared" si="57"/>
        <v>148.90492200116827</v>
      </c>
      <c r="J1274" s="72">
        <f t="shared" si="58"/>
        <v>-3.7885638005336091</v>
      </c>
      <c r="K1274" s="78">
        <v>0</v>
      </c>
      <c r="L1274" s="73">
        <f t="shared" si="59"/>
        <v>0</v>
      </c>
      <c r="M1274" s="74"/>
    </row>
    <row r="1275" spans="1:13" ht="12.75" x14ac:dyDescent="0.2">
      <c r="A1275" s="43" t="s">
        <v>78</v>
      </c>
      <c r="B1275" s="43" t="s">
        <v>415</v>
      </c>
      <c r="C1275" s="44" t="s">
        <v>29</v>
      </c>
      <c r="D1275" s="45" t="s">
        <v>30</v>
      </c>
      <c r="E1275" s="46">
        <v>3309</v>
      </c>
      <c r="F1275" s="72">
        <v>94.353485801701893</v>
      </c>
      <c r="G1275" s="72">
        <v>88.989726932150816</v>
      </c>
      <c r="H1275" s="73">
        <v>1.5751950690174559</v>
      </c>
      <c r="I1275" s="73">
        <f t="shared" si="57"/>
        <v>90.56492200116827</v>
      </c>
      <c r="J1275" s="72">
        <f t="shared" si="58"/>
        <v>-3.7885638005336233</v>
      </c>
      <c r="K1275" s="78">
        <v>4156</v>
      </c>
      <c r="L1275" s="73">
        <f t="shared" si="59"/>
        <v>-15745.271155017739</v>
      </c>
      <c r="M1275" s="74"/>
    </row>
    <row r="1276" spans="1:13" ht="12.75" x14ac:dyDescent="0.2">
      <c r="A1276" s="43" t="s">
        <v>78</v>
      </c>
      <c r="B1276" s="43" t="s">
        <v>415</v>
      </c>
      <c r="C1276" s="44" t="s">
        <v>31</v>
      </c>
      <c r="D1276" s="45" t="s">
        <v>32</v>
      </c>
      <c r="E1276" s="46">
        <v>3311</v>
      </c>
      <c r="F1276" s="72">
        <v>121.63348580170189</v>
      </c>
      <c r="G1276" s="72">
        <v>116.26972693215082</v>
      </c>
      <c r="H1276" s="73">
        <v>1.5751950690174559</v>
      </c>
      <c r="I1276" s="73">
        <f t="shared" si="57"/>
        <v>117.84492200116827</v>
      </c>
      <c r="J1276" s="72">
        <f t="shared" si="58"/>
        <v>-3.7885638005336233</v>
      </c>
      <c r="K1276" s="78">
        <v>0</v>
      </c>
      <c r="L1276" s="73">
        <f t="shared" si="59"/>
        <v>0</v>
      </c>
      <c r="M1276" s="74"/>
    </row>
    <row r="1277" spans="1:13" ht="12.75" x14ac:dyDescent="0.2">
      <c r="A1277" s="43" t="s">
        <v>78</v>
      </c>
      <c r="B1277" s="43" t="s">
        <v>415</v>
      </c>
      <c r="C1277" s="44" t="s">
        <v>33</v>
      </c>
      <c r="D1277" s="45" t="s">
        <v>34</v>
      </c>
      <c r="E1277" s="46">
        <v>3313</v>
      </c>
      <c r="F1277" s="72">
        <v>129.48348580170187</v>
      </c>
      <c r="G1277" s="72">
        <v>124.11972693215081</v>
      </c>
      <c r="H1277" s="73">
        <v>1.5751950690174559</v>
      </c>
      <c r="I1277" s="73">
        <f t="shared" si="57"/>
        <v>125.69492200116827</v>
      </c>
      <c r="J1277" s="72">
        <f t="shared" si="58"/>
        <v>-3.7885638005336091</v>
      </c>
      <c r="K1277" s="78">
        <v>0</v>
      </c>
      <c r="L1277" s="73">
        <f t="shared" si="59"/>
        <v>0</v>
      </c>
      <c r="M1277" s="74"/>
    </row>
    <row r="1278" spans="1:13" ht="12.75" x14ac:dyDescent="0.2">
      <c r="A1278" s="43" t="s">
        <v>78</v>
      </c>
      <c r="B1278" s="43" t="s">
        <v>415</v>
      </c>
      <c r="C1278" s="44" t="s">
        <v>35</v>
      </c>
      <c r="D1278" s="45" t="s">
        <v>36</v>
      </c>
      <c r="E1278" s="46">
        <v>3315</v>
      </c>
      <c r="F1278" s="72">
        <v>147.50348580170188</v>
      </c>
      <c r="G1278" s="72">
        <v>142.13972693215081</v>
      </c>
      <c r="H1278" s="73">
        <v>1.5751950690174559</v>
      </c>
      <c r="I1278" s="73">
        <f t="shared" si="57"/>
        <v>143.71492200116828</v>
      </c>
      <c r="J1278" s="72">
        <f t="shared" si="58"/>
        <v>-3.7885638005336091</v>
      </c>
      <c r="K1278" s="78">
        <v>0</v>
      </c>
      <c r="L1278" s="73">
        <f t="shared" si="59"/>
        <v>0</v>
      </c>
      <c r="M1278" s="74"/>
    </row>
    <row r="1279" spans="1:13" ht="12.75" x14ac:dyDescent="0.2">
      <c r="A1279" s="43" t="s">
        <v>78</v>
      </c>
      <c r="B1279" s="43" t="s">
        <v>415</v>
      </c>
      <c r="C1279" s="44" t="s">
        <v>37</v>
      </c>
      <c r="D1279" s="45" t="s">
        <v>38</v>
      </c>
      <c r="E1279" s="46">
        <v>3317</v>
      </c>
      <c r="F1279" s="72">
        <v>93.813485801701887</v>
      </c>
      <c r="G1279" s="72">
        <v>88.44972693215081</v>
      </c>
      <c r="H1279" s="73">
        <v>1.5751950690174559</v>
      </c>
      <c r="I1279" s="73">
        <f t="shared" si="57"/>
        <v>90.024922001168264</v>
      </c>
      <c r="J1279" s="72">
        <f t="shared" si="58"/>
        <v>-3.7885638005336233</v>
      </c>
      <c r="K1279" s="78">
        <v>0</v>
      </c>
      <c r="L1279" s="73">
        <f t="shared" si="59"/>
        <v>0</v>
      </c>
      <c r="M1279" s="74"/>
    </row>
    <row r="1280" spans="1:13" ht="12.75" x14ac:dyDescent="0.2">
      <c r="A1280" s="43" t="s">
        <v>78</v>
      </c>
      <c r="B1280" s="43" t="s">
        <v>415</v>
      </c>
      <c r="C1280" s="44" t="s">
        <v>39</v>
      </c>
      <c r="D1280" s="45" t="s">
        <v>40</v>
      </c>
      <c r="E1280" s="46">
        <v>3319</v>
      </c>
      <c r="F1280" s="72">
        <v>113.17348580170189</v>
      </c>
      <c r="G1280" s="72">
        <v>107.80972693215081</v>
      </c>
      <c r="H1280" s="73">
        <v>1.5751950690174559</v>
      </c>
      <c r="I1280" s="73">
        <f t="shared" si="57"/>
        <v>109.38492200116826</v>
      </c>
      <c r="J1280" s="72">
        <f t="shared" si="58"/>
        <v>-3.7885638005336233</v>
      </c>
      <c r="K1280" s="78">
        <v>14374</v>
      </c>
      <c r="L1280" s="73">
        <f t="shared" si="59"/>
        <v>-54456.816068870299</v>
      </c>
      <c r="M1280" s="74"/>
    </row>
    <row r="1281" spans="1:13" ht="12.75" x14ac:dyDescent="0.2">
      <c r="A1281" s="43" t="s">
        <v>78</v>
      </c>
      <c r="B1281" s="43" t="s">
        <v>415</v>
      </c>
      <c r="C1281" s="44" t="s">
        <v>41</v>
      </c>
      <c r="D1281" s="45" t="s">
        <v>42</v>
      </c>
      <c r="E1281" s="46">
        <v>3321</v>
      </c>
      <c r="F1281" s="72">
        <v>125.69348580170188</v>
      </c>
      <c r="G1281" s="72">
        <v>120.32972693215081</v>
      </c>
      <c r="H1281" s="73">
        <v>1.5751950690174559</v>
      </c>
      <c r="I1281" s="73">
        <f t="shared" si="57"/>
        <v>121.90492200116826</v>
      </c>
      <c r="J1281" s="72">
        <f t="shared" si="58"/>
        <v>-3.7885638005336233</v>
      </c>
      <c r="K1281" s="78">
        <v>0</v>
      </c>
      <c r="L1281" s="73">
        <f t="shared" si="59"/>
        <v>0</v>
      </c>
      <c r="M1281" s="74"/>
    </row>
    <row r="1282" spans="1:13" ht="12.75" x14ac:dyDescent="0.2">
      <c r="A1282" s="43" t="s">
        <v>78</v>
      </c>
      <c r="B1282" s="43" t="s">
        <v>415</v>
      </c>
      <c r="C1282" s="44" t="s">
        <v>43</v>
      </c>
      <c r="D1282" s="45" t="s">
        <v>44</v>
      </c>
      <c r="E1282" s="46">
        <v>3323</v>
      </c>
      <c r="F1282" s="72">
        <v>79.943485801701883</v>
      </c>
      <c r="G1282" s="72">
        <v>74.579726932150805</v>
      </c>
      <c r="H1282" s="73">
        <v>1.5751950690174559</v>
      </c>
      <c r="I1282" s="73">
        <f t="shared" si="57"/>
        <v>76.154922001168259</v>
      </c>
      <c r="J1282" s="72">
        <f t="shared" si="58"/>
        <v>-3.7885638005336233</v>
      </c>
      <c r="K1282" s="78">
        <v>0</v>
      </c>
      <c r="L1282" s="73">
        <f t="shared" si="59"/>
        <v>0</v>
      </c>
      <c r="M1282" s="74"/>
    </row>
    <row r="1283" spans="1:13" ht="12.75" x14ac:dyDescent="0.2">
      <c r="A1283" s="43" t="s">
        <v>78</v>
      </c>
      <c r="B1283" s="43" t="s">
        <v>415</v>
      </c>
      <c r="C1283" s="44" t="s">
        <v>45</v>
      </c>
      <c r="D1283" s="45" t="s">
        <v>46</v>
      </c>
      <c r="E1283" s="46">
        <v>3325</v>
      </c>
      <c r="F1283" s="72">
        <v>101.83348580170188</v>
      </c>
      <c r="G1283" s="72">
        <v>96.469726932150806</v>
      </c>
      <c r="H1283" s="73">
        <v>1.5751950690174559</v>
      </c>
      <c r="I1283" s="73">
        <f t="shared" si="57"/>
        <v>98.04492200116826</v>
      </c>
      <c r="J1283" s="72">
        <f t="shared" si="58"/>
        <v>-3.7885638005336233</v>
      </c>
      <c r="K1283" s="78">
        <v>34673</v>
      </c>
      <c r="L1283" s="73">
        <f t="shared" si="59"/>
        <v>-131360.87265590232</v>
      </c>
      <c r="M1283" s="74"/>
    </row>
    <row r="1284" spans="1:13" ht="12.75" x14ac:dyDescent="0.2">
      <c r="A1284" s="43" t="s">
        <v>78</v>
      </c>
      <c r="B1284" s="43" t="s">
        <v>415</v>
      </c>
      <c r="C1284" s="44" t="s">
        <v>47</v>
      </c>
      <c r="D1284" s="45" t="s">
        <v>48</v>
      </c>
      <c r="E1284" s="46">
        <v>3327</v>
      </c>
      <c r="F1284" s="72">
        <v>113.17348580170189</v>
      </c>
      <c r="G1284" s="72">
        <v>107.80972693215081</v>
      </c>
      <c r="H1284" s="73">
        <v>1.5751950690174559</v>
      </c>
      <c r="I1284" s="73">
        <f t="shared" si="57"/>
        <v>109.38492200116826</v>
      </c>
      <c r="J1284" s="72">
        <f t="shared" si="58"/>
        <v>-3.7885638005336233</v>
      </c>
      <c r="K1284" s="78">
        <v>0</v>
      </c>
      <c r="L1284" s="73">
        <f t="shared" si="59"/>
        <v>0</v>
      </c>
      <c r="M1284" s="74"/>
    </row>
    <row r="1285" spans="1:13" ht="12.75" x14ac:dyDescent="0.2">
      <c r="A1285" s="43" t="s">
        <v>78</v>
      </c>
      <c r="B1285" s="43" t="s">
        <v>415</v>
      </c>
      <c r="C1285" s="44" t="s">
        <v>49</v>
      </c>
      <c r="D1285" s="45" t="s">
        <v>50</v>
      </c>
      <c r="E1285" s="46">
        <v>3329</v>
      </c>
      <c r="F1285" s="72">
        <v>121.11348580170188</v>
      </c>
      <c r="G1285" s="72">
        <v>115.74972693215081</v>
      </c>
      <c r="H1285" s="73">
        <v>1.5751950690174559</v>
      </c>
      <c r="I1285" s="73">
        <f t="shared" si="57"/>
        <v>117.32492200116826</v>
      </c>
      <c r="J1285" s="72">
        <f t="shared" si="58"/>
        <v>-3.7885638005336233</v>
      </c>
      <c r="K1285" s="78">
        <v>0</v>
      </c>
      <c r="L1285" s="73">
        <f t="shared" si="59"/>
        <v>0</v>
      </c>
      <c r="M1285" s="74"/>
    </row>
    <row r="1286" spans="1:13" ht="12.75" x14ac:dyDescent="0.2">
      <c r="A1286" s="43" t="s">
        <v>78</v>
      </c>
      <c r="B1286" s="43" t="s">
        <v>415</v>
      </c>
      <c r="C1286" s="44" t="s">
        <v>51</v>
      </c>
      <c r="D1286" s="45" t="s">
        <v>52</v>
      </c>
      <c r="E1286" s="46">
        <v>3331</v>
      </c>
      <c r="F1286" s="72">
        <v>134.88348580170188</v>
      </c>
      <c r="G1286" s="72">
        <v>129.5197269321508</v>
      </c>
      <c r="H1286" s="73">
        <v>1.5751950690174559</v>
      </c>
      <c r="I1286" s="73">
        <f t="shared" si="57"/>
        <v>131.09492200116827</v>
      </c>
      <c r="J1286" s="72">
        <f t="shared" si="58"/>
        <v>-3.7885638005336091</v>
      </c>
      <c r="K1286" s="78">
        <v>0</v>
      </c>
      <c r="L1286" s="73">
        <f t="shared" si="59"/>
        <v>0</v>
      </c>
      <c r="M1286" s="74"/>
    </row>
    <row r="1287" spans="1:13" ht="12.75" x14ac:dyDescent="0.2">
      <c r="A1287" s="43" t="s">
        <v>222</v>
      </c>
      <c r="B1287" s="43" t="s">
        <v>416</v>
      </c>
      <c r="C1287" s="44" t="s">
        <v>21</v>
      </c>
      <c r="D1287" s="45" t="s">
        <v>22</v>
      </c>
      <c r="E1287" s="46">
        <v>3301</v>
      </c>
      <c r="F1287" s="72">
        <v>140.01392710692977</v>
      </c>
      <c r="G1287" s="72">
        <v>135.51</v>
      </c>
      <c r="H1287" s="73">
        <v>1.6241727558539374</v>
      </c>
      <c r="I1287" s="73">
        <f t="shared" ref="I1287:I1350" si="60">+G1287+H1287</f>
        <v>137.13417275585394</v>
      </c>
      <c r="J1287" s="72">
        <f t="shared" ref="J1287:J1350" si="61">+I1287-F1287</f>
        <v>-2.8797543510758317</v>
      </c>
      <c r="K1287" s="78">
        <v>2027</v>
      </c>
      <c r="L1287" s="73">
        <f t="shared" ref="L1287:L1350" si="62">+J1287*K1287</f>
        <v>-5837.2620696307104</v>
      </c>
      <c r="M1287" s="74">
        <v>-118127.52348113059</v>
      </c>
    </row>
    <row r="1288" spans="1:13" ht="12.75" x14ac:dyDescent="0.2">
      <c r="A1288" s="43" t="s">
        <v>222</v>
      </c>
      <c r="B1288" s="43" t="s">
        <v>416</v>
      </c>
      <c r="C1288" s="44" t="s">
        <v>23</v>
      </c>
      <c r="D1288" s="45" t="s">
        <v>24</v>
      </c>
      <c r="E1288" s="46">
        <v>3303</v>
      </c>
      <c r="F1288" s="72">
        <v>152.59392710692978</v>
      </c>
      <c r="G1288" s="72">
        <v>148.09</v>
      </c>
      <c r="H1288" s="73">
        <v>1.6241727558539374</v>
      </c>
      <c r="I1288" s="73">
        <f t="shared" si="60"/>
        <v>149.71417275585395</v>
      </c>
      <c r="J1288" s="72">
        <f t="shared" si="61"/>
        <v>-2.8797543510758317</v>
      </c>
      <c r="K1288" s="78">
        <v>0</v>
      </c>
      <c r="L1288" s="73">
        <f t="shared" si="62"/>
        <v>0</v>
      </c>
      <c r="M1288" s="74"/>
    </row>
    <row r="1289" spans="1:13" ht="12.75" x14ac:dyDescent="0.2">
      <c r="A1289" s="43" t="s">
        <v>222</v>
      </c>
      <c r="B1289" s="43" t="s">
        <v>416</v>
      </c>
      <c r="C1289" s="44" t="s">
        <v>25</v>
      </c>
      <c r="D1289" s="45" t="s">
        <v>26</v>
      </c>
      <c r="E1289" s="46">
        <v>3305</v>
      </c>
      <c r="F1289" s="72">
        <v>136.75392710692978</v>
      </c>
      <c r="G1289" s="72">
        <v>132.25</v>
      </c>
      <c r="H1289" s="73">
        <v>1.6241727558539374</v>
      </c>
      <c r="I1289" s="73">
        <f t="shared" si="60"/>
        <v>133.87417275585395</v>
      </c>
      <c r="J1289" s="72">
        <f t="shared" si="61"/>
        <v>-2.8797543510758317</v>
      </c>
      <c r="K1289" s="78">
        <v>0</v>
      </c>
      <c r="L1289" s="73">
        <f t="shared" si="62"/>
        <v>0</v>
      </c>
      <c r="M1289" s="74"/>
    </row>
    <row r="1290" spans="1:13" ht="12.75" x14ac:dyDescent="0.2">
      <c r="A1290" s="43" t="s">
        <v>222</v>
      </c>
      <c r="B1290" s="43" t="s">
        <v>416</v>
      </c>
      <c r="C1290" s="44" t="s">
        <v>27</v>
      </c>
      <c r="D1290" s="45" t="s">
        <v>28</v>
      </c>
      <c r="E1290" s="46">
        <v>3307</v>
      </c>
      <c r="F1290" s="72">
        <v>149.32392710692977</v>
      </c>
      <c r="G1290" s="72">
        <v>144.82</v>
      </c>
      <c r="H1290" s="73">
        <v>1.6241727558539374</v>
      </c>
      <c r="I1290" s="73">
        <f t="shared" si="60"/>
        <v>146.44417275585394</v>
      </c>
      <c r="J1290" s="72">
        <f t="shared" si="61"/>
        <v>-2.8797543510758317</v>
      </c>
      <c r="K1290" s="78">
        <v>0</v>
      </c>
      <c r="L1290" s="73">
        <f t="shared" si="62"/>
        <v>0</v>
      </c>
      <c r="M1290" s="74"/>
    </row>
    <row r="1291" spans="1:13" ht="12.75" x14ac:dyDescent="0.2">
      <c r="A1291" s="43" t="s">
        <v>222</v>
      </c>
      <c r="B1291" s="43" t="s">
        <v>416</v>
      </c>
      <c r="C1291" s="44" t="s">
        <v>29</v>
      </c>
      <c r="D1291" s="45" t="s">
        <v>30</v>
      </c>
      <c r="E1291" s="46">
        <v>3309</v>
      </c>
      <c r="F1291" s="72">
        <v>90.983927106929769</v>
      </c>
      <c r="G1291" s="72">
        <v>86.48</v>
      </c>
      <c r="H1291" s="73">
        <v>1.6241727558539374</v>
      </c>
      <c r="I1291" s="73">
        <f t="shared" si="60"/>
        <v>88.104172755853938</v>
      </c>
      <c r="J1291" s="72">
        <f t="shared" si="61"/>
        <v>-2.8797543510758317</v>
      </c>
      <c r="K1291" s="78">
        <v>2041</v>
      </c>
      <c r="L1291" s="73">
        <f t="shared" si="62"/>
        <v>-5877.5786305457723</v>
      </c>
      <c r="M1291" s="74"/>
    </row>
    <row r="1292" spans="1:13" ht="12.75" x14ac:dyDescent="0.2">
      <c r="A1292" s="43" t="s">
        <v>222</v>
      </c>
      <c r="B1292" s="43" t="s">
        <v>416</v>
      </c>
      <c r="C1292" s="44" t="s">
        <v>31</v>
      </c>
      <c r="D1292" s="45" t="s">
        <v>32</v>
      </c>
      <c r="E1292" s="46">
        <v>3311</v>
      </c>
      <c r="F1292" s="72">
        <v>118.26392710692977</v>
      </c>
      <c r="G1292" s="72">
        <v>113.76</v>
      </c>
      <c r="H1292" s="73">
        <v>1.6241727558539374</v>
      </c>
      <c r="I1292" s="73">
        <f t="shared" si="60"/>
        <v>115.38417275585394</v>
      </c>
      <c r="J1292" s="72">
        <f t="shared" si="61"/>
        <v>-2.8797543510758317</v>
      </c>
      <c r="K1292" s="78">
        <v>1269</v>
      </c>
      <c r="L1292" s="73">
        <f t="shared" si="62"/>
        <v>-3654.4082715152304</v>
      </c>
      <c r="M1292" s="74"/>
    </row>
    <row r="1293" spans="1:13" ht="12.75" x14ac:dyDescent="0.2">
      <c r="A1293" s="43" t="s">
        <v>222</v>
      </c>
      <c r="B1293" s="43" t="s">
        <v>416</v>
      </c>
      <c r="C1293" s="44" t="s">
        <v>33</v>
      </c>
      <c r="D1293" s="45" t="s">
        <v>34</v>
      </c>
      <c r="E1293" s="46">
        <v>3313</v>
      </c>
      <c r="F1293" s="72">
        <v>126.11392710692976</v>
      </c>
      <c r="G1293" s="72">
        <v>121.61</v>
      </c>
      <c r="H1293" s="73">
        <v>1.6241727558539374</v>
      </c>
      <c r="I1293" s="73">
        <f t="shared" si="60"/>
        <v>123.23417275585393</v>
      </c>
      <c r="J1293" s="72">
        <f t="shared" si="61"/>
        <v>-2.8797543510758317</v>
      </c>
      <c r="K1293" s="78">
        <v>0</v>
      </c>
      <c r="L1293" s="73">
        <f t="shared" si="62"/>
        <v>0</v>
      </c>
      <c r="M1293" s="74"/>
    </row>
    <row r="1294" spans="1:13" ht="12.75" x14ac:dyDescent="0.2">
      <c r="A1294" s="43" t="s">
        <v>222</v>
      </c>
      <c r="B1294" s="43" t="s">
        <v>416</v>
      </c>
      <c r="C1294" s="44" t="s">
        <v>35</v>
      </c>
      <c r="D1294" s="45" t="s">
        <v>36</v>
      </c>
      <c r="E1294" s="46">
        <v>3315</v>
      </c>
      <c r="F1294" s="72">
        <v>144.13392710692978</v>
      </c>
      <c r="G1294" s="72">
        <v>139.63</v>
      </c>
      <c r="H1294" s="73">
        <v>1.6241727558539374</v>
      </c>
      <c r="I1294" s="73">
        <f t="shared" si="60"/>
        <v>141.25417275585394</v>
      </c>
      <c r="J1294" s="72">
        <f t="shared" si="61"/>
        <v>-2.8797543510758317</v>
      </c>
      <c r="K1294" s="78">
        <v>0</v>
      </c>
      <c r="L1294" s="73">
        <f t="shared" si="62"/>
        <v>0</v>
      </c>
      <c r="M1294" s="74"/>
    </row>
    <row r="1295" spans="1:13" ht="12.75" x14ac:dyDescent="0.2">
      <c r="A1295" s="43" t="s">
        <v>222</v>
      </c>
      <c r="B1295" s="43" t="s">
        <v>416</v>
      </c>
      <c r="C1295" s="44" t="s">
        <v>37</v>
      </c>
      <c r="D1295" s="45" t="s">
        <v>38</v>
      </c>
      <c r="E1295" s="46">
        <v>3317</v>
      </c>
      <c r="F1295" s="72">
        <v>90.443927106929763</v>
      </c>
      <c r="G1295" s="72">
        <v>85.94</v>
      </c>
      <c r="H1295" s="73">
        <v>1.6241727558539374</v>
      </c>
      <c r="I1295" s="73">
        <f t="shared" si="60"/>
        <v>87.564172755853932</v>
      </c>
      <c r="J1295" s="72">
        <f t="shared" si="61"/>
        <v>-2.8797543510758317</v>
      </c>
      <c r="K1295" s="78">
        <v>0</v>
      </c>
      <c r="L1295" s="73">
        <f t="shared" si="62"/>
        <v>0</v>
      </c>
      <c r="M1295" s="74"/>
    </row>
    <row r="1296" spans="1:13" ht="12.75" x14ac:dyDescent="0.2">
      <c r="A1296" s="43" t="s">
        <v>222</v>
      </c>
      <c r="B1296" s="43" t="s">
        <v>416</v>
      </c>
      <c r="C1296" s="44" t="s">
        <v>39</v>
      </c>
      <c r="D1296" s="45" t="s">
        <v>40</v>
      </c>
      <c r="E1296" s="46">
        <v>3319</v>
      </c>
      <c r="F1296" s="72">
        <v>109.80392710692976</v>
      </c>
      <c r="G1296" s="72">
        <v>105.3</v>
      </c>
      <c r="H1296" s="73">
        <v>1.6241727558539374</v>
      </c>
      <c r="I1296" s="73">
        <f t="shared" si="60"/>
        <v>106.92417275585393</v>
      </c>
      <c r="J1296" s="72">
        <f t="shared" si="61"/>
        <v>-2.8797543510758317</v>
      </c>
      <c r="K1296" s="78">
        <v>1147</v>
      </c>
      <c r="L1296" s="73">
        <f t="shared" si="62"/>
        <v>-3303.0782406839789</v>
      </c>
      <c r="M1296" s="74"/>
    </row>
    <row r="1297" spans="1:13" ht="12.75" x14ac:dyDescent="0.2">
      <c r="A1297" s="43" t="s">
        <v>222</v>
      </c>
      <c r="B1297" s="43" t="s">
        <v>416</v>
      </c>
      <c r="C1297" s="44" t="s">
        <v>41</v>
      </c>
      <c r="D1297" s="45" t="s">
        <v>42</v>
      </c>
      <c r="E1297" s="46">
        <v>3321</v>
      </c>
      <c r="F1297" s="72">
        <v>122.32392710692976</v>
      </c>
      <c r="G1297" s="72">
        <v>117.82</v>
      </c>
      <c r="H1297" s="73">
        <v>1.6241727558539374</v>
      </c>
      <c r="I1297" s="73">
        <f t="shared" si="60"/>
        <v>119.44417275585393</v>
      </c>
      <c r="J1297" s="72">
        <f t="shared" si="61"/>
        <v>-2.8797543510758317</v>
      </c>
      <c r="K1297" s="78">
        <v>1342</v>
      </c>
      <c r="L1297" s="73">
        <f t="shared" si="62"/>
        <v>-3864.6303391437659</v>
      </c>
      <c r="M1297" s="74"/>
    </row>
    <row r="1298" spans="1:13" ht="12.75" x14ac:dyDescent="0.2">
      <c r="A1298" s="43" t="s">
        <v>222</v>
      </c>
      <c r="B1298" s="43" t="s">
        <v>416</v>
      </c>
      <c r="C1298" s="44" t="s">
        <v>43</v>
      </c>
      <c r="D1298" s="45" t="s">
        <v>44</v>
      </c>
      <c r="E1298" s="46">
        <v>3323</v>
      </c>
      <c r="F1298" s="72">
        <v>76.573927106929759</v>
      </c>
      <c r="G1298" s="72">
        <v>72.069999999999993</v>
      </c>
      <c r="H1298" s="73">
        <v>1.6241727558539374</v>
      </c>
      <c r="I1298" s="73">
        <f t="shared" si="60"/>
        <v>73.694172755853927</v>
      </c>
      <c r="J1298" s="72">
        <f t="shared" si="61"/>
        <v>-2.8797543510758317</v>
      </c>
      <c r="K1298" s="78">
        <v>976</v>
      </c>
      <c r="L1298" s="73">
        <f t="shared" si="62"/>
        <v>-2810.6402466500117</v>
      </c>
      <c r="M1298" s="74"/>
    </row>
    <row r="1299" spans="1:13" ht="12.75" x14ac:dyDescent="0.2">
      <c r="A1299" s="43" t="s">
        <v>222</v>
      </c>
      <c r="B1299" s="43" t="s">
        <v>416</v>
      </c>
      <c r="C1299" s="44" t="s">
        <v>45</v>
      </c>
      <c r="D1299" s="45" t="s">
        <v>46</v>
      </c>
      <c r="E1299" s="46">
        <v>3325</v>
      </c>
      <c r="F1299" s="72">
        <v>98.463927106929759</v>
      </c>
      <c r="G1299" s="72">
        <v>93.96</v>
      </c>
      <c r="H1299" s="73">
        <v>1.6241727558539374</v>
      </c>
      <c r="I1299" s="73">
        <f t="shared" si="60"/>
        <v>95.584172755853928</v>
      </c>
      <c r="J1299" s="72">
        <f t="shared" si="61"/>
        <v>-2.8797543510758317</v>
      </c>
      <c r="K1299" s="78">
        <v>21592</v>
      </c>
      <c r="L1299" s="73">
        <f t="shared" si="62"/>
        <v>-62179.655948429354</v>
      </c>
      <c r="M1299" s="74"/>
    </row>
    <row r="1300" spans="1:13" ht="12.75" x14ac:dyDescent="0.2">
      <c r="A1300" s="43" t="s">
        <v>222</v>
      </c>
      <c r="B1300" s="43" t="s">
        <v>416</v>
      </c>
      <c r="C1300" s="44" t="s">
        <v>47</v>
      </c>
      <c r="D1300" s="45" t="s">
        <v>48</v>
      </c>
      <c r="E1300" s="46">
        <v>3327</v>
      </c>
      <c r="F1300" s="72">
        <v>109.80392710692976</v>
      </c>
      <c r="G1300" s="72">
        <v>105.3</v>
      </c>
      <c r="H1300" s="73">
        <v>1.6241727558539374</v>
      </c>
      <c r="I1300" s="73">
        <f t="shared" si="60"/>
        <v>106.92417275585393</v>
      </c>
      <c r="J1300" s="72">
        <f t="shared" si="61"/>
        <v>-2.8797543510758317</v>
      </c>
      <c r="K1300" s="78">
        <v>9126</v>
      </c>
      <c r="L1300" s="73">
        <f t="shared" si="62"/>
        <v>-26280.63820791804</v>
      </c>
      <c r="M1300" s="74"/>
    </row>
    <row r="1301" spans="1:13" ht="12.75" x14ac:dyDescent="0.2">
      <c r="A1301" s="43" t="s">
        <v>222</v>
      </c>
      <c r="B1301" s="43" t="s">
        <v>416</v>
      </c>
      <c r="C1301" s="44" t="s">
        <v>49</v>
      </c>
      <c r="D1301" s="45" t="s">
        <v>50</v>
      </c>
      <c r="E1301" s="46">
        <v>3329</v>
      </c>
      <c r="F1301" s="72">
        <v>117.74392710692976</v>
      </c>
      <c r="G1301" s="72">
        <v>113.24</v>
      </c>
      <c r="H1301" s="73">
        <v>1.6241727558539374</v>
      </c>
      <c r="I1301" s="73">
        <f t="shared" si="60"/>
        <v>114.86417275585393</v>
      </c>
      <c r="J1301" s="72">
        <f t="shared" si="61"/>
        <v>-2.8797543510758317</v>
      </c>
      <c r="K1301" s="78">
        <v>1033</v>
      </c>
      <c r="L1301" s="73">
        <f t="shared" si="62"/>
        <v>-2974.786244661334</v>
      </c>
      <c r="M1301" s="74"/>
    </row>
    <row r="1302" spans="1:13" ht="12.75" x14ac:dyDescent="0.2">
      <c r="A1302" s="43" t="s">
        <v>222</v>
      </c>
      <c r="B1302" s="43" t="s">
        <v>416</v>
      </c>
      <c r="C1302" s="44" t="s">
        <v>51</v>
      </c>
      <c r="D1302" s="45" t="s">
        <v>52</v>
      </c>
      <c r="E1302" s="46">
        <v>3331</v>
      </c>
      <c r="F1302" s="72">
        <v>131.51392710692977</v>
      </c>
      <c r="G1302" s="72">
        <v>127.01</v>
      </c>
      <c r="H1302" s="73">
        <v>1.6241727558539374</v>
      </c>
      <c r="I1302" s="73">
        <f t="shared" si="60"/>
        <v>128.63417275585394</v>
      </c>
      <c r="J1302" s="72">
        <f t="shared" si="61"/>
        <v>-2.8797543510758317</v>
      </c>
      <c r="K1302" s="78">
        <v>467</v>
      </c>
      <c r="L1302" s="73">
        <f t="shared" si="62"/>
        <v>-1344.8452819524134</v>
      </c>
      <c r="M1302" s="74"/>
    </row>
    <row r="1303" spans="1:13" ht="12.75" x14ac:dyDescent="0.2">
      <c r="A1303" s="43" t="s">
        <v>224</v>
      </c>
      <c r="B1303" s="43" t="s">
        <v>417</v>
      </c>
      <c r="C1303" s="44" t="s">
        <v>21</v>
      </c>
      <c r="D1303" s="45" t="s">
        <v>22</v>
      </c>
      <c r="E1303" s="46">
        <v>3301</v>
      </c>
      <c r="F1303" s="72">
        <v>142.65940186932073</v>
      </c>
      <c r="G1303" s="72">
        <v>135.51</v>
      </c>
      <c r="H1303" s="73">
        <v>0</v>
      </c>
      <c r="I1303" s="73">
        <f t="shared" si="60"/>
        <v>135.51</v>
      </c>
      <c r="J1303" s="72">
        <f t="shared" si="61"/>
        <v>-7.1494018693207408</v>
      </c>
      <c r="K1303" s="78">
        <v>608</v>
      </c>
      <c r="L1303" s="73">
        <f t="shared" si="62"/>
        <v>-4346.8363365470104</v>
      </c>
      <c r="M1303" s="74">
        <v>-64866.523160347082</v>
      </c>
    </row>
    <row r="1304" spans="1:13" ht="12.75" x14ac:dyDescent="0.2">
      <c r="A1304" s="43" t="s">
        <v>224</v>
      </c>
      <c r="B1304" s="43" t="s">
        <v>417</v>
      </c>
      <c r="C1304" s="44" t="s">
        <v>23</v>
      </c>
      <c r="D1304" s="45" t="s">
        <v>24</v>
      </c>
      <c r="E1304" s="46">
        <v>3303</v>
      </c>
      <c r="F1304" s="72">
        <v>155.23940186932074</v>
      </c>
      <c r="G1304" s="72">
        <v>148.09</v>
      </c>
      <c r="H1304" s="73">
        <v>0</v>
      </c>
      <c r="I1304" s="73">
        <f t="shared" si="60"/>
        <v>148.09</v>
      </c>
      <c r="J1304" s="72">
        <f t="shared" si="61"/>
        <v>-7.1494018693207408</v>
      </c>
      <c r="K1304" s="78">
        <v>0</v>
      </c>
      <c r="L1304" s="73">
        <f t="shared" si="62"/>
        <v>0</v>
      </c>
      <c r="M1304" s="74"/>
    </row>
    <row r="1305" spans="1:13" ht="12.75" x14ac:dyDescent="0.2">
      <c r="A1305" s="43" t="s">
        <v>224</v>
      </c>
      <c r="B1305" s="43" t="s">
        <v>417</v>
      </c>
      <c r="C1305" s="44" t="s">
        <v>25</v>
      </c>
      <c r="D1305" s="45" t="s">
        <v>26</v>
      </c>
      <c r="E1305" s="46">
        <v>3305</v>
      </c>
      <c r="F1305" s="72">
        <v>139.39940186932074</v>
      </c>
      <c r="G1305" s="72">
        <v>132.25</v>
      </c>
      <c r="H1305" s="73">
        <v>0</v>
      </c>
      <c r="I1305" s="73">
        <f t="shared" si="60"/>
        <v>132.25</v>
      </c>
      <c r="J1305" s="72">
        <f t="shared" si="61"/>
        <v>-7.1494018693207408</v>
      </c>
      <c r="K1305" s="78">
        <v>0</v>
      </c>
      <c r="L1305" s="73">
        <f t="shared" si="62"/>
        <v>0</v>
      </c>
      <c r="M1305" s="74"/>
    </row>
    <row r="1306" spans="1:13" ht="12.75" x14ac:dyDescent="0.2">
      <c r="A1306" s="43" t="s">
        <v>224</v>
      </c>
      <c r="B1306" s="43" t="s">
        <v>417</v>
      </c>
      <c r="C1306" s="44" t="s">
        <v>27</v>
      </c>
      <c r="D1306" s="45" t="s">
        <v>28</v>
      </c>
      <c r="E1306" s="46">
        <v>3307</v>
      </c>
      <c r="F1306" s="72">
        <v>151.96940186932073</v>
      </c>
      <c r="G1306" s="72">
        <v>144.82</v>
      </c>
      <c r="H1306" s="73">
        <v>0</v>
      </c>
      <c r="I1306" s="73">
        <f t="shared" si="60"/>
        <v>144.82</v>
      </c>
      <c r="J1306" s="72">
        <f t="shared" si="61"/>
        <v>-7.1494018693207408</v>
      </c>
      <c r="K1306" s="78">
        <v>0</v>
      </c>
      <c r="L1306" s="73">
        <f t="shared" si="62"/>
        <v>0</v>
      </c>
      <c r="M1306" s="74"/>
    </row>
    <row r="1307" spans="1:13" ht="12.75" x14ac:dyDescent="0.2">
      <c r="A1307" s="43" t="s">
        <v>224</v>
      </c>
      <c r="B1307" s="43" t="s">
        <v>417</v>
      </c>
      <c r="C1307" s="44" t="s">
        <v>29</v>
      </c>
      <c r="D1307" s="45" t="s">
        <v>30</v>
      </c>
      <c r="E1307" s="46">
        <v>3309</v>
      </c>
      <c r="F1307" s="72">
        <v>93.629401869320745</v>
      </c>
      <c r="G1307" s="72">
        <v>86.48</v>
      </c>
      <c r="H1307" s="73">
        <v>0</v>
      </c>
      <c r="I1307" s="73">
        <f t="shared" si="60"/>
        <v>86.48</v>
      </c>
      <c r="J1307" s="72">
        <f t="shared" si="61"/>
        <v>-7.1494018693207408</v>
      </c>
      <c r="K1307" s="78">
        <v>737</v>
      </c>
      <c r="L1307" s="73">
        <f t="shared" si="62"/>
        <v>-5269.1091776893863</v>
      </c>
      <c r="M1307" s="74"/>
    </row>
    <row r="1308" spans="1:13" ht="12.75" x14ac:dyDescent="0.2">
      <c r="A1308" s="43" t="s">
        <v>224</v>
      </c>
      <c r="B1308" s="43" t="s">
        <v>417</v>
      </c>
      <c r="C1308" s="44" t="s">
        <v>31</v>
      </c>
      <c r="D1308" s="45" t="s">
        <v>32</v>
      </c>
      <c r="E1308" s="46">
        <v>3311</v>
      </c>
      <c r="F1308" s="72">
        <v>120.90940186932075</v>
      </c>
      <c r="G1308" s="72">
        <v>113.76</v>
      </c>
      <c r="H1308" s="73">
        <v>0</v>
      </c>
      <c r="I1308" s="73">
        <f t="shared" si="60"/>
        <v>113.76</v>
      </c>
      <c r="J1308" s="72">
        <f t="shared" si="61"/>
        <v>-7.1494018693207408</v>
      </c>
      <c r="K1308" s="78">
        <v>184</v>
      </c>
      <c r="L1308" s="73">
        <f t="shared" si="62"/>
        <v>-1315.4899439550163</v>
      </c>
      <c r="M1308" s="74"/>
    </row>
    <row r="1309" spans="1:13" ht="12.75" x14ac:dyDescent="0.2">
      <c r="A1309" s="43" t="s">
        <v>224</v>
      </c>
      <c r="B1309" s="43" t="s">
        <v>417</v>
      </c>
      <c r="C1309" s="44" t="s">
        <v>33</v>
      </c>
      <c r="D1309" s="45" t="s">
        <v>34</v>
      </c>
      <c r="E1309" s="46">
        <v>3313</v>
      </c>
      <c r="F1309" s="72">
        <v>128.75940186932073</v>
      </c>
      <c r="G1309" s="72">
        <v>121.61</v>
      </c>
      <c r="H1309" s="73">
        <v>0</v>
      </c>
      <c r="I1309" s="73">
        <f t="shared" si="60"/>
        <v>121.61</v>
      </c>
      <c r="J1309" s="72">
        <f t="shared" si="61"/>
        <v>-7.1494018693207266</v>
      </c>
      <c r="K1309" s="78">
        <v>0</v>
      </c>
      <c r="L1309" s="73">
        <f t="shared" si="62"/>
        <v>0</v>
      </c>
      <c r="M1309" s="74"/>
    </row>
    <row r="1310" spans="1:13" ht="12.75" x14ac:dyDescent="0.2">
      <c r="A1310" s="43" t="s">
        <v>224</v>
      </c>
      <c r="B1310" s="43" t="s">
        <v>417</v>
      </c>
      <c r="C1310" s="44" t="s">
        <v>35</v>
      </c>
      <c r="D1310" s="45" t="s">
        <v>36</v>
      </c>
      <c r="E1310" s="46">
        <v>3315</v>
      </c>
      <c r="F1310" s="72">
        <v>146.77940186932074</v>
      </c>
      <c r="G1310" s="72">
        <v>139.63</v>
      </c>
      <c r="H1310" s="73">
        <v>0</v>
      </c>
      <c r="I1310" s="73">
        <f t="shared" si="60"/>
        <v>139.63</v>
      </c>
      <c r="J1310" s="72">
        <f t="shared" si="61"/>
        <v>-7.1494018693207408</v>
      </c>
      <c r="K1310" s="78">
        <v>0</v>
      </c>
      <c r="L1310" s="73">
        <f t="shared" si="62"/>
        <v>0</v>
      </c>
      <c r="M1310" s="74"/>
    </row>
    <row r="1311" spans="1:13" ht="12.75" x14ac:dyDescent="0.2">
      <c r="A1311" s="43" t="s">
        <v>224</v>
      </c>
      <c r="B1311" s="43" t="s">
        <v>417</v>
      </c>
      <c r="C1311" s="44" t="s">
        <v>37</v>
      </c>
      <c r="D1311" s="45" t="s">
        <v>38</v>
      </c>
      <c r="E1311" s="46">
        <v>3317</v>
      </c>
      <c r="F1311" s="72">
        <v>93.089401869320739</v>
      </c>
      <c r="G1311" s="72">
        <v>85.94</v>
      </c>
      <c r="H1311" s="73">
        <v>0</v>
      </c>
      <c r="I1311" s="73">
        <f t="shared" si="60"/>
        <v>85.94</v>
      </c>
      <c r="J1311" s="72">
        <f t="shared" si="61"/>
        <v>-7.1494018693207408</v>
      </c>
      <c r="K1311" s="78">
        <v>0</v>
      </c>
      <c r="L1311" s="73">
        <f t="shared" si="62"/>
        <v>0</v>
      </c>
      <c r="M1311" s="74"/>
    </row>
    <row r="1312" spans="1:13" ht="12.75" x14ac:dyDescent="0.2">
      <c r="A1312" s="43" t="s">
        <v>224</v>
      </c>
      <c r="B1312" s="43" t="s">
        <v>417</v>
      </c>
      <c r="C1312" s="44" t="s">
        <v>39</v>
      </c>
      <c r="D1312" s="45" t="s">
        <v>40</v>
      </c>
      <c r="E1312" s="46">
        <v>3319</v>
      </c>
      <c r="F1312" s="72">
        <v>112.44940186932074</v>
      </c>
      <c r="G1312" s="72">
        <v>105.3</v>
      </c>
      <c r="H1312" s="73">
        <v>0</v>
      </c>
      <c r="I1312" s="73">
        <f t="shared" si="60"/>
        <v>105.3</v>
      </c>
      <c r="J1312" s="72">
        <f t="shared" si="61"/>
        <v>-7.1494018693207408</v>
      </c>
      <c r="K1312" s="78">
        <v>225</v>
      </c>
      <c r="L1312" s="73">
        <f t="shared" si="62"/>
        <v>-1608.6154205971666</v>
      </c>
      <c r="M1312" s="74"/>
    </row>
    <row r="1313" spans="1:13" ht="12.75" x14ac:dyDescent="0.2">
      <c r="A1313" s="43" t="s">
        <v>224</v>
      </c>
      <c r="B1313" s="43" t="s">
        <v>417</v>
      </c>
      <c r="C1313" s="44" t="s">
        <v>41</v>
      </c>
      <c r="D1313" s="45" t="s">
        <v>42</v>
      </c>
      <c r="E1313" s="46">
        <v>3321</v>
      </c>
      <c r="F1313" s="72">
        <v>124.96940186932073</v>
      </c>
      <c r="G1313" s="72">
        <v>117.82</v>
      </c>
      <c r="H1313" s="73">
        <v>0</v>
      </c>
      <c r="I1313" s="73">
        <f t="shared" si="60"/>
        <v>117.82</v>
      </c>
      <c r="J1313" s="72">
        <f t="shared" si="61"/>
        <v>-7.1494018693207408</v>
      </c>
      <c r="K1313" s="78">
        <v>0</v>
      </c>
      <c r="L1313" s="73">
        <f t="shared" si="62"/>
        <v>0</v>
      </c>
      <c r="M1313" s="74"/>
    </row>
    <row r="1314" spans="1:13" ht="12.75" x14ac:dyDescent="0.2">
      <c r="A1314" s="43" t="s">
        <v>224</v>
      </c>
      <c r="B1314" s="43" t="s">
        <v>417</v>
      </c>
      <c r="C1314" s="44" t="s">
        <v>43</v>
      </c>
      <c r="D1314" s="45" t="s">
        <v>44</v>
      </c>
      <c r="E1314" s="46">
        <v>3323</v>
      </c>
      <c r="F1314" s="72">
        <v>79.219401869320734</v>
      </c>
      <c r="G1314" s="72">
        <v>72.069999999999993</v>
      </c>
      <c r="H1314" s="73">
        <v>0</v>
      </c>
      <c r="I1314" s="73">
        <f t="shared" si="60"/>
        <v>72.069999999999993</v>
      </c>
      <c r="J1314" s="72">
        <f t="shared" si="61"/>
        <v>-7.1494018693207408</v>
      </c>
      <c r="K1314" s="78">
        <v>1252</v>
      </c>
      <c r="L1314" s="73">
        <f t="shared" si="62"/>
        <v>-8951.0511403895671</v>
      </c>
      <c r="M1314" s="74"/>
    </row>
    <row r="1315" spans="1:13" ht="12.75" x14ac:dyDescent="0.2">
      <c r="A1315" s="43" t="s">
        <v>224</v>
      </c>
      <c r="B1315" s="43" t="s">
        <v>417</v>
      </c>
      <c r="C1315" s="44" t="s">
        <v>45</v>
      </c>
      <c r="D1315" s="45" t="s">
        <v>46</v>
      </c>
      <c r="E1315" s="46">
        <v>3325</v>
      </c>
      <c r="F1315" s="72">
        <v>101.10940186932073</v>
      </c>
      <c r="G1315" s="72">
        <v>93.96</v>
      </c>
      <c r="H1315" s="73">
        <v>0</v>
      </c>
      <c r="I1315" s="73">
        <f t="shared" si="60"/>
        <v>93.96</v>
      </c>
      <c r="J1315" s="72">
        <f t="shared" si="61"/>
        <v>-7.1494018693207408</v>
      </c>
      <c r="K1315" s="78">
        <v>5983</v>
      </c>
      <c r="L1315" s="73">
        <f t="shared" si="62"/>
        <v>-42774.87138414599</v>
      </c>
      <c r="M1315" s="74"/>
    </row>
    <row r="1316" spans="1:13" ht="12.75" x14ac:dyDescent="0.2">
      <c r="A1316" s="43" t="s">
        <v>224</v>
      </c>
      <c r="B1316" s="43" t="s">
        <v>417</v>
      </c>
      <c r="C1316" s="44" t="s">
        <v>47</v>
      </c>
      <c r="D1316" s="45" t="s">
        <v>48</v>
      </c>
      <c r="E1316" s="46">
        <v>3327</v>
      </c>
      <c r="F1316" s="72">
        <v>112.44940186932074</v>
      </c>
      <c r="G1316" s="72">
        <v>105.3</v>
      </c>
      <c r="H1316" s="73">
        <v>0</v>
      </c>
      <c r="I1316" s="73">
        <f t="shared" si="60"/>
        <v>105.3</v>
      </c>
      <c r="J1316" s="72">
        <f t="shared" si="61"/>
        <v>-7.1494018693207408</v>
      </c>
      <c r="K1316" s="78">
        <v>84</v>
      </c>
      <c r="L1316" s="73">
        <f t="shared" si="62"/>
        <v>-600.54975702294223</v>
      </c>
      <c r="M1316" s="74"/>
    </row>
    <row r="1317" spans="1:13" ht="12.75" x14ac:dyDescent="0.2">
      <c r="A1317" s="43" t="s">
        <v>224</v>
      </c>
      <c r="B1317" s="43" t="s">
        <v>417</v>
      </c>
      <c r="C1317" s="44" t="s">
        <v>49</v>
      </c>
      <c r="D1317" s="45" t="s">
        <v>50</v>
      </c>
      <c r="E1317" s="46">
        <v>3329</v>
      </c>
      <c r="F1317" s="72">
        <v>120.38940186932074</v>
      </c>
      <c r="G1317" s="72">
        <v>113.24</v>
      </c>
      <c r="H1317" s="73">
        <v>0</v>
      </c>
      <c r="I1317" s="73">
        <f t="shared" si="60"/>
        <v>113.24</v>
      </c>
      <c r="J1317" s="72">
        <f t="shared" si="61"/>
        <v>-7.1494018693207408</v>
      </c>
      <c r="K1317" s="78">
        <v>0</v>
      </c>
      <c r="L1317" s="73">
        <f t="shared" si="62"/>
        <v>0</v>
      </c>
      <c r="M1317" s="74"/>
    </row>
    <row r="1318" spans="1:13" ht="12.75" x14ac:dyDescent="0.2">
      <c r="A1318" s="43" t="s">
        <v>224</v>
      </c>
      <c r="B1318" s="43" t="s">
        <v>417</v>
      </c>
      <c r="C1318" s="44" t="s">
        <v>51</v>
      </c>
      <c r="D1318" s="45" t="s">
        <v>52</v>
      </c>
      <c r="E1318" s="46">
        <v>3331</v>
      </c>
      <c r="F1318" s="72">
        <v>134.15940186932073</v>
      </c>
      <c r="G1318" s="72">
        <v>127.01</v>
      </c>
      <c r="H1318" s="73">
        <v>0</v>
      </c>
      <c r="I1318" s="73">
        <f t="shared" si="60"/>
        <v>127.01</v>
      </c>
      <c r="J1318" s="72">
        <f t="shared" si="61"/>
        <v>-7.1494018693207266</v>
      </c>
      <c r="K1318" s="78">
        <v>0</v>
      </c>
      <c r="L1318" s="73">
        <f t="shared" si="62"/>
        <v>0</v>
      </c>
      <c r="M1318" s="74"/>
    </row>
    <row r="1319" spans="1:13" ht="12.75" x14ac:dyDescent="0.2">
      <c r="A1319" s="43" t="s">
        <v>254</v>
      </c>
      <c r="B1319" s="43" t="s">
        <v>418</v>
      </c>
      <c r="C1319" s="44" t="s">
        <v>21</v>
      </c>
      <c r="D1319" s="45" t="s">
        <v>22</v>
      </c>
      <c r="E1319" s="46">
        <v>3301</v>
      </c>
      <c r="F1319" s="72">
        <v>145.67071333382634</v>
      </c>
      <c r="G1319" s="72">
        <v>135.51</v>
      </c>
      <c r="H1319" s="73">
        <v>0</v>
      </c>
      <c r="I1319" s="73">
        <f t="shared" si="60"/>
        <v>135.51</v>
      </c>
      <c r="J1319" s="72">
        <f t="shared" si="61"/>
        <v>-10.160713333826351</v>
      </c>
      <c r="K1319" s="78">
        <v>0</v>
      </c>
      <c r="L1319" s="73">
        <f t="shared" si="62"/>
        <v>0</v>
      </c>
      <c r="M1319" s="74">
        <v>-84466.00994409858</v>
      </c>
    </row>
    <row r="1320" spans="1:13" ht="12.75" x14ac:dyDescent="0.2">
      <c r="A1320" s="43" t="s">
        <v>254</v>
      </c>
      <c r="B1320" s="43" t="s">
        <v>418</v>
      </c>
      <c r="C1320" s="44" t="s">
        <v>23</v>
      </c>
      <c r="D1320" s="45" t="s">
        <v>24</v>
      </c>
      <c r="E1320" s="46">
        <v>3303</v>
      </c>
      <c r="F1320" s="72">
        <v>158.25071333382635</v>
      </c>
      <c r="G1320" s="72">
        <v>148.09</v>
      </c>
      <c r="H1320" s="73">
        <v>0</v>
      </c>
      <c r="I1320" s="73">
        <f t="shared" si="60"/>
        <v>148.09</v>
      </c>
      <c r="J1320" s="72">
        <f t="shared" si="61"/>
        <v>-10.160713333826351</v>
      </c>
      <c r="K1320" s="78">
        <v>0</v>
      </c>
      <c r="L1320" s="73">
        <f t="shared" si="62"/>
        <v>0</v>
      </c>
      <c r="M1320" s="74"/>
    </row>
    <row r="1321" spans="1:13" ht="12.75" x14ac:dyDescent="0.2">
      <c r="A1321" s="43" t="s">
        <v>254</v>
      </c>
      <c r="B1321" s="43" t="s">
        <v>418</v>
      </c>
      <c r="C1321" s="44" t="s">
        <v>25</v>
      </c>
      <c r="D1321" s="45" t="s">
        <v>26</v>
      </c>
      <c r="E1321" s="46">
        <v>3305</v>
      </c>
      <c r="F1321" s="72">
        <v>142.41071333382635</v>
      </c>
      <c r="G1321" s="72">
        <v>132.25</v>
      </c>
      <c r="H1321" s="73">
        <v>0</v>
      </c>
      <c r="I1321" s="73">
        <f t="shared" si="60"/>
        <v>132.25</v>
      </c>
      <c r="J1321" s="72">
        <f t="shared" si="61"/>
        <v>-10.160713333826351</v>
      </c>
      <c r="K1321" s="78">
        <v>0</v>
      </c>
      <c r="L1321" s="73">
        <f t="shared" si="62"/>
        <v>0</v>
      </c>
      <c r="M1321" s="74"/>
    </row>
    <row r="1322" spans="1:13" ht="12.75" x14ac:dyDescent="0.2">
      <c r="A1322" s="43" t="s">
        <v>254</v>
      </c>
      <c r="B1322" s="43" t="s">
        <v>418</v>
      </c>
      <c r="C1322" s="44" t="s">
        <v>27</v>
      </c>
      <c r="D1322" s="45" t="s">
        <v>28</v>
      </c>
      <c r="E1322" s="46">
        <v>3307</v>
      </c>
      <c r="F1322" s="72">
        <v>154.98071333382634</v>
      </c>
      <c r="G1322" s="72">
        <v>144.82</v>
      </c>
      <c r="H1322" s="73">
        <v>0</v>
      </c>
      <c r="I1322" s="73">
        <f t="shared" si="60"/>
        <v>144.82</v>
      </c>
      <c r="J1322" s="72">
        <f t="shared" si="61"/>
        <v>-10.160713333826351</v>
      </c>
      <c r="K1322" s="78">
        <v>0</v>
      </c>
      <c r="L1322" s="73">
        <f t="shared" si="62"/>
        <v>0</v>
      </c>
      <c r="M1322" s="74"/>
    </row>
    <row r="1323" spans="1:13" ht="12.75" x14ac:dyDescent="0.2">
      <c r="A1323" s="43" t="s">
        <v>254</v>
      </c>
      <c r="B1323" s="43" t="s">
        <v>418</v>
      </c>
      <c r="C1323" s="44" t="s">
        <v>29</v>
      </c>
      <c r="D1323" s="45" t="s">
        <v>30</v>
      </c>
      <c r="E1323" s="46">
        <v>3309</v>
      </c>
      <c r="F1323" s="72">
        <v>96.640713333826369</v>
      </c>
      <c r="G1323" s="72">
        <v>86.48</v>
      </c>
      <c r="H1323" s="73">
        <v>0</v>
      </c>
      <c r="I1323" s="73">
        <f t="shared" si="60"/>
        <v>86.48</v>
      </c>
      <c r="J1323" s="72">
        <f t="shared" si="61"/>
        <v>-10.160713333826365</v>
      </c>
      <c r="K1323" s="78">
        <v>159</v>
      </c>
      <c r="L1323" s="73">
        <f t="shared" si="62"/>
        <v>-1615.553420078392</v>
      </c>
      <c r="M1323" s="74"/>
    </row>
    <row r="1324" spans="1:13" ht="12.75" x14ac:dyDescent="0.2">
      <c r="A1324" s="43" t="s">
        <v>254</v>
      </c>
      <c r="B1324" s="43" t="s">
        <v>418</v>
      </c>
      <c r="C1324" s="44" t="s">
        <v>31</v>
      </c>
      <c r="D1324" s="45" t="s">
        <v>32</v>
      </c>
      <c r="E1324" s="46">
        <v>3311</v>
      </c>
      <c r="F1324" s="72">
        <v>123.92071333382637</v>
      </c>
      <c r="G1324" s="72">
        <v>113.76</v>
      </c>
      <c r="H1324" s="73">
        <v>0</v>
      </c>
      <c r="I1324" s="73">
        <f t="shared" si="60"/>
        <v>113.76</v>
      </c>
      <c r="J1324" s="72">
        <f t="shared" si="61"/>
        <v>-10.160713333826365</v>
      </c>
      <c r="K1324" s="78">
        <v>0</v>
      </c>
      <c r="L1324" s="73">
        <f t="shared" si="62"/>
        <v>0</v>
      </c>
      <c r="M1324" s="74"/>
    </row>
    <row r="1325" spans="1:13" ht="12.75" x14ac:dyDescent="0.2">
      <c r="A1325" s="43" t="s">
        <v>254</v>
      </c>
      <c r="B1325" s="43" t="s">
        <v>418</v>
      </c>
      <c r="C1325" s="44" t="s">
        <v>33</v>
      </c>
      <c r="D1325" s="45" t="s">
        <v>34</v>
      </c>
      <c r="E1325" s="46">
        <v>3313</v>
      </c>
      <c r="F1325" s="72">
        <v>131.77071333382636</v>
      </c>
      <c r="G1325" s="72">
        <v>121.61</v>
      </c>
      <c r="H1325" s="73">
        <v>0</v>
      </c>
      <c r="I1325" s="73">
        <f t="shared" si="60"/>
        <v>121.61</v>
      </c>
      <c r="J1325" s="72">
        <f t="shared" si="61"/>
        <v>-10.160713333826365</v>
      </c>
      <c r="K1325" s="78">
        <v>0</v>
      </c>
      <c r="L1325" s="73">
        <f t="shared" si="62"/>
        <v>0</v>
      </c>
      <c r="M1325" s="74"/>
    </row>
    <row r="1326" spans="1:13" ht="12.75" x14ac:dyDescent="0.2">
      <c r="A1326" s="43" t="s">
        <v>254</v>
      </c>
      <c r="B1326" s="43" t="s">
        <v>418</v>
      </c>
      <c r="C1326" s="44" t="s">
        <v>35</v>
      </c>
      <c r="D1326" s="45" t="s">
        <v>36</v>
      </c>
      <c r="E1326" s="46">
        <v>3315</v>
      </c>
      <c r="F1326" s="72">
        <v>149.79071333382635</v>
      </c>
      <c r="G1326" s="72">
        <v>139.63</v>
      </c>
      <c r="H1326" s="73">
        <v>0</v>
      </c>
      <c r="I1326" s="73">
        <f t="shared" si="60"/>
        <v>139.63</v>
      </c>
      <c r="J1326" s="72">
        <f t="shared" si="61"/>
        <v>-10.160713333826351</v>
      </c>
      <c r="K1326" s="78">
        <v>0</v>
      </c>
      <c r="L1326" s="73">
        <f t="shared" si="62"/>
        <v>0</v>
      </c>
      <c r="M1326" s="74"/>
    </row>
    <row r="1327" spans="1:13" ht="12.75" x14ac:dyDescent="0.2">
      <c r="A1327" s="43" t="s">
        <v>254</v>
      </c>
      <c r="B1327" s="43" t="s">
        <v>418</v>
      </c>
      <c r="C1327" s="44" t="s">
        <v>37</v>
      </c>
      <c r="D1327" s="45" t="s">
        <v>38</v>
      </c>
      <c r="E1327" s="46">
        <v>3317</v>
      </c>
      <c r="F1327" s="72">
        <v>96.100713333826363</v>
      </c>
      <c r="G1327" s="72">
        <v>85.94</v>
      </c>
      <c r="H1327" s="73">
        <v>0</v>
      </c>
      <c r="I1327" s="73">
        <f t="shared" si="60"/>
        <v>85.94</v>
      </c>
      <c r="J1327" s="72">
        <f t="shared" si="61"/>
        <v>-10.160713333826365</v>
      </c>
      <c r="K1327" s="78">
        <v>0</v>
      </c>
      <c r="L1327" s="73">
        <f t="shared" si="62"/>
        <v>0</v>
      </c>
      <c r="M1327" s="74"/>
    </row>
    <row r="1328" spans="1:13" ht="12.75" x14ac:dyDescent="0.2">
      <c r="A1328" s="43" t="s">
        <v>254</v>
      </c>
      <c r="B1328" s="43" t="s">
        <v>418</v>
      </c>
      <c r="C1328" s="44" t="s">
        <v>39</v>
      </c>
      <c r="D1328" s="45" t="s">
        <v>40</v>
      </c>
      <c r="E1328" s="46">
        <v>3319</v>
      </c>
      <c r="F1328" s="72">
        <v>115.46071333382636</v>
      </c>
      <c r="G1328" s="72">
        <v>105.3</v>
      </c>
      <c r="H1328" s="73">
        <v>0</v>
      </c>
      <c r="I1328" s="73">
        <f t="shared" si="60"/>
        <v>105.3</v>
      </c>
      <c r="J1328" s="72">
        <f t="shared" si="61"/>
        <v>-10.160713333826365</v>
      </c>
      <c r="K1328" s="78">
        <v>0</v>
      </c>
      <c r="L1328" s="73">
        <f t="shared" si="62"/>
        <v>0</v>
      </c>
      <c r="M1328" s="74"/>
    </row>
    <row r="1329" spans="1:13" ht="12.75" x14ac:dyDescent="0.2">
      <c r="A1329" s="43" t="s">
        <v>254</v>
      </c>
      <c r="B1329" s="43" t="s">
        <v>418</v>
      </c>
      <c r="C1329" s="44" t="s">
        <v>41</v>
      </c>
      <c r="D1329" s="45" t="s">
        <v>42</v>
      </c>
      <c r="E1329" s="46">
        <v>3321</v>
      </c>
      <c r="F1329" s="72">
        <v>127.98071333382636</v>
      </c>
      <c r="G1329" s="72">
        <v>117.82</v>
      </c>
      <c r="H1329" s="73">
        <v>0</v>
      </c>
      <c r="I1329" s="73">
        <f t="shared" si="60"/>
        <v>117.82</v>
      </c>
      <c r="J1329" s="72">
        <f t="shared" si="61"/>
        <v>-10.160713333826365</v>
      </c>
      <c r="K1329" s="78">
        <v>0</v>
      </c>
      <c r="L1329" s="73">
        <f t="shared" si="62"/>
        <v>0</v>
      </c>
      <c r="M1329" s="74"/>
    </row>
    <row r="1330" spans="1:13" ht="12.75" x14ac:dyDescent="0.2">
      <c r="A1330" s="43" t="s">
        <v>254</v>
      </c>
      <c r="B1330" s="43" t="s">
        <v>418</v>
      </c>
      <c r="C1330" s="44" t="s">
        <v>43</v>
      </c>
      <c r="D1330" s="45" t="s">
        <v>44</v>
      </c>
      <c r="E1330" s="46">
        <v>3323</v>
      </c>
      <c r="F1330" s="72">
        <v>82.230713333826358</v>
      </c>
      <c r="G1330" s="72">
        <v>72.069999999999993</v>
      </c>
      <c r="H1330" s="73">
        <v>0</v>
      </c>
      <c r="I1330" s="73">
        <f t="shared" si="60"/>
        <v>72.069999999999993</v>
      </c>
      <c r="J1330" s="72">
        <f t="shared" si="61"/>
        <v>-10.160713333826365</v>
      </c>
      <c r="K1330" s="78">
        <v>4347</v>
      </c>
      <c r="L1330" s="73">
        <f t="shared" si="62"/>
        <v>-44168.620862143209</v>
      </c>
      <c r="M1330" s="74"/>
    </row>
    <row r="1331" spans="1:13" ht="12.75" x14ac:dyDescent="0.2">
      <c r="A1331" s="43" t="s">
        <v>254</v>
      </c>
      <c r="B1331" s="43" t="s">
        <v>418</v>
      </c>
      <c r="C1331" s="44" t="s">
        <v>45</v>
      </c>
      <c r="D1331" s="45" t="s">
        <v>46</v>
      </c>
      <c r="E1331" s="46">
        <v>3325</v>
      </c>
      <c r="F1331" s="72">
        <v>104.12071333382636</v>
      </c>
      <c r="G1331" s="72">
        <v>93.96</v>
      </c>
      <c r="H1331" s="73">
        <v>0</v>
      </c>
      <c r="I1331" s="73">
        <f t="shared" si="60"/>
        <v>93.96</v>
      </c>
      <c r="J1331" s="72">
        <f t="shared" si="61"/>
        <v>-10.160713333826365</v>
      </c>
      <c r="K1331" s="78">
        <v>3632</v>
      </c>
      <c r="L1331" s="73">
        <f t="shared" si="62"/>
        <v>-36903.710828457355</v>
      </c>
      <c r="M1331" s="74"/>
    </row>
    <row r="1332" spans="1:13" ht="12.75" x14ac:dyDescent="0.2">
      <c r="A1332" s="43" t="s">
        <v>254</v>
      </c>
      <c r="B1332" s="43" t="s">
        <v>418</v>
      </c>
      <c r="C1332" s="44" t="s">
        <v>47</v>
      </c>
      <c r="D1332" s="45" t="s">
        <v>48</v>
      </c>
      <c r="E1332" s="46">
        <v>3327</v>
      </c>
      <c r="F1332" s="72">
        <v>115.46071333382636</v>
      </c>
      <c r="G1332" s="72">
        <v>105.3</v>
      </c>
      <c r="H1332" s="73">
        <v>0</v>
      </c>
      <c r="I1332" s="73">
        <f t="shared" si="60"/>
        <v>105.3</v>
      </c>
      <c r="J1332" s="72">
        <f t="shared" si="61"/>
        <v>-10.160713333826365</v>
      </c>
      <c r="K1332" s="78">
        <v>49</v>
      </c>
      <c r="L1332" s="73">
        <f t="shared" si="62"/>
        <v>-497.8749533574919</v>
      </c>
      <c r="M1332" s="74"/>
    </row>
    <row r="1333" spans="1:13" ht="12.75" x14ac:dyDescent="0.2">
      <c r="A1333" s="43" t="s">
        <v>254</v>
      </c>
      <c r="B1333" s="43" t="s">
        <v>418</v>
      </c>
      <c r="C1333" s="44" t="s">
        <v>49</v>
      </c>
      <c r="D1333" s="45" t="s">
        <v>50</v>
      </c>
      <c r="E1333" s="46">
        <v>3329</v>
      </c>
      <c r="F1333" s="72">
        <v>123.40071333382636</v>
      </c>
      <c r="G1333" s="72">
        <v>113.24</v>
      </c>
      <c r="H1333" s="73">
        <v>0</v>
      </c>
      <c r="I1333" s="73">
        <f t="shared" si="60"/>
        <v>113.24</v>
      </c>
      <c r="J1333" s="72">
        <f t="shared" si="61"/>
        <v>-10.160713333826365</v>
      </c>
      <c r="K1333" s="78">
        <v>126</v>
      </c>
      <c r="L1333" s="73">
        <f t="shared" si="62"/>
        <v>-1280.249880062122</v>
      </c>
      <c r="M1333" s="74"/>
    </row>
    <row r="1334" spans="1:13" ht="12.75" x14ac:dyDescent="0.2">
      <c r="A1334" s="43" t="s">
        <v>254</v>
      </c>
      <c r="B1334" s="43" t="s">
        <v>418</v>
      </c>
      <c r="C1334" s="44" t="s">
        <v>51</v>
      </c>
      <c r="D1334" s="45" t="s">
        <v>52</v>
      </c>
      <c r="E1334" s="46">
        <v>3331</v>
      </c>
      <c r="F1334" s="72">
        <v>137.17071333382634</v>
      </c>
      <c r="G1334" s="72">
        <v>127.01</v>
      </c>
      <c r="H1334" s="73">
        <v>0</v>
      </c>
      <c r="I1334" s="73">
        <f t="shared" si="60"/>
        <v>127.01</v>
      </c>
      <c r="J1334" s="72">
        <f t="shared" si="61"/>
        <v>-10.160713333826337</v>
      </c>
      <c r="K1334" s="78">
        <v>0</v>
      </c>
      <c r="L1334" s="73">
        <f t="shared" si="62"/>
        <v>0</v>
      </c>
      <c r="M1334" s="74"/>
    </row>
    <row r="1335" spans="1:13" ht="12.75" x14ac:dyDescent="0.2">
      <c r="A1335" s="43" t="s">
        <v>252</v>
      </c>
      <c r="B1335" s="43" t="s">
        <v>253</v>
      </c>
      <c r="C1335" s="44" t="s">
        <v>21</v>
      </c>
      <c r="D1335" s="45" t="s">
        <v>22</v>
      </c>
      <c r="E1335" s="46">
        <v>3301</v>
      </c>
      <c r="F1335" s="72">
        <v>139.29</v>
      </c>
      <c r="G1335" s="72">
        <v>135.51</v>
      </c>
      <c r="H1335" s="73">
        <v>0</v>
      </c>
      <c r="I1335" s="73">
        <f t="shared" si="60"/>
        <v>135.51</v>
      </c>
      <c r="J1335" s="72">
        <f t="shared" si="61"/>
        <v>-3.7800000000000011</v>
      </c>
      <c r="K1335" s="78">
        <v>0</v>
      </c>
      <c r="L1335" s="73">
        <f t="shared" si="62"/>
        <v>0</v>
      </c>
      <c r="M1335" s="74">
        <v>0</v>
      </c>
    </row>
    <row r="1336" spans="1:13" ht="12.75" x14ac:dyDescent="0.2">
      <c r="A1336" s="43" t="s">
        <v>252</v>
      </c>
      <c r="B1336" s="43" t="s">
        <v>253</v>
      </c>
      <c r="C1336" s="44" t="s">
        <v>23</v>
      </c>
      <c r="D1336" s="45" t="s">
        <v>24</v>
      </c>
      <c r="E1336" s="46">
        <v>3303</v>
      </c>
      <c r="F1336" s="72">
        <v>151.87</v>
      </c>
      <c r="G1336" s="72">
        <v>148.09</v>
      </c>
      <c r="H1336" s="73">
        <v>0</v>
      </c>
      <c r="I1336" s="73">
        <f t="shared" si="60"/>
        <v>148.09</v>
      </c>
      <c r="J1336" s="72">
        <f t="shared" si="61"/>
        <v>-3.7800000000000011</v>
      </c>
      <c r="K1336" s="78">
        <v>0</v>
      </c>
      <c r="L1336" s="73">
        <f t="shared" si="62"/>
        <v>0</v>
      </c>
      <c r="M1336" s="74"/>
    </row>
    <row r="1337" spans="1:13" ht="12.75" x14ac:dyDescent="0.2">
      <c r="A1337" s="43" t="s">
        <v>252</v>
      </c>
      <c r="B1337" s="43" t="s">
        <v>253</v>
      </c>
      <c r="C1337" s="44" t="s">
        <v>25</v>
      </c>
      <c r="D1337" s="45" t="s">
        <v>26</v>
      </c>
      <c r="E1337" s="46">
        <v>3305</v>
      </c>
      <c r="F1337" s="72">
        <v>136.03</v>
      </c>
      <c r="G1337" s="72">
        <v>132.25</v>
      </c>
      <c r="H1337" s="73">
        <v>0</v>
      </c>
      <c r="I1337" s="73">
        <f t="shared" si="60"/>
        <v>132.25</v>
      </c>
      <c r="J1337" s="72">
        <f t="shared" si="61"/>
        <v>-3.7800000000000011</v>
      </c>
      <c r="K1337" s="78">
        <v>0</v>
      </c>
      <c r="L1337" s="73">
        <f t="shared" si="62"/>
        <v>0</v>
      </c>
      <c r="M1337" s="74"/>
    </row>
    <row r="1338" spans="1:13" ht="12.75" x14ac:dyDescent="0.2">
      <c r="A1338" s="43" t="s">
        <v>252</v>
      </c>
      <c r="B1338" s="43" t="s">
        <v>253</v>
      </c>
      <c r="C1338" s="44" t="s">
        <v>27</v>
      </c>
      <c r="D1338" s="45" t="s">
        <v>28</v>
      </c>
      <c r="E1338" s="46">
        <v>3307</v>
      </c>
      <c r="F1338" s="72">
        <v>148.6</v>
      </c>
      <c r="G1338" s="72">
        <v>144.82</v>
      </c>
      <c r="H1338" s="73">
        <v>0</v>
      </c>
      <c r="I1338" s="73">
        <f t="shared" si="60"/>
        <v>144.82</v>
      </c>
      <c r="J1338" s="72">
        <f t="shared" si="61"/>
        <v>-3.7800000000000011</v>
      </c>
      <c r="K1338" s="78">
        <v>0</v>
      </c>
      <c r="L1338" s="73">
        <f t="shared" si="62"/>
        <v>0</v>
      </c>
      <c r="M1338" s="74"/>
    </row>
    <row r="1339" spans="1:13" ht="12.75" x14ac:dyDescent="0.2">
      <c r="A1339" s="43" t="s">
        <v>252</v>
      </c>
      <c r="B1339" s="43" t="s">
        <v>253</v>
      </c>
      <c r="C1339" s="44" t="s">
        <v>29</v>
      </c>
      <c r="D1339" s="45" t="s">
        <v>30</v>
      </c>
      <c r="E1339" s="46">
        <v>3309</v>
      </c>
      <c r="F1339" s="72">
        <v>90.26</v>
      </c>
      <c r="G1339" s="72">
        <v>86.48</v>
      </c>
      <c r="H1339" s="73">
        <v>0</v>
      </c>
      <c r="I1339" s="73">
        <f t="shared" si="60"/>
        <v>86.48</v>
      </c>
      <c r="J1339" s="72">
        <f t="shared" si="61"/>
        <v>-3.7800000000000011</v>
      </c>
      <c r="K1339" s="78">
        <v>0</v>
      </c>
      <c r="L1339" s="73">
        <f t="shared" si="62"/>
        <v>0</v>
      </c>
      <c r="M1339" s="74"/>
    </row>
    <row r="1340" spans="1:13" ht="12.75" x14ac:dyDescent="0.2">
      <c r="A1340" s="43" t="s">
        <v>252</v>
      </c>
      <c r="B1340" s="43" t="s">
        <v>253</v>
      </c>
      <c r="C1340" s="44" t="s">
        <v>31</v>
      </c>
      <c r="D1340" s="45" t="s">
        <v>32</v>
      </c>
      <c r="E1340" s="46">
        <v>3311</v>
      </c>
      <c r="F1340" s="72">
        <v>117.54</v>
      </c>
      <c r="G1340" s="72">
        <v>113.76</v>
      </c>
      <c r="H1340" s="73">
        <v>0</v>
      </c>
      <c r="I1340" s="73">
        <f t="shared" si="60"/>
        <v>113.76</v>
      </c>
      <c r="J1340" s="72">
        <f t="shared" si="61"/>
        <v>-3.7800000000000011</v>
      </c>
      <c r="K1340" s="78">
        <v>0</v>
      </c>
      <c r="L1340" s="73">
        <f t="shared" si="62"/>
        <v>0</v>
      </c>
      <c r="M1340" s="74"/>
    </row>
    <row r="1341" spans="1:13" ht="12.75" x14ac:dyDescent="0.2">
      <c r="A1341" s="43" t="s">
        <v>252</v>
      </c>
      <c r="B1341" s="43" t="s">
        <v>253</v>
      </c>
      <c r="C1341" s="44" t="s">
        <v>33</v>
      </c>
      <c r="D1341" s="45" t="s">
        <v>34</v>
      </c>
      <c r="E1341" s="46">
        <v>3313</v>
      </c>
      <c r="F1341" s="72">
        <v>125.39</v>
      </c>
      <c r="G1341" s="72">
        <v>121.61</v>
      </c>
      <c r="H1341" s="73">
        <v>0</v>
      </c>
      <c r="I1341" s="73">
        <f t="shared" si="60"/>
        <v>121.61</v>
      </c>
      <c r="J1341" s="72">
        <f t="shared" si="61"/>
        <v>-3.7800000000000011</v>
      </c>
      <c r="K1341" s="78">
        <v>0</v>
      </c>
      <c r="L1341" s="73">
        <f t="shared" si="62"/>
        <v>0</v>
      </c>
      <c r="M1341" s="74"/>
    </row>
    <row r="1342" spans="1:13" ht="12.75" x14ac:dyDescent="0.2">
      <c r="A1342" s="43" t="s">
        <v>252</v>
      </c>
      <c r="B1342" s="43" t="s">
        <v>253</v>
      </c>
      <c r="C1342" s="44" t="s">
        <v>35</v>
      </c>
      <c r="D1342" s="45" t="s">
        <v>36</v>
      </c>
      <c r="E1342" s="46">
        <v>3315</v>
      </c>
      <c r="F1342" s="72">
        <v>143.41</v>
      </c>
      <c r="G1342" s="72">
        <v>139.63</v>
      </c>
      <c r="H1342" s="73">
        <v>0</v>
      </c>
      <c r="I1342" s="73">
        <f t="shared" si="60"/>
        <v>139.63</v>
      </c>
      <c r="J1342" s="72">
        <f t="shared" si="61"/>
        <v>-3.7800000000000011</v>
      </c>
      <c r="K1342" s="78">
        <v>0</v>
      </c>
      <c r="L1342" s="73">
        <f t="shared" si="62"/>
        <v>0</v>
      </c>
      <c r="M1342" s="74"/>
    </row>
    <row r="1343" spans="1:13" ht="12.75" x14ac:dyDescent="0.2">
      <c r="A1343" s="43" t="s">
        <v>252</v>
      </c>
      <c r="B1343" s="43" t="s">
        <v>253</v>
      </c>
      <c r="C1343" s="44" t="s">
        <v>37</v>
      </c>
      <c r="D1343" s="45" t="s">
        <v>38</v>
      </c>
      <c r="E1343" s="46">
        <v>3317</v>
      </c>
      <c r="F1343" s="72">
        <v>89.72</v>
      </c>
      <c r="G1343" s="72">
        <v>85.94</v>
      </c>
      <c r="H1343" s="73">
        <v>0</v>
      </c>
      <c r="I1343" s="73">
        <f t="shared" si="60"/>
        <v>85.94</v>
      </c>
      <c r="J1343" s="72">
        <f t="shared" si="61"/>
        <v>-3.7800000000000011</v>
      </c>
      <c r="K1343" s="78">
        <v>0</v>
      </c>
      <c r="L1343" s="73">
        <f t="shared" si="62"/>
        <v>0</v>
      </c>
      <c r="M1343" s="74"/>
    </row>
    <row r="1344" spans="1:13" ht="12.75" x14ac:dyDescent="0.2">
      <c r="A1344" s="43" t="s">
        <v>252</v>
      </c>
      <c r="B1344" s="43" t="s">
        <v>253</v>
      </c>
      <c r="C1344" s="44" t="s">
        <v>39</v>
      </c>
      <c r="D1344" s="45" t="s">
        <v>40</v>
      </c>
      <c r="E1344" s="46">
        <v>3319</v>
      </c>
      <c r="F1344" s="72">
        <v>109.08</v>
      </c>
      <c r="G1344" s="72">
        <v>105.3</v>
      </c>
      <c r="H1344" s="73">
        <v>0</v>
      </c>
      <c r="I1344" s="73">
        <f t="shared" si="60"/>
        <v>105.3</v>
      </c>
      <c r="J1344" s="72">
        <f t="shared" si="61"/>
        <v>-3.7800000000000011</v>
      </c>
      <c r="K1344" s="78">
        <v>0</v>
      </c>
      <c r="L1344" s="73">
        <f t="shared" si="62"/>
        <v>0</v>
      </c>
      <c r="M1344" s="74"/>
    </row>
    <row r="1345" spans="1:13" ht="12.75" x14ac:dyDescent="0.2">
      <c r="A1345" s="43" t="s">
        <v>252</v>
      </c>
      <c r="B1345" s="43" t="s">
        <v>253</v>
      </c>
      <c r="C1345" s="44" t="s">
        <v>41</v>
      </c>
      <c r="D1345" s="45" t="s">
        <v>42</v>
      </c>
      <c r="E1345" s="46">
        <v>3321</v>
      </c>
      <c r="F1345" s="72">
        <v>121.6</v>
      </c>
      <c r="G1345" s="72">
        <v>117.82</v>
      </c>
      <c r="H1345" s="73">
        <v>0</v>
      </c>
      <c r="I1345" s="73">
        <f t="shared" si="60"/>
        <v>117.82</v>
      </c>
      <c r="J1345" s="72">
        <f t="shared" si="61"/>
        <v>-3.7800000000000011</v>
      </c>
      <c r="K1345" s="78">
        <v>0</v>
      </c>
      <c r="L1345" s="73">
        <f t="shared" si="62"/>
        <v>0</v>
      </c>
      <c r="M1345" s="74"/>
    </row>
    <row r="1346" spans="1:13" ht="12.75" x14ac:dyDescent="0.2">
      <c r="A1346" s="43" t="s">
        <v>252</v>
      </c>
      <c r="B1346" s="43" t="s">
        <v>253</v>
      </c>
      <c r="C1346" s="44" t="s">
        <v>43</v>
      </c>
      <c r="D1346" s="45" t="s">
        <v>44</v>
      </c>
      <c r="E1346" s="46">
        <v>3323</v>
      </c>
      <c r="F1346" s="72">
        <v>75.849999999999994</v>
      </c>
      <c r="G1346" s="72">
        <v>72.069999999999993</v>
      </c>
      <c r="H1346" s="73">
        <v>0</v>
      </c>
      <c r="I1346" s="73">
        <f t="shared" si="60"/>
        <v>72.069999999999993</v>
      </c>
      <c r="J1346" s="72">
        <f t="shared" si="61"/>
        <v>-3.7800000000000011</v>
      </c>
      <c r="K1346" s="78">
        <v>0</v>
      </c>
      <c r="L1346" s="73">
        <f t="shared" si="62"/>
        <v>0</v>
      </c>
      <c r="M1346" s="74"/>
    </row>
    <row r="1347" spans="1:13" ht="12.75" x14ac:dyDescent="0.2">
      <c r="A1347" s="43" t="s">
        <v>252</v>
      </c>
      <c r="B1347" s="43" t="s">
        <v>253</v>
      </c>
      <c r="C1347" s="44" t="s">
        <v>45</v>
      </c>
      <c r="D1347" s="45" t="s">
        <v>46</v>
      </c>
      <c r="E1347" s="46">
        <v>3325</v>
      </c>
      <c r="F1347" s="72">
        <v>97.74</v>
      </c>
      <c r="G1347" s="72">
        <v>93.96</v>
      </c>
      <c r="H1347" s="73">
        <v>0</v>
      </c>
      <c r="I1347" s="73">
        <f t="shared" si="60"/>
        <v>93.96</v>
      </c>
      <c r="J1347" s="72">
        <f t="shared" si="61"/>
        <v>-3.7800000000000011</v>
      </c>
      <c r="K1347" s="78">
        <v>0</v>
      </c>
      <c r="L1347" s="73">
        <f t="shared" si="62"/>
        <v>0</v>
      </c>
      <c r="M1347" s="74"/>
    </row>
    <row r="1348" spans="1:13" ht="12.75" x14ac:dyDescent="0.2">
      <c r="A1348" s="43" t="s">
        <v>252</v>
      </c>
      <c r="B1348" s="43" t="s">
        <v>253</v>
      </c>
      <c r="C1348" s="44" t="s">
        <v>47</v>
      </c>
      <c r="D1348" s="45" t="s">
        <v>48</v>
      </c>
      <c r="E1348" s="46">
        <v>3327</v>
      </c>
      <c r="F1348" s="72">
        <v>109.08</v>
      </c>
      <c r="G1348" s="72">
        <v>105.3</v>
      </c>
      <c r="H1348" s="73">
        <v>0</v>
      </c>
      <c r="I1348" s="73">
        <f t="shared" si="60"/>
        <v>105.3</v>
      </c>
      <c r="J1348" s="72">
        <f t="shared" si="61"/>
        <v>-3.7800000000000011</v>
      </c>
      <c r="K1348" s="78">
        <v>0</v>
      </c>
      <c r="L1348" s="73">
        <f t="shared" si="62"/>
        <v>0</v>
      </c>
      <c r="M1348" s="74"/>
    </row>
    <row r="1349" spans="1:13" ht="12.75" x14ac:dyDescent="0.2">
      <c r="A1349" s="43" t="s">
        <v>252</v>
      </c>
      <c r="B1349" s="43" t="s">
        <v>253</v>
      </c>
      <c r="C1349" s="44" t="s">
        <v>49</v>
      </c>
      <c r="D1349" s="45" t="s">
        <v>50</v>
      </c>
      <c r="E1349" s="46">
        <v>3329</v>
      </c>
      <c r="F1349" s="72">
        <v>117.02</v>
      </c>
      <c r="G1349" s="72">
        <v>113.24</v>
      </c>
      <c r="H1349" s="73">
        <v>0</v>
      </c>
      <c r="I1349" s="73">
        <f t="shared" si="60"/>
        <v>113.24</v>
      </c>
      <c r="J1349" s="72">
        <f t="shared" si="61"/>
        <v>-3.7800000000000011</v>
      </c>
      <c r="K1349" s="78">
        <v>0</v>
      </c>
      <c r="L1349" s="73">
        <f t="shared" si="62"/>
        <v>0</v>
      </c>
      <c r="M1349" s="74"/>
    </row>
    <row r="1350" spans="1:13" ht="12.75" x14ac:dyDescent="0.2">
      <c r="A1350" s="43" t="s">
        <v>252</v>
      </c>
      <c r="B1350" s="43" t="s">
        <v>253</v>
      </c>
      <c r="C1350" s="44" t="s">
        <v>51</v>
      </c>
      <c r="D1350" s="45" t="s">
        <v>52</v>
      </c>
      <c r="E1350" s="46">
        <v>3331</v>
      </c>
      <c r="F1350" s="72">
        <v>130.79</v>
      </c>
      <c r="G1350" s="72">
        <v>127.01</v>
      </c>
      <c r="H1350" s="73">
        <v>0</v>
      </c>
      <c r="I1350" s="73">
        <f t="shared" si="60"/>
        <v>127.01</v>
      </c>
      <c r="J1350" s="72">
        <f t="shared" si="61"/>
        <v>-3.7799999999999869</v>
      </c>
      <c r="K1350" s="78">
        <v>0</v>
      </c>
      <c r="L1350" s="73">
        <f t="shared" si="62"/>
        <v>0</v>
      </c>
      <c r="M1350" s="74"/>
    </row>
    <row r="1351" spans="1:13" ht="12.75" x14ac:dyDescent="0.2">
      <c r="A1351" s="43" t="s">
        <v>188</v>
      </c>
      <c r="B1351" s="43" t="s">
        <v>189</v>
      </c>
      <c r="C1351" s="44" t="s">
        <v>21</v>
      </c>
      <c r="D1351" s="45" t="s">
        <v>22</v>
      </c>
      <c r="E1351" s="46">
        <v>3301</v>
      </c>
      <c r="F1351" s="72">
        <v>85.07</v>
      </c>
      <c r="G1351" s="72">
        <v>84.69</v>
      </c>
      <c r="H1351" s="73">
        <v>0</v>
      </c>
      <c r="I1351" s="73">
        <f t="shared" ref="I1351:I1414" si="63">+G1351+H1351</f>
        <v>84.69</v>
      </c>
      <c r="J1351" s="72">
        <f t="shared" ref="J1351:J1414" si="64">+I1351-F1351</f>
        <v>-0.37999999999999545</v>
      </c>
      <c r="K1351" s="78">
        <v>7656</v>
      </c>
      <c r="L1351" s="73">
        <f t="shared" ref="L1351:L1414" si="65">+J1351*K1351</f>
        <v>-2909.2799999999652</v>
      </c>
      <c r="M1351" s="74">
        <v>-13312.540000000035</v>
      </c>
    </row>
    <row r="1352" spans="1:13" ht="12.75" x14ac:dyDescent="0.2">
      <c r="A1352" s="43" t="s">
        <v>188</v>
      </c>
      <c r="B1352" s="43" t="s">
        <v>189</v>
      </c>
      <c r="C1352" s="44" t="s">
        <v>23</v>
      </c>
      <c r="D1352" s="45" t="s">
        <v>24</v>
      </c>
      <c r="E1352" s="46">
        <v>3303</v>
      </c>
      <c r="F1352" s="72">
        <v>92.149999999999991</v>
      </c>
      <c r="G1352" s="72">
        <v>91.77</v>
      </c>
      <c r="H1352" s="73">
        <v>0</v>
      </c>
      <c r="I1352" s="73">
        <f t="shared" si="63"/>
        <v>91.77</v>
      </c>
      <c r="J1352" s="72">
        <f t="shared" si="64"/>
        <v>-0.37999999999999545</v>
      </c>
      <c r="K1352" s="78">
        <v>0</v>
      </c>
      <c r="L1352" s="73">
        <f t="shared" si="65"/>
        <v>0</v>
      </c>
      <c r="M1352" s="74"/>
    </row>
    <row r="1353" spans="1:13" ht="12.75" x14ac:dyDescent="0.2">
      <c r="A1353" s="43" t="s">
        <v>188</v>
      </c>
      <c r="B1353" s="43" t="s">
        <v>189</v>
      </c>
      <c r="C1353" s="44" t="s">
        <v>25</v>
      </c>
      <c r="D1353" s="45" t="s">
        <v>26</v>
      </c>
      <c r="E1353" s="46">
        <v>3305</v>
      </c>
      <c r="F1353" s="72">
        <v>83.14</v>
      </c>
      <c r="G1353" s="72">
        <v>82.76</v>
      </c>
      <c r="H1353" s="73">
        <v>0</v>
      </c>
      <c r="I1353" s="73">
        <f t="shared" si="63"/>
        <v>82.76</v>
      </c>
      <c r="J1353" s="72">
        <f t="shared" si="64"/>
        <v>-0.37999999999999545</v>
      </c>
      <c r="K1353" s="78">
        <v>0</v>
      </c>
      <c r="L1353" s="73">
        <f t="shared" si="65"/>
        <v>0</v>
      </c>
      <c r="M1353" s="74"/>
    </row>
    <row r="1354" spans="1:13" ht="12.75" x14ac:dyDescent="0.2">
      <c r="A1354" s="43" t="s">
        <v>188</v>
      </c>
      <c r="B1354" s="43" t="s">
        <v>189</v>
      </c>
      <c r="C1354" s="44" t="s">
        <v>27</v>
      </c>
      <c r="D1354" s="45" t="s">
        <v>28</v>
      </c>
      <c r="E1354" s="46">
        <v>3307</v>
      </c>
      <c r="F1354" s="72">
        <v>91.08</v>
      </c>
      <c r="G1354" s="72">
        <v>90.7</v>
      </c>
      <c r="H1354" s="73">
        <v>0</v>
      </c>
      <c r="I1354" s="73">
        <f t="shared" si="63"/>
        <v>90.7</v>
      </c>
      <c r="J1354" s="72">
        <f t="shared" si="64"/>
        <v>-0.37999999999999545</v>
      </c>
      <c r="K1354" s="78">
        <v>0</v>
      </c>
      <c r="L1354" s="73">
        <f t="shared" si="65"/>
        <v>0</v>
      </c>
      <c r="M1354" s="74"/>
    </row>
    <row r="1355" spans="1:13" ht="12.75" x14ac:dyDescent="0.2">
      <c r="A1355" s="43" t="s">
        <v>188</v>
      </c>
      <c r="B1355" s="43" t="s">
        <v>189</v>
      </c>
      <c r="C1355" s="44" t="s">
        <v>29</v>
      </c>
      <c r="D1355" s="45" t="s">
        <v>30</v>
      </c>
      <c r="E1355" s="46">
        <v>3309</v>
      </c>
      <c r="F1355" s="72">
        <v>56.82</v>
      </c>
      <c r="G1355" s="72">
        <v>56.44</v>
      </c>
      <c r="H1355" s="73">
        <v>0</v>
      </c>
      <c r="I1355" s="73">
        <f t="shared" si="63"/>
        <v>56.44</v>
      </c>
      <c r="J1355" s="72">
        <f t="shared" si="64"/>
        <v>-0.38000000000000256</v>
      </c>
      <c r="K1355" s="78">
        <v>3996</v>
      </c>
      <c r="L1355" s="73">
        <f t="shared" si="65"/>
        <v>-1518.4800000000103</v>
      </c>
      <c r="M1355" s="74"/>
    </row>
    <row r="1356" spans="1:13" ht="12.75" x14ac:dyDescent="0.2">
      <c r="A1356" s="43" t="s">
        <v>188</v>
      </c>
      <c r="B1356" s="43" t="s">
        <v>189</v>
      </c>
      <c r="C1356" s="44" t="s">
        <v>31</v>
      </c>
      <c r="D1356" s="45" t="s">
        <v>32</v>
      </c>
      <c r="E1356" s="46">
        <v>3311</v>
      </c>
      <c r="F1356" s="72">
        <v>72.209999999999994</v>
      </c>
      <c r="G1356" s="72">
        <v>71.83</v>
      </c>
      <c r="H1356" s="73">
        <v>0</v>
      </c>
      <c r="I1356" s="73">
        <f t="shared" si="63"/>
        <v>71.83</v>
      </c>
      <c r="J1356" s="72">
        <f t="shared" si="64"/>
        <v>-0.37999999999999545</v>
      </c>
      <c r="K1356" s="78">
        <v>0</v>
      </c>
      <c r="L1356" s="73">
        <f t="shared" si="65"/>
        <v>0</v>
      </c>
      <c r="M1356" s="74"/>
    </row>
    <row r="1357" spans="1:13" ht="12.75" x14ac:dyDescent="0.2">
      <c r="A1357" s="43" t="s">
        <v>188</v>
      </c>
      <c r="B1357" s="43" t="s">
        <v>189</v>
      </c>
      <c r="C1357" s="44" t="s">
        <v>33</v>
      </c>
      <c r="D1357" s="45" t="s">
        <v>34</v>
      </c>
      <c r="E1357" s="46">
        <v>3313</v>
      </c>
      <c r="F1357" s="72">
        <v>76.759999999999991</v>
      </c>
      <c r="G1357" s="72">
        <v>76.38</v>
      </c>
      <c r="H1357" s="73">
        <v>0</v>
      </c>
      <c r="I1357" s="73">
        <f t="shared" si="63"/>
        <v>76.38</v>
      </c>
      <c r="J1357" s="72">
        <f t="shared" si="64"/>
        <v>-0.37999999999999545</v>
      </c>
      <c r="K1357" s="78">
        <v>0</v>
      </c>
      <c r="L1357" s="73">
        <f t="shared" si="65"/>
        <v>0</v>
      </c>
      <c r="M1357" s="74"/>
    </row>
    <row r="1358" spans="1:13" ht="12.75" x14ac:dyDescent="0.2">
      <c r="A1358" s="43" t="s">
        <v>188</v>
      </c>
      <c r="B1358" s="43" t="s">
        <v>189</v>
      </c>
      <c r="C1358" s="44" t="s">
        <v>35</v>
      </c>
      <c r="D1358" s="45" t="s">
        <v>36</v>
      </c>
      <c r="E1358" s="46">
        <v>3315</v>
      </c>
      <c r="F1358" s="72">
        <v>87.259999999999991</v>
      </c>
      <c r="G1358" s="72">
        <v>86.88</v>
      </c>
      <c r="H1358" s="73">
        <v>0</v>
      </c>
      <c r="I1358" s="73">
        <f t="shared" si="63"/>
        <v>86.88</v>
      </c>
      <c r="J1358" s="72">
        <f t="shared" si="64"/>
        <v>-0.37999999999999545</v>
      </c>
      <c r="K1358" s="78">
        <v>0</v>
      </c>
      <c r="L1358" s="73">
        <f t="shared" si="65"/>
        <v>0</v>
      </c>
      <c r="M1358" s="74"/>
    </row>
    <row r="1359" spans="1:13" ht="12.75" x14ac:dyDescent="0.2">
      <c r="A1359" s="43" t="s">
        <v>188</v>
      </c>
      <c r="B1359" s="43" t="s">
        <v>189</v>
      </c>
      <c r="C1359" s="44" t="s">
        <v>37</v>
      </c>
      <c r="D1359" s="45" t="s">
        <v>38</v>
      </c>
      <c r="E1359" s="46">
        <v>3317</v>
      </c>
      <c r="F1359" s="72">
        <v>56.39</v>
      </c>
      <c r="G1359" s="72">
        <v>56.01</v>
      </c>
      <c r="H1359" s="73">
        <v>0</v>
      </c>
      <c r="I1359" s="73">
        <f t="shared" si="63"/>
        <v>56.01</v>
      </c>
      <c r="J1359" s="72">
        <f t="shared" si="64"/>
        <v>-0.38000000000000256</v>
      </c>
      <c r="K1359" s="78">
        <v>2945</v>
      </c>
      <c r="L1359" s="73">
        <f t="shared" si="65"/>
        <v>-1119.1000000000076</v>
      </c>
      <c r="M1359" s="74"/>
    </row>
    <row r="1360" spans="1:13" ht="12.75" x14ac:dyDescent="0.2">
      <c r="A1360" s="43" t="s">
        <v>188</v>
      </c>
      <c r="B1360" s="43" t="s">
        <v>189</v>
      </c>
      <c r="C1360" s="44" t="s">
        <v>39</v>
      </c>
      <c r="D1360" s="45" t="s">
        <v>40</v>
      </c>
      <c r="E1360" s="46">
        <v>3319</v>
      </c>
      <c r="F1360" s="72">
        <v>67.25</v>
      </c>
      <c r="G1360" s="72">
        <v>66.87</v>
      </c>
      <c r="H1360" s="73">
        <v>0</v>
      </c>
      <c r="I1360" s="73">
        <f t="shared" si="63"/>
        <v>66.87</v>
      </c>
      <c r="J1360" s="72">
        <f t="shared" si="64"/>
        <v>-0.37999999999999545</v>
      </c>
      <c r="K1360" s="78">
        <v>0</v>
      </c>
      <c r="L1360" s="73">
        <f t="shared" si="65"/>
        <v>0</v>
      </c>
      <c r="M1360" s="74"/>
    </row>
    <row r="1361" spans="1:13" ht="12.75" x14ac:dyDescent="0.2">
      <c r="A1361" s="43" t="s">
        <v>188</v>
      </c>
      <c r="B1361" s="43" t="s">
        <v>189</v>
      </c>
      <c r="C1361" s="44" t="s">
        <v>41</v>
      </c>
      <c r="D1361" s="45" t="s">
        <v>42</v>
      </c>
      <c r="E1361" s="46">
        <v>3321</v>
      </c>
      <c r="F1361" s="72">
        <v>74.36999999999999</v>
      </c>
      <c r="G1361" s="72">
        <v>73.989999999999995</v>
      </c>
      <c r="H1361" s="73">
        <v>0</v>
      </c>
      <c r="I1361" s="73">
        <f t="shared" si="63"/>
        <v>73.989999999999995</v>
      </c>
      <c r="J1361" s="72">
        <f t="shared" si="64"/>
        <v>-0.37999999999999545</v>
      </c>
      <c r="K1361" s="78">
        <v>0</v>
      </c>
      <c r="L1361" s="73">
        <f t="shared" si="65"/>
        <v>0</v>
      </c>
      <c r="M1361" s="74"/>
    </row>
    <row r="1362" spans="1:13" ht="12.75" x14ac:dyDescent="0.2">
      <c r="A1362" s="43" t="s">
        <v>188</v>
      </c>
      <c r="B1362" s="43" t="s">
        <v>189</v>
      </c>
      <c r="C1362" s="44" t="s">
        <v>43</v>
      </c>
      <c r="D1362" s="45" t="s">
        <v>44</v>
      </c>
      <c r="E1362" s="46">
        <v>3323</v>
      </c>
      <c r="F1362" s="72">
        <v>48.27</v>
      </c>
      <c r="G1362" s="72">
        <v>47.89</v>
      </c>
      <c r="H1362" s="73">
        <v>0</v>
      </c>
      <c r="I1362" s="73">
        <f t="shared" si="63"/>
        <v>47.89</v>
      </c>
      <c r="J1362" s="72">
        <f t="shared" si="64"/>
        <v>-0.38000000000000256</v>
      </c>
      <c r="K1362" s="78">
        <v>18419</v>
      </c>
      <c r="L1362" s="73">
        <f t="shared" si="65"/>
        <v>-6999.2200000000475</v>
      </c>
      <c r="M1362" s="74"/>
    </row>
    <row r="1363" spans="1:13" ht="12.75" x14ac:dyDescent="0.2">
      <c r="A1363" s="43" t="s">
        <v>188</v>
      </c>
      <c r="B1363" s="43" t="s">
        <v>189</v>
      </c>
      <c r="C1363" s="44" t="s">
        <v>45</v>
      </c>
      <c r="D1363" s="45" t="s">
        <v>46</v>
      </c>
      <c r="E1363" s="46">
        <v>3325</v>
      </c>
      <c r="F1363" s="72">
        <v>60.85</v>
      </c>
      <c r="G1363" s="72">
        <v>60.47</v>
      </c>
      <c r="H1363" s="73">
        <v>0</v>
      </c>
      <c r="I1363" s="73">
        <f t="shared" si="63"/>
        <v>60.47</v>
      </c>
      <c r="J1363" s="72">
        <f t="shared" si="64"/>
        <v>-0.38000000000000256</v>
      </c>
      <c r="K1363" s="78">
        <v>2017</v>
      </c>
      <c r="L1363" s="73">
        <f t="shared" si="65"/>
        <v>-766.46000000000515</v>
      </c>
      <c r="M1363" s="74"/>
    </row>
    <row r="1364" spans="1:13" ht="12.75" x14ac:dyDescent="0.2">
      <c r="A1364" s="43" t="s">
        <v>188</v>
      </c>
      <c r="B1364" s="43" t="s">
        <v>189</v>
      </c>
      <c r="C1364" s="44" t="s">
        <v>47</v>
      </c>
      <c r="D1364" s="45" t="s">
        <v>48</v>
      </c>
      <c r="E1364" s="46">
        <v>3327</v>
      </c>
      <c r="F1364" s="72">
        <v>67.25</v>
      </c>
      <c r="G1364" s="72">
        <v>66.87</v>
      </c>
      <c r="H1364" s="73">
        <v>0</v>
      </c>
      <c r="I1364" s="73">
        <f t="shared" si="63"/>
        <v>66.87</v>
      </c>
      <c r="J1364" s="72">
        <f t="shared" si="64"/>
        <v>-0.37999999999999545</v>
      </c>
      <c r="K1364" s="78">
        <v>0</v>
      </c>
      <c r="L1364" s="73">
        <f t="shared" si="65"/>
        <v>0</v>
      </c>
      <c r="M1364" s="74"/>
    </row>
    <row r="1365" spans="1:13" ht="12.75" x14ac:dyDescent="0.2">
      <c r="A1365" s="43" t="s">
        <v>188</v>
      </c>
      <c r="B1365" s="43" t="s">
        <v>189</v>
      </c>
      <c r="C1365" s="44" t="s">
        <v>49</v>
      </c>
      <c r="D1365" s="45" t="s">
        <v>50</v>
      </c>
      <c r="E1365" s="46">
        <v>3329</v>
      </c>
      <c r="F1365" s="72">
        <v>71.789999999999992</v>
      </c>
      <c r="G1365" s="72">
        <v>71.41</v>
      </c>
      <c r="H1365" s="73">
        <v>0</v>
      </c>
      <c r="I1365" s="73">
        <f t="shared" si="63"/>
        <v>71.41</v>
      </c>
      <c r="J1365" s="72">
        <f t="shared" si="64"/>
        <v>-0.37999999999999545</v>
      </c>
      <c r="K1365" s="78">
        <v>0</v>
      </c>
      <c r="L1365" s="73">
        <f t="shared" si="65"/>
        <v>0</v>
      </c>
      <c r="M1365" s="74"/>
    </row>
    <row r="1366" spans="1:13" ht="12.75" x14ac:dyDescent="0.2">
      <c r="A1366" s="43" t="s">
        <v>188</v>
      </c>
      <c r="B1366" s="43" t="s">
        <v>189</v>
      </c>
      <c r="C1366" s="44" t="s">
        <v>51</v>
      </c>
      <c r="D1366" s="45" t="s">
        <v>52</v>
      </c>
      <c r="E1366" s="46">
        <v>3331</v>
      </c>
      <c r="F1366" s="72">
        <v>79.47</v>
      </c>
      <c r="G1366" s="72">
        <v>79.09</v>
      </c>
      <c r="H1366" s="73">
        <v>0</v>
      </c>
      <c r="I1366" s="73">
        <f t="shared" si="63"/>
        <v>79.09</v>
      </c>
      <c r="J1366" s="72">
        <f t="shared" si="64"/>
        <v>-0.37999999999999545</v>
      </c>
      <c r="K1366" s="78">
        <v>0</v>
      </c>
      <c r="L1366" s="73">
        <f t="shared" si="65"/>
        <v>0</v>
      </c>
      <c r="M1366" s="74"/>
    </row>
    <row r="1367" spans="1:13" ht="12.75" x14ac:dyDescent="0.2">
      <c r="A1367" s="43" t="s">
        <v>265</v>
      </c>
      <c r="B1367" s="43" t="s">
        <v>266</v>
      </c>
      <c r="C1367" s="44" t="s">
        <v>21</v>
      </c>
      <c r="D1367" s="45" t="s">
        <v>22</v>
      </c>
      <c r="E1367" s="46">
        <v>3301</v>
      </c>
      <c r="F1367" s="72">
        <v>101.57000000000001</v>
      </c>
      <c r="G1367" s="72">
        <v>100.31</v>
      </c>
      <c r="H1367" s="73">
        <v>0</v>
      </c>
      <c r="I1367" s="73">
        <f t="shared" si="63"/>
        <v>100.31</v>
      </c>
      <c r="J1367" s="72">
        <f t="shared" si="64"/>
        <v>-1.2600000000000051</v>
      </c>
      <c r="K1367" s="78">
        <v>0</v>
      </c>
      <c r="L1367" s="73">
        <f t="shared" si="65"/>
        <v>0</v>
      </c>
      <c r="M1367" s="74">
        <v>-13987.259999999982</v>
      </c>
    </row>
    <row r="1368" spans="1:13" ht="12.75" x14ac:dyDescent="0.2">
      <c r="A1368" s="43" t="s">
        <v>265</v>
      </c>
      <c r="B1368" s="43" t="s">
        <v>266</v>
      </c>
      <c r="C1368" s="44" t="s">
        <v>23</v>
      </c>
      <c r="D1368" s="45" t="s">
        <v>24</v>
      </c>
      <c r="E1368" s="46">
        <v>3303</v>
      </c>
      <c r="F1368" s="72">
        <v>110.18</v>
      </c>
      <c r="G1368" s="72">
        <v>108.92</v>
      </c>
      <c r="H1368" s="73">
        <v>0</v>
      </c>
      <c r="I1368" s="73">
        <f t="shared" si="63"/>
        <v>108.92</v>
      </c>
      <c r="J1368" s="72">
        <f t="shared" si="64"/>
        <v>-1.2600000000000051</v>
      </c>
      <c r="K1368" s="78">
        <v>0</v>
      </c>
      <c r="L1368" s="73">
        <f t="shared" si="65"/>
        <v>0</v>
      </c>
      <c r="M1368" s="74"/>
    </row>
    <row r="1369" spans="1:13" ht="12.75" x14ac:dyDescent="0.2">
      <c r="A1369" s="43" t="s">
        <v>265</v>
      </c>
      <c r="B1369" s="43" t="s">
        <v>266</v>
      </c>
      <c r="C1369" s="44" t="s">
        <v>25</v>
      </c>
      <c r="D1369" s="45" t="s">
        <v>26</v>
      </c>
      <c r="E1369" s="46">
        <v>3305</v>
      </c>
      <c r="F1369" s="72">
        <v>99.190000000000012</v>
      </c>
      <c r="G1369" s="72">
        <v>97.93</v>
      </c>
      <c r="H1369" s="73">
        <v>0</v>
      </c>
      <c r="I1369" s="73">
        <f t="shared" si="63"/>
        <v>97.93</v>
      </c>
      <c r="J1369" s="72">
        <f t="shared" si="64"/>
        <v>-1.2600000000000051</v>
      </c>
      <c r="K1369" s="78">
        <v>0</v>
      </c>
      <c r="L1369" s="73">
        <f t="shared" si="65"/>
        <v>0</v>
      </c>
      <c r="M1369" s="74"/>
    </row>
    <row r="1370" spans="1:13" ht="12.75" x14ac:dyDescent="0.2">
      <c r="A1370" s="43" t="s">
        <v>265</v>
      </c>
      <c r="B1370" s="43" t="s">
        <v>266</v>
      </c>
      <c r="C1370" s="44" t="s">
        <v>27</v>
      </c>
      <c r="D1370" s="45" t="s">
        <v>28</v>
      </c>
      <c r="E1370" s="46">
        <v>3307</v>
      </c>
      <c r="F1370" s="72">
        <v>108.81</v>
      </c>
      <c r="G1370" s="72">
        <v>107.55</v>
      </c>
      <c r="H1370" s="73">
        <v>0</v>
      </c>
      <c r="I1370" s="73">
        <f t="shared" si="63"/>
        <v>107.55</v>
      </c>
      <c r="J1370" s="72">
        <f t="shared" si="64"/>
        <v>-1.2600000000000051</v>
      </c>
      <c r="K1370" s="78">
        <v>0</v>
      </c>
      <c r="L1370" s="73">
        <f t="shared" si="65"/>
        <v>0</v>
      </c>
      <c r="M1370" s="74"/>
    </row>
    <row r="1371" spans="1:13" ht="12.75" x14ac:dyDescent="0.2">
      <c r="A1371" s="43" t="s">
        <v>265</v>
      </c>
      <c r="B1371" s="43" t="s">
        <v>266</v>
      </c>
      <c r="C1371" s="44" t="s">
        <v>29</v>
      </c>
      <c r="D1371" s="45" t="s">
        <v>30</v>
      </c>
      <c r="E1371" s="46">
        <v>3309</v>
      </c>
      <c r="F1371" s="72">
        <v>67.09</v>
      </c>
      <c r="G1371" s="72">
        <v>65.83</v>
      </c>
      <c r="H1371" s="73">
        <v>0</v>
      </c>
      <c r="I1371" s="73">
        <f t="shared" si="63"/>
        <v>65.83</v>
      </c>
      <c r="J1371" s="72">
        <f t="shared" si="64"/>
        <v>-1.2600000000000051</v>
      </c>
      <c r="K1371" s="78">
        <v>0</v>
      </c>
      <c r="L1371" s="73">
        <f t="shared" si="65"/>
        <v>0</v>
      </c>
      <c r="M1371" s="74"/>
    </row>
    <row r="1372" spans="1:13" ht="12.75" x14ac:dyDescent="0.2">
      <c r="A1372" s="43" t="s">
        <v>265</v>
      </c>
      <c r="B1372" s="43" t="s">
        <v>266</v>
      </c>
      <c r="C1372" s="44" t="s">
        <v>31</v>
      </c>
      <c r="D1372" s="45" t="s">
        <v>32</v>
      </c>
      <c r="E1372" s="46">
        <v>3311</v>
      </c>
      <c r="F1372" s="72">
        <v>85.89</v>
      </c>
      <c r="G1372" s="72">
        <v>84.63</v>
      </c>
      <c r="H1372" s="73">
        <v>0</v>
      </c>
      <c r="I1372" s="73">
        <f t="shared" si="63"/>
        <v>84.63</v>
      </c>
      <c r="J1372" s="72">
        <f t="shared" si="64"/>
        <v>-1.2600000000000051</v>
      </c>
      <c r="K1372" s="78">
        <v>0</v>
      </c>
      <c r="L1372" s="73">
        <f t="shared" si="65"/>
        <v>0</v>
      </c>
      <c r="M1372" s="74"/>
    </row>
    <row r="1373" spans="1:13" ht="12.75" x14ac:dyDescent="0.2">
      <c r="A1373" s="43" t="s">
        <v>265</v>
      </c>
      <c r="B1373" s="43" t="s">
        <v>266</v>
      </c>
      <c r="C1373" s="44" t="s">
        <v>33</v>
      </c>
      <c r="D1373" s="45" t="s">
        <v>34</v>
      </c>
      <c r="E1373" s="46">
        <v>3313</v>
      </c>
      <c r="F1373" s="72">
        <v>91.42</v>
      </c>
      <c r="G1373" s="72">
        <v>90.16</v>
      </c>
      <c r="H1373" s="73">
        <v>0</v>
      </c>
      <c r="I1373" s="73">
        <f t="shared" si="63"/>
        <v>90.16</v>
      </c>
      <c r="J1373" s="72">
        <f t="shared" si="64"/>
        <v>-1.2600000000000051</v>
      </c>
      <c r="K1373" s="78">
        <v>0</v>
      </c>
      <c r="L1373" s="73">
        <f t="shared" si="65"/>
        <v>0</v>
      </c>
      <c r="M1373" s="74"/>
    </row>
    <row r="1374" spans="1:13" ht="12.75" x14ac:dyDescent="0.2">
      <c r="A1374" s="43" t="s">
        <v>265</v>
      </c>
      <c r="B1374" s="43" t="s">
        <v>266</v>
      </c>
      <c r="C1374" s="44" t="s">
        <v>35</v>
      </c>
      <c r="D1374" s="45" t="s">
        <v>36</v>
      </c>
      <c r="E1374" s="46">
        <v>3315</v>
      </c>
      <c r="F1374" s="72">
        <v>104.24000000000001</v>
      </c>
      <c r="G1374" s="72">
        <v>102.98</v>
      </c>
      <c r="H1374" s="73">
        <v>0</v>
      </c>
      <c r="I1374" s="73">
        <f t="shared" si="63"/>
        <v>102.98</v>
      </c>
      <c r="J1374" s="72">
        <f t="shared" si="64"/>
        <v>-1.2600000000000051</v>
      </c>
      <c r="K1374" s="78">
        <v>0</v>
      </c>
      <c r="L1374" s="73">
        <f t="shared" si="65"/>
        <v>0</v>
      </c>
      <c r="M1374" s="74"/>
    </row>
    <row r="1375" spans="1:13" ht="12.75" x14ac:dyDescent="0.2">
      <c r="A1375" s="43" t="s">
        <v>265</v>
      </c>
      <c r="B1375" s="43" t="s">
        <v>266</v>
      </c>
      <c r="C1375" s="44" t="s">
        <v>37</v>
      </c>
      <c r="D1375" s="45" t="s">
        <v>38</v>
      </c>
      <c r="E1375" s="46">
        <v>3317</v>
      </c>
      <c r="F1375" s="72">
        <v>66.600000000000009</v>
      </c>
      <c r="G1375" s="72">
        <v>65.34</v>
      </c>
      <c r="H1375" s="73">
        <v>0</v>
      </c>
      <c r="I1375" s="73">
        <f t="shared" si="63"/>
        <v>65.34</v>
      </c>
      <c r="J1375" s="72">
        <f t="shared" si="64"/>
        <v>-1.2600000000000051</v>
      </c>
      <c r="K1375" s="78">
        <v>0</v>
      </c>
      <c r="L1375" s="73">
        <f t="shared" si="65"/>
        <v>0</v>
      </c>
      <c r="M1375" s="74"/>
    </row>
    <row r="1376" spans="1:13" ht="12.75" x14ac:dyDescent="0.2">
      <c r="A1376" s="43" t="s">
        <v>265</v>
      </c>
      <c r="B1376" s="43" t="s">
        <v>266</v>
      </c>
      <c r="C1376" s="44" t="s">
        <v>39</v>
      </c>
      <c r="D1376" s="45" t="s">
        <v>40</v>
      </c>
      <c r="E1376" s="46">
        <v>3319</v>
      </c>
      <c r="F1376" s="72">
        <v>79.850000000000009</v>
      </c>
      <c r="G1376" s="72">
        <v>78.59</v>
      </c>
      <c r="H1376" s="73">
        <v>0</v>
      </c>
      <c r="I1376" s="73">
        <f t="shared" si="63"/>
        <v>78.59</v>
      </c>
      <c r="J1376" s="72">
        <f t="shared" si="64"/>
        <v>-1.2600000000000051</v>
      </c>
      <c r="K1376" s="78">
        <v>0</v>
      </c>
      <c r="L1376" s="73">
        <f t="shared" si="65"/>
        <v>0</v>
      </c>
      <c r="M1376" s="74"/>
    </row>
    <row r="1377" spans="1:13" ht="12.75" x14ac:dyDescent="0.2">
      <c r="A1377" s="43" t="s">
        <v>265</v>
      </c>
      <c r="B1377" s="43" t="s">
        <v>266</v>
      </c>
      <c r="C1377" s="44" t="s">
        <v>41</v>
      </c>
      <c r="D1377" s="45" t="s">
        <v>42</v>
      </c>
      <c r="E1377" s="46">
        <v>3321</v>
      </c>
      <c r="F1377" s="72">
        <v>88.54</v>
      </c>
      <c r="G1377" s="72">
        <v>87.28</v>
      </c>
      <c r="H1377" s="73">
        <v>0</v>
      </c>
      <c r="I1377" s="73">
        <f t="shared" si="63"/>
        <v>87.28</v>
      </c>
      <c r="J1377" s="72">
        <f t="shared" si="64"/>
        <v>-1.2600000000000051</v>
      </c>
      <c r="K1377" s="78">
        <v>0</v>
      </c>
      <c r="L1377" s="73">
        <f t="shared" si="65"/>
        <v>0</v>
      </c>
      <c r="M1377" s="74"/>
    </row>
    <row r="1378" spans="1:13" ht="12.75" x14ac:dyDescent="0.2">
      <c r="A1378" s="43" t="s">
        <v>265</v>
      </c>
      <c r="B1378" s="43" t="s">
        <v>266</v>
      </c>
      <c r="C1378" s="44" t="s">
        <v>43</v>
      </c>
      <c r="D1378" s="45" t="s">
        <v>44</v>
      </c>
      <c r="E1378" s="46">
        <v>3323</v>
      </c>
      <c r="F1378" s="72">
        <v>56.69</v>
      </c>
      <c r="G1378" s="72">
        <v>55.43</v>
      </c>
      <c r="H1378" s="73">
        <v>0</v>
      </c>
      <c r="I1378" s="73">
        <f t="shared" si="63"/>
        <v>55.43</v>
      </c>
      <c r="J1378" s="72">
        <f t="shared" si="64"/>
        <v>-1.259999999999998</v>
      </c>
      <c r="K1378" s="78">
        <v>10489</v>
      </c>
      <c r="L1378" s="73">
        <f t="shared" si="65"/>
        <v>-13216.139999999979</v>
      </c>
      <c r="M1378" s="74"/>
    </row>
    <row r="1379" spans="1:13" ht="12.75" x14ac:dyDescent="0.2">
      <c r="A1379" s="43" t="s">
        <v>265</v>
      </c>
      <c r="B1379" s="43" t="s">
        <v>266</v>
      </c>
      <c r="C1379" s="44" t="s">
        <v>45</v>
      </c>
      <c r="D1379" s="45" t="s">
        <v>46</v>
      </c>
      <c r="E1379" s="46">
        <v>3325</v>
      </c>
      <c r="F1379" s="72">
        <v>72.040000000000006</v>
      </c>
      <c r="G1379" s="72">
        <v>70.78</v>
      </c>
      <c r="H1379" s="73">
        <v>0</v>
      </c>
      <c r="I1379" s="73">
        <f t="shared" si="63"/>
        <v>70.78</v>
      </c>
      <c r="J1379" s="72">
        <f t="shared" si="64"/>
        <v>-1.2600000000000051</v>
      </c>
      <c r="K1379" s="78">
        <v>612</v>
      </c>
      <c r="L1379" s="73">
        <f t="shared" si="65"/>
        <v>-771.12000000000307</v>
      </c>
      <c r="M1379" s="74"/>
    </row>
    <row r="1380" spans="1:13" ht="12.75" x14ac:dyDescent="0.2">
      <c r="A1380" s="43" t="s">
        <v>265</v>
      </c>
      <c r="B1380" s="43" t="s">
        <v>266</v>
      </c>
      <c r="C1380" s="44" t="s">
        <v>47</v>
      </c>
      <c r="D1380" s="45" t="s">
        <v>48</v>
      </c>
      <c r="E1380" s="46">
        <v>3327</v>
      </c>
      <c r="F1380" s="72">
        <v>79.850000000000009</v>
      </c>
      <c r="G1380" s="72">
        <v>78.59</v>
      </c>
      <c r="H1380" s="73">
        <v>0</v>
      </c>
      <c r="I1380" s="73">
        <f t="shared" si="63"/>
        <v>78.59</v>
      </c>
      <c r="J1380" s="72">
        <f t="shared" si="64"/>
        <v>-1.2600000000000051</v>
      </c>
      <c r="K1380" s="78">
        <v>0</v>
      </c>
      <c r="L1380" s="73">
        <f t="shared" si="65"/>
        <v>0</v>
      </c>
      <c r="M1380" s="74"/>
    </row>
    <row r="1381" spans="1:13" ht="12.75" x14ac:dyDescent="0.2">
      <c r="A1381" s="43" t="s">
        <v>265</v>
      </c>
      <c r="B1381" s="43" t="s">
        <v>266</v>
      </c>
      <c r="C1381" s="44" t="s">
        <v>49</v>
      </c>
      <c r="D1381" s="45" t="s">
        <v>50</v>
      </c>
      <c r="E1381" s="46">
        <v>3329</v>
      </c>
      <c r="F1381" s="72">
        <v>85.39</v>
      </c>
      <c r="G1381" s="72">
        <v>84.13</v>
      </c>
      <c r="H1381" s="73">
        <v>0</v>
      </c>
      <c r="I1381" s="73">
        <f t="shared" si="63"/>
        <v>84.13</v>
      </c>
      <c r="J1381" s="72">
        <f t="shared" si="64"/>
        <v>-1.2600000000000051</v>
      </c>
      <c r="K1381" s="78">
        <v>0</v>
      </c>
      <c r="L1381" s="73">
        <f t="shared" si="65"/>
        <v>0</v>
      </c>
      <c r="M1381" s="74"/>
    </row>
    <row r="1382" spans="1:13" ht="12.75" x14ac:dyDescent="0.2">
      <c r="A1382" s="43" t="s">
        <v>265</v>
      </c>
      <c r="B1382" s="43" t="s">
        <v>266</v>
      </c>
      <c r="C1382" s="44" t="s">
        <v>51</v>
      </c>
      <c r="D1382" s="45" t="s">
        <v>52</v>
      </c>
      <c r="E1382" s="46">
        <v>3331</v>
      </c>
      <c r="F1382" s="72">
        <v>94.76</v>
      </c>
      <c r="G1382" s="72">
        <v>93.5</v>
      </c>
      <c r="H1382" s="73">
        <v>0</v>
      </c>
      <c r="I1382" s="73">
        <f t="shared" si="63"/>
        <v>93.5</v>
      </c>
      <c r="J1382" s="72">
        <f t="shared" si="64"/>
        <v>-1.2600000000000051</v>
      </c>
      <c r="K1382" s="78">
        <v>0</v>
      </c>
      <c r="L1382" s="73">
        <f t="shared" si="65"/>
        <v>0</v>
      </c>
      <c r="M1382" s="74"/>
    </row>
    <row r="1383" spans="1:13" ht="12.75" x14ac:dyDescent="0.2">
      <c r="A1383" s="43" t="s">
        <v>244</v>
      </c>
      <c r="B1383" s="43" t="s">
        <v>419</v>
      </c>
      <c r="C1383" s="44" t="s">
        <v>21</v>
      </c>
      <c r="D1383" s="45" t="s">
        <v>22</v>
      </c>
      <c r="E1383" s="46">
        <v>3301</v>
      </c>
      <c r="F1383" s="72">
        <v>143.41546330796817</v>
      </c>
      <c r="G1383" s="72">
        <v>135.51</v>
      </c>
      <c r="H1383" s="73">
        <v>0</v>
      </c>
      <c r="I1383" s="73">
        <f t="shared" si="63"/>
        <v>135.51</v>
      </c>
      <c r="J1383" s="72">
        <f t="shared" si="64"/>
        <v>-7.9054633079681764</v>
      </c>
      <c r="K1383" s="78">
        <v>0</v>
      </c>
      <c r="L1383" s="73">
        <f t="shared" si="65"/>
        <v>0</v>
      </c>
      <c r="M1383" s="74">
        <v>-81386.744755532229</v>
      </c>
    </row>
    <row r="1384" spans="1:13" ht="12.75" x14ac:dyDescent="0.2">
      <c r="A1384" s="43" t="s">
        <v>244</v>
      </c>
      <c r="B1384" s="43" t="s">
        <v>419</v>
      </c>
      <c r="C1384" s="44" t="s">
        <v>23</v>
      </c>
      <c r="D1384" s="45" t="s">
        <v>24</v>
      </c>
      <c r="E1384" s="46">
        <v>3303</v>
      </c>
      <c r="F1384" s="72">
        <v>155.99546330796818</v>
      </c>
      <c r="G1384" s="72">
        <v>148.09</v>
      </c>
      <c r="H1384" s="73">
        <v>0</v>
      </c>
      <c r="I1384" s="73">
        <f t="shared" si="63"/>
        <v>148.09</v>
      </c>
      <c r="J1384" s="72">
        <f t="shared" si="64"/>
        <v>-7.9054633079681764</v>
      </c>
      <c r="K1384" s="78">
        <v>0</v>
      </c>
      <c r="L1384" s="73">
        <f t="shared" si="65"/>
        <v>0</v>
      </c>
      <c r="M1384" s="74"/>
    </row>
    <row r="1385" spans="1:13" ht="12.75" x14ac:dyDescent="0.2">
      <c r="A1385" s="43" t="s">
        <v>244</v>
      </c>
      <c r="B1385" s="43" t="s">
        <v>419</v>
      </c>
      <c r="C1385" s="44" t="s">
        <v>25</v>
      </c>
      <c r="D1385" s="45" t="s">
        <v>26</v>
      </c>
      <c r="E1385" s="46">
        <v>3305</v>
      </c>
      <c r="F1385" s="72">
        <v>140.15546330796818</v>
      </c>
      <c r="G1385" s="72">
        <v>132.25</v>
      </c>
      <c r="H1385" s="73">
        <v>0</v>
      </c>
      <c r="I1385" s="73">
        <f t="shared" si="63"/>
        <v>132.25</v>
      </c>
      <c r="J1385" s="72">
        <f t="shared" si="64"/>
        <v>-7.9054633079681764</v>
      </c>
      <c r="K1385" s="78">
        <v>0</v>
      </c>
      <c r="L1385" s="73">
        <f t="shared" si="65"/>
        <v>0</v>
      </c>
      <c r="M1385" s="74"/>
    </row>
    <row r="1386" spans="1:13" ht="12.75" x14ac:dyDescent="0.2">
      <c r="A1386" s="43" t="s">
        <v>244</v>
      </c>
      <c r="B1386" s="43" t="s">
        <v>419</v>
      </c>
      <c r="C1386" s="44" t="s">
        <v>27</v>
      </c>
      <c r="D1386" s="45" t="s">
        <v>28</v>
      </c>
      <c r="E1386" s="46">
        <v>3307</v>
      </c>
      <c r="F1386" s="72">
        <v>152.72546330796817</v>
      </c>
      <c r="G1386" s="72">
        <v>144.82</v>
      </c>
      <c r="H1386" s="73">
        <v>0</v>
      </c>
      <c r="I1386" s="73">
        <f t="shared" si="63"/>
        <v>144.82</v>
      </c>
      <c r="J1386" s="72">
        <f t="shared" si="64"/>
        <v>-7.9054633079681764</v>
      </c>
      <c r="K1386" s="78">
        <v>0</v>
      </c>
      <c r="L1386" s="73">
        <f t="shared" si="65"/>
        <v>0</v>
      </c>
      <c r="M1386" s="74"/>
    </row>
    <row r="1387" spans="1:13" ht="12.75" x14ac:dyDescent="0.2">
      <c r="A1387" s="43" t="s">
        <v>244</v>
      </c>
      <c r="B1387" s="43" t="s">
        <v>419</v>
      </c>
      <c r="C1387" s="44" t="s">
        <v>29</v>
      </c>
      <c r="D1387" s="45" t="s">
        <v>30</v>
      </c>
      <c r="E1387" s="46">
        <v>3309</v>
      </c>
      <c r="F1387" s="72">
        <v>94.385463307968166</v>
      </c>
      <c r="G1387" s="72">
        <v>86.48</v>
      </c>
      <c r="H1387" s="73">
        <v>0</v>
      </c>
      <c r="I1387" s="73">
        <f t="shared" si="63"/>
        <v>86.48</v>
      </c>
      <c r="J1387" s="72">
        <f t="shared" si="64"/>
        <v>-7.9054633079681622</v>
      </c>
      <c r="K1387" s="78">
        <v>380</v>
      </c>
      <c r="L1387" s="73">
        <f t="shared" si="65"/>
        <v>-3004.0760570279017</v>
      </c>
      <c r="M1387" s="74"/>
    </row>
    <row r="1388" spans="1:13" ht="12.75" x14ac:dyDescent="0.2">
      <c r="A1388" s="43" t="s">
        <v>244</v>
      </c>
      <c r="B1388" s="43" t="s">
        <v>419</v>
      </c>
      <c r="C1388" s="44" t="s">
        <v>31</v>
      </c>
      <c r="D1388" s="45" t="s">
        <v>32</v>
      </c>
      <c r="E1388" s="46">
        <v>3311</v>
      </c>
      <c r="F1388" s="72">
        <v>121.66546330796817</v>
      </c>
      <c r="G1388" s="72">
        <v>113.76</v>
      </c>
      <c r="H1388" s="73">
        <v>0</v>
      </c>
      <c r="I1388" s="73">
        <f t="shared" si="63"/>
        <v>113.76</v>
      </c>
      <c r="J1388" s="72">
        <f t="shared" si="64"/>
        <v>-7.9054633079681622</v>
      </c>
      <c r="K1388" s="78">
        <v>0</v>
      </c>
      <c r="L1388" s="73">
        <f t="shared" si="65"/>
        <v>0</v>
      </c>
      <c r="M1388" s="74"/>
    </row>
    <row r="1389" spans="1:13" ht="12.75" x14ac:dyDescent="0.2">
      <c r="A1389" s="43" t="s">
        <v>244</v>
      </c>
      <c r="B1389" s="43" t="s">
        <v>419</v>
      </c>
      <c r="C1389" s="44" t="s">
        <v>33</v>
      </c>
      <c r="D1389" s="45" t="s">
        <v>34</v>
      </c>
      <c r="E1389" s="46">
        <v>3313</v>
      </c>
      <c r="F1389" s="72">
        <v>129.51546330796816</v>
      </c>
      <c r="G1389" s="72">
        <v>121.61</v>
      </c>
      <c r="H1389" s="73">
        <v>0</v>
      </c>
      <c r="I1389" s="73">
        <f t="shared" si="63"/>
        <v>121.61</v>
      </c>
      <c r="J1389" s="72">
        <f t="shared" si="64"/>
        <v>-7.9054633079681622</v>
      </c>
      <c r="K1389" s="78">
        <v>0</v>
      </c>
      <c r="L1389" s="73">
        <f t="shared" si="65"/>
        <v>0</v>
      </c>
      <c r="M1389" s="74"/>
    </row>
    <row r="1390" spans="1:13" ht="12.75" x14ac:dyDescent="0.2">
      <c r="A1390" s="43" t="s">
        <v>244</v>
      </c>
      <c r="B1390" s="43" t="s">
        <v>419</v>
      </c>
      <c r="C1390" s="44" t="s">
        <v>35</v>
      </c>
      <c r="D1390" s="45" t="s">
        <v>36</v>
      </c>
      <c r="E1390" s="46">
        <v>3315</v>
      </c>
      <c r="F1390" s="72">
        <v>147.53546330796817</v>
      </c>
      <c r="G1390" s="72">
        <v>139.63</v>
      </c>
      <c r="H1390" s="73">
        <v>0</v>
      </c>
      <c r="I1390" s="73">
        <f t="shared" si="63"/>
        <v>139.63</v>
      </c>
      <c r="J1390" s="72">
        <f t="shared" si="64"/>
        <v>-7.9054633079681764</v>
      </c>
      <c r="K1390" s="78">
        <v>0</v>
      </c>
      <c r="L1390" s="73">
        <f t="shared" si="65"/>
        <v>0</v>
      </c>
      <c r="M1390" s="74"/>
    </row>
    <row r="1391" spans="1:13" ht="12.75" x14ac:dyDescent="0.2">
      <c r="A1391" s="43" t="s">
        <v>244</v>
      </c>
      <c r="B1391" s="43" t="s">
        <v>419</v>
      </c>
      <c r="C1391" s="44" t="s">
        <v>37</v>
      </c>
      <c r="D1391" s="45" t="s">
        <v>38</v>
      </c>
      <c r="E1391" s="46">
        <v>3317</v>
      </c>
      <c r="F1391" s="72">
        <v>93.84546330796816</v>
      </c>
      <c r="G1391" s="72">
        <v>85.94</v>
      </c>
      <c r="H1391" s="73">
        <v>0</v>
      </c>
      <c r="I1391" s="73">
        <f t="shared" si="63"/>
        <v>85.94</v>
      </c>
      <c r="J1391" s="72">
        <f t="shared" si="64"/>
        <v>-7.9054633079681622</v>
      </c>
      <c r="K1391" s="78">
        <v>0</v>
      </c>
      <c r="L1391" s="73">
        <f t="shared" si="65"/>
        <v>0</v>
      </c>
      <c r="M1391" s="74"/>
    </row>
    <row r="1392" spans="1:13" ht="12.75" x14ac:dyDescent="0.2">
      <c r="A1392" s="43" t="s">
        <v>244</v>
      </c>
      <c r="B1392" s="43" t="s">
        <v>419</v>
      </c>
      <c r="C1392" s="44" t="s">
        <v>39</v>
      </c>
      <c r="D1392" s="45" t="s">
        <v>40</v>
      </c>
      <c r="E1392" s="46">
        <v>3319</v>
      </c>
      <c r="F1392" s="72">
        <v>113.20546330796816</v>
      </c>
      <c r="G1392" s="72">
        <v>105.3</v>
      </c>
      <c r="H1392" s="73">
        <v>0</v>
      </c>
      <c r="I1392" s="73">
        <f t="shared" si="63"/>
        <v>105.3</v>
      </c>
      <c r="J1392" s="72">
        <f t="shared" si="64"/>
        <v>-7.9054633079681622</v>
      </c>
      <c r="K1392" s="78">
        <v>308</v>
      </c>
      <c r="L1392" s="73">
        <f t="shared" si="65"/>
        <v>-2434.8826988541941</v>
      </c>
      <c r="M1392" s="74"/>
    </row>
    <row r="1393" spans="1:13" ht="12.75" x14ac:dyDescent="0.2">
      <c r="A1393" s="43" t="s">
        <v>244</v>
      </c>
      <c r="B1393" s="43" t="s">
        <v>419</v>
      </c>
      <c r="C1393" s="44" t="s">
        <v>41</v>
      </c>
      <c r="D1393" s="45" t="s">
        <v>42</v>
      </c>
      <c r="E1393" s="46">
        <v>3321</v>
      </c>
      <c r="F1393" s="72">
        <v>125.72546330796816</v>
      </c>
      <c r="G1393" s="72">
        <v>117.82</v>
      </c>
      <c r="H1393" s="73">
        <v>0</v>
      </c>
      <c r="I1393" s="73">
        <f t="shared" si="63"/>
        <v>117.82</v>
      </c>
      <c r="J1393" s="72">
        <f t="shared" si="64"/>
        <v>-7.9054633079681622</v>
      </c>
      <c r="K1393" s="78">
        <v>350</v>
      </c>
      <c r="L1393" s="73">
        <f t="shared" si="65"/>
        <v>-2766.9121577888568</v>
      </c>
      <c r="M1393" s="74"/>
    </row>
    <row r="1394" spans="1:13" ht="12.75" x14ac:dyDescent="0.2">
      <c r="A1394" s="43" t="s">
        <v>244</v>
      </c>
      <c r="B1394" s="43" t="s">
        <v>419</v>
      </c>
      <c r="C1394" s="44" t="s">
        <v>43</v>
      </c>
      <c r="D1394" s="45" t="s">
        <v>44</v>
      </c>
      <c r="E1394" s="46">
        <v>3323</v>
      </c>
      <c r="F1394" s="72">
        <v>79.975463307968155</v>
      </c>
      <c r="G1394" s="72">
        <v>72.069999999999993</v>
      </c>
      <c r="H1394" s="73">
        <v>0</v>
      </c>
      <c r="I1394" s="73">
        <f t="shared" si="63"/>
        <v>72.069999999999993</v>
      </c>
      <c r="J1394" s="72">
        <f t="shared" si="64"/>
        <v>-7.9054633079681622</v>
      </c>
      <c r="K1394" s="78">
        <v>175</v>
      </c>
      <c r="L1394" s="73">
        <f t="shared" si="65"/>
        <v>-1383.4560788944284</v>
      </c>
      <c r="M1394" s="74"/>
    </row>
    <row r="1395" spans="1:13" ht="12.75" x14ac:dyDescent="0.2">
      <c r="A1395" s="43" t="s">
        <v>244</v>
      </c>
      <c r="B1395" s="43" t="s">
        <v>419</v>
      </c>
      <c r="C1395" s="44" t="s">
        <v>45</v>
      </c>
      <c r="D1395" s="45" t="s">
        <v>46</v>
      </c>
      <c r="E1395" s="46">
        <v>3325</v>
      </c>
      <c r="F1395" s="72">
        <v>101.86546330796816</v>
      </c>
      <c r="G1395" s="72">
        <v>93.96</v>
      </c>
      <c r="H1395" s="73">
        <v>0</v>
      </c>
      <c r="I1395" s="73">
        <f t="shared" si="63"/>
        <v>93.96</v>
      </c>
      <c r="J1395" s="72">
        <f t="shared" si="64"/>
        <v>-7.9054633079681622</v>
      </c>
      <c r="K1395" s="78">
        <v>7666</v>
      </c>
      <c r="L1395" s="73">
        <f t="shared" si="65"/>
        <v>-60603.281718883933</v>
      </c>
      <c r="M1395" s="74"/>
    </row>
    <row r="1396" spans="1:13" ht="12.75" x14ac:dyDescent="0.2">
      <c r="A1396" s="43" t="s">
        <v>244</v>
      </c>
      <c r="B1396" s="43" t="s">
        <v>419</v>
      </c>
      <c r="C1396" s="44" t="s">
        <v>47</v>
      </c>
      <c r="D1396" s="45" t="s">
        <v>48</v>
      </c>
      <c r="E1396" s="46">
        <v>3327</v>
      </c>
      <c r="F1396" s="72">
        <v>113.20546330796816</v>
      </c>
      <c r="G1396" s="72">
        <v>105.3</v>
      </c>
      <c r="H1396" s="73">
        <v>0</v>
      </c>
      <c r="I1396" s="73">
        <f t="shared" si="63"/>
        <v>105.3</v>
      </c>
      <c r="J1396" s="72">
        <f t="shared" si="64"/>
        <v>-7.9054633079681622</v>
      </c>
      <c r="K1396" s="78">
        <v>1416</v>
      </c>
      <c r="L1396" s="73">
        <f t="shared" si="65"/>
        <v>-11194.136044082918</v>
      </c>
      <c r="M1396" s="74"/>
    </row>
    <row r="1397" spans="1:13" ht="12.75" x14ac:dyDescent="0.2">
      <c r="A1397" s="43" t="s">
        <v>244</v>
      </c>
      <c r="B1397" s="43" t="s">
        <v>419</v>
      </c>
      <c r="C1397" s="44" t="s">
        <v>49</v>
      </c>
      <c r="D1397" s="45" t="s">
        <v>50</v>
      </c>
      <c r="E1397" s="46">
        <v>3329</v>
      </c>
      <c r="F1397" s="72">
        <v>121.14546330796816</v>
      </c>
      <c r="G1397" s="72">
        <v>113.24</v>
      </c>
      <c r="H1397" s="73">
        <v>0</v>
      </c>
      <c r="I1397" s="73">
        <f t="shared" si="63"/>
        <v>113.24</v>
      </c>
      <c r="J1397" s="72">
        <f t="shared" si="64"/>
        <v>-7.9054633079681622</v>
      </c>
      <c r="K1397" s="78">
        <v>0</v>
      </c>
      <c r="L1397" s="73">
        <f t="shared" si="65"/>
        <v>0</v>
      </c>
      <c r="M1397" s="74"/>
    </row>
    <row r="1398" spans="1:13" ht="12.75" x14ac:dyDescent="0.2">
      <c r="A1398" s="43" t="s">
        <v>244</v>
      </c>
      <c r="B1398" s="43" t="s">
        <v>419</v>
      </c>
      <c r="C1398" s="44" t="s">
        <v>51</v>
      </c>
      <c r="D1398" s="45" t="s">
        <v>52</v>
      </c>
      <c r="E1398" s="46">
        <v>3331</v>
      </c>
      <c r="F1398" s="72">
        <v>134.91546330796817</v>
      </c>
      <c r="G1398" s="72">
        <v>127.01</v>
      </c>
      <c r="H1398" s="73">
        <v>0</v>
      </c>
      <c r="I1398" s="73">
        <f t="shared" si="63"/>
        <v>127.01</v>
      </c>
      <c r="J1398" s="72">
        <f t="shared" si="64"/>
        <v>-7.9054633079681622</v>
      </c>
      <c r="K1398" s="78">
        <v>0</v>
      </c>
      <c r="L1398" s="73">
        <f t="shared" si="65"/>
        <v>0</v>
      </c>
      <c r="M1398" s="74"/>
    </row>
    <row r="1399" spans="1:13" ht="12.75" x14ac:dyDescent="0.2">
      <c r="A1399" s="43" t="s">
        <v>103</v>
      </c>
      <c r="B1399" s="43" t="s">
        <v>104</v>
      </c>
      <c r="C1399" s="44" t="s">
        <v>21</v>
      </c>
      <c r="D1399" s="45" t="s">
        <v>22</v>
      </c>
      <c r="E1399" s="46">
        <v>3301</v>
      </c>
      <c r="F1399" s="72">
        <v>83.19</v>
      </c>
      <c r="G1399" s="72">
        <v>83.257895303163878</v>
      </c>
      <c r="H1399" s="73">
        <v>6.7744250681198812E-2</v>
      </c>
      <c r="I1399" s="73">
        <f t="shared" si="63"/>
        <v>83.325639553845079</v>
      </c>
      <c r="J1399" s="72">
        <f t="shared" si="64"/>
        <v>0.1356395538450812</v>
      </c>
      <c r="K1399" s="78">
        <v>1110</v>
      </c>
      <c r="L1399" s="73">
        <f t="shared" si="65"/>
        <v>150.55990476804013</v>
      </c>
      <c r="M1399" s="74">
        <v>2956.8066342688421</v>
      </c>
    </row>
    <row r="1400" spans="1:13" ht="12.75" x14ac:dyDescent="0.2">
      <c r="A1400" s="43" t="s">
        <v>103</v>
      </c>
      <c r="B1400" s="43" t="s">
        <v>104</v>
      </c>
      <c r="C1400" s="44" t="s">
        <v>23</v>
      </c>
      <c r="D1400" s="45" t="s">
        <v>24</v>
      </c>
      <c r="E1400" s="46">
        <v>3303</v>
      </c>
      <c r="F1400" s="72">
        <v>89.97999999999999</v>
      </c>
      <c r="G1400" s="72">
        <v>90.04789530316387</v>
      </c>
      <c r="H1400" s="73">
        <v>6.7744250681198812E-2</v>
      </c>
      <c r="I1400" s="73">
        <f t="shared" si="63"/>
        <v>90.115639553845071</v>
      </c>
      <c r="J1400" s="72">
        <f t="shared" si="64"/>
        <v>0.1356395538450812</v>
      </c>
      <c r="K1400" s="78">
        <v>596</v>
      </c>
      <c r="L1400" s="73">
        <f t="shared" si="65"/>
        <v>80.841174091668393</v>
      </c>
      <c r="M1400" s="74"/>
    </row>
    <row r="1401" spans="1:13" ht="12.75" x14ac:dyDescent="0.2">
      <c r="A1401" s="43" t="s">
        <v>103</v>
      </c>
      <c r="B1401" s="43" t="s">
        <v>104</v>
      </c>
      <c r="C1401" s="44" t="s">
        <v>25</v>
      </c>
      <c r="D1401" s="45" t="s">
        <v>26</v>
      </c>
      <c r="E1401" s="46">
        <v>3305</v>
      </c>
      <c r="F1401" s="72">
        <v>81.47999999999999</v>
      </c>
      <c r="G1401" s="72">
        <v>81.54789530316387</v>
      </c>
      <c r="H1401" s="73">
        <v>6.7744250681198812E-2</v>
      </c>
      <c r="I1401" s="73">
        <f t="shared" si="63"/>
        <v>81.615639553845071</v>
      </c>
      <c r="J1401" s="72">
        <f t="shared" si="64"/>
        <v>0.1356395538450812</v>
      </c>
      <c r="K1401" s="78">
        <v>0</v>
      </c>
      <c r="L1401" s="73">
        <f t="shared" si="65"/>
        <v>0</v>
      </c>
      <c r="M1401" s="74"/>
    </row>
    <row r="1402" spans="1:13" ht="12.75" x14ac:dyDescent="0.2">
      <c r="A1402" s="43" t="s">
        <v>103</v>
      </c>
      <c r="B1402" s="43" t="s">
        <v>104</v>
      </c>
      <c r="C1402" s="44" t="s">
        <v>27</v>
      </c>
      <c r="D1402" s="45" t="s">
        <v>28</v>
      </c>
      <c r="E1402" s="46">
        <v>3307</v>
      </c>
      <c r="F1402" s="72">
        <v>88.82</v>
      </c>
      <c r="G1402" s="72">
        <v>88.887895303163873</v>
      </c>
      <c r="H1402" s="73">
        <v>6.7744250681198812E-2</v>
      </c>
      <c r="I1402" s="73">
        <f t="shared" si="63"/>
        <v>88.955639553845074</v>
      </c>
      <c r="J1402" s="72">
        <f t="shared" si="64"/>
        <v>0.1356395538450812</v>
      </c>
      <c r="K1402" s="78">
        <v>0</v>
      </c>
      <c r="L1402" s="73">
        <f t="shared" si="65"/>
        <v>0</v>
      </c>
      <c r="M1402" s="74"/>
    </row>
    <row r="1403" spans="1:13" ht="12.75" x14ac:dyDescent="0.2">
      <c r="A1403" s="43" t="s">
        <v>103</v>
      </c>
      <c r="B1403" s="43" t="s">
        <v>104</v>
      </c>
      <c r="C1403" s="44" t="s">
        <v>29</v>
      </c>
      <c r="D1403" s="45" t="s">
        <v>30</v>
      </c>
      <c r="E1403" s="46">
        <v>3309</v>
      </c>
      <c r="F1403" s="72">
        <v>56.580000000000005</v>
      </c>
      <c r="G1403" s="72">
        <v>56.647895303163878</v>
      </c>
      <c r="H1403" s="73">
        <v>6.7744250681198812E-2</v>
      </c>
      <c r="I1403" s="73">
        <f t="shared" si="63"/>
        <v>56.715639553845079</v>
      </c>
      <c r="J1403" s="72">
        <f t="shared" si="64"/>
        <v>0.13563955384507409</v>
      </c>
      <c r="K1403" s="78">
        <v>3503</v>
      </c>
      <c r="L1403" s="73">
        <f t="shared" si="65"/>
        <v>475.14535711929454</v>
      </c>
      <c r="M1403" s="74"/>
    </row>
    <row r="1404" spans="1:13" ht="12.75" x14ac:dyDescent="0.2">
      <c r="A1404" s="43" t="s">
        <v>103</v>
      </c>
      <c r="B1404" s="43" t="s">
        <v>104</v>
      </c>
      <c r="C1404" s="44" t="s">
        <v>31</v>
      </c>
      <c r="D1404" s="45" t="s">
        <v>32</v>
      </c>
      <c r="E1404" s="46">
        <v>3311</v>
      </c>
      <c r="F1404" s="72">
        <v>71.209999999999994</v>
      </c>
      <c r="G1404" s="72">
        <v>71.277895303163874</v>
      </c>
      <c r="H1404" s="73">
        <v>6.7744250681198812E-2</v>
      </c>
      <c r="I1404" s="73">
        <f t="shared" si="63"/>
        <v>71.345639553845075</v>
      </c>
      <c r="J1404" s="72">
        <f t="shared" si="64"/>
        <v>0.1356395538450812</v>
      </c>
      <c r="K1404" s="78">
        <v>918</v>
      </c>
      <c r="L1404" s="73">
        <f t="shared" si="65"/>
        <v>124.51711042978454</v>
      </c>
      <c r="M1404" s="74"/>
    </row>
    <row r="1405" spans="1:13" ht="12.75" x14ac:dyDescent="0.2">
      <c r="A1405" s="43" t="s">
        <v>103</v>
      </c>
      <c r="B1405" s="43" t="s">
        <v>104</v>
      </c>
      <c r="C1405" s="44" t="s">
        <v>33</v>
      </c>
      <c r="D1405" s="45" t="s">
        <v>34</v>
      </c>
      <c r="E1405" s="46">
        <v>3313</v>
      </c>
      <c r="F1405" s="72">
        <v>75.429999999999993</v>
      </c>
      <c r="G1405" s="72">
        <v>75.497895303163872</v>
      </c>
      <c r="H1405" s="73">
        <v>6.7744250681198812E-2</v>
      </c>
      <c r="I1405" s="73">
        <f t="shared" si="63"/>
        <v>75.565639553845074</v>
      </c>
      <c r="J1405" s="72">
        <f t="shared" si="64"/>
        <v>0.1356395538450812</v>
      </c>
      <c r="K1405" s="78">
        <v>0</v>
      </c>
      <c r="L1405" s="73">
        <f t="shared" si="65"/>
        <v>0</v>
      </c>
      <c r="M1405" s="74"/>
    </row>
    <row r="1406" spans="1:13" ht="12.75" x14ac:dyDescent="0.2">
      <c r="A1406" s="43" t="s">
        <v>103</v>
      </c>
      <c r="B1406" s="43" t="s">
        <v>104</v>
      </c>
      <c r="C1406" s="44" t="s">
        <v>35</v>
      </c>
      <c r="D1406" s="45" t="s">
        <v>36</v>
      </c>
      <c r="E1406" s="46">
        <v>3315</v>
      </c>
      <c r="F1406" s="72">
        <v>85.38</v>
      </c>
      <c r="G1406" s="72">
        <v>85.447895303163875</v>
      </c>
      <c r="H1406" s="73">
        <v>6.7744250681198812E-2</v>
      </c>
      <c r="I1406" s="73">
        <f t="shared" si="63"/>
        <v>85.515639553845077</v>
      </c>
      <c r="J1406" s="72">
        <f t="shared" si="64"/>
        <v>0.1356395538450812</v>
      </c>
      <c r="K1406" s="78">
        <v>365</v>
      </c>
      <c r="L1406" s="73">
        <f t="shared" si="65"/>
        <v>49.508437153454636</v>
      </c>
      <c r="M1406" s="74"/>
    </row>
    <row r="1407" spans="1:13" ht="12.75" x14ac:dyDescent="0.2">
      <c r="A1407" s="43" t="s">
        <v>103</v>
      </c>
      <c r="B1407" s="43" t="s">
        <v>104</v>
      </c>
      <c r="C1407" s="44" t="s">
        <v>37</v>
      </c>
      <c r="D1407" s="45" t="s">
        <v>38</v>
      </c>
      <c r="E1407" s="46">
        <v>3317</v>
      </c>
      <c r="F1407" s="72">
        <v>56.160000000000004</v>
      </c>
      <c r="G1407" s="72">
        <v>56.227895303163876</v>
      </c>
      <c r="H1407" s="73">
        <v>6.7744250681198812E-2</v>
      </c>
      <c r="I1407" s="73">
        <f t="shared" si="63"/>
        <v>56.295639553845078</v>
      </c>
      <c r="J1407" s="72">
        <f t="shared" si="64"/>
        <v>0.13563955384507409</v>
      </c>
      <c r="K1407" s="78">
        <v>0</v>
      </c>
      <c r="L1407" s="73">
        <f t="shared" si="65"/>
        <v>0</v>
      </c>
      <c r="M1407" s="74"/>
    </row>
    <row r="1408" spans="1:13" ht="12.75" x14ac:dyDescent="0.2">
      <c r="A1408" s="43" t="s">
        <v>103</v>
      </c>
      <c r="B1408" s="43" t="s">
        <v>104</v>
      </c>
      <c r="C1408" s="44" t="s">
        <v>39</v>
      </c>
      <c r="D1408" s="45" t="s">
        <v>40</v>
      </c>
      <c r="E1408" s="46">
        <v>3319</v>
      </c>
      <c r="F1408" s="72">
        <v>66.489999999999995</v>
      </c>
      <c r="G1408" s="72">
        <v>66.557895303163875</v>
      </c>
      <c r="H1408" s="73">
        <v>6.7744250681198812E-2</v>
      </c>
      <c r="I1408" s="73">
        <f t="shared" si="63"/>
        <v>66.625639553845076</v>
      </c>
      <c r="J1408" s="72">
        <f t="shared" si="64"/>
        <v>0.1356395538450812</v>
      </c>
      <c r="K1408" s="78">
        <v>943</v>
      </c>
      <c r="L1408" s="73">
        <f t="shared" si="65"/>
        <v>127.90809927591157</v>
      </c>
      <c r="M1408" s="74"/>
    </row>
    <row r="1409" spans="1:13" ht="12.75" x14ac:dyDescent="0.2">
      <c r="A1409" s="43" t="s">
        <v>103</v>
      </c>
      <c r="B1409" s="43" t="s">
        <v>104</v>
      </c>
      <c r="C1409" s="44" t="s">
        <v>41</v>
      </c>
      <c r="D1409" s="45" t="s">
        <v>42</v>
      </c>
      <c r="E1409" s="46">
        <v>3321</v>
      </c>
      <c r="F1409" s="72">
        <v>73.3</v>
      </c>
      <c r="G1409" s="72">
        <v>73.367895303163877</v>
      </c>
      <c r="H1409" s="73">
        <v>6.7744250681198812E-2</v>
      </c>
      <c r="I1409" s="73">
        <f t="shared" si="63"/>
        <v>73.435639553845078</v>
      </c>
      <c r="J1409" s="72">
        <f t="shared" si="64"/>
        <v>0.1356395538450812</v>
      </c>
      <c r="K1409" s="78">
        <v>903</v>
      </c>
      <c r="L1409" s="73">
        <f t="shared" si="65"/>
        <v>122.48251712210832</v>
      </c>
      <c r="M1409" s="74"/>
    </row>
    <row r="1410" spans="1:13" ht="12.75" x14ac:dyDescent="0.2">
      <c r="A1410" s="43" t="s">
        <v>103</v>
      </c>
      <c r="B1410" s="43" t="s">
        <v>104</v>
      </c>
      <c r="C1410" s="44" t="s">
        <v>43</v>
      </c>
      <c r="D1410" s="45" t="s">
        <v>44</v>
      </c>
      <c r="E1410" s="46">
        <v>3323</v>
      </c>
      <c r="F1410" s="72">
        <v>48.63</v>
      </c>
      <c r="G1410" s="72">
        <v>48.697895303163875</v>
      </c>
      <c r="H1410" s="73">
        <v>6.7744250681198812E-2</v>
      </c>
      <c r="I1410" s="73">
        <f t="shared" si="63"/>
        <v>48.765639553845077</v>
      </c>
      <c r="J1410" s="72">
        <f t="shared" si="64"/>
        <v>0.13563955384507409</v>
      </c>
      <c r="K1410" s="78">
        <v>8</v>
      </c>
      <c r="L1410" s="73">
        <f t="shared" si="65"/>
        <v>1.0851164307605927</v>
      </c>
      <c r="M1410" s="74"/>
    </row>
    <row r="1411" spans="1:13" ht="12.75" x14ac:dyDescent="0.2">
      <c r="A1411" s="43" t="s">
        <v>103</v>
      </c>
      <c r="B1411" s="43" t="s">
        <v>104</v>
      </c>
      <c r="C1411" s="44" t="s">
        <v>45</v>
      </c>
      <c r="D1411" s="45" t="s">
        <v>46</v>
      </c>
      <c r="E1411" s="46">
        <v>3325</v>
      </c>
      <c r="F1411" s="72">
        <v>60.43</v>
      </c>
      <c r="G1411" s="72">
        <v>60.497895303163872</v>
      </c>
      <c r="H1411" s="73">
        <v>6.7744250681198812E-2</v>
      </c>
      <c r="I1411" s="73">
        <f t="shared" si="63"/>
        <v>60.565639553845074</v>
      </c>
      <c r="J1411" s="72">
        <f t="shared" si="64"/>
        <v>0.13563955384507409</v>
      </c>
      <c r="K1411" s="78">
        <v>8188</v>
      </c>
      <c r="L1411" s="73">
        <f t="shared" si="65"/>
        <v>1110.6166668834667</v>
      </c>
      <c r="M1411" s="74"/>
    </row>
    <row r="1412" spans="1:13" ht="12.75" x14ac:dyDescent="0.2">
      <c r="A1412" s="43" t="s">
        <v>103</v>
      </c>
      <c r="B1412" s="43" t="s">
        <v>104</v>
      </c>
      <c r="C1412" s="44" t="s">
        <v>47</v>
      </c>
      <c r="D1412" s="45" t="s">
        <v>48</v>
      </c>
      <c r="E1412" s="46">
        <v>3327</v>
      </c>
      <c r="F1412" s="72">
        <v>66.489999999999995</v>
      </c>
      <c r="G1412" s="72">
        <v>66.557895303163875</v>
      </c>
      <c r="H1412" s="73">
        <v>6.7744250681198812E-2</v>
      </c>
      <c r="I1412" s="73">
        <f t="shared" si="63"/>
        <v>66.625639553845076</v>
      </c>
      <c r="J1412" s="72">
        <f t="shared" si="64"/>
        <v>0.1356395538450812</v>
      </c>
      <c r="K1412" s="78">
        <v>4343</v>
      </c>
      <c r="L1412" s="73">
        <f t="shared" si="65"/>
        <v>589.08258234918765</v>
      </c>
      <c r="M1412" s="74"/>
    </row>
    <row r="1413" spans="1:13" ht="12.75" x14ac:dyDescent="0.2">
      <c r="A1413" s="43" t="s">
        <v>103</v>
      </c>
      <c r="B1413" s="43" t="s">
        <v>104</v>
      </c>
      <c r="C1413" s="44" t="s">
        <v>49</v>
      </c>
      <c r="D1413" s="45" t="s">
        <v>50</v>
      </c>
      <c r="E1413" s="46">
        <v>3329</v>
      </c>
      <c r="F1413" s="72">
        <v>70.8</v>
      </c>
      <c r="G1413" s="72">
        <v>70.867895303163877</v>
      </c>
      <c r="H1413" s="73">
        <v>6.7744250681198812E-2</v>
      </c>
      <c r="I1413" s="73">
        <f t="shared" si="63"/>
        <v>70.935639553845078</v>
      </c>
      <c r="J1413" s="72">
        <f t="shared" si="64"/>
        <v>0.1356395538450812</v>
      </c>
      <c r="K1413" s="78">
        <v>214</v>
      </c>
      <c r="L1413" s="73">
        <f t="shared" si="65"/>
        <v>29.026864522847376</v>
      </c>
      <c r="M1413" s="74"/>
    </row>
    <row r="1414" spans="1:13" ht="12.75" x14ac:dyDescent="0.2">
      <c r="A1414" s="43" t="s">
        <v>103</v>
      </c>
      <c r="B1414" s="43" t="s">
        <v>104</v>
      </c>
      <c r="C1414" s="44" t="s">
        <v>51</v>
      </c>
      <c r="D1414" s="45" t="s">
        <v>52</v>
      </c>
      <c r="E1414" s="46">
        <v>3331</v>
      </c>
      <c r="F1414" s="72">
        <v>78.2</v>
      </c>
      <c r="G1414" s="72">
        <v>78.267895303163883</v>
      </c>
      <c r="H1414" s="73">
        <v>6.7744250681198812E-2</v>
      </c>
      <c r="I1414" s="73">
        <f t="shared" si="63"/>
        <v>78.335639553845084</v>
      </c>
      <c r="J1414" s="72">
        <f t="shared" si="64"/>
        <v>0.1356395538450812</v>
      </c>
      <c r="K1414" s="78">
        <v>708</v>
      </c>
      <c r="L1414" s="73">
        <f t="shared" si="65"/>
        <v>96.032804122317486</v>
      </c>
      <c r="M1414" s="74"/>
    </row>
    <row r="1415" spans="1:13" ht="12.75" x14ac:dyDescent="0.2">
      <c r="A1415" s="43" t="s">
        <v>84</v>
      </c>
      <c r="B1415" s="43" t="s">
        <v>420</v>
      </c>
      <c r="C1415" s="44" t="s">
        <v>21</v>
      </c>
      <c r="D1415" s="45" t="s">
        <v>22</v>
      </c>
      <c r="E1415" s="46">
        <v>3301</v>
      </c>
      <c r="F1415" s="72">
        <v>140.31122984991566</v>
      </c>
      <c r="G1415" s="72">
        <v>136.11697300441443</v>
      </c>
      <c r="H1415" s="73">
        <v>1.2915857362524712</v>
      </c>
      <c r="I1415" s="73">
        <f t="shared" ref="I1415:I1478" si="66">+G1415+H1415</f>
        <v>137.4085587406669</v>
      </c>
      <c r="J1415" s="72">
        <f t="shared" ref="J1415:J1478" si="67">+I1415-F1415</f>
        <v>-2.9026711092487574</v>
      </c>
      <c r="K1415" s="78">
        <v>0</v>
      </c>
      <c r="L1415" s="73">
        <f t="shared" ref="L1415:L1478" si="68">+J1415*K1415</f>
        <v>0</v>
      </c>
      <c r="M1415" s="74">
        <v>-71890.455362763969</v>
      </c>
    </row>
    <row r="1416" spans="1:13" ht="12.75" x14ac:dyDescent="0.2">
      <c r="A1416" s="43" t="s">
        <v>84</v>
      </c>
      <c r="B1416" s="43" t="s">
        <v>420</v>
      </c>
      <c r="C1416" s="44" t="s">
        <v>23</v>
      </c>
      <c r="D1416" s="45" t="s">
        <v>24</v>
      </c>
      <c r="E1416" s="46">
        <v>3303</v>
      </c>
      <c r="F1416" s="72">
        <v>152.89122984991567</v>
      </c>
      <c r="G1416" s="72">
        <v>148.69697300441445</v>
      </c>
      <c r="H1416" s="73">
        <v>1.2915857362524712</v>
      </c>
      <c r="I1416" s="73">
        <f t="shared" si="66"/>
        <v>149.98855874066692</v>
      </c>
      <c r="J1416" s="72">
        <f t="shared" si="67"/>
        <v>-2.9026711092487574</v>
      </c>
      <c r="K1416" s="78">
        <v>0</v>
      </c>
      <c r="L1416" s="73">
        <f t="shared" si="68"/>
        <v>0</v>
      </c>
      <c r="M1416" s="74"/>
    </row>
    <row r="1417" spans="1:13" ht="12.75" x14ac:dyDescent="0.2">
      <c r="A1417" s="43" t="s">
        <v>84</v>
      </c>
      <c r="B1417" s="43" t="s">
        <v>420</v>
      </c>
      <c r="C1417" s="44" t="s">
        <v>25</v>
      </c>
      <c r="D1417" s="45" t="s">
        <v>26</v>
      </c>
      <c r="E1417" s="46">
        <v>3305</v>
      </c>
      <c r="F1417" s="72">
        <v>137.05122984991567</v>
      </c>
      <c r="G1417" s="72">
        <v>132.85697300441444</v>
      </c>
      <c r="H1417" s="73">
        <v>1.2915857362524712</v>
      </c>
      <c r="I1417" s="73">
        <f t="shared" si="66"/>
        <v>134.14855874066691</v>
      </c>
      <c r="J1417" s="72">
        <f t="shared" si="67"/>
        <v>-2.9026711092487574</v>
      </c>
      <c r="K1417" s="78">
        <v>0</v>
      </c>
      <c r="L1417" s="73">
        <f t="shared" si="68"/>
        <v>0</v>
      </c>
      <c r="M1417" s="74"/>
    </row>
    <row r="1418" spans="1:13" ht="12.75" x14ac:dyDescent="0.2">
      <c r="A1418" s="43" t="s">
        <v>84</v>
      </c>
      <c r="B1418" s="43" t="s">
        <v>420</v>
      </c>
      <c r="C1418" s="44" t="s">
        <v>27</v>
      </c>
      <c r="D1418" s="45" t="s">
        <v>28</v>
      </c>
      <c r="E1418" s="46">
        <v>3307</v>
      </c>
      <c r="F1418" s="72">
        <v>149.62122984991566</v>
      </c>
      <c r="G1418" s="72">
        <v>145.42697300441444</v>
      </c>
      <c r="H1418" s="73">
        <v>1.2915857362524712</v>
      </c>
      <c r="I1418" s="73">
        <f t="shared" si="66"/>
        <v>146.71855874066691</v>
      </c>
      <c r="J1418" s="72">
        <f t="shared" si="67"/>
        <v>-2.9026711092487574</v>
      </c>
      <c r="K1418" s="78">
        <v>0</v>
      </c>
      <c r="L1418" s="73">
        <f t="shared" si="68"/>
        <v>0</v>
      </c>
      <c r="M1418" s="74"/>
    </row>
    <row r="1419" spans="1:13" ht="12.75" x14ac:dyDescent="0.2">
      <c r="A1419" s="43" t="s">
        <v>84</v>
      </c>
      <c r="B1419" s="43" t="s">
        <v>420</v>
      </c>
      <c r="C1419" s="44" t="s">
        <v>29</v>
      </c>
      <c r="D1419" s="45" t="s">
        <v>30</v>
      </c>
      <c r="E1419" s="46">
        <v>3309</v>
      </c>
      <c r="F1419" s="72">
        <v>91.28122984991569</v>
      </c>
      <c r="G1419" s="72">
        <v>87.08697300441446</v>
      </c>
      <c r="H1419" s="73">
        <v>1.2915857362524712</v>
      </c>
      <c r="I1419" s="73">
        <f t="shared" si="66"/>
        <v>88.378558740666932</v>
      </c>
      <c r="J1419" s="72">
        <f t="shared" si="67"/>
        <v>-2.9026711092487574</v>
      </c>
      <c r="K1419" s="78">
        <v>1237</v>
      </c>
      <c r="L1419" s="73">
        <f t="shared" si="68"/>
        <v>-3590.604162140713</v>
      </c>
      <c r="M1419" s="74"/>
    </row>
    <row r="1420" spans="1:13" ht="12.75" x14ac:dyDescent="0.2">
      <c r="A1420" s="43" t="s">
        <v>84</v>
      </c>
      <c r="B1420" s="43" t="s">
        <v>420</v>
      </c>
      <c r="C1420" s="44" t="s">
        <v>31</v>
      </c>
      <c r="D1420" s="45" t="s">
        <v>32</v>
      </c>
      <c r="E1420" s="46">
        <v>3311</v>
      </c>
      <c r="F1420" s="72">
        <v>118.56122984991569</v>
      </c>
      <c r="G1420" s="72">
        <v>114.36697300441446</v>
      </c>
      <c r="H1420" s="73">
        <v>1.2915857362524712</v>
      </c>
      <c r="I1420" s="73">
        <f t="shared" si="66"/>
        <v>115.65855874066693</v>
      </c>
      <c r="J1420" s="72">
        <f t="shared" si="67"/>
        <v>-2.9026711092487574</v>
      </c>
      <c r="K1420" s="78">
        <v>0</v>
      </c>
      <c r="L1420" s="73">
        <f t="shared" si="68"/>
        <v>0</v>
      </c>
      <c r="M1420" s="74"/>
    </row>
    <row r="1421" spans="1:13" ht="12.75" x14ac:dyDescent="0.2">
      <c r="A1421" s="43" t="s">
        <v>84</v>
      </c>
      <c r="B1421" s="43" t="s">
        <v>420</v>
      </c>
      <c r="C1421" s="44" t="s">
        <v>33</v>
      </c>
      <c r="D1421" s="45" t="s">
        <v>34</v>
      </c>
      <c r="E1421" s="46">
        <v>3313</v>
      </c>
      <c r="F1421" s="72">
        <v>126.41122984991569</v>
      </c>
      <c r="G1421" s="72">
        <v>122.21697300441446</v>
      </c>
      <c r="H1421" s="73">
        <v>1.2915857362524712</v>
      </c>
      <c r="I1421" s="73">
        <f t="shared" si="66"/>
        <v>123.50855874066693</v>
      </c>
      <c r="J1421" s="72">
        <f t="shared" si="67"/>
        <v>-2.9026711092487574</v>
      </c>
      <c r="K1421" s="78">
        <v>0</v>
      </c>
      <c r="L1421" s="73">
        <f t="shared" si="68"/>
        <v>0</v>
      </c>
      <c r="M1421" s="74"/>
    </row>
    <row r="1422" spans="1:13" ht="12.75" x14ac:dyDescent="0.2">
      <c r="A1422" s="43" t="s">
        <v>84</v>
      </c>
      <c r="B1422" s="43" t="s">
        <v>420</v>
      </c>
      <c r="C1422" s="44" t="s">
        <v>35</v>
      </c>
      <c r="D1422" s="45" t="s">
        <v>36</v>
      </c>
      <c r="E1422" s="46">
        <v>3315</v>
      </c>
      <c r="F1422" s="72">
        <v>144.43122984991567</v>
      </c>
      <c r="G1422" s="72">
        <v>140.23697300441444</v>
      </c>
      <c r="H1422" s="73">
        <v>1.2915857362524712</v>
      </c>
      <c r="I1422" s="73">
        <f t="shared" si="66"/>
        <v>141.52855874066691</v>
      </c>
      <c r="J1422" s="72">
        <f t="shared" si="67"/>
        <v>-2.9026711092487574</v>
      </c>
      <c r="K1422" s="78">
        <v>0</v>
      </c>
      <c r="L1422" s="73">
        <f t="shared" si="68"/>
        <v>0</v>
      </c>
      <c r="M1422" s="74"/>
    </row>
    <row r="1423" spans="1:13" ht="12.75" x14ac:dyDescent="0.2">
      <c r="A1423" s="43" t="s">
        <v>84</v>
      </c>
      <c r="B1423" s="43" t="s">
        <v>420</v>
      </c>
      <c r="C1423" s="44" t="s">
        <v>37</v>
      </c>
      <c r="D1423" s="45" t="s">
        <v>38</v>
      </c>
      <c r="E1423" s="46">
        <v>3317</v>
      </c>
      <c r="F1423" s="72">
        <v>90.741229849915683</v>
      </c>
      <c r="G1423" s="72">
        <v>86.546973004414454</v>
      </c>
      <c r="H1423" s="73">
        <v>1.2915857362524712</v>
      </c>
      <c r="I1423" s="73">
        <f t="shared" si="66"/>
        <v>87.838558740666926</v>
      </c>
      <c r="J1423" s="72">
        <f t="shared" si="67"/>
        <v>-2.9026711092487574</v>
      </c>
      <c r="K1423" s="78">
        <v>0</v>
      </c>
      <c r="L1423" s="73">
        <f t="shared" si="68"/>
        <v>0</v>
      </c>
      <c r="M1423" s="74"/>
    </row>
    <row r="1424" spans="1:13" ht="12.75" x14ac:dyDescent="0.2">
      <c r="A1424" s="43" t="s">
        <v>84</v>
      </c>
      <c r="B1424" s="43" t="s">
        <v>420</v>
      </c>
      <c r="C1424" s="44" t="s">
        <v>39</v>
      </c>
      <c r="D1424" s="45" t="s">
        <v>40</v>
      </c>
      <c r="E1424" s="46">
        <v>3319</v>
      </c>
      <c r="F1424" s="72">
        <v>110.10122984991568</v>
      </c>
      <c r="G1424" s="72">
        <v>105.90697300441445</v>
      </c>
      <c r="H1424" s="73">
        <v>1.2915857362524712</v>
      </c>
      <c r="I1424" s="73">
        <f t="shared" si="66"/>
        <v>107.19855874066693</v>
      </c>
      <c r="J1424" s="72">
        <f t="shared" si="67"/>
        <v>-2.9026711092487574</v>
      </c>
      <c r="K1424" s="78">
        <v>1323</v>
      </c>
      <c r="L1424" s="73">
        <f t="shared" si="68"/>
        <v>-3840.2338775361059</v>
      </c>
      <c r="M1424" s="74"/>
    </row>
    <row r="1425" spans="1:13" ht="12.75" x14ac:dyDescent="0.2">
      <c r="A1425" s="43" t="s">
        <v>84</v>
      </c>
      <c r="B1425" s="43" t="s">
        <v>420</v>
      </c>
      <c r="C1425" s="44" t="s">
        <v>41</v>
      </c>
      <c r="D1425" s="45" t="s">
        <v>42</v>
      </c>
      <c r="E1425" s="46">
        <v>3321</v>
      </c>
      <c r="F1425" s="72">
        <v>122.62122984991568</v>
      </c>
      <c r="G1425" s="72">
        <v>118.42697300441445</v>
      </c>
      <c r="H1425" s="73">
        <v>1.2915857362524712</v>
      </c>
      <c r="I1425" s="73">
        <f t="shared" si="66"/>
        <v>119.71855874066692</v>
      </c>
      <c r="J1425" s="72">
        <f t="shared" si="67"/>
        <v>-2.9026711092487574</v>
      </c>
      <c r="K1425" s="78">
        <v>130</v>
      </c>
      <c r="L1425" s="73">
        <f t="shared" si="68"/>
        <v>-377.34724420233846</v>
      </c>
      <c r="M1425" s="74"/>
    </row>
    <row r="1426" spans="1:13" ht="12.75" x14ac:dyDescent="0.2">
      <c r="A1426" s="43" t="s">
        <v>84</v>
      </c>
      <c r="B1426" s="43" t="s">
        <v>420</v>
      </c>
      <c r="C1426" s="44" t="s">
        <v>43</v>
      </c>
      <c r="D1426" s="45" t="s">
        <v>44</v>
      </c>
      <c r="E1426" s="46">
        <v>3323</v>
      </c>
      <c r="F1426" s="72">
        <v>76.871229849915679</v>
      </c>
      <c r="G1426" s="72">
        <v>72.67697300441445</v>
      </c>
      <c r="H1426" s="73">
        <v>1.2915857362524712</v>
      </c>
      <c r="I1426" s="73">
        <f t="shared" si="66"/>
        <v>73.968558740666921</v>
      </c>
      <c r="J1426" s="72">
        <f t="shared" si="67"/>
        <v>-2.9026711092487574</v>
      </c>
      <c r="K1426" s="78">
        <v>527</v>
      </c>
      <c r="L1426" s="73">
        <f t="shared" si="68"/>
        <v>-1529.7076745740951</v>
      </c>
      <c r="M1426" s="74"/>
    </row>
    <row r="1427" spans="1:13" ht="12.75" x14ac:dyDescent="0.2">
      <c r="A1427" s="43" t="s">
        <v>84</v>
      </c>
      <c r="B1427" s="43" t="s">
        <v>420</v>
      </c>
      <c r="C1427" s="44" t="s">
        <v>45</v>
      </c>
      <c r="D1427" s="45" t="s">
        <v>46</v>
      </c>
      <c r="E1427" s="46">
        <v>3325</v>
      </c>
      <c r="F1427" s="72">
        <v>98.761229849915679</v>
      </c>
      <c r="G1427" s="72">
        <v>94.56697300441445</v>
      </c>
      <c r="H1427" s="73">
        <v>1.2915857362524712</v>
      </c>
      <c r="I1427" s="73">
        <f t="shared" si="66"/>
        <v>95.858558740666922</v>
      </c>
      <c r="J1427" s="72">
        <f t="shared" si="67"/>
        <v>-2.9026711092487574</v>
      </c>
      <c r="K1427" s="78">
        <v>20621</v>
      </c>
      <c r="L1427" s="73">
        <f t="shared" si="68"/>
        <v>-59855.980943818628</v>
      </c>
      <c r="M1427" s="74"/>
    </row>
    <row r="1428" spans="1:13" ht="12.75" x14ac:dyDescent="0.2">
      <c r="A1428" s="43" t="s">
        <v>84</v>
      </c>
      <c r="B1428" s="43" t="s">
        <v>420</v>
      </c>
      <c r="C1428" s="44" t="s">
        <v>47</v>
      </c>
      <c r="D1428" s="45" t="s">
        <v>48</v>
      </c>
      <c r="E1428" s="46">
        <v>3327</v>
      </c>
      <c r="F1428" s="72">
        <v>110.10122984991568</v>
      </c>
      <c r="G1428" s="72">
        <v>105.90697300441445</v>
      </c>
      <c r="H1428" s="73">
        <v>1.2915857362524712</v>
      </c>
      <c r="I1428" s="73">
        <f t="shared" si="66"/>
        <v>107.19855874066693</v>
      </c>
      <c r="J1428" s="72">
        <f t="shared" si="67"/>
        <v>-2.9026711092487574</v>
      </c>
      <c r="K1428" s="78">
        <v>599</v>
      </c>
      <c r="L1428" s="73">
        <f t="shared" si="68"/>
        <v>-1738.6999944400056</v>
      </c>
      <c r="M1428" s="74"/>
    </row>
    <row r="1429" spans="1:13" ht="12.75" x14ac:dyDescent="0.2">
      <c r="A1429" s="43" t="s">
        <v>84</v>
      </c>
      <c r="B1429" s="43" t="s">
        <v>420</v>
      </c>
      <c r="C1429" s="44" t="s">
        <v>49</v>
      </c>
      <c r="D1429" s="45" t="s">
        <v>50</v>
      </c>
      <c r="E1429" s="46">
        <v>3329</v>
      </c>
      <c r="F1429" s="72">
        <v>118.04122984991568</v>
      </c>
      <c r="G1429" s="72">
        <v>113.84697300441445</v>
      </c>
      <c r="H1429" s="73">
        <v>1.2915857362524712</v>
      </c>
      <c r="I1429" s="73">
        <f t="shared" si="66"/>
        <v>115.13855874066692</v>
      </c>
      <c r="J1429" s="72">
        <f t="shared" si="67"/>
        <v>-2.9026711092487574</v>
      </c>
      <c r="K1429" s="78">
        <v>329</v>
      </c>
      <c r="L1429" s="73">
        <f t="shared" si="68"/>
        <v>-954.9787949428412</v>
      </c>
      <c r="M1429" s="74"/>
    </row>
    <row r="1430" spans="1:13" ht="12.75" x14ac:dyDescent="0.2">
      <c r="A1430" s="43" t="s">
        <v>84</v>
      </c>
      <c r="B1430" s="43" t="s">
        <v>420</v>
      </c>
      <c r="C1430" s="44" t="s">
        <v>51</v>
      </c>
      <c r="D1430" s="45" t="s">
        <v>52</v>
      </c>
      <c r="E1430" s="46">
        <v>3331</v>
      </c>
      <c r="F1430" s="72">
        <v>131.81122984991566</v>
      </c>
      <c r="G1430" s="72">
        <v>127.61697300441446</v>
      </c>
      <c r="H1430" s="73">
        <v>1.2915857362524712</v>
      </c>
      <c r="I1430" s="73">
        <f t="shared" si="66"/>
        <v>128.90855874066693</v>
      </c>
      <c r="J1430" s="72">
        <f t="shared" si="67"/>
        <v>-2.902671109248729</v>
      </c>
      <c r="K1430" s="78">
        <v>1</v>
      </c>
      <c r="L1430" s="73">
        <f t="shared" si="68"/>
        <v>-2.902671109248729</v>
      </c>
      <c r="M1430" s="74"/>
    </row>
    <row r="1431" spans="1:13" ht="12.75" x14ac:dyDescent="0.2">
      <c r="A1431" s="43" t="s">
        <v>180</v>
      </c>
      <c r="B1431" s="43" t="s">
        <v>181</v>
      </c>
      <c r="C1431" s="44" t="s">
        <v>21</v>
      </c>
      <c r="D1431" s="45" t="s">
        <v>22</v>
      </c>
      <c r="E1431" s="46">
        <v>3301</v>
      </c>
      <c r="F1431" s="72">
        <v>85.07</v>
      </c>
      <c r="G1431" s="72">
        <v>84.69</v>
      </c>
      <c r="H1431" s="73">
        <v>0</v>
      </c>
      <c r="I1431" s="73">
        <f t="shared" si="66"/>
        <v>84.69</v>
      </c>
      <c r="J1431" s="72">
        <f t="shared" si="67"/>
        <v>-0.37999999999999545</v>
      </c>
      <c r="K1431" s="78">
        <v>0</v>
      </c>
      <c r="L1431" s="73">
        <f t="shared" si="68"/>
        <v>0</v>
      </c>
      <c r="M1431" s="74">
        <v>-684.37999999999715</v>
      </c>
    </row>
    <row r="1432" spans="1:13" ht="12.75" x14ac:dyDescent="0.2">
      <c r="A1432" s="43" t="s">
        <v>180</v>
      </c>
      <c r="B1432" s="43" t="s">
        <v>181</v>
      </c>
      <c r="C1432" s="44" t="s">
        <v>23</v>
      </c>
      <c r="D1432" s="45" t="s">
        <v>24</v>
      </c>
      <c r="E1432" s="46">
        <v>3303</v>
      </c>
      <c r="F1432" s="72">
        <v>92.149999999999991</v>
      </c>
      <c r="G1432" s="72">
        <v>91.77</v>
      </c>
      <c r="H1432" s="73">
        <v>0</v>
      </c>
      <c r="I1432" s="73">
        <f t="shared" si="66"/>
        <v>91.77</v>
      </c>
      <c r="J1432" s="72">
        <f t="shared" si="67"/>
        <v>-0.37999999999999545</v>
      </c>
      <c r="K1432" s="78">
        <v>0</v>
      </c>
      <c r="L1432" s="73">
        <f t="shared" si="68"/>
        <v>0</v>
      </c>
      <c r="M1432" s="74"/>
    </row>
    <row r="1433" spans="1:13" ht="12.75" x14ac:dyDescent="0.2">
      <c r="A1433" s="43" t="s">
        <v>180</v>
      </c>
      <c r="B1433" s="43" t="s">
        <v>181</v>
      </c>
      <c r="C1433" s="44" t="s">
        <v>25</v>
      </c>
      <c r="D1433" s="45" t="s">
        <v>26</v>
      </c>
      <c r="E1433" s="46">
        <v>3305</v>
      </c>
      <c r="F1433" s="72">
        <v>83.14</v>
      </c>
      <c r="G1433" s="72">
        <v>82.76</v>
      </c>
      <c r="H1433" s="73">
        <v>0</v>
      </c>
      <c r="I1433" s="73">
        <f t="shared" si="66"/>
        <v>82.76</v>
      </c>
      <c r="J1433" s="72">
        <f t="shared" si="67"/>
        <v>-0.37999999999999545</v>
      </c>
      <c r="K1433" s="78">
        <v>0</v>
      </c>
      <c r="L1433" s="73">
        <f t="shared" si="68"/>
        <v>0</v>
      </c>
      <c r="M1433" s="74"/>
    </row>
    <row r="1434" spans="1:13" ht="12.75" x14ac:dyDescent="0.2">
      <c r="A1434" s="43" t="s">
        <v>180</v>
      </c>
      <c r="B1434" s="43" t="s">
        <v>181</v>
      </c>
      <c r="C1434" s="44" t="s">
        <v>27</v>
      </c>
      <c r="D1434" s="45" t="s">
        <v>28</v>
      </c>
      <c r="E1434" s="46">
        <v>3307</v>
      </c>
      <c r="F1434" s="72">
        <v>91.08</v>
      </c>
      <c r="G1434" s="72">
        <v>90.7</v>
      </c>
      <c r="H1434" s="73">
        <v>0</v>
      </c>
      <c r="I1434" s="73">
        <f t="shared" si="66"/>
        <v>90.7</v>
      </c>
      <c r="J1434" s="72">
        <f t="shared" si="67"/>
        <v>-0.37999999999999545</v>
      </c>
      <c r="K1434" s="78">
        <v>168</v>
      </c>
      <c r="L1434" s="73">
        <f t="shared" si="68"/>
        <v>-63.839999999999236</v>
      </c>
      <c r="M1434" s="74"/>
    </row>
    <row r="1435" spans="1:13" ht="12.75" x14ac:dyDescent="0.2">
      <c r="A1435" s="43" t="s">
        <v>180</v>
      </c>
      <c r="B1435" s="43" t="s">
        <v>181</v>
      </c>
      <c r="C1435" s="44" t="s">
        <v>29</v>
      </c>
      <c r="D1435" s="45" t="s">
        <v>30</v>
      </c>
      <c r="E1435" s="46">
        <v>3309</v>
      </c>
      <c r="F1435" s="72">
        <v>56.82</v>
      </c>
      <c r="G1435" s="72">
        <v>56.44</v>
      </c>
      <c r="H1435" s="73">
        <v>0</v>
      </c>
      <c r="I1435" s="73">
        <f t="shared" si="66"/>
        <v>56.44</v>
      </c>
      <c r="J1435" s="72">
        <f t="shared" si="67"/>
        <v>-0.38000000000000256</v>
      </c>
      <c r="K1435" s="78">
        <v>185</v>
      </c>
      <c r="L1435" s="73">
        <f t="shared" si="68"/>
        <v>-70.300000000000466</v>
      </c>
      <c r="M1435" s="74"/>
    </row>
    <row r="1436" spans="1:13" ht="12.75" x14ac:dyDescent="0.2">
      <c r="A1436" s="43" t="s">
        <v>180</v>
      </c>
      <c r="B1436" s="43" t="s">
        <v>181</v>
      </c>
      <c r="C1436" s="44" t="s">
        <v>31</v>
      </c>
      <c r="D1436" s="45" t="s">
        <v>32</v>
      </c>
      <c r="E1436" s="46">
        <v>3311</v>
      </c>
      <c r="F1436" s="72">
        <v>72.209999999999994</v>
      </c>
      <c r="G1436" s="72">
        <v>71.83</v>
      </c>
      <c r="H1436" s="73">
        <v>0</v>
      </c>
      <c r="I1436" s="73">
        <f t="shared" si="66"/>
        <v>71.83</v>
      </c>
      <c r="J1436" s="72">
        <f t="shared" si="67"/>
        <v>-0.37999999999999545</v>
      </c>
      <c r="K1436" s="78">
        <v>0</v>
      </c>
      <c r="L1436" s="73">
        <f t="shared" si="68"/>
        <v>0</v>
      </c>
      <c r="M1436" s="74"/>
    </row>
    <row r="1437" spans="1:13" ht="12.75" x14ac:dyDescent="0.2">
      <c r="A1437" s="43" t="s">
        <v>180</v>
      </c>
      <c r="B1437" s="43" t="s">
        <v>181</v>
      </c>
      <c r="C1437" s="44" t="s">
        <v>33</v>
      </c>
      <c r="D1437" s="45" t="s">
        <v>34</v>
      </c>
      <c r="E1437" s="46">
        <v>3313</v>
      </c>
      <c r="F1437" s="72">
        <v>76.759999999999991</v>
      </c>
      <c r="G1437" s="72">
        <v>76.38</v>
      </c>
      <c r="H1437" s="73">
        <v>0</v>
      </c>
      <c r="I1437" s="73">
        <f t="shared" si="66"/>
        <v>76.38</v>
      </c>
      <c r="J1437" s="72">
        <f t="shared" si="67"/>
        <v>-0.37999999999999545</v>
      </c>
      <c r="K1437" s="78">
        <v>0</v>
      </c>
      <c r="L1437" s="73">
        <f t="shared" si="68"/>
        <v>0</v>
      </c>
      <c r="M1437" s="74"/>
    </row>
    <row r="1438" spans="1:13" ht="12.75" x14ac:dyDescent="0.2">
      <c r="A1438" s="43" t="s">
        <v>180</v>
      </c>
      <c r="B1438" s="43" t="s">
        <v>181</v>
      </c>
      <c r="C1438" s="44" t="s">
        <v>35</v>
      </c>
      <c r="D1438" s="45" t="s">
        <v>36</v>
      </c>
      <c r="E1438" s="46">
        <v>3315</v>
      </c>
      <c r="F1438" s="72">
        <v>87.259999999999991</v>
      </c>
      <c r="G1438" s="72">
        <v>86.88</v>
      </c>
      <c r="H1438" s="73">
        <v>0</v>
      </c>
      <c r="I1438" s="73">
        <f t="shared" si="66"/>
        <v>86.88</v>
      </c>
      <c r="J1438" s="72">
        <f t="shared" si="67"/>
        <v>-0.37999999999999545</v>
      </c>
      <c r="K1438" s="78">
        <v>0</v>
      </c>
      <c r="L1438" s="73">
        <f t="shared" si="68"/>
        <v>0</v>
      </c>
      <c r="M1438" s="74"/>
    </row>
    <row r="1439" spans="1:13" ht="12.75" x14ac:dyDescent="0.2">
      <c r="A1439" s="43" t="s">
        <v>180</v>
      </c>
      <c r="B1439" s="43" t="s">
        <v>181</v>
      </c>
      <c r="C1439" s="44" t="s">
        <v>37</v>
      </c>
      <c r="D1439" s="45" t="s">
        <v>38</v>
      </c>
      <c r="E1439" s="46">
        <v>3317</v>
      </c>
      <c r="F1439" s="72">
        <v>56.39</v>
      </c>
      <c r="G1439" s="72">
        <v>56.01</v>
      </c>
      <c r="H1439" s="73">
        <v>0</v>
      </c>
      <c r="I1439" s="73">
        <f t="shared" si="66"/>
        <v>56.01</v>
      </c>
      <c r="J1439" s="72">
        <f t="shared" si="67"/>
        <v>-0.38000000000000256</v>
      </c>
      <c r="K1439" s="78">
        <v>0</v>
      </c>
      <c r="L1439" s="73">
        <f t="shared" si="68"/>
        <v>0</v>
      </c>
      <c r="M1439" s="74"/>
    </row>
    <row r="1440" spans="1:13" ht="12.75" x14ac:dyDescent="0.2">
      <c r="A1440" s="43" t="s">
        <v>180</v>
      </c>
      <c r="B1440" s="43" t="s">
        <v>181</v>
      </c>
      <c r="C1440" s="44" t="s">
        <v>39</v>
      </c>
      <c r="D1440" s="45" t="s">
        <v>40</v>
      </c>
      <c r="E1440" s="46">
        <v>3319</v>
      </c>
      <c r="F1440" s="72">
        <v>67.25</v>
      </c>
      <c r="G1440" s="72">
        <v>66.87</v>
      </c>
      <c r="H1440" s="73">
        <v>0</v>
      </c>
      <c r="I1440" s="73">
        <f t="shared" si="66"/>
        <v>66.87</v>
      </c>
      <c r="J1440" s="72">
        <f t="shared" si="67"/>
        <v>-0.37999999999999545</v>
      </c>
      <c r="K1440" s="78">
        <v>177</v>
      </c>
      <c r="L1440" s="73">
        <f t="shared" si="68"/>
        <v>-67.259999999999195</v>
      </c>
      <c r="M1440" s="74"/>
    </row>
    <row r="1441" spans="1:13" ht="12.75" x14ac:dyDescent="0.2">
      <c r="A1441" s="43" t="s">
        <v>180</v>
      </c>
      <c r="B1441" s="43" t="s">
        <v>181</v>
      </c>
      <c r="C1441" s="44" t="s">
        <v>41</v>
      </c>
      <c r="D1441" s="45" t="s">
        <v>42</v>
      </c>
      <c r="E1441" s="46">
        <v>3321</v>
      </c>
      <c r="F1441" s="72">
        <v>74.36999999999999</v>
      </c>
      <c r="G1441" s="72">
        <v>73.989999999999995</v>
      </c>
      <c r="H1441" s="73">
        <v>0</v>
      </c>
      <c r="I1441" s="73">
        <f t="shared" si="66"/>
        <v>73.989999999999995</v>
      </c>
      <c r="J1441" s="72">
        <f t="shared" si="67"/>
        <v>-0.37999999999999545</v>
      </c>
      <c r="K1441" s="78">
        <v>348</v>
      </c>
      <c r="L1441" s="73">
        <f t="shared" si="68"/>
        <v>-132.23999999999842</v>
      </c>
      <c r="M1441" s="74"/>
    </row>
    <row r="1442" spans="1:13" ht="12.75" x14ac:dyDescent="0.2">
      <c r="A1442" s="43" t="s">
        <v>180</v>
      </c>
      <c r="B1442" s="43" t="s">
        <v>181</v>
      </c>
      <c r="C1442" s="44" t="s">
        <v>43</v>
      </c>
      <c r="D1442" s="45" t="s">
        <v>44</v>
      </c>
      <c r="E1442" s="46">
        <v>3323</v>
      </c>
      <c r="F1442" s="72">
        <v>48.27</v>
      </c>
      <c r="G1442" s="72">
        <v>47.89</v>
      </c>
      <c r="H1442" s="73">
        <v>0</v>
      </c>
      <c r="I1442" s="73">
        <f t="shared" si="66"/>
        <v>47.89</v>
      </c>
      <c r="J1442" s="72">
        <f t="shared" si="67"/>
        <v>-0.38000000000000256</v>
      </c>
      <c r="K1442" s="78">
        <v>0</v>
      </c>
      <c r="L1442" s="73">
        <f t="shared" si="68"/>
        <v>0</v>
      </c>
      <c r="M1442" s="74"/>
    </row>
    <row r="1443" spans="1:13" ht="12.75" x14ac:dyDescent="0.2">
      <c r="A1443" s="43" t="s">
        <v>180</v>
      </c>
      <c r="B1443" s="43" t="s">
        <v>181</v>
      </c>
      <c r="C1443" s="44" t="s">
        <v>45</v>
      </c>
      <c r="D1443" s="45" t="s">
        <v>46</v>
      </c>
      <c r="E1443" s="46">
        <v>3325</v>
      </c>
      <c r="F1443" s="72">
        <v>60.85</v>
      </c>
      <c r="G1443" s="72">
        <v>60.47</v>
      </c>
      <c r="H1443" s="73">
        <v>0</v>
      </c>
      <c r="I1443" s="73">
        <f t="shared" si="66"/>
        <v>60.47</v>
      </c>
      <c r="J1443" s="72">
        <f t="shared" si="67"/>
        <v>-0.38000000000000256</v>
      </c>
      <c r="K1443" s="78">
        <v>561</v>
      </c>
      <c r="L1443" s="73">
        <f t="shared" si="68"/>
        <v>-213.18000000000143</v>
      </c>
      <c r="M1443" s="74"/>
    </row>
    <row r="1444" spans="1:13" ht="12.75" x14ac:dyDescent="0.2">
      <c r="A1444" s="43" t="s">
        <v>180</v>
      </c>
      <c r="B1444" s="43" t="s">
        <v>181</v>
      </c>
      <c r="C1444" s="44" t="s">
        <v>47</v>
      </c>
      <c r="D1444" s="45" t="s">
        <v>48</v>
      </c>
      <c r="E1444" s="46">
        <v>3327</v>
      </c>
      <c r="F1444" s="72">
        <v>67.25</v>
      </c>
      <c r="G1444" s="72">
        <v>66.87</v>
      </c>
      <c r="H1444" s="73">
        <v>0</v>
      </c>
      <c r="I1444" s="73">
        <f t="shared" si="66"/>
        <v>66.87</v>
      </c>
      <c r="J1444" s="72">
        <f t="shared" si="67"/>
        <v>-0.37999999999999545</v>
      </c>
      <c r="K1444" s="78">
        <v>362</v>
      </c>
      <c r="L1444" s="73">
        <f t="shared" si="68"/>
        <v>-137.55999999999835</v>
      </c>
      <c r="M1444" s="74"/>
    </row>
    <row r="1445" spans="1:13" ht="12.75" x14ac:dyDescent="0.2">
      <c r="A1445" s="43" t="s">
        <v>180</v>
      </c>
      <c r="B1445" s="43" t="s">
        <v>181</v>
      </c>
      <c r="C1445" s="44" t="s">
        <v>49</v>
      </c>
      <c r="D1445" s="45" t="s">
        <v>50</v>
      </c>
      <c r="E1445" s="46">
        <v>3329</v>
      </c>
      <c r="F1445" s="72">
        <v>71.789999999999992</v>
      </c>
      <c r="G1445" s="72">
        <v>71.41</v>
      </c>
      <c r="H1445" s="73">
        <v>0</v>
      </c>
      <c r="I1445" s="73">
        <f t="shared" si="66"/>
        <v>71.41</v>
      </c>
      <c r="J1445" s="72">
        <f t="shared" si="67"/>
        <v>-0.37999999999999545</v>
      </c>
      <c r="K1445" s="78">
        <v>0</v>
      </c>
      <c r="L1445" s="73">
        <f t="shared" si="68"/>
        <v>0</v>
      </c>
      <c r="M1445" s="74"/>
    </row>
    <row r="1446" spans="1:13" ht="12.75" x14ac:dyDescent="0.2">
      <c r="A1446" s="43" t="s">
        <v>180</v>
      </c>
      <c r="B1446" s="43" t="s">
        <v>181</v>
      </c>
      <c r="C1446" s="44" t="s">
        <v>51</v>
      </c>
      <c r="D1446" s="45" t="s">
        <v>52</v>
      </c>
      <c r="E1446" s="46">
        <v>3331</v>
      </c>
      <c r="F1446" s="72">
        <v>79.47</v>
      </c>
      <c r="G1446" s="72">
        <v>79.09</v>
      </c>
      <c r="H1446" s="73">
        <v>0</v>
      </c>
      <c r="I1446" s="73">
        <f t="shared" si="66"/>
        <v>79.09</v>
      </c>
      <c r="J1446" s="72">
        <f t="shared" si="67"/>
        <v>-0.37999999999999545</v>
      </c>
      <c r="K1446" s="78">
        <v>0</v>
      </c>
      <c r="L1446" s="73">
        <f t="shared" si="68"/>
        <v>0</v>
      </c>
      <c r="M1446" s="74"/>
    </row>
    <row r="1447" spans="1:13" ht="12.75" x14ac:dyDescent="0.2">
      <c r="A1447" s="43" t="s">
        <v>56</v>
      </c>
      <c r="B1447" s="43" t="s">
        <v>421</v>
      </c>
      <c r="C1447" s="44" t="s">
        <v>21</v>
      </c>
      <c r="D1447" s="45" t="s">
        <v>22</v>
      </c>
      <c r="E1447" s="46">
        <v>3301</v>
      </c>
      <c r="F1447" s="72">
        <v>144.64657698595943</v>
      </c>
      <c r="G1447" s="72">
        <v>139.55502847165789</v>
      </c>
      <c r="H1447" s="73">
        <v>1.8491047181652025</v>
      </c>
      <c r="I1447" s="73">
        <f t="shared" si="66"/>
        <v>141.40413318982309</v>
      </c>
      <c r="J1447" s="72">
        <f t="shared" si="67"/>
        <v>-3.2424437961363424</v>
      </c>
      <c r="K1447" s="78">
        <v>0</v>
      </c>
      <c r="L1447" s="73">
        <f t="shared" si="68"/>
        <v>0</v>
      </c>
      <c r="M1447" s="74">
        <v>-147771.13356511638</v>
      </c>
    </row>
    <row r="1448" spans="1:13" ht="12.75" x14ac:dyDescent="0.2">
      <c r="A1448" s="43" t="s">
        <v>56</v>
      </c>
      <c r="B1448" s="43" t="s">
        <v>421</v>
      </c>
      <c r="C1448" s="44" t="s">
        <v>23</v>
      </c>
      <c r="D1448" s="45" t="s">
        <v>24</v>
      </c>
      <c r="E1448" s="46">
        <v>3303</v>
      </c>
      <c r="F1448" s="72">
        <v>157.22657698595944</v>
      </c>
      <c r="G1448" s="72">
        <v>152.1350284716579</v>
      </c>
      <c r="H1448" s="73">
        <v>1.8491047181652025</v>
      </c>
      <c r="I1448" s="73">
        <f t="shared" si="66"/>
        <v>153.9841331898231</v>
      </c>
      <c r="J1448" s="72">
        <f t="shared" si="67"/>
        <v>-3.2424437961363424</v>
      </c>
      <c r="K1448" s="78">
        <v>0</v>
      </c>
      <c r="L1448" s="73">
        <f t="shared" si="68"/>
        <v>0</v>
      </c>
      <c r="M1448" s="74"/>
    </row>
    <row r="1449" spans="1:13" ht="12.75" x14ac:dyDescent="0.2">
      <c r="A1449" s="43" t="s">
        <v>56</v>
      </c>
      <c r="B1449" s="43" t="s">
        <v>421</v>
      </c>
      <c r="C1449" s="44" t="s">
        <v>25</v>
      </c>
      <c r="D1449" s="45" t="s">
        <v>26</v>
      </c>
      <c r="E1449" s="46">
        <v>3305</v>
      </c>
      <c r="F1449" s="72">
        <v>141.38657698595944</v>
      </c>
      <c r="G1449" s="72">
        <v>136.2950284716579</v>
      </c>
      <c r="H1449" s="73">
        <v>1.8491047181652025</v>
      </c>
      <c r="I1449" s="73">
        <f t="shared" si="66"/>
        <v>138.14413318982309</v>
      </c>
      <c r="J1449" s="72">
        <f t="shared" si="67"/>
        <v>-3.2424437961363424</v>
      </c>
      <c r="K1449" s="78">
        <v>0</v>
      </c>
      <c r="L1449" s="73">
        <f t="shared" si="68"/>
        <v>0</v>
      </c>
      <c r="M1449" s="74"/>
    </row>
    <row r="1450" spans="1:13" ht="12.75" x14ac:dyDescent="0.2">
      <c r="A1450" s="43" t="s">
        <v>56</v>
      </c>
      <c r="B1450" s="43" t="s">
        <v>421</v>
      </c>
      <c r="C1450" s="44" t="s">
        <v>27</v>
      </c>
      <c r="D1450" s="45" t="s">
        <v>28</v>
      </c>
      <c r="E1450" s="46">
        <v>3307</v>
      </c>
      <c r="F1450" s="72">
        <v>153.95657698595943</v>
      </c>
      <c r="G1450" s="72">
        <v>148.86502847165789</v>
      </c>
      <c r="H1450" s="73">
        <v>1.8491047181652025</v>
      </c>
      <c r="I1450" s="73">
        <f t="shared" si="66"/>
        <v>150.71413318982309</v>
      </c>
      <c r="J1450" s="72">
        <f t="shared" si="67"/>
        <v>-3.2424437961363424</v>
      </c>
      <c r="K1450" s="78">
        <v>0</v>
      </c>
      <c r="L1450" s="73">
        <f t="shared" si="68"/>
        <v>0</v>
      </c>
      <c r="M1450" s="74"/>
    </row>
    <row r="1451" spans="1:13" ht="12.75" x14ac:dyDescent="0.2">
      <c r="A1451" s="43" t="s">
        <v>56</v>
      </c>
      <c r="B1451" s="43" t="s">
        <v>421</v>
      </c>
      <c r="C1451" s="44" t="s">
        <v>29</v>
      </c>
      <c r="D1451" s="45" t="s">
        <v>30</v>
      </c>
      <c r="E1451" s="46">
        <v>3309</v>
      </c>
      <c r="F1451" s="72">
        <v>95.616576985959441</v>
      </c>
      <c r="G1451" s="72">
        <v>90.525028471657919</v>
      </c>
      <c r="H1451" s="73">
        <v>1.8491047181652025</v>
      </c>
      <c r="I1451" s="73">
        <f t="shared" si="66"/>
        <v>92.374133189823127</v>
      </c>
      <c r="J1451" s="72">
        <f t="shared" si="67"/>
        <v>-3.2424437961363139</v>
      </c>
      <c r="K1451" s="78">
        <v>1377</v>
      </c>
      <c r="L1451" s="73">
        <f t="shared" si="68"/>
        <v>-4464.8451072797043</v>
      </c>
      <c r="M1451" s="74"/>
    </row>
    <row r="1452" spans="1:13" ht="12.75" x14ac:dyDescent="0.2">
      <c r="A1452" s="43" t="s">
        <v>56</v>
      </c>
      <c r="B1452" s="43" t="s">
        <v>421</v>
      </c>
      <c r="C1452" s="44" t="s">
        <v>31</v>
      </c>
      <c r="D1452" s="45" t="s">
        <v>32</v>
      </c>
      <c r="E1452" s="46">
        <v>3311</v>
      </c>
      <c r="F1452" s="72">
        <v>122.89657698595944</v>
      </c>
      <c r="G1452" s="72">
        <v>117.80502847165792</v>
      </c>
      <c r="H1452" s="73">
        <v>1.8491047181652025</v>
      </c>
      <c r="I1452" s="73">
        <f t="shared" si="66"/>
        <v>119.65413318982313</v>
      </c>
      <c r="J1452" s="72">
        <f t="shared" si="67"/>
        <v>-3.2424437961363139</v>
      </c>
      <c r="K1452" s="78">
        <v>31</v>
      </c>
      <c r="L1452" s="73">
        <f t="shared" si="68"/>
        <v>-100.51575768022573</v>
      </c>
      <c r="M1452" s="74"/>
    </row>
    <row r="1453" spans="1:13" ht="12.75" x14ac:dyDescent="0.2">
      <c r="A1453" s="43" t="s">
        <v>56</v>
      </c>
      <c r="B1453" s="43" t="s">
        <v>421</v>
      </c>
      <c r="C1453" s="44" t="s">
        <v>33</v>
      </c>
      <c r="D1453" s="45" t="s">
        <v>34</v>
      </c>
      <c r="E1453" s="46">
        <v>3313</v>
      </c>
      <c r="F1453" s="72">
        <v>130.74657698595945</v>
      </c>
      <c r="G1453" s="72">
        <v>125.65502847165791</v>
      </c>
      <c r="H1453" s="73">
        <v>1.8491047181652025</v>
      </c>
      <c r="I1453" s="73">
        <f t="shared" si="66"/>
        <v>127.50413318982312</v>
      </c>
      <c r="J1453" s="72">
        <f t="shared" si="67"/>
        <v>-3.2424437961363282</v>
      </c>
      <c r="K1453" s="78">
        <v>0</v>
      </c>
      <c r="L1453" s="73">
        <f t="shared" si="68"/>
        <v>0</v>
      </c>
      <c r="M1453" s="74"/>
    </row>
    <row r="1454" spans="1:13" ht="12.75" x14ac:dyDescent="0.2">
      <c r="A1454" s="43" t="s">
        <v>56</v>
      </c>
      <c r="B1454" s="43" t="s">
        <v>421</v>
      </c>
      <c r="C1454" s="44" t="s">
        <v>35</v>
      </c>
      <c r="D1454" s="45" t="s">
        <v>36</v>
      </c>
      <c r="E1454" s="46">
        <v>3315</v>
      </c>
      <c r="F1454" s="72">
        <v>148.76657698595943</v>
      </c>
      <c r="G1454" s="72">
        <v>143.6750284716579</v>
      </c>
      <c r="H1454" s="73">
        <v>1.8491047181652025</v>
      </c>
      <c r="I1454" s="73">
        <f t="shared" si="66"/>
        <v>145.52413318982309</v>
      </c>
      <c r="J1454" s="72">
        <f t="shared" si="67"/>
        <v>-3.2424437961363424</v>
      </c>
      <c r="K1454" s="78">
        <v>0</v>
      </c>
      <c r="L1454" s="73">
        <f t="shared" si="68"/>
        <v>0</v>
      </c>
      <c r="M1454" s="74"/>
    </row>
    <row r="1455" spans="1:13" ht="12.75" x14ac:dyDescent="0.2">
      <c r="A1455" s="43" t="s">
        <v>56</v>
      </c>
      <c r="B1455" s="43" t="s">
        <v>421</v>
      </c>
      <c r="C1455" s="44" t="s">
        <v>37</v>
      </c>
      <c r="D1455" s="45" t="s">
        <v>38</v>
      </c>
      <c r="E1455" s="46">
        <v>3317</v>
      </c>
      <c r="F1455" s="72">
        <v>95.076576985959434</v>
      </c>
      <c r="G1455" s="72">
        <v>89.985028471657913</v>
      </c>
      <c r="H1455" s="73">
        <v>1.8491047181652025</v>
      </c>
      <c r="I1455" s="73">
        <f t="shared" si="66"/>
        <v>91.83413318982312</v>
      </c>
      <c r="J1455" s="72">
        <f t="shared" si="67"/>
        <v>-3.2424437961363139</v>
      </c>
      <c r="K1455" s="78">
        <v>0</v>
      </c>
      <c r="L1455" s="73">
        <f t="shared" si="68"/>
        <v>0</v>
      </c>
      <c r="M1455" s="74"/>
    </row>
    <row r="1456" spans="1:13" ht="12.75" x14ac:dyDescent="0.2">
      <c r="A1456" s="43" t="s">
        <v>56</v>
      </c>
      <c r="B1456" s="43" t="s">
        <v>421</v>
      </c>
      <c r="C1456" s="44" t="s">
        <v>39</v>
      </c>
      <c r="D1456" s="45" t="s">
        <v>40</v>
      </c>
      <c r="E1456" s="46">
        <v>3319</v>
      </c>
      <c r="F1456" s="72">
        <v>114.43657698595943</v>
      </c>
      <c r="G1456" s="72">
        <v>109.34502847165791</v>
      </c>
      <c r="H1456" s="73">
        <v>1.8491047181652025</v>
      </c>
      <c r="I1456" s="73">
        <f t="shared" si="66"/>
        <v>111.19413318982312</v>
      </c>
      <c r="J1456" s="72">
        <f t="shared" si="67"/>
        <v>-3.2424437961363139</v>
      </c>
      <c r="K1456" s="78">
        <v>163</v>
      </c>
      <c r="L1456" s="73">
        <f t="shared" si="68"/>
        <v>-528.5183387702192</v>
      </c>
      <c r="M1456" s="74"/>
    </row>
    <row r="1457" spans="1:13" ht="12.75" x14ac:dyDescent="0.2">
      <c r="A1457" s="43" t="s">
        <v>56</v>
      </c>
      <c r="B1457" s="43" t="s">
        <v>421</v>
      </c>
      <c r="C1457" s="44" t="s">
        <v>41</v>
      </c>
      <c r="D1457" s="45" t="s">
        <v>42</v>
      </c>
      <c r="E1457" s="46">
        <v>3321</v>
      </c>
      <c r="F1457" s="72">
        <v>126.95657698595943</v>
      </c>
      <c r="G1457" s="72">
        <v>121.86502847165791</v>
      </c>
      <c r="H1457" s="73">
        <v>1.8491047181652025</v>
      </c>
      <c r="I1457" s="73">
        <f t="shared" si="66"/>
        <v>123.71413318982312</v>
      </c>
      <c r="J1457" s="72">
        <f t="shared" si="67"/>
        <v>-3.2424437961363139</v>
      </c>
      <c r="K1457" s="78">
        <v>0</v>
      </c>
      <c r="L1457" s="73">
        <f t="shared" si="68"/>
        <v>0</v>
      </c>
      <c r="M1457" s="74"/>
    </row>
    <row r="1458" spans="1:13" ht="12.75" x14ac:dyDescent="0.2">
      <c r="A1458" s="43" t="s">
        <v>56</v>
      </c>
      <c r="B1458" s="43" t="s">
        <v>421</v>
      </c>
      <c r="C1458" s="44" t="s">
        <v>43</v>
      </c>
      <c r="D1458" s="45" t="s">
        <v>44</v>
      </c>
      <c r="E1458" s="46">
        <v>3323</v>
      </c>
      <c r="F1458" s="72">
        <v>81.20657698595943</v>
      </c>
      <c r="G1458" s="72">
        <v>76.115028471657908</v>
      </c>
      <c r="H1458" s="73">
        <v>1.8491047181652025</v>
      </c>
      <c r="I1458" s="73">
        <f t="shared" si="66"/>
        <v>77.964133189823116</v>
      </c>
      <c r="J1458" s="72">
        <f t="shared" si="67"/>
        <v>-3.2424437961363139</v>
      </c>
      <c r="K1458" s="78">
        <v>0</v>
      </c>
      <c r="L1458" s="73">
        <f t="shared" si="68"/>
        <v>0</v>
      </c>
      <c r="M1458" s="74"/>
    </row>
    <row r="1459" spans="1:13" ht="12.75" x14ac:dyDescent="0.2">
      <c r="A1459" s="43" t="s">
        <v>56</v>
      </c>
      <c r="B1459" s="43" t="s">
        <v>421</v>
      </c>
      <c r="C1459" s="44" t="s">
        <v>45</v>
      </c>
      <c r="D1459" s="45" t="s">
        <v>46</v>
      </c>
      <c r="E1459" s="46">
        <v>3325</v>
      </c>
      <c r="F1459" s="72">
        <v>103.09657698595943</v>
      </c>
      <c r="G1459" s="72">
        <v>98.005028471657909</v>
      </c>
      <c r="H1459" s="73">
        <v>1.8491047181652025</v>
      </c>
      <c r="I1459" s="73">
        <f t="shared" si="66"/>
        <v>99.854133189823116</v>
      </c>
      <c r="J1459" s="72">
        <f t="shared" si="67"/>
        <v>-3.2424437961363139</v>
      </c>
      <c r="K1459" s="78">
        <v>33299</v>
      </c>
      <c r="L1459" s="73">
        <f t="shared" si="68"/>
        <v>-107970.13596754312</v>
      </c>
      <c r="M1459" s="74"/>
    </row>
    <row r="1460" spans="1:13" ht="12.75" x14ac:dyDescent="0.2">
      <c r="A1460" s="43" t="s">
        <v>56</v>
      </c>
      <c r="B1460" s="43" t="s">
        <v>421</v>
      </c>
      <c r="C1460" s="44" t="s">
        <v>47</v>
      </c>
      <c r="D1460" s="45" t="s">
        <v>48</v>
      </c>
      <c r="E1460" s="46">
        <v>3327</v>
      </c>
      <c r="F1460" s="72">
        <v>114.43657698595943</v>
      </c>
      <c r="G1460" s="72">
        <v>109.34502847165791</v>
      </c>
      <c r="H1460" s="73">
        <v>1.8491047181652025</v>
      </c>
      <c r="I1460" s="73">
        <f t="shared" si="66"/>
        <v>111.19413318982312</v>
      </c>
      <c r="J1460" s="72">
        <f t="shared" si="67"/>
        <v>-3.2424437961363139</v>
      </c>
      <c r="K1460" s="78">
        <v>10704</v>
      </c>
      <c r="L1460" s="73">
        <f t="shared" si="68"/>
        <v>-34707.118393843106</v>
      </c>
      <c r="M1460" s="74"/>
    </row>
    <row r="1461" spans="1:13" ht="12.75" x14ac:dyDescent="0.2">
      <c r="A1461" s="43" t="s">
        <v>56</v>
      </c>
      <c r="B1461" s="43" t="s">
        <v>421</v>
      </c>
      <c r="C1461" s="44" t="s">
        <v>49</v>
      </c>
      <c r="D1461" s="45" t="s">
        <v>50</v>
      </c>
      <c r="E1461" s="46">
        <v>3329</v>
      </c>
      <c r="F1461" s="72">
        <v>122.37657698595943</v>
      </c>
      <c r="G1461" s="72">
        <v>117.28502847165791</v>
      </c>
      <c r="H1461" s="73">
        <v>1.8491047181652025</v>
      </c>
      <c r="I1461" s="73">
        <f t="shared" si="66"/>
        <v>119.13413318982312</v>
      </c>
      <c r="J1461" s="72">
        <f t="shared" si="67"/>
        <v>-3.2424437961363139</v>
      </c>
      <c r="K1461" s="78">
        <v>0</v>
      </c>
      <c r="L1461" s="73">
        <f t="shared" si="68"/>
        <v>0</v>
      </c>
      <c r="M1461" s="74"/>
    </row>
    <row r="1462" spans="1:13" ht="12.75" x14ac:dyDescent="0.2">
      <c r="A1462" s="43" t="s">
        <v>56</v>
      </c>
      <c r="B1462" s="43" t="s">
        <v>421</v>
      </c>
      <c r="C1462" s="44" t="s">
        <v>51</v>
      </c>
      <c r="D1462" s="45" t="s">
        <v>52</v>
      </c>
      <c r="E1462" s="46">
        <v>3331</v>
      </c>
      <c r="F1462" s="72">
        <v>136.14657698595943</v>
      </c>
      <c r="G1462" s="72">
        <v>131.05502847165792</v>
      </c>
      <c r="H1462" s="73">
        <v>1.8491047181652025</v>
      </c>
      <c r="I1462" s="73">
        <f t="shared" si="66"/>
        <v>132.90413318982311</v>
      </c>
      <c r="J1462" s="72">
        <f t="shared" si="67"/>
        <v>-3.2424437961363139</v>
      </c>
      <c r="K1462" s="78">
        <v>0</v>
      </c>
      <c r="L1462" s="73">
        <f t="shared" si="68"/>
        <v>0</v>
      </c>
      <c r="M1462" s="74"/>
    </row>
    <row r="1463" spans="1:13" ht="12.75" x14ac:dyDescent="0.2">
      <c r="A1463" s="43" t="s">
        <v>98</v>
      </c>
      <c r="B1463" s="43" t="s">
        <v>422</v>
      </c>
      <c r="C1463" s="44" t="s">
        <v>21</v>
      </c>
      <c r="D1463" s="45" t="s">
        <v>22</v>
      </c>
      <c r="E1463" s="46">
        <v>3301</v>
      </c>
      <c r="F1463" s="72">
        <v>85.485356815203133</v>
      </c>
      <c r="G1463" s="72">
        <v>85.223444826333008</v>
      </c>
      <c r="H1463" s="73">
        <v>0.39754268198767795</v>
      </c>
      <c r="I1463" s="73">
        <f t="shared" si="66"/>
        <v>85.620987508320681</v>
      </c>
      <c r="J1463" s="72">
        <f t="shared" si="67"/>
        <v>0.13563069311754816</v>
      </c>
      <c r="K1463" s="78">
        <v>109</v>
      </c>
      <c r="L1463" s="73">
        <f t="shared" si="68"/>
        <v>14.78374554981275</v>
      </c>
      <c r="M1463" s="74">
        <v>1153.810306350982</v>
      </c>
    </row>
    <row r="1464" spans="1:13" ht="12.75" x14ac:dyDescent="0.2">
      <c r="A1464" s="43" t="s">
        <v>98</v>
      </c>
      <c r="B1464" s="43" t="s">
        <v>422</v>
      </c>
      <c r="C1464" s="44" t="s">
        <v>23</v>
      </c>
      <c r="D1464" s="45" t="s">
        <v>24</v>
      </c>
      <c r="E1464" s="46">
        <v>3303</v>
      </c>
      <c r="F1464" s="72">
        <v>92.565356815203131</v>
      </c>
      <c r="G1464" s="72">
        <v>92.303444826333006</v>
      </c>
      <c r="H1464" s="73">
        <v>0.39754268198767795</v>
      </c>
      <c r="I1464" s="73">
        <f t="shared" si="66"/>
        <v>92.700987508320679</v>
      </c>
      <c r="J1464" s="72">
        <f t="shared" si="67"/>
        <v>0.13563069311754816</v>
      </c>
      <c r="K1464" s="78">
        <v>0</v>
      </c>
      <c r="L1464" s="73">
        <f t="shared" si="68"/>
        <v>0</v>
      </c>
      <c r="M1464" s="74"/>
    </row>
    <row r="1465" spans="1:13" ht="12.75" x14ac:dyDescent="0.2">
      <c r="A1465" s="43" t="s">
        <v>98</v>
      </c>
      <c r="B1465" s="43" t="s">
        <v>422</v>
      </c>
      <c r="C1465" s="44" t="s">
        <v>25</v>
      </c>
      <c r="D1465" s="45" t="s">
        <v>26</v>
      </c>
      <c r="E1465" s="46">
        <v>3305</v>
      </c>
      <c r="F1465" s="72">
        <v>83.55535681520314</v>
      </c>
      <c r="G1465" s="72">
        <v>83.293444826333015</v>
      </c>
      <c r="H1465" s="73">
        <v>0.39754268198767795</v>
      </c>
      <c r="I1465" s="73">
        <f t="shared" si="66"/>
        <v>83.690987508320688</v>
      </c>
      <c r="J1465" s="72">
        <f t="shared" si="67"/>
        <v>0.13563069311754816</v>
      </c>
      <c r="K1465" s="78">
        <v>0</v>
      </c>
      <c r="L1465" s="73">
        <f t="shared" si="68"/>
        <v>0</v>
      </c>
      <c r="M1465" s="74"/>
    </row>
    <row r="1466" spans="1:13" ht="12.75" x14ac:dyDescent="0.2">
      <c r="A1466" s="43" t="s">
        <v>98</v>
      </c>
      <c r="B1466" s="43" t="s">
        <v>422</v>
      </c>
      <c r="C1466" s="44" t="s">
        <v>27</v>
      </c>
      <c r="D1466" s="45" t="s">
        <v>28</v>
      </c>
      <c r="E1466" s="46">
        <v>3307</v>
      </c>
      <c r="F1466" s="72">
        <v>91.495356815203138</v>
      </c>
      <c r="G1466" s="72">
        <v>91.233444826333013</v>
      </c>
      <c r="H1466" s="73">
        <v>0.39754268198767795</v>
      </c>
      <c r="I1466" s="73">
        <f t="shared" si="66"/>
        <v>91.630987508320686</v>
      </c>
      <c r="J1466" s="72">
        <f t="shared" si="67"/>
        <v>0.13563069311754816</v>
      </c>
      <c r="K1466" s="78">
        <v>0</v>
      </c>
      <c r="L1466" s="73">
        <f t="shared" si="68"/>
        <v>0</v>
      </c>
      <c r="M1466" s="74"/>
    </row>
    <row r="1467" spans="1:13" ht="12.75" x14ac:dyDescent="0.2">
      <c r="A1467" s="43" t="s">
        <v>98</v>
      </c>
      <c r="B1467" s="43" t="s">
        <v>422</v>
      </c>
      <c r="C1467" s="44" t="s">
        <v>29</v>
      </c>
      <c r="D1467" s="45" t="s">
        <v>30</v>
      </c>
      <c r="E1467" s="46">
        <v>3309</v>
      </c>
      <c r="F1467" s="72">
        <v>57.235356815203147</v>
      </c>
      <c r="G1467" s="72">
        <v>56.973444826333015</v>
      </c>
      <c r="H1467" s="73">
        <v>0.39754268198767795</v>
      </c>
      <c r="I1467" s="73">
        <f t="shared" si="66"/>
        <v>57.370987508320695</v>
      </c>
      <c r="J1467" s="72">
        <f t="shared" si="67"/>
        <v>0.13563069311754816</v>
      </c>
      <c r="K1467" s="78">
        <v>1252</v>
      </c>
      <c r="L1467" s="73">
        <f t="shared" si="68"/>
        <v>169.8096277831703</v>
      </c>
      <c r="M1467" s="74"/>
    </row>
    <row r="1468" spans="1:13" ht="12.75" x14ac:dyDescent="0.2">
      <c r="A1468" s="43" t="s">
        <v>98</v>
      </c>
      <c r="B1468" s="43" t="s">
        <v>422</v>
      </c>
      <c r="C1468" s="44" t="s">
        <v>31</v>
      </c>
      <c r="D1468" s="45" t="s">
        <v>32</v>
      </c>
      <c r="E1468" s="46">
        <v>3311</v>
      </c>
      <c r="F1468" s="72">
        <v>72.625356815203133</v>
      </c>
      <c r="G1468" s="72">
        <v>72.363444826333009</v>
      </c>
      <c r="H1468" s="73">
        <v>0.39754268198767795</v>
      </c>
      <c r="I1468" s="73">
        <f t="shared" si="66"/>
        <v>72.760987508320682</v>
      </c>
      <c r="J1468" s="72">
        <f t="shared" si="67"/>
        <v>0.13563069311754816</v>
      </c>
      <c r="K1468" s="78">
        <v>699</v>
      </c>
      <c r="L1468" s="73">
        <f t="shared" si="68"/>
        <v>94.805854489166165</v>
      </c>
      <c r="M1468" s="74"/>
    </row>
    <row r="1469" spans="1:13" ht="12.75" x14ac:dyDescent="0.2">
      <c r="A1469" s="43" t="s">
        <v>98</v>
      </c>
      <c r="B1469" s="43" t="s">
        <v>422</v>
      </c>
      <c r="C1469" s="44" t="s">
        <v>33</v>
      </c>
      <c r="D1469" s="45" t="s">
        <v>34</v>
      </c>
      <c r="E1469" s="46">
        <v>3313</v>
      </c>
      <c r="F1469" s="72">
        <v>77.175356815203131</v>
      </c>
      <c r="G1469" s="72">
        <v>76.913444826333006</v>
      </c>
      <c r="H1469" s="73">
        <v>0.39754268198767795</v>
      </c>
      <c r="I1469" s="73">
        <f t="shared" si="66"/>
        <v>77.310987508320679</v>
      </c>
      <c r="J1469" s="72">
        <f t="shared" si="67"/>
        <v>0.13563069311754816</v>
      </c>
      <c r="K1469" s="78">
        <v>553</v>
      </c>
      <c r="L1469" s="73">
        <f t="shared" si="68"/>
        <v>75.003773294004134</v>
      </c>
      <c r="M1469" s="74"/>
    </row>
    <row r="1470" spans="1:13" ht="12.75" x14ac:dyDescent="0.2">
      <c r="A1470" s="43" t="s">
        <v>98</v>
      </c>
      <c r="B1470" s="43" t="s">
        <v>422</v>
      </c>
      <c r="C1470" s="44" t="s">
        <v>35</v>
      </c>
      <c r="D1470" s="45" t="s">
        <v>36</v>
      </c>
      <c r="E1470" s="46">
        <v>3315</v>
      </c>
      <c r="F1470" s="72">
        <v>87.675356815203131</v>
      </c>
      <c r="G1470" s="72">
        <v>87.413444826333006</v>
      </c>
      <c r="H1470" s="73">
        <v>0.39754268198767795</v>
      </c>
      <c r="I1470" s="73">
        <f t="shared" si="66"/>
        <v>87.810987508320679</v>
      </c>
      <c r="J1470" s="72">
        <f t="shared" si="67"/>
        <v>0.13563069311754816</v>
      </c>
      <c r="K1470" s="78">
        <v>0</v>
      </c>
      <c r="L1470" s="73">
        <f t="shared" si="68"/>
        <v>0</v>
      </c>
      <c r="M1470" s="74"/>
    </row>
    <row r="1471" spans="1:13" ht="12.75" x14ac:dyDescent="0.2">
      <c r="A1471" s="43" t="s">
        <v>98</v>
      </c>
      <c r="B1471" s="43" t="s">
        <v>422</v>
      </c>
      <c r="C1471" s="44" t="s">
        <v>37</v>
      </c>
      <c r="D1471" s="45" t="s">
        <v>38</v>
      </c>
      <c r="E1471" s="46">
        <v>3317</v>
      </c>
      <c r="F1471" s="72">
        <v>56.805356815203147</v>
      </c>
      <c r="G1471" s="72">
        <v>56.543444826333015</v>
      </c>
      <c r="H1471" s="73">
        <v>0.39754268198767795</v>
      </c>
      <c r="I1471" s="73">
        <f t="shared" si="66"/>
        <v>56.940987508320696</v>
      </c>
      <c r="J1471" s="72">
        <f t="shared" si="67"/>
        <v>0.13563069311754816</v>
      </c>
      <c r="K1471" s="78">
        <v>0</v>
      </c>
      <c r="L1471" s="73">
        <f t="shared" si="68"/>
        <v>0</v>
      </c>
      <c r="M1471" s="74"/>
    </row>
    <row r="1472" spans="1:13" ht="12.75" x14ac:dyDescent="0.2">
      <c r="A1472" s="43" t="s">
        <v>98</v>
      </c>
      <c r="B1472" s="43" t="s">
        <v>422</v>
      </c>
      <c r="C1472" s="44" t="s">
        <v>39</v>
      </c>
      <c r="D1472" s="45" t="s">
        <v>40</v>
      </c>
      <c r="E1472" s="46">
        <v>3319</v>
      </c>
      <c r="F1472" s="72">
        <v>67.66535681520314</v>
      </c>
      <c r="G1472" s="72">
        <v>67.403444826333015</v>
      </c>
      <c r="H1472" s="73">
        <v>0.39754268198767795</v>
      </c>
      <c r="I1472" s="73">
        <f t="shared" si="66"/>
        <v>67.800987508320688</v>
      </c>
      <c r="J1472" s="72">
        <f t="shared" si="67"/>
        <v>0.13563069311754816</v>
      </c>
      <c r="K1472" s="78">
        <v>3009</v>
      </c>
      <c r="L1472" s="73">
        <f t="shared" si="68"/>
        <v>408.11275559070242</v>
      </c>
      <c r="M1472" s="74"/>
    </row>
    <row r="1473" spans="1:13" ht="12.75" x14ac:dyDescent="0.2">
      <c r="A1473" s="43" t="s">
        <v>98</v>
      </c>
      <c r="B1473" s="43" t="s">
        <v>422</v>
      </c>
      <c r="C1473" s="44" t="s">
        <v>41</v>
      </c>
      <c r="D1473" s="45" t="s">
        <v>42</v>
      </c>
      <c r="E1473" s="46">
        <v>3321</v>
      </c>
      <c r="F1473" s="72">
        <v>74.78535681520313</v>
      </c>
      <c r="G1473" s="72">
        <v>74.523444826333005</v>
      </c>
      <c r="H1473" s="73">
        <v>0.39754268198767795</v>
      </c>
      <c r="I1473" s="73">
        <f t="shared" si="66"/>
        <v>74.920987508320678</v>
      </c>
      <c r="J1473" s="72">
        <f t="shared" si="67"/>
        <v>0.13563069311754816</v>
      </c>
      <c r="K1473" s="78">
        <v>450</v>
      </c>
      <c r="L1473" s="73">
        <f t="shared" si="68"/>
        <v>61.033811902896673</v>
      </c>
      <c r="M1473" s="74"/>
    </row>
    <row r="1474" spans="1:13" ht="12.75" x14ac:dyDescent="0.2">
      <c r="A1474" s="43" t="s">
        <v>98</v>
      </c>
      <c r="B1474" s="43" t="s">
        <v>422</v>
      </c>
      <c r="C1474" s="44" t="s">
        <v>43</v>
      </c>
      <c r="D1474" s="45" t="s">
        <v>44</v>
      </c>
      <c r="E1474" s="46">
        <v>3323</v>
      </c>
      <c r="F1474" s="72">
        <v>48.68535681520315</v>
      </c>
      <c r="G1474" s="72">
        <v>48.423444826333018</v>
      </c>
      <c r="H1474" s="73">
        <v>0.39754268198767795</v>
      </c>
      <c r="I1474" s="73">
        <f t="shared" si="66"/>
        <v>48.820987508320698</v>
      </c>
      <c r="J1474" s="72">
        <f t="shared" si="67"/>
        <v>0.13563069311754816</v>
      </c>
      <c r="K1474" s="78">
        <v>0</v>
      </c>
      <c r="L1474" s="73">
        <f t="shared" si="68"/>
        <v>0</v>
      </c>
      <c r="M1474" s="74"/>
    </row>
    <row r="1475" spans="1:13" ht="12.75" x14ac:dyDescent="0.2">
      <c r="A1475" s="43" t="s">
        <v>98</v>
      </c>
      <c r="B1475" s="43" t="s">
        <v>422</v>
      </c>
      <c r="C1475" s="44" t="s">
        <v>45</v>
      </c>
      <c r="D1475" s="45" t="s">
        <v>46</v>
      </c>
      <c r="E1475" s="46">
        <v>3325</v>
      </c>
      <c r="F1475" s="72">
        <v>61.265356815203148</v>
      </c>
      <c r="G1475" s="72">
        <v>61.003444826333016</v>
      </c>
      <c r="H1475" s="73">
        <v>0.39754268198767795</v>
      </c>
      <c r="I1475" s="73">
        <f t="shared" si="66"/>
        <v>61.400987508320696</v>
      </c>
      <c r="J1475" s="72">
        <f t="shared" si="67"/>
        <v>0.13563069311754816</v>
      </c>
      <c r="K1475" s="78">
        <v>1729</v>
      </c>
      <c r="L1475" s="73">
        <f t="shared" si="68"/>
        <v>234.50546840024077</v>
      </c>
      <c r="M1475" s="74"/>
    </row>
    <row r="1476" spans="1:13" ht="12.75" x14ac:dyDescent="0.2">
      <c r="A1476" s="43" t="s">
        <v>98</v>
      </c>
      <c r="B1476" s="43" t="s">
        <v>422</v>
      </c>
      <c r="C1476" s="44" t="s">
        <v>47</v>
      </c>
      <c r="D1476" s="45" t="s">
        <v>48</v>
      </c>
      <c r="E1476" s="46">
        <v>3327</v>
      </c>
      <c r="F1476" s="72">
        <v>67.66535681520314</v>
      </c>
      <c r="G1476" s="72">
        <v>67.403444826333015</v>
      </c>
      <c r="H1476" s="73">
        <v>0.39754268198767795</v>
      </c>
      <c r="I1476" s="73">
        <f t="shared" si="66"/>
        <v>67.800987508320688</v>
      </c>
      <c r="J1476" s="72">
        <f t="shared" si="67"/>
        <v>0.13563069311754816</v>
      </c>
      <c r="K1476" s="78">
        <v>706</v>
      </c>
      <c r="L1476" s="73">
        <f t="shared" si="68"/>
        <v>95.755269340989003</v>
      </c>
      <c r="M1476" s="74"/>
    </row>
    <row r="1477" spans="1:13" ht="12.75" x14ac:dyDescent="0.2">
      <c r="A1477" s="43" t="s">
        <v>98</v>
      </c>
      <c r="B1477" s="43" t="s">
        <v>422</v>
      </c>
      <c r="C1477" s="44" t="s">
        <v>49</v>
      </c>
      <c r="D1477" s="45" t="s">
        <v>50</v>
      </c>
      <c r="E1477" s="46">
        <v>3329</v>
      </c>
      <c r="F1477" s="72">
        <v>72.205356815203132</v>
      </c>
      <c r="G1477" s="72">
        <v>71.943444826333007</v>
      </c>
      <c r="H1477" s="73">
        <v>0.39754268198767795</v>
      </c>
      <c r="I1477" s="73">
        <f t="shared" si="66"/>
        <v>72.34098750832068</v>
      </c>
      <c r="J1477" s="72">
        <f t="shared" si="67"/>
        <v>0.13563069311754816</v>
      </c>
      <c r="K1477" s="78">
        <v>0</v>
      </c>
      <c r="L1477" s="73">
        <f t="shared" si="68"/>
        <v>0</v>
      </c>
      <c r="M1477" s="74"/>
    </row>
    <row r="1478" spans="1:13" ht="12.75" x14ac:dyDescent="0.2">
      <c r="A1478" s="43" t="s">
        <v>98</v>
      </c>
      <c r="B1478" s="43" t="s">
        <v>422</v>
      </c>
      <c r="C1478" s="44" t="s">
        <v>51</v>
      </c>
      <c r="D1478" s="45" t="s">
        <v>52</v>
      </c>
      <c r="E1478" s="46">
        <v>3331</v>
      </c>
      <c r="F1478" s="72">
        <v>79.885356815203139</v>
      </c>
      <c r="G1478" s="72">
        <v>79.623444826333014</v>
      </c>
      <c r="H1478" s="73">
        <v>0.39754268198767795</v>
      </c>
      <c r="I1478" s="73">
        <f t="shared" si="66"/>
        <v>80.020987508320687</v>
      </c>
      <c r="J1478" s="72">
        <f t="shared" si="67"/>
        <v>0.13563069311754816</v>
      </c>
      <c r="K1478" s="78">
        <v>0</v>
      </c>
      <c r="L1478" s="73">
        <f t="shared" si="68"/>
        <v>0</v>
      </c>
      <c r="M1478" s="74"/>
    </row>
    <row r="1479" spans="1:13" ht="12.75" x14ac:dyDescent="0.2">
      <c r="A1479" s="43" t="s">
        <v>296</v>
      </c>
      <c r="B1479" s="43" t="s">
        <v>297</v>
      </c>
      <c r="C1479" s="44" t="s">
        <v>21</v>
      </c>
      <c r="D1479" s="45" t="s">
        <v>22</v>
      </c>
      <c r="E1479" s="46">
        <v>3301</v>
      </c>
      <c r="F1479" s="72">
        <v>97.77</v>
      </c>
      <c r="G1479" s="72">
        <v>97.24</v>
      </c>
      <c r="H1479" s="73">
        <v>0</v>
      </c>
      <c r="I1479" s="73">
        <f t="shared" ref="I1479:I1542" si="69">+G1479+H1479</f>
        <v>97.24</v>
      </c>
      <c r="J1479" s="72">
        <f t="shared" ref="J1479:J1542" si="70">+I1479-F1479</f>
        <v>-0.53000000000000114</v>
      </c>
      <c r="K1479" s="78">
        <v>0</v>
      </c>
      <c r="L1479" s="73">
        <f t="shared" ref="L1479:L1542" si="71">+J1479*K1479</f>
        <v>0</v>
      </c>
      <c r="M1479" s="74">
        <v>-139.9200000000003</v>
      </c>
    </row>
    <row r="1480" spans="1:13" ht="12.75" x14ac:dyDescent="0.2">
      <c r="A1480" s="43" t="s">
        <v>296</v>
      </c>
      <c r="B1480" s="43" t="s">
        <v>297</v>
      </c>
      <c r="C1480" s="44" t="s">
        <v>23</v>
      </c>
      <c r="D1480" s="45" t="s">
        <v>24</v>
      </c>
      <c r="E1480" s="46">
        <v>3303</v>
      </c>
      <c r="F1480" s="72">
        <v>106.06</v>
      </c>
      <c r="G1480" s="72">
        <v>105.53</v>
      </c>
      <c r="H1480" s="73">
        <v>0</v>
      </c>
      <c r="I1480" s="73">
        <f t="shared" si="69"/>
        <v>105.53</v>
      </c>
      <c r="J1480" s="72">
        <f t="shared" si="70"/>
        <v>-0.53000000000000114</v>
      </c>
      <c r="K1480" s="78">
        <v>0</v>
      </c>
      <c r="L1480" s="73">
        <f t="shared" si="71"/>
        <v>0</v>
      </c>
      <c r="M1480" s="74"/>
    </row>
    <row r="1481" spans="1:13" ht="12.75" x14ac:dyDescent="0.2">
      <c r="A1481" s="43" t="s">
        <v>296</v>
      </c>
      <c r="B1481" s="43" t="s">
        <v>297</v>
      </c>
      <c r="C1481" s="44" t="s">
        <v>25</v>
      </c>
      <c r="D1481" s="45" t="s">
        <v>26</v>
      </c>
      <c r="E1481" s="46">
        <v>3305</v>
      </c>
      <c r="F1481" s="72">
        <v>95.63</v>
      </c>
      <c r="G1481" s="72">
        <v>95.1</v>
      </c>
      <c r="H1481" s="73">
        <v>0</v>
      </c>
      <c r="I1481" s="73">
        <f t="shared" si="69"/>
        <v>95.1</v>
      </c>
      <c r="J1481" s="72">
        <f t="shared" si="70"/>
        <v>-0.53000000000000114</v>
      </c>
      <c r="K1481" s="78">
        <v>0</v>
      </c>
      <c r="L1481" s="73">
        <f t="shared" si="71"/>
        <v>0</v>
      </c>
      <c r="M1481" s="74"/>
    </row>
    <row r="1482" spans="1:13" ht="12.75" x14ac:dyDescent="0.2">
      <c r="A1482" s="43" t="s">
        <v>296</v>
      </c>
      <c r="B1482" s="43" t="s">
        <v>297</v>
      </c>
      <c r="C1482" s="44" t="s">
        <v>27</v>
      </c>
      <c r="D1482" s="45" t="s">
        <v>28</v>
      </c>
      <c r="E1482" s="46">
        <v>3307</v>
      </c>
      <c r="F1482" s="72">
        <v>104.4</v>
      </c>
      <c r="G1482" s="72">
        <v>103.87</v>
      </c>
      <c r="H1482" s="73">
        <v>0</v>
      </c>
      <c r="I1482" s="73">
        <f t="shared" si="69"/>
        <v>103.87</v>
      </c>
      <c r="J1482" s="72">
        <f t="shared" si="70"/>
        <v>-0.53000000000000114</v>
      </c>
      <c r="K1482" s="78">
        <v>0</v>
      </c>
      <c r="L1482" s="73">
        <f t="shared" si="71"/>
        <v>0</v>
      </c>
      <c r="M1482" s="74"/>
    </row>
    <row r="1483" spans="1:13" ht="12.75" x14ac:dyDescent="0.2">
      <c r="A1483" s="43" t="s">
        <v>296</v>
      </c>
      <c r="B1483" s="43" t="s">
        <v>297</v>
      </c>
      <c r="C1483" s="44" t="s">
        <v>29</v>
      </c>
      <c r="D1483" s="45" t="s">
        <v>30</v>
      </c>
      <c r="E1483" s="46">
        <v>3309</v>
      </c>
      <c r="F1483" s="72">
        <v>65.28</v>
      </c>
      <c r="G1483" s="72">
        <v>64.75</v>
      </c>
      <c r="H1483" s="73">
        <v>0</v>
      </c>
      <c r="I1483" s="73">
        <f t="shared" si="69"/>
        <v>64.75</v>
      </c>
      <c r="J1483" s="72">
        <f t="shared" si="70"/>
        <v>-0.53000000000000114</v>
      </c>
      <c r="K1483" s="78">
        <v>0</v>
      </c>
      <c r="L1483" s="73">
        <f t="shared" si="71"/>
        <v>0</v>
      </c>
      <c r="M1483" s="74"/>
    </row>
    <row r="1484" spans="1:13" ht="12.75" x14ac:dyDescent="0.2">
      <c r="A1484" s="43" t="s">
        <v>296</v>
      </c>
      <c r="B1484" s="43" t="s">
        <v>297</v>
      </c>
      <c r="C1484" s="44" t="s">
        <v>31</v>
      </c>
      <c r="D1484" s="45" t="s">
        <v>32</v>
      </c>
      <c r="E1484" s="46">
        <v>3311</v>
      </c>
      <c r="F1484" s="72">
        <v>83.210000000000008</v>
      </c>
      <c r="G1484" s="72">
        <v>82.68</v>
      </c>
      <c r="H1484" s="73">
        <v>0</v>
      </c>
      <c r="I1484" s="73">
        <f t="shared" si="69"/>
        <v>82.68</v>
      </c>
      <c r="J1484" s="72">
        <f t="shared" si="70"/>
        <v>-0.53000000000000114</v>
      </c>
      <c r="K1484" s="78">
        <v>0</v>
      </c>
      <c r="L1484" s="73">
        <f t="shared" si="71"/>
        <v>0</v>
      </c>
      <c r="M1484" s="74"/>
    </row>
    <row r="1485" spans="1:13" ht="12.75" x14ac:dyDescent="0.2">
      <c r="A1485" s="43" t="s">
        <v>296</v>
      </c>
      <c r="B1485" s="43" t="s">
        <v>297</v>
      </c>
      <c r="C1485" s="44" t="s">
        <v>33</v>
      </c>
      <c r="D1485" s="45" t="s">
        <v>34</v>
      </c>
      <c r="E1485" s="46">
        <v>3313</v>
      </c>
      <c r="F1485" s="72">
        <v>88.39</v>
      </c>
      <c r="G1485" s="72">
        <v>87.86</v>
      </c>
      <c r="H1485" s="73">
        <v>0</v>
      </c>
      <c r="I1485" s="73">
        <f t="shared" si="69"/>
        <v>87.86</v>
      </c>
      <c r="J1485" s="72">
        <f t="shared" si="70"/>
        <v>-0.53000000000000114</v>
      </c>
      <c r="K1485" s="78">
        <v>0</v>
      </c>
      <c r="L1485" s="73">
        <f t="shared" si="71"/>
        <v>0</v>
      </c>
      <c r="M1485" s="74"/>
    </row>
    <row r="1486" spans="1:13" ht="12.75" x14ac:dyDescent="0.2">
      <c r="A1486" s="43" t="s">
        <v>296</v>
      </c>
      <c r="B1486" s="43" t="s">
        <v>297</v>
      </c>
      <c r="C1486" s="44" t="s">
        <v>35</v>
      </c>
      <c r="D1486" s="45" t="s">
        <v>36</v>
      </c>
      <c r="E1486" s="46">
        <v>3315</v>
      </c>
      <c r="F1486" s="72">
        <v>100.46000000000001</v>
      </c>
      <c r="G1486" s="72">
        <v>99.93</v>
      </c>
      <c r="H1486" s="73">
        <v>0</v>
      </c>
      <c r="I1486" s="73">
        <f t="shared" si="69"/>
        <v>99.93</v>
      </c>
      <c r="J1486" s="72">
        <f t="shared" si="70"/>
        <v>-0.53000000000000114</v>
      </c>
      <c r="K1486" s="78">
        <v>0</v>
      </c>
      <c r="L1486" s="73">
        <f t="shared" si="71"/>
        <v>0</v>
      </c>
      <c r="M1486" s="74"/>
    </row>
    <row r="1487" spans="1:13" ht="12.75" x14ac:dyDescent="0.2">
      <c r="A1487" s="43" t="s">
        <v>296</v>
      </c>
      <c r="B1487" s="43" t="s">
        <v>297</v>
      </c>
      <c r="C1487" s="44" t="s">
        <v>37</v>
      </c>
      <c r="D1487" s="45" t="s">
        <v>38</v>
      </c>
      <c r="E1487" s="46">
        <v>3317</v>
      </c>
      <c r="F1487" s="72">
        <v>64.83</v>
      </c>
      <c r="G1487" s="72">
        <v>64.3</v>
      </c>
      <c r="H1487" s="73">
        <v>0</v>
      </c>
      <c r="I1487" s="73">
        <f t="shared" si="69"/>
        <v>64.3</v>
      </c>
      <c r="J1487" s="72">
        <f t="shared" si="70"/>
        <v>-0.53000000000000114</v>
      </c>
      <c r="K1487" s="78">
        <v>0</v>
      </c>
      <c r="L1487" s="73">
        <f t="shared" si="71"/>
        <v>0</v>
      </c>
      <c r="M1487" s="74"/>
    </row>
    <row r="1488" spans="1:13" ht="12.75" x14ac:dyDescent="0.2">
      <c r="A1488" s="43" t="s">
        <v>296</v>
      </c>
      <c r="B1488" s="43" t="s">
        <v>297</v>
      </c>
      <c r="C1488" s="44" t="s">
        <v>39</v>
      </c>
      <c r="D1488" s="45" t="s">
        <v>40</v>
      </c>
      <c r="E1488" s="46">
        <v>3319</v>
      </c>
      <c r="F1488" s="72">
        <v>77.5</v>
      </c>
      <c r="G1488" s="72">
        <v>76.97</v>
      </c>
      <c r="H1488" s="73">
        <v>0</v>
      </c>
      <c r="I1488" s="73">
        <f t="shared" si="69"/>
        <v>76.97</v>
      </c>
      <c r="J1488" s="72">
        <f t="shared" si="70"/>
        <v>-0.53000000000000114</v>
      </c>
      <c r="K1488" s="78">
        <v>15</v>
      </c>
      <c r="L1488" s="73">
        <f t="shared" si="71"/>
        <v>-7.9500000000000171</v>
      </c>
      <c r="M1488" s="74"/>
    </row>
    <row r="1489" spans="1:13" ht="12.75" x14ac:dyDescent="0.2">
      <c r="A1489" s="43" t="s">
        <v>296</v>
      </c>
      <c r="B1489" s="43" t="s">
        <v>297</v>
      </c>
      <c r="C1489" s="44" t="s">
        <v>41</v>
      </c>
      <c r="D1489" s="45" t="s">
        <v>42</v>
      </c>
      <c r="E1489" s="46">
        <v>3321</v>
      </c>
      <c r="F1489" s="72">
        <v>85.79</v>
      </c>
      <c r="G1489" s="72">
        <v>85.26</v>
      </c>
      <c r="H1489" s="73">
        <v>0</v>
      </c>
      <c r="I1489" s="73">
        <f t="shared" si="69"/>
        <v>85.26</v>
      </c>
      <c r="J1489" s="72">
        <f t="shared" si="70"/>
        <v>-0.53000000000000114</v>
      </c>
      <c r="K1489" s="78">
        <v>0</v>
      </c>
      <c r="L1489" s="73">
        <f t="shared" si="71"/>
        <v>0</v>
      </c>
      <c r="M1489" s="74"/>
    </row>
    <row r="1490" spans="1:13" ht="12.75" x14ac:dyDescent="0.2">
      <c r="A1490" s="43" t="s">
        <v>296</v>
      </c>
      <c r="B1490" s="43" t="s">
        <v>297</v>
      </c>
      <c r="C1490" s="44" t="s">
        <v>43</v>
      </c>
      <c r="D1490" s="45" t="s">
        <v>44</v>
      </c>
      <c r="E1490" s="46">
        <v>3323</v>
      </c>
      <c r="F1490" s="72">
        <v>55.63</v>
      </c>
      <c r="G1490" s="72">
        <v>55.1</v>
      </c>
      <c r="H1490" s="73">
        <v>0</v>
      </c>
      <c r="I1490" s="73">
        <f t="shared" si="69"/>
        <v>55.1</v>
      </c>
      <c r="J1490" s="72">
        <f t="shared" si="70"/>
        <v>-0.53000000000000114</v>
      </c>
      <c r="K1490" s="78">
        <v>0</v>
      </c>
      <c r="L1490" s="73">
        <f t="shared" si="71"/>
        <v>0</v>
      </c>
      <c r="M1490" s="74"/>
    </row>
    <row r="1491" spans="1:13" ht="12.75" x14ac:dyDescent="0.2">
      <c r="A1491" s="43" t="s">
        <v>296</v>
      </c>
      <c r="B1491" s="43" t="s">
        <v>297</v>
      </c>
      <c r="C1491" s="44" t="s">
        <v>45</v>
      </c>
      <c r="D1491" s="45" t="s">
        <v>46</v>
      </c>
      <c r="E1491" s="46">
        <v>3325</v>
      </c>
      <c r="F1491" s="72">
        <v>70.06</v>
      </c>
      <c r="G1491" s="72">
        <v>69.53</v>
      </c>
      <c r="H1491" s="73">
        <v>0</v>
      </c>
      <c r="I1491" s="73">
        <f t="shared" si="69"/>
        <v>69.53</v>
      </c>
      <c r="J1491" s="72">
        <f t="shared" si="70"/>
        <v>-0.53000000000000114</v>
      </c>
      <c r="K1491" s="78">
        <v>69</v>
      </c>
      <c r="L1491" s="73">
        <f t="shared" si="71"/>
        <v>-36.570000000000078</v>
      </c>
      <c r="M1491" s="74"/>
    </row>
    <row r="1492" spans="1:13" ht="12.75" x14ac:dyDescent="0.2">
      <c r="A1492" s="43" t="s">
        <v>296</v>
      </c>
      <c r="B1492" s="43" t="s">
        <v>297</v>
      </c>
      <c r="C1492" s="44" t="s">
        <v>47</v>
      </c>
      <c r="D1492" s="45" t="s">
        <v>48</v>
      </c>
      <c r="E1492" s="46">
        <v>3327</v>
      </c>
      <c r="F1492" s="72">
        <v>77.5</v>
      </c>
      <c r="G1492" s="72">
        <v>76.97</v>
      </c>
      <c r="H1492" s="73">
        <v>0</v>
      </c>
      <c r="I1492" s="73">
        <f t="shared" si="69"/>
        <v>76.97</v>
      </c>
      <c r="J1492" s="72">
        <f t="shared" si="70"/>
        <v>-0.53000000000000114</v>
      </c>
      <c r="K1492" s="78">
        <v>180</v>
      </c>
      <c r="L1492" s="73">
        <f t="shared" si="71"/>
        <v>-95.400000000000205</v>
      </c>
      <c r="M1492" s="74"/>
    </row>
    <row r="1493" spans="1:13" ht="12.75" x14ac:dyDescent="0.2">
      <c r="A1493" s="43" t="s">
        <v>296</v>
      </c>
      <c r="B1493" s="43" t="s">
        <v>297</v>
      </c>
      <c r="C1493" s="44" t="s">
        <v>49</v>
      </c>
      <c r="D1493" s="45" t="s">
        <v>50</v>
      </c>
      <c r="E1493" s="46">
        <v>3329</v>
      </c>
      <c r="F1493" s="72">
        <v>82.77</v>
      </c>
      <c r="G1493" s="72">
        <v>82.24</v>
      </c>
      <c r="H1493" s="73">
        <v>0</v>
      </c>
      <c r="I1493" s="73">
        <f t="shared" si="69"/>
        <v>82.24</v>
      </c>
      <c r="J1493" s="72">
        <f t="shared" si="70"/>
        <v>-0.53000000000000114</v>
      </c>
      <c r="K1493" s="78">
        <v>0</v>
      </c>
      <c r="L1493" s="73">
        <f t="shared" si="71"/>
        <v>0</v>
      </c>
      <c r="M1493" s="74"/>
    </row>
    <row r="1494" spans="1:13" ht="12.75" x14ac:dyDescent="0.2">
      <c r="A1494" s="43" t="s">
        <v>296</v>
      </c>
      <c r="B1494" s="43" t="s">
        <v>297</v>
      </c>
      <c r="C1494" s="44" t="s">
        <v>51</v>
      </c>
      <c r="D1494" s="45" t="s">
        <v>52</v>
      </c>
      <c r="E1494" s="46">
        <v>3331</v>
      </c>
      <c r="F1494" s="72">
        <v>91.81</v>
      </c>
      <c r="G1494" s="72">
        <v>91.28</v>
      </c>
      <c r="H1494" s="73">
        <v>0</v>
      </c>
      <c r="I1494" s="73">
        <f t="shared" si="69"/>
        <v>91.28</v>
      </c>
      <c r="J1494" s="72">
        <f t="shared" si="70"/>
        <v>-0.53000000000000114</v>
      </c>
      <c r="K1494" s="78">
        <v>0</v>
      </c>
      <c r="L1494" s="73">
        <f t="shared" si="71"/>
        <v>0</v>
      </c>
      <c r="M1494" s="74"/>
    </row>
    <row r="1495" spans="1:13" ht="12.75" x14ac:dyDescent="0.2">
      <c r="A1495" s="43" t="s">
        <v>349</v>
      </c>
      <c r="B1495" s="43" t="s">
        <v>457</v>
      </c>
      <c r="C1495" s="44" t="s">
        <v>21</v>
      </c>
      <c r="D1495" s="45" t="s">
        <v>22</v>
      </c>
      <c r="E1495" s="46">
        <v>3301</v>
      </c>
      <c r="F1495" s="72">
        <v>118.31905291307024</v>
      </c>
      <c r="G1495" s="72">
        <v>116.14</v>
      </c>
      <c r="H1495" s="73">
        <v>0</v>
      </c>
      <c r="I1495" s="73">
        <f t="shared" si="69"/>
        <v>116.14</v>
      </c>
      <c r="J1495" s="72">
        <f t="shared" si="70"/>
        <v>-2.1790529130702367</v>
      </c>
      <c r="K1495" s="78">
        <v>0</v>
      </c>
      <c r="L1495" s="73">
        <f t="shared" si="71"/>
        <v>0</v>
      </c>
      <c r="M1495" s="74">
        <v>-36379.288383707601</v>
      </c>
    </row>
    <row r="1496" spans="1:13" ht="12.75" x14ac:dyDescent="0.2">
      <c r="A1496" s="43" t="s">
        <v>349</v>
      </c>
      <c r="B1496" s="43" t="s">
        <v>457</v>
      </c>
      <c r="C1496" s="44" t="s">
        <v>23</v>
      </c>
      <c r="D1496" s="45" t="s">
        <v>24</v>
      </c>
      <c r="E1496" s="46">
        <v>3303</v>
      </c>
      <c r="F1496" s="72">
        <v>128.68905291307024</v>
      </c>
      <c r="G1496" s="72">
        <v>126.51</v>
      </c>
      <c r="H1496" s="73">
        <v>0</v>
      </c>
      <c r="I1496" s="73">
        <f t="shared" si="69"/>
        <v>126.51</v>
      </c>
      <c r="J1496" s="72">
        <f t="shared" si="70"/>
        <v>-2.1790529130702367</v>
      </c>
      <c r="K1496" s="78">
        <v>0</v>
      </c>
      <c r="L1496" s="73">
        <f t="shared" si="71"/>
        <v>0</v>
      </c>
      <c r="M1496" s="74"/>
    </row>
    <row r="1497" spans="1:13" ht="12.75" x14ac:dyDescent="0.2">
      <c r="A1497" s="43" t="s">
        <v>349</v>
      </c>
      <c r="B1497" s="43" t="s">
        <v>457</v>
      </c>
      <c r="C1497" s="44" t="s">
        <v>25</v>
      </c>
      <c r="D1497" s="45" t="s">
        <v>26</v>
      </c>
      <c r="E1497" s="46">
        <v>3305</v>
      </c>
      <c r="F1497" s="72">
        <v>115.68905291307024</v>
      </c>
      <c r="G1497" s="72">
        <v>113.51</v>
      </c>
      <c r="H1497" s="73">
        <v>0</v>
      </c>
      <c r="I1497" s="73">
        <f t="shared" si="69"/>
        <v>113.51</v>
      </c>
      <c r="J1497" s="72">
        <f t="shared" si="70"/>
        <v>-2.1790529130702367</v>
      </c>
      <c r="K1497" s="78">
        <v>0</v>
      </c>
      <c r="L1497" s="73">
        <f t="shared" si="71"/>
        <v>0</v>
      </c>
      <c r="M1497" s="74"/>
    </row>
    <row r="1498" spans="1:13" ht="12.75" x14ac:dyDescent="0.2">
      <c r="A1498" s="43" t="s">
        <v>349</v>
      </c>
      <c r="B1498" s="43" t="s">
        <v>457</v>
      </c>
      <c r="C1498" s="44" t="s">
        <v>27</v>
      </c>
      <c r="D1498" s="45" t="s">
        <v>28</v>
      </c>
      <c r="E1498" s="46">
        <v>3307</v>
      </c>
      <c r="F1498" s="72">
        <v>126.69905291307023</v>
      </c>
      <c r="G1498" s="72">
        <v>124.52</v>
      </c>
      <c r="H1498" s="73">
        <v>0</v>
      </c>
      <c r="I1498" s="73">
        <f t="shared" si="69"/>
        <v>124.52</v>
      </c>
      <c r="J1498" s="72">
        <f t="shared" si="70"/>
        <v>-2.1790529130702367</v>
      </c>
      <c r="K1498" s="78">
        <v>0</v>
      </c>
      <c r="L1498" s="73">
        <f t="shared" si="71"/>
        <v>0</v>
      </c>
      <c r="M1498" s="74"/>
    </row>
    <row r="1499" spans="1:13" ht="12.75" x14ac:dyDescent="0.2">
      <c r="A1499" s="43" t="s">
        <v>349</v>
      </c>
      <c r="B1499" s="43" t="s">
        <v>457</v>
      </c>
      <c r="C1499" s="44" t="s">
        <v>29</v>
      </c>
      <c r="D1499" s="45" t="s">
        <v>30</v>
      </c>
      <c r="E1499" s="46">
        <v>3309</v>
      </c>
      <c r="F1499" s="72">
        <v>77.729052913070234</v>
      </c>
      <c r="G1499" s="72">
        <v>75.55</v>
      </c>
      <c r="H1499" s="73">
        <v>0</v>
      </c>
      <c r="I1499" s="73">
        <f t="shared" si="69"/>
        <v>75.55</v>
      </c>
      <c r="J1499" s="72">
        <f t="shared" si="70"/>
        <v>-2.1790529130702367</v>
      </c>
      <c r="K1499" s="78">
        <v>1932</v>
      </c>
      <c r="L1499" s="73">
        <f t="shared" si="71"/>
        <v>-4209.9302280516977</v>
      </c>
      <c r="M1499" s="74"/>
    </row>
    <row r="1500" spans="1:13" ht="12.75" x14ac:dyDescent="0.2">
      <c r="A1500" s="43" t="s">
        <v>349</v>
      </c>
      <c r="B1500" s="43" t="s">
        <v>457</v>
      </c>
      <c r="C1500" s="44" t="s">
        <v>31</v>
      </c>
      <c r="D1500" s="45" t="s">
        <v>32</v>
      </c>
      <c r="E1500" s="46">
        <v>3311</v>
      </c>
      <c r="F1500" s="72">
        <v>100.10905291307024</v>
      </c>
      <c r="G1500" s="72">
        <v>97.93</v>
      </c>
      <c r="H1500" s="73">
        <v>0</v>
      </c>
      <c r="I1500" s="73">
        <f t="shared" si="69"/>
        <v>97.93</v>
      </c>
      <c r="J1500" s="72">
        <f t="shared" si="70"/>
        <v>-2.1790529130702367</v>
      </c>
      <c r="K1500" s="78">
        <v>2232</v>
      </c>
      <c r="L1500" s="73">
        <f t="shared" si="71"/>
        <v>-4863.6461019727685</v>
      </c>
      <c r="M1500" s="74"/>
    </row>
    <row r="1501" spans="1:13" ht="12.75" x14ac:dyDescent="0.2">
      <c r="A1501" s="43" t="s">
        <v>349</v>
      </c>
      <c r="B1501" s="43" t="s">
        <v>457</v>
      </c>
      <c r="C1501" s="44" t="s">
        <v>33</v>
      </c>
      <c r="D1501" s="45" t="s">
        <v>34</v>
      </c>
      <c r="E1501" s="46">
        <v>3313</v>
      </c>
      <c r="F1501" s="72">
        <v>106.56905291307024</v>
      </c>
      <c r="G1501" s="72">
        <v>104.39</v>
      </c>
      <c r="H1501" s="73">
        <v>0</v>
      </c>
      <c r="I1501" s="73">
        <f t="shared" si="69"/>
        <v>104.39</v>
      </c>
      <c r="J1501" s="72">
        <f t="shared" si="70"/>
        <v>-2.1790529130702367</v>
      </c>
      <c r="K1501" s="78">
        <v>800</v>
      </c>
      <c r="L1501" s="73">
        <f t="shared" si="71"/>
        <v>-1743.2423304561894</v>
      </c>
      <c r="M1501" s="74"/>
    </row>
    <row r="1502" spans="1:13" ht="12.75" x14ac:dyDescent="0.2">
      <c r="A1502" s="43" t="s">
        <v>349</v>
      </c>
      <c r="B1502" s="43" t="s">
        <v>457</v>
      </c>
      <c r="C1502" s="44" t="s">
        <v>35</v>
      </c>
      <c r="D1502" s="45" t="s">
        <v>36</v>
      </c>
      <c r="E1502" s="46">
        <v>3315</v>
      </c>
      <c r="F1502" s="72">
        <v>121.68905291307024</v>
      </c>
      <c r="G1502" s="72">
        <v>119.51</v>
      </c>
      <c r="H1502" s="73">
        <v>0</v>
      </c>
      <c r="I1502" s="73">
        <f t="shared" si="69"/>
        <v>119.51</v>
      </c>
      <c r="J1502" s="72">
        <f t="shared" si="70"/>
        <v>-2.1790529130702367</v>
      </c>
      <c r="K1502" s="78">
        <v>1096</v>
      </c>
      <c r="L1502" s="73">
        <f t="shared" si="71"/>
        <v>-2388.2419927249794</v>
      </c>
      <c r="M1502" s="74"/>
    </row>
    <row r="1503" spans="1:13" ht="12.75" x14ac:dyDescent="0.2">
      <c r="A1503" s="43" t="s">
        <v>349</v>
      </c>
      <c r="B1503" s="43" t="s">
        <v>457</v>
      </c>
      <c r="C1503" s="44" t="s">
        <v>37</v>
      </c>
      <c r="D1503" s="45" t="s">
        <v>38</v>
      </c>
      <c r="E1503" s="46">
        <v>3317</v>
      </c>
      <c r="F1503" s="72">
        <v>77.13905291307023</v>
      </c>
      <c r="G1503" s="72">
        <v>74.959999999999994</v>
      </c>
      <c r="H1503" s="73">
        <v>0</v>
      </c>
      <c r="I1503" s="73">
        <f t="shared" si="69"/>
        <v>74.959999999999994</v>
      </c>
      <c r="J1503" s="72">
        <f t="shared" si="70"/>
        <v>-2.1790529130702367</v>
      </c>
      <c r="K1503" s="78">
        <v>461</v>
      </c>
      <c r="L1503" s="73">
        <f t="shared" si="71"/>
        <v>-1004.5433929253792</v>
      </c>
      <c r="M1503" s="74"/>
    </row>
    <row r="1504" spans="1:13" ht="12.75" x14ac:dyDescent="0.2">
      <c r="A1504" s="43" t="s">
        <v>349</v>
      </c>
      <c r="B1504" s="43" t="s">
        <v>457</v>
      </c>
      <c r="C1504" s="44" t="s">
        <v>39</v>
      </c>
      <c r="D1504" s="45" t="s">
        <v>40</v>
      </c>
      <c r="E1504" s="46">
        <v>3319</v>
      </c>
      <c r="F1504" s="72">
        <v>92.949052913070233</v>
      </c>
      <c r="G1504" s="72">
        <v>90.77</v>
      </c>
      <c r="H1504" s="73">
        <v>0</v>
      </c>
      <c r="I1504" s="73">
        <f t="shared" si="69"/>
        <v>90.77</v>
      </c>
      <c r="J1504" s="72">
        <f t="shared" si="70"/>
        <v>-2.1790529130702367</v>
      </c>
      <c r="K1504" s="78">
        <v>3079</v>
      </c>
      <c r="L1504" s="73">
        <f t="shared" si="71"/>
        <v>-6709.3039193432587</v>
      </c>
      <c r="M1504" s="74"/>
    </row>
    <row r="1505" spans="1:13" ht="12.75" x14ac:dyDescent="0.2">
      <c r="A1505" s="43" t="s">
        <v>349</v>
      </c>
      <c r="B1505" s="43" t="s">
        <v>457</v>
      </c>
      <c r="C1505" s="44" t="s">
        <v>41</v>
      </c>
      <c r="D1505" s="45" t="s">
        <v>42</v>
      </c>
      <c r="E1505" s="46">
        <v>3321</v>
      </c>
      <c r="F1505" s="72">
        <v>103.32905291307024</v>
      </c>
      <c r="G1505" s="72">
        <v>101.15</v>
      </c>
      <c r="H1505" s="73">
        <v>0</v>
      </c>
      <c r="I1505" s="73">
        <f t="shared" si="69"/>
        <v>101.15</v>
      </c>
      <c r="J1505" s="72">
        <f t="shared" si="70"/>
        <v>-2.1790529130702367</v>
      </c>
      <c r="K1505" s="78">
        <v>2028</v>
      </c>
      <c r="L1505" s="73">
        <f t="shared" si="71"/>
        <v>-4419.1193077064399</v>
      </c>
      <c r="M1505" s="74"/>
    </row>
    <row r="1506" spans="1:13" ht="12.75" x14ac:dyDescent="0.2">
      <c r="A1506" s="43" t="s">
        <v>349</v>
      </c>
      <c r="B1506" s="43" t="s">
        <v>457</v>
      </c>
      <c r="C1506" s="44" t="s">
        <v>43</v>
      </c>
      <c r="D1506" s="45" t="s">
        <v>44</v>
      </c>
      <c r="E1506" s="46">
        <v>3323</v>
      </c>
      <c r="F1506" s="72">
        <v>65.659052913070241</v>
      </c>
      <c r="G1506" s="72">
        <v>63.48</v>
      </c>
      <c r="H1506" s="73">
        <v>0</v>
      </c>
      <c r="I1506" s="73">
        <f t="shared" si="69"/>
        <v>63.48</v>
      </c>
      <c r="J1506" s="72">
        <f t="shared" si="70"/>
        <v>-2.1790529130702438</v>
      </c>
      <c r="K1506" s="78">
        <v>0</v>
      </c>
      <c r="L1506" s="73">
        <f t="shared" si="71"/>
        <v>0</v>
      </c>
      <c r="M1506" s="74"/>
    </row>
    <row r="1507" spans="1:13" ht="12.75" x14ac:dyDescent="0.2">
      <c r="A1507" s="43" t="s">
        <v>349</v>
      </c>
      <c r="B1507" s="43" t="s">
        <v>457</v>
      </c>
      <c r="C1507" s="44" t="s">
        <v>45</v>
      </c>
      <c r="D1507" s="45" t="s">
        <v>46</v>
      </c>
      <c r="E1507" s="46">
        <v>3325</v>
      </c>
      <c r="F1507" s="72">
        <v>83.679052913070237</v>
      </c>
      <c r="G1507" s="72">
        <v>81.5</v>
      </c>
      <c r="H1507" s="73">
        <v>0</v>
      </c>
      <c r="I1507" s="73">
        <f t="shared" si="69"/>
        <v>81.5</v>
      </c>
      <c r="J1507" s="72">
        <f t="shared" si="70"/>
        <v>-2.1790529130702367</v>
      </c>
      <c r="K1507" s="78">
        <v>3071</v>
      </c>
      <c r="L1507" s="73">
        <f t="shared" si="71"/>
        <v>-6691.8714960386969</v>
      </c>
      <c r="M1507" s="74"/>
    </row>
    <row r="1508" spans="1:13" ht="12.75" x14ac:dyDescent="0.2">
      <c r="A1508" s="43" t="s">
        <v>349</v>
      </c>
      <c r="B1508" s="43" t="s">
        <v>457</v>
      </c>
      <c r="C1508" s="44" t="s">
        <v>47</v>
      </c>
      <c r="D1508" s="45" t="s">
        <v>48</v>
      </c>
      <c r="E1508" s="46">
        <v>3327</v>
      </c>
      <c r="F1508" s="72">
        <v>92.949052913070233</v>
      </c>
      <c r="G1508" s="72">
        <v>90.77</v>
      </c>
      <c r="H1508" s="73">
        <v>0</v>
      </c>
      <c r="I1508" s="73">
        <f t="shared" si="69"/>
        <v>90.77</v>
      </c>
      <c r="J1508" s="72">
        <f t="shared" si="70"/>
        <v>-2.1790529130702367</v>
      </c>
      <c r="K1508" s="78">
        <v>742</v>
      </c>
      <c r="L1508" s="73">
        <f t="shared" si="71"/>
        <v>-1616.8572614981156</v>
      </c>
      <c r="M1508" s="74"/>
    </row>
    <row r="1509" spans="1:13" ht="12.75" x14ac:dyDescent="0.2">
      <c r="A1509" s="43" t="s">
        <v>349</v>
      </c>
      <c r="B1509" s="43" t="s">
        <v>457</v>
      </c>
      <c r="C1509" s="44" t="s">
        <v>49</v>
      </c>
      <c r="D1509" s="45" t="s">
        <v>50</v>
      </c>
      <c r="E1509" s="46">
        <v>3329</v>
      </c>
      <c r="F1509" s="72">
        <v>99.529052913070231</v>
      </c>
      <c r="G1509" s="72">
        <v>97.35</v>
      </c>
      <c r="H1509" s="73">
        <v>0</v>
      </c>
      <c r="I1509" s="73">
        <f t="shared" si="69"/>
        <v>97.35</v>
      </c>
      <c r="J1509" s="72">
        <f t="shared" si="70"/>
        <v>-2.1790529130702367</v>
      </c>
      <c r="K1509" s="78">
        <v>105</v>
      </c>
      <c r="L1509" s="73">
        <f t="shared" si="71"/>
        <v>-228.80055587237484</v>
      </c>
      <c r="M1509" s="74"/>
    </row>
    <row r="1510" spans="1:13" ht="12.75" x14ac:dyDescent="0.2">
      <c r="A1510" s="43" t="s">
        <v>349</v>
      </c>
      <c r="B1510" s="43" t="s">
        <v>457</v>
      </c>
      <c r="C1510" s="44" t="s">
        <v>51</v>
      </c>
      <c r="D1510" s="45" t="s">
        <v>52</v>
      </c>
      <c r="E1510" s="46">
        <v>3331</v>
      </c>
      <c r="F1510" s="72">
        <v>110.83905291307023</v>
      </c>
      <c r="G1510" s="72">
        <v>108.66</v>
      </c>
      <c r="H1510" s="73">
        <v>0</v>
      </c>
      <c r="I1510" s="73">
        <f t="shared" si="69"/>
        <v>108.66</v>
      </c>
      <c r="J1510" s="72">
        <f t="shared" si="70"/>
        <v>-2.1790529130702367</v>
      </c>
      <c r="K1510" s="78">
        <v>1149</v>
      </c>
      <c r="L1510" s="73">
        <f t="shared" si="71"/>
        <v>-2503.7317971177022</v>
      </c>
      <c r="M1510" s="74"/>
    </row>
    <row r="1511" spans="1:13" ht="12.75" x14ac:dyDescent="0.2">
      <c r="A1511" s="43" t="s">
        <v>153</v>
      </c>
      <c r="B1511" s="43" t="s">
        <v>423</v>
      </c>
      <c r="C1511" s="44" t="s">
        <v>21</v>
      </c>
      <c r="D1511" s="45" t="s">
        <v>22</v>
      </c>
      <c r="E1511" s="46">
        <v>3301</v>
      </c>
      <c r="F1511" s="72">
        <v>86.660922950819668</v>
      </c>
      <c r="G1511" s="72">
        <v>85.84</v>
      </c>
      <c r="H1511" s="73">
        <v>0</v>
      </c>
      <c r="I1511" s="73">
        <f t="shared" si="69"/>
        <v>85.84</v>
      </c>
      <c r="J1511" s="72">
        <f t="shared" si="70"/>
        <v>-0.82092295081966427</v>
      </c>
      <c r="K1511" s="78">
        <v>278</v>
      </c>
      <c r="L1511" s="73">
        <f t="shared" si="71"/>
        <v>-228.21658032786667</v>
      </c>
      <c r="M1511" s="74">
        <v>-8881.5654049180102</v>
      </c>
    </row>
    <row r="1512" spans="1:13" ht="12.75" x14ac:dyDescent="0.2">
      <c r="A1512" s="43" t="s">
        <v>153</v>
      </c>
      <c r="B1512" s="43" t="s">
        <v>423</v>
      </c>
      <c r="C1512" s="44" t="s">
        <v>23</v>
      </c>
      <c r="D1512" s="45" t="s">
        <v>24</v>
      </c>
      <c r="E1512" s="46">
        <v>3303</v>
      </c>
      <c r="F1512" s="72">
        <v>93.870922950819661</v>
      </c>
      <c r="G1512" s="72">
        <v>93.05</v>
      </c>
      <c r="H1512" s="73">
        <v>0</v>
      </c>
      <c r="I1512" s="73">
        <f t="shared" si="69"/>
        <v>93.05</v>
      </c>
      <c r="J1512" s="72">
        <f t="shared" si="70"/>
        <v>-0.82092295081966427</v>
      </c>
      <c r="K1512" s="78">
        <v>0</v>
      </c>
      <c r="L1512" s="73">
        <f t="shared" si="71"/>
        <v>0</v>
      </c>
      <c r="M1512" s="74"/>
    </row>
    <row r="1513" spans="1:13" ht="12.75" x14ac:dyDescent="0.2">
      <c r="A1513" s="43" t="s">
        <v>153</v>
      </c>
      <c r="B1513" s="43" t="s">
        <v>423</v>
      </c>
      <c r="C1513" s="44" t="s">
        <v>25</v>
      </c>
      <c r="D1513" s="45" t="s">
        <v>26</v>
      </c>
      <c r="E1513" s="46">
        <v>3305</v>
      </c>
      <c r="F1513" s="72">
        <v>84.780922950819658</v>
      </c>
      <c r="G1513" s="72">
        <v>83.96</v>
      </c>
      <c r="H1513" s="73">
        <v>0</v>
      </c>
      <c r="I1513" s="73">
        <f t="shared" si="69"/>
        <v>83.96</v>
      </c>
      <c r="J1513" s="72">
        <f t="shared" si="70"/>
        <v>-0.82092295081966427</v>
      </c>
      <c r="K1513" s="78">
        <v>0</v>
      </c>
      <c r="L1513" s="73">
        <f t="shared" si="71"/>
        <v>0</v>
      </c>
      <c r="M1513" s="74"/>
    </row>
    <row r="1514" spans="1:13" ht="12.75" x14ac:dyDescent="0.2">
      <c r="A1514" s="43" t="s">
        <v>153</v>
      </c>
      <c r="B1514" s="43" t="s">
        <v>423</v>
      </c>
      <c r="C1514" s="44" t="s">
        <v>27</v>
      </c>
      <c r="D1514" s="45" t="s">
        <v>28</v>
      </c>
      <c r="E1514" s="46">
        <v>3307</v>
      </c>
      <c r="F1514" s="72">
        <v>92.540922950819663</v>
      </c>
      <c r="G1514" s="72">
        <v>91.72</v>
      </c>
      <c r="H1514" s="73">
        <v>0</v>
      </c>
      <c r="I1514" s="73">
        <f t="shared" si="69"/>
        <v>91.72</v>
      </c>
      <c r="J1514" s="72">
        <f t="shared" si="70"/>
        <v>-0.82092295081966427</v>
      </c>
      <c r="K1514" s="78">
        <v>0</v>
      </c>
      <c r="L1514" s="73">
        <f t="shared" si="71"/>
        <v>0</v>
      </c>
      <c r="M1514" s="74"/>
    </row>
    <row r="1515" spans="1:13" ht="12.75" x14ac:dyDescent="0.2">
      <c r="A1515" s="43" t="s">
        <v>153</v>
      </c>
      <c r="B1515" s="43" t="s">
        <v>423</v>
      </c>
      <c r="C1515" s="44" t="s">
        <v>29</v>
      </c>
      <c r="D1515" s="45" t="s">
        <v>30</v>
      </c>
      <c r="E1515" s="46">
        <v>3309</v>
      </c>
      <c r="F1515" s="72">
        <v>58.29092295081967</v>
      </c>
      <c r="G1515" s="72">
        <v>57.47</v>
      </c>
      <c r="H1515" s="73">
        <v>0</v>
      </c>
      <c r="I1515" s="73">
        <f t="shared" si="69"/>
        <v>57.47</v>
      </c>
      <c r="J1515" s="72">
        <f t="shared" si="70"/>
        <v>-0.82092295081967137</v>
      </c>
      <c r="K1515" s="78">
        <v>1717</v>
      </c>
      <c r="L1515" s="73">
        <f t="shared" si="71"/>
        <v>-1409.5247065573758</v>
      </c>
      <c r="M1515" s="74"/>
    </row>
    <row r="1516" spans="1:13" ht="12.75" x14ac:dyDescent="0.2">
      <c r="A1516" s="43" t="s">
        <v>153</v>
      </c>
      <c r="B1516" s="43" t="s">
        <v>423</v>
      </c>
      <c r="C1516" s="44" t="s">
        <v>31</v>
      </c>
      <c r="D1516" s="45" t="s">
        <v>32</v>
      </c>
      <c r="E1516" s="46">
        <v>3311</v>
      </c>
      <c r="F1516" s="72">
        <v>73.880922950819667</v>
      </c>
      <c r="G1516" s="72">
        <v>73.06</v>
      </c>
      <c r="H1516" s="73">
        <v>0</v>
      </c>
      <c r="I1516" s="73">
        <f t="shared" si="69"/>
        <v>73.06</v>
      </c>
      <c r="J1516" s="72">
        <f t="shared" si="70"/>
        <v>-0.82092295081966427</v>
      </c>
      <c r="K1516" s="78">
        <v>549</v>
      </c>
      <c r="L1516" s="73">
        <f t="shared" si="71"/>
        <v>-450.68669999999565</v>
      </c>
      <c r="M1516" s="74"/>
    </row>
    <row r="1517" spans="1:13" ht="12.75" x14ac:dyDescent="0.2">
      <c r="A1517" s="43" t="s">
        <v>153</v>
      </c>
      <c r="B1517" s="43" t="s">
        <v>423</v>
      </c>
      <c r="C1517" s="44" t="s">
        <v>33</v>
      </c>
      <c r="D1517" s="45" t="s">
        <v>34</v>
      </c>
      <c r="E1517" s="46">
        <v>3313</v>
      </c>
      <c r="F1517" s="72">
        <v>78.400922950819663</v>
      </c>
      <c r="G1517" s="72">
        <v>77.58</v>
      </c>
      <c r="H1517" s="73">
        <v>0</v>
      </c>
      <c r="I1517" s="73">
        <f t="shared" si="69"/>
        <v>77.58</v>
      </c>
      <c r="J1517" s="72">
        <f t="shared" si="70"/>
        <v>-0.82092295081966427</v>
      </c>
      <c r="K1517" s="78">
        <v>0</v>
      </c>
      <c r="L1517" s="73">
        <f t="shared" si="71"/>
        <v>0</v>
      </c>
      <c r="M1517" s="74"/>
    </row>
    <row r="1518" spans="1:13" ht="12.75" x14ac:dyDescent="0.2">
      <c r="A1518" s="43" t="s">
        <v>153</v>
      </c>
      <c r="B1518" s="43" t="s">
        <v>423</v>
      </c>
      <c r="C1518" s="44" t="s">
        <v>35</v>
      </c>
      <c r="D1518" s="45" t="s">
        <v>36</v>
      </c>
      <c r="E1518" s="46">
        <v>3315</v>
      </c>
      <c r="F1518" s="72">
        <v>88.97092295081967</v>
      </c>
      <c r="G1518" s="72">
        <v>88.15</v>
      </c>
      <c r="H1518" s="73">
        <v>0</v>
      </c>
      <c r="I1518" s="73">
        <f t="shared" si="69"/>
        <v>88.15</v>
      </c>
      <c r="J1518" s="72">
        <f t="shared" si="70"/>
        <v>-0.82092295081966427</v>
      </c>
      <c r="K1518" s="78">
        <v>0</v>
      </c>
      <c r="L1518" s="73">
        <f t="shared" si="71"/>
        <v>0</v>
      </c>
      <c r="M1518" s="74"/>
    </row>
    <row r="1519" spans="1:13" ht="12.75" x14ac:dyDescent="0.2">
      <c r="A1519" s="43" t="s">
        <v>153</v>
      </c>
      <c r="B1519" s="43" t="s">
        <v>423</v>
      </c>
      <c r="C1519" s="44" t="s">
        <v>37</v>
      </c>
      <c r="D1519" s="45" t="s">
        <v>38</v>
      </c>
      <c r="E1519" s="46">
        <v>3317</v>
      </c>
      <c r="F1519" s="72">
        <v>57.870922950819669</v>
      </c>
      <c r="G1519" s="72">
        <v>57.05</v>
      </c>
      <c r="H1519" s="73">
        <v>0</v>
      </c>
      <c r="I1519" s="73">
        <f t="shared" si="69"/>
        <v>57.05</v>
      </c>
      <c r="J1519" s="72">
        <f t="shared" si="70"/>
        <v>-0.82092295081967137</v>
      </c>
      <c r="K1519" s="78">
        <v>20</v>
      </c>
      <c r="L1519" s="73">
        <f t="shared" si="71"/>
        <v>-16.418459016393427</v>
      </c>
      <c r="M1519" s="74"/>
    </row>
    <row r="1520" spans="1:13" ht="12.75" x14ac:dyDescent="0.2">
      <c r="A1520" s="43" t="s">
        <v>153</v>
      </c>
      <c r="B1520" s="43" t="s">
        <v>423</v>
      </c>
      <c r="C1520" s="44" t="s">
        <v>39</v>
      </c>
      <c r="D1520" s="45" t="s">
        <v>40</v>
      </c>
      <c r="E1520" s="46">
        <v>3319</v>
      </c>
      <c r="F1520" s="72">
        <v>68.890922950819657</v>
      </c>
      <c r="G1520" s="72">
        <v>68.069999999999993</v>
      </c>
      <c r="H1520" s="73">
        <v>0</v>
      </c>
      <c r="I1520" s="73">
        <f t="shared" si="69"/>
        <v>68.069999999999993</v>
      </c>
      <c r="J1520" s="72">
        <f t="shared" si="70"/>
        <v>-0.82092295081966427</v>
      </c>
      <c r="K1520" s="78">
        <v>1169</v>
      </c>
      <c r="L1520" s="73">
        <f t="shared" si="71"/>
        <v>-959.6589295081875</v>
      </c>
      <c r="M1520" s="74"/>
    </row>
    <row r="1521" spans="1:13" ht="12.75" x14ac:dyDescent="0.2">
      <c r="A1521" s="43" t="s">
        <v>153</v>
      </c>
      <c r="B1521" s="43" t="s">
        <v>423</v>
      </c>
      <c r="C1521" s="44" t="s">
        <v>41</v>
      </c>
      <c r="D1521" s="45" t="s">
        <v>42</v>
      </c>
      <c r="E1521" s="46">
        <v>3321</v>
      </c>
      <c r="F1521" s="72">
        <v>76.120922950819661</v>
      </c>
      <c r="G1521" s="72">
        <v>75.3</v>
      </c>
      <c r="H1521" s="73">
        <v>0</v>
      </c>
      <c r="I1521" s="73">
        <f t="shared" si="69"/>
        <v>75.3</v>
      </c>
      <c r="J1521" s="72">
        <f t="shared" si="70"/>
        <v>-0.82092295081966427</v>
      </c>
      <c r="K1521" s="78">
        <v>0</v>
      </c>
      <c r="L1521" s="73">
        <f t="shared" si="71"/>
        <v>0</v>
      </c>
      <c r="M1521" s="74"/>
    </row>
    <row r="1522" spans="1:13" ht="12.75" x14ac:dyDescent="0.2">
      <c r="A1522" s="43" t="s">
        <v>153</v>
      </c>
      <c r="B1522" s="43" t="s">
        <v>423</v>
      </c>
      <c r="C1522" s="44" t="s">
        <v>43</v>
      </c>
      <c r="D1522" s="45" t="s">
        <v>44</v>
      </c>
      <c r="E1522" s="46">
        <v>3323</v>
      </c>
      <c r="F1522" s="72">
        <v>49.840922950819674</v>
      </c>
      <c r="G1522" s="72">
        <v>49.02</v>
      </c>
      <c r="H1522" s="73">
        <v>0</v>
      </c>
      <c r="I1522" s="73">
        <f t="shared" si="69"/>
        <v>49.02</v>
      </c>
      <c r="J1522" s="72">
        <f t="shared" si="70"/>
        <v>-0.82092295081967137</v>
      </c>
      <c r="K1522" s="78">
        <v>20</v>
      </c>
      <c r="L1522" s="73">
        <f t="shared" si="71"/>
        <v>-16.418459016393427</v>
      </c>
      <c r="M1522" s="74"/>
    </row>
    <row r="1523" spans="1:13" ht="12.75" x14ac:dyDescent="0.2">
      <c r="A1523" s="43" t="s">
        <v>153</v>
      </c>
      <c r="B1523" s="43" t="s">
        <v>423</v>
      </c>
      <c r="C1523" s="44" t="s">
        <v>45</v>
      </c>
      <c r="D1523" s="45" t="s">
        <v>46</v>
      </c>
      <c r="E1523" s="46">
        <v>3325</v>
      </c>
      <c r="F1523" s="72">
        <v>62.430922950819671</v>
      </c>
      <c r="G1523" s="72">
        <v>61.61</v>
      </c>
      <c r="H1523" s="73">
        <v>0</v>
      </c>
      <c r="I1523" s="73">
        <f t="shared" si="69"/>
        <v>61.61</v>
      </c>
      <c r="J1523" s="72">
        <f t="shared" si="70"/>
        <v>-0.82092295081967137</v>
      </c>
      <c r="K1523" s="78">
        <v>6960</v>
      </c>
      <c r="L1523" s="73">
        <f t="shared" si="71"/>
        <v>-5713.6237377049129</v>
      </c>
      <c r="M1523" s="74"/>
    </row>
    <row r="1524" spans="1:13" ht="12.75" x14ac:dyDescent="0.2">
      <c r="A1524" s="43" t="s">
        <v>153</v>
      </c>
      <c r="B1524" s="43" t="s">
        <v>423</v>
      </c>
      <c r="C1524" s="44" t="s">
        <v>47</v>
      </c>
      <c r="D1524" s="45" t="s">
        <v>48</v>
      </c>
      <c r="E1524" s="46">
        <v>3327</v>
      </c>
      <c r="F1524" s="72">
        <v>68.890922950819657</v>
      </c>
      <c r="G1524" s="72">
        <v>68.069999999999993</v>
      </c>
      <c r="H1524" s="73">
        <v>0</v>
      </c>
      <c r="I1524" s="73">
        <f t="shared" si="69"/>
        <v>68.069999999999993</v>
      </c>
      <c r="J1524" s="72">
        <f t="shared" si="70"/>
        <v>-0.82092295081966427</v>
      </c>
      <c r="K1524" s="78">
        <v>85</v>
      </c>
      <c r="L1524" s="73">
        <f t="shared" si="71"/>
        <v>-69.778450819671463</v>
      </c>
      <c r="M1524" s="74"/>
    </row>
    <row r="1525" spans="1:13" ht="12.75" x14ac:dyDescent="0.2">
      <c r="A1525" s="43" t="s">
        <v>153</v>
      </c>
      <c r="B1525" s="43" t="s">
        <v>423</v>
      </c>
      <c r="C1525" s="44" t="s">
        <v>49</v>
      </c>
      <c r="D1525" s="45" t="s">
        <v>50</v>
      </c>
      <c r="E1525" s="46">
        <v>3329</v>
      </c>
      <c r="F1525" s="72">
        <v>73.480922950819661</v>
      </c>
      <c r="G1525" s="72">
        <v>72.66</v>
      </c>
      <c r="H1525" s="73">
        <v>0</v>
      </c>
      <c r="I1525" s="73">
        <f t="shared" si="69"/>
        <v>72.66</v>
      </c>
      <c r="J1525" s="72">
        <f t="shared" si="70"/>
        <v>-0.82092295081966427</v>
      </c>
      <c r="K1525" s="78">
        <v>21</v>
      </c>
      <c r="L1525" s="73">
        <f t="shared" si="71"/>
        <v>-17.23938196721295</v>
      </c>
      <c r="M1525" s="74"/>
    </row>
    <row r="1526" spans="1:13" ht="12.75" x14ac:dyDescent="0.2">
      <c r="A1526" s="43" t="s">
        <v>153</v>
      </c>
      <c r="B1526" s="43" t="s">
        <v>423</v>
      </c>
      <c r="C1526" s="44" t="s">
        <v>51</v>
      </c>
      <c r="D1526" s="45" t="s">
        <v>52</v>
      </c>
      <c r="E1526" s="46">
        <v>3331</v>
      </c>
      <c r="F1526" s="72">
        <v>81.34092295081966</v>
      </c>
      <c r="G1526" s="72">
        <v>80.52</v>
      </c>
      <c r="H1526" s="73">
        <v>0</v>
      </c>
      <c r="I1526" s="73">
        <f t="shared" si="69"/>
        <v>80.52</v>
      </c>
      <c r="J1526" s="72">
        <f t="shared" si="70"/>
        <v>-0.82092295081966427</v>
      </c>
      <c r="K1526" s="78">
        <v>0</v>
      </c>
      <c r="L1526" s="73">
        <f t="shared" si="71"/>
        <v>0</v>
      </c>
      <c r="M1526" s="74"/>
    </row>
    <row r="1527" spans="1:13" ht="12.75" x14ac:dyDescent="0.2">
      <c r="A1527" s="43" t="s">
        <v>129</v>
      </c>
      <c r="B1527" s="43" t="s">
        <v>424</v>
      </c>
      <c r="C1527" s="44" t="s">
        <v>21</v>
      </c>
      <c r="D1527" s="45" t="s">
        <v>22</v>
      </c>
      <c r="E1527" s="46">
        <v>3301</v>
      </c>
      <c r="F1527" s="72">
        <v>92.296750315941509</v>
      </c>
      <c r="G1527" s="72">
        <v>91.45</v>
      </c>
      <c r="H1527" s="73">
        <v>2.3189496954214892E-2</v>
      </c>
      <c r="I1527" s="73">
        <f t="shared" si="69"/>
        <v>91.47318949695422</v>
      </c>
      <c r="J1527" s="72">
        <f t="shared" si="70"/>
        <v>-0.82356081898728917</v>
      </c>
      <c r="K1527" s="78">
        <v>0</v>
      </c>
      <c r="L1527" s="73">
        <f t="shared" si="71"/>
        <v>0</v>
      </c>
      <c r="M1527" s="74">
        <v>-11879.041253072657</v>
      </c>
    </row>
    <row r="1528" spans="1:13" ht="12.75" x14ac:dyDescent="0.2">
      <c r="A1528" s="43" t="s">
        <v>129</v>
      </c>
      <c r="B1528" s="43" t="s">
        <v>424</v>
      </c>
      <c r="C1528" s="44" t="s">
        <v>23</v>
      </c>
      <c r="D1528" s="45" t="s">
        <v>24</v>
      </c>
      <c r="E1528" s="46">
        <v>3303</v>
      </c>
      <c r="F1528" s="72">
        <v>100.10675031594151</v>
      </c>
      <c r="G1528" s="72">
        <v>99.26</v>
      </c>
      <c r="H1528" s="73">
        <v>2.3189496954214892E-2</v>
      </c>
      <c r="I1528" s="73">
        <f t="shared" si="69"/>
        <v>99.283189496954222</v>
      </c>
      <c r="J1528" s="72">
        <f t="shared" si="70"/>
        <v>-0.82356081898728917</v>
      </c>
      <c r="K1528" s="78">
        <v>0</v>
      </c>
      <c r="L1528" s="73">
        <f t="shared" si="71"/>
        <v>0</v>
      </c>
      <c r="M1528" s="74"/>
    </row>
    <row r="1529" spans="1:13" ht="12.75" x14ac:dyDescent="0.2">
      <c r="A1529" s="43" t="s">
        <v>129</v>
      </c>
      <c r="B1529" s="43" t="s">
        <v>424</v>
      </c>
      <c r="C1529" s="44" t="s">
        <v>25</v>
      </c>
      <c r="D1529" s="45" t="s">
        <v>26</v>
      </c>
      <c r="E1529" s="46">
        <v>3305</v>
      </c>
      <c r="F1529" s="72">
        <v>90.1967503159415</v>
      </c>
      <c r="G1529" s="72">
        <v>89.35</v>
      </c>
      <c r="H1529" s="73">
        <v>2.3189496954214892E-2</v>
      </c>
      <c r="I1529" s="73">
        <f t="shared" si="69"/>
        <v>89.373189496954211</v>
      </c>
      <c r="J1529" s="72">
        <f t="shared" si="70"/>
        <v>-0.82356081898728917</v>
      </c>
      <c r="K1529" s="78">
        <v>0</v>
      </c>
      <c r="L1529" s="73">
        <f t="shared" si="71"/>
        <v>0</v>
      </c>
      <c r="M1529" s="74"/>
    </row>
    <row r="1530" spans="1:13" ht="12.75" x14ac:dyDescent="0.2">
      <c r="A1530" s="43" t="s">
        <v>129</v>
      </c>
      <c r="B1530" s="43" t="s">
        <v>424</v>
      </c>
      <c r="C1530" s="44" t="s">
        <v>27</v>
      </c>
      <c r="D1530" s="45" t="s">
        <v>28</v>
      </c>
      <c r="E1530" s="46">
        <v>3307</v>
      </c>
      <c r="F1530" s="72">
        <v>98.796750315941509</v>
      </c>
      <c r="G1530" s="72">
        <v>97.95</v>
      </c>
      <c r="H1530" s="73">
        <v>2.3189496954214892E-2</v>
      </c>
      <c r="I1530" s="73">
        <f t="shared" si="69"/>
        <v>97.97318949695422</v>
      </c>
      <c r="J1530" s="72">
        <f t="shared" si="70"/>
        <v>-0.82356081898728917</v>
      </c>
      <c r="K1530" s="78">
        <v>0</v>
      </c>
      <c r="L1530" s="73">
        <f t="shared" si="71"/>
        <v>0</v>
      </c>
      <c r="M1530" s="74"/>
    </row>
    <row r="1531" spans="1:13" ht="12.75" x14ac:dyDescent="0.2">
      <c r="A1531" s="43" t="s">
        <v>129</v>
      </c>
      <c r="B1531" s="43" t="s">
        <v>424</v>
      </c>
      <c r="C1531" s="44" t="s">
        <v>29</v>
      </c>
      <c r="D1531" s="45" t="s">
        <v>30</v>
      </c>
      <c r="E1531" s="46">
        <v>3309</v>
      </c>
      <c r="F1531" s="72">
        <v>61.276750315941506</v>
      </c>
      <c r="G1531" s="72">
        <v>60.43</v>
      </c>
      <c r="H1531" s="73">
        <v>2.3189496954214892E-2</v>
      </c>
      <c r="I1531" s="73">
        <f t="shared" si="69"/>
        <v>60.453189496954217</v>
      </c>
      <c r="J1531" s="72">
        <f t="shared" si="70"/>
        <v>-0.82356081898728917</v>
      </c>
      <c r="K1531" s="78">
        <v>1110</v>
      </c>
      <c r="L1531" s="73">
        <f t="shared" si="71"/>
        <v>-914.15250907589098</v>
      </c>
      <c r="M1531" s="74"/>
    </row>
    <row r="1532" spans="1:13" ht="12.75" x14ac:dyDescent="0.2">
      <c r="A1532" s="43" t="s">
        <v>129</v>
      </c>
      <c r="B1532" s="43" t="s">
        <v>424</v>
      </c>
      <c r="C1532" s="44" t="s">
        <v>31</v>
      </c>
      <c r="D1532" s="45" t="s">
        <v>32</v>
      </c>
      <c r="E1532" s="46">
        <v>3311</v>
      </c>
      <c r="F1532" s="72">
        <v>78.246750315941512</v>
      </c>
      <c r="G1532" s="72">
        <v>77.400000000000006</v>
      </c>
      <c r="H1532" s="73">
        <v>2.3189496954214892E-2</v>
      </c>
      <c r="I1532" s="73">
        <f t="shared" si="69"/>
        <v>77.423189496954222</v>
      </c>
      <c r="J1532" s="72">
        <f t="shared" si="70"/>
        <v>-0.82356081898728917</v>
      </c>
      <c r="K1532" s="78">
        <v>1140</v>
      </c>
      <c r="L1532" s="73">
        <f t="shared" si="71"/>
        <v>-938.85933364550965</v>
      </c>
      <c r="M1532" s="74"/>
    </row>
    <row r="1533" spans="1:13" ht="12.75" x14ac:dyDescent="0.2">
      <c r="A1533" s="43" t="s">
        <v>129</v>
      </c>
      <c r="B1533" s="43" t="s">
        <v>424</v>
      </c>
      <c r="C1533" s="44" t="s">
        <v>33</v>
      </c>
      <c r="D1533" s="45" t="s">
        <v>34</v>
      </c>
      <c r="E1533" s="46">
        <v>3313</v>
      </c>
      <c r="F1533" s="72">
        <v>83.206750315941505</v>
      </c>
      <c r="G1533" s="72">
        <v>82.36</v>
      </c>
      <c r="H1533" s="73">
        <v>2.3189496954214892E-2</v>
      </c>
      <c r="I1533" s="73">
        <f t="shared" si="69"/>
        <v>82.383189496954216</v>
      </c>
      <c r="J1533" s="72">
        <f t="shared" si="70"/>
        <v>-0.82356081898728917</v>
      </c>
      <c r="K1533" s="78">
        <v>18</v>
      </c>
      <c r="L1533" s="73">
        <f t="shared" si="71"/>
        <v>-14.824094741771205</v>
      </c>
      <c r="M1533" s="74"/>
    </row>
    <row r="1534" spans="1:13" ht="12.75" x14ac:dyDescent="0.2">
      <c r="A1534" s="43" t="s">
        <v>129</v>
      </c>
      <c r="B1534" s="43" t="s">
        <v>424</v>
      </c>
      <c r="C1534" s="44" t="s">
        <v>35</v>
      </c>
      <c r="D1534" s="45" t="s">
        <v>36</v>
      </c>
      <c r="E1534" s="46">
        <v>3315</v>
      </c>
      <c r="F1534" s="72">
        <v>94.746750315941512</v>
      </c>
      <c r="G1534" s="72">
        <v>93.9</v>
      </c>
      <c r="H1534" s="73">
        <v>2.3189496954214892E-2</v>
      </c>
      <c r="I1534" s="73">
        <f t="shared" si="69"/>
        <v>93.923189496954222</v>
      </c>
      <c r="J1534" s="72">
        <f t="shared" si="70"/>
        <v>-0.82356081898728917</v>
      </c>
      <c r="K1534" s="78">
        <v>189</v>
      </c>
      <c r="L1534" s="73">
        <f t="shared" si="71"/>
        <v>-155.65299478859765</v>
      </c>
      <c r="M1534" s="74"/>
    </row>
    <row r="1535" spans="1:13" ht="12.75" x14ac:dyDescent="0.2">
      <c r="A1535" s="43" t="s">
        <v>129</v>
      </c>
      <c r="B1535" s="43" t="s">
        <v>424</v>
      </c>
      <c r="C1535" s="44" t="s">
        <v>37</v>
      </c>
      <c r="D1535" s="45" t="s">
        <v>38</v>
      </c>
      <c r="E1535" s="46">
        <v>3317</v>
      </c>
      <c r="F1535" s="72">
        <v>60.826750315941503</v>
      </c>
      <c r="G1535" s="72">
        <v>59.98</v>
      </c>
      <c r="H1535" s="73">
        <v>2.3189496954214892E-2</v>
      </c>
      <c r="I1535" s="73">
        <f t="shared" si="69"/>
        <v>60.003189496954214</v>
      </c>
      <c r="J1535" s="72">
        <f t="shared" si="70"/>
        <v>-0.82356081898728917</v>
      </c>
      <c r="K1535" s="78">
        <v>0</v>
      </c>
      <c r="L1535" s="73">
        <f t="shared" si="71"/>
        <v>0</v>
      </c>
      <c r="M1535" s="74"/>
    </row>
    <row r="1536" spans="1:13" ht="12.75" x14ac:dyDescent="0.2">
      <c r="A1536" s="43" t="s">
        <v>129</v>
      </c>
      <c r="B1536" s="43" t="s">
        <v>424</v>
      </c>
      <c r="C1536" s="44" t="s">
        <v>39</v>
      </c>
      <c r="D1536" s="45" t="s">
        <v>40</v>
      </c>
      <c r="E1536" s="46">
        <v>3319</v>
      </c>
      <c r="F1536" s="72">
        <v>72.8067503159415</v>
      </c>
      <c r="G1536" s="72">
        <v>71.959999999999994</v>
      </c>
      <c r="H1536" s="73">
        <v>2.3189496954214892E-2</v>
      </c>
      <c r="I1536" s="73">
        <f t="shared" si="69"/>
        <v>71.983189496954211</v>
      </c>
      <c r="J1536" s="72">
        <f t="shared" si="70"/>
        <v>-0.82356081898728917</v>
      </c>
      <c r="K1536" s="78">
        <v>896</v>
      </c>
      <c r="L1536" s="73">
        <f t="shared" si="71"/>
        <v>-737.91049381261109</v>
      </c>
      <c r="M1536" s="74"/>
    </row>
    <row r="1537" spans="1:13" ht="12.75" x14ac:dyDescent="0.2">
      <c r="A1537" s="43" t="s">
        <v>129</v>
      </c>
      <c r="B1537" s="43" t="s">
        <v>424</v>
      </c>
      <c r="C1537" s="44" t="s">
        <v>41</v>
      </c>
      <c r="D1537" s="45" t="s">
        <v>42</v>
      </c>
      <c r="E1537" s="46">
        <v>3321</v>
      </c>
      <c r="F1537" s="72">
        <v>80.656750315941508</v>
      </c>
      <c r="G1537" s="72">
        <v>79.81</v>
      </c>
      <c r="H1537" s="73">
        <v>2.3189496954214892E-2</v>
      </c>
      <c r="I1537" s="73">
        <f t="shared" si="69"/>
        <v>79.833189496954219</v>
      </c>
      <c r="J1537" s="72">
        <f t="shared" si="70"/>
        <v>-0.82356081898728917</v>
      </c>
      <c r="K1537" s="78">
        <v>2342</v>
      </c>
      <c r="L1537" s="73">
        <f t="shared" si="71"/>
        <v>-1928.7794380682312</v>
      </c>
      <c r="M1537" s="74"/>
    </row>
    <row r="1538" spans="1:13" ht="12.75" x14ac:dyDescent="0.2">
      <c r="A1538" s="43" t="s">
        <v>129</v>
      </c>
      <c r="B1538" s="43" t="s">
        <v>424</v>
      </c>
      <c r="C1538" s="44" t="s">
        <v>43</v>
      </c>
      <c r="D1538" s="45" t="s">
        <v>44</v>
      </c>
      <c r="E1538" s="46">
        <v>3323</v>
      </c>
      <c r="F1538" s="72">
        <v>51.966750315941503</v>
      </c>
      <c r="G1538" s="72">
        <v>51.12</v>
      </c>
      <c r="H1538" s="73">
        <v>2.3189496954214892E-2</v>
      </c>
      <c r="I1538" s="73">
        <f t="shared" si="69"/>
        <v>51.143189496954214</v>
      </c>
      <c r="J1538" s="72">
        <f t="shared" si="70"/>
        <v>-0.82356081898728917</v>
      </c>
      <c r="K1538" s="78">
        <v>308</v>
      </c>
      <c r="L1538" s="73">
        <f t="shared" si="71"/>
        <v>-253.65673224808506</v>
      </c>
      <c r="M1538" s="74"/>
    </row>
    <row r="1539" spans="1:13" ht="12.75" x14ac:dyDescent="0.2">
      <c r="A1539" s="43" t="s">
        <v>129</v>
      </c>
      <c r="B1539" s="43" t="s">
        <v>424</v>
      </c>
      <c r="C1539" s="44" t="s">
        <v>45</v>
      </c>
      <c r="D1539" s="45" t="s">
        <v>46</v>
      </c>
      <c r="E1539" s="46">
        <v>3325</v>
      </c>
      <c r="F1539" s="72">
        <v>65.756750315941503</v>
      </c>
      <c r="G1539" s="72">
        <v>64.91</v>
      </c>
      <c r="H1539" s="73">
        <v>2.3189496954214892E-2</v>
      </c>
      <c r="I1539" s="73">
        <f t="shared" si="69"/>
        <v>64.933189496954213</v>
      </c>
      <c r="J1539" s="72">
        <f t="shared" si="70"/>
        <v>-0.82356081898728917</v>
      </c>
      <c r="K1539" s="78">
        <v>4953</v>
      </c>
      <c r="L1539" s="73">
        <f t="shared" si="71"/>
        <v>-4079.096736444043</v>
      </c>
      <c r="M1539" s="74"/>
    </row>
    <row r="1540" spans="1:13" ht="12.75" x14ac:dyDescent="0.2">
      <c r="A1540" s="43" t="s">
        <v>129</v>
      </c>
      <c r="B1540" s="43" t="s">
        <v>424</v>
      </c>
      <c r="C1540" s="44" t="s">
        <v>47</v>
      </c>
      <c r="D1540" s="45" t="s">
        <v>48</v>
      </c>
      <c r="E1540" s="46">
        <v>3327</v>
      </c>
      <c r="F1540" s="72">
        <v>72.8067503159415</v>
      </c>
      <c r="G1540" s="72">
        <v>71.959999999999994</v>
      </c>
      <c r="H1540" s="73">
        <v>2.3189496954214892E-2</v>
      </c>
      <c r="I1540" s="73">
        <f t="shared" si="69"/>
        <v>71.983189496954211</v>
      </c>
      <c r="J1540" s="72">
        <f t="shared" si="70"/>
        <v>-0.82356081898728917</v>
      </c>
      <c r="K1540" s="78">
        <v>2618</v>
      </c>
      <c r="L1540" s="73">
        <f t="shared" si="71"/>
        <v>-2156.082224108723</v>
      </c>
      <c r="M1540" s="74"/>
    </row>
    <row r="1541" spans="1:13" ht="12.75" x14ac:dyDescent="0.2">
      <c r="A1541" s="43" t="s">
        <v>129</v>
      </c>
      <c r="B1541" s="43" t="s">
        <v>424</v>
      </c>
      <c r="C1541" s="44" t="s">
        <v>49</v>
      </c>
      <c r="D1541" s="45" t="s">
        <v>50</v>
      </c>
      <c r="E1541" s="46">
        <v>3329</v>
      </c>
      <c r="F1541" s="72">
        <v>77.796750315941509</v>
      </c>
      <c r="G1541" s="72">
        <v>76.95</v>
      </c>
      <c r="H1541" s="73">
        <v>2.3189496954214892E-2</v>
      </c>
      <c r="I1541" s="73">
        <f t="shared" si="69"/>
        <v>76.97318949695422</v>
      </c>
      <c r="J1541" s="72">
        <f t="shared" si="70"/>
        <v>-0.82356081898728917</v>
      </c>
      <c r="K1541" s="78">
        <v>53</v>
      </c>
      <c r="L1541" s="73">
        <f t="shared" si="71"/>
        <v>-43.648723406326326</v>
      </c>
      <c r="M1541" s="74"/>
    </row>
    <row r="1542" spans="1:13" ht="12.75" x14ac:dyDescent="0.2">
      <c r="A1542" s="43" t="s">
        <v>129</v>
      </c>
      <c r="B1542" s="43" t="s">
        <v>424</v>
      </c>
      <c r="C1542" s="44" t="s">
        <v>51</v>
      </c>
      <c r="D1542" s="45" t="s">
        <v>52</v>
      </c>
      <c r="E1542" s="46">
        <v>3331</v>
      </c>
      <c r="F1542" s="72">
        <v>86.3067503159415</v>
      </c>
      <c r="G1542" s="72">
        <v>85.46</v>
      </c>
      <c r="H1542" s="73">
        <v>2.3189496954214892E-2</v>
      </c>
      <c r="I1542" s="73">
        <f t="shared" si="69"/>
        <v>85.483189496954211</v>
      </c>
      <c r="J1542" s="72">
        <f t="shared" si="70"/>
        <v>-0.82356081898728917</v>
      </c>
      <c r="K1542" s="78">
        <v>797</v>
      </c>
      <c r="L1542" s="73">
        <f t="shared" si="71"/>
        <v>-656.37797273286947</v>
      </c>
      <c r="M1542" s="74"/>
    </row>
    <row r="1543" spans="1:13" ht="12.75" x14ac:dyDescent="0.2">
      <c r="A1543" s="43" t="s">
        <v>308</v>
      </c>
      <c r="B1543" s="43" t="s">
        <v>425</v>
      </c>
      <c r="C1543" s="44" t="s">
        <v>21</v>
      </c>
      <c r="D1543" s="45" t="s">
        <v>22</v>
      </c>
      <c r="E1543" s="46">
        <v>3301</v>
      </c>
      <c r="F1543" s="72">
        <v>85.851149058393077</v>
      </c>
      <c r="G1543" s="72">
        <v>84.25</v>
      </c>
      <c r="H1543" s="73">
        <v>0</v>
      </c>
      <c r="I1543" s="73">
        <f t="shared" ref="I1543:I1606" si="72">+G1543+H1543</f>
        <v>84.25</v>
      </c>
      <c r="J1543" s="72">
        <f t="shared" ref="J1543:J1606" si="73">+I1543-F1543</f>
        <v>-1.6011490583930765</v>
      </c>
      <c r="K1543" s="78">
        <v>235</v>
      </c>
      <c r="L1543" s="73">
        <f t="shared" ref="L1543:L1606" si="74">+J1543*K1543</f>
        <v>-376.27002872237301</v>
      </c>
      <c r="M1543" s="74">
        <v>-26809.639833733676</v>
      </c>
    </row>
    <row r="1544" spans="1:13" ht="12.75" x14ac:dyDescent="0.2">
      <c r="A1544" s="43" t="s">
        <v>308</v>
      </c>
      <c r="B1544" s="43" t="s">
        <v>425</v>
      </c>
      <c r="C1544" s="44" t="s">
        <v>23</v>
      </c>
      <c r="D1544" s="45" t="s">
        <v>24</v>
      </c>
      <c r="E1544" s="46">
        <v>3303</v>
      </c>
      <c r="F1544" s="72">
        <v>92.81114905839307</v>
      </c>
      <c r="G1544" s="72">
        <v>91.21</v>
      </c>
      <c r="H1544" s="73">
        <v>0</v>
      </c>
      <c r="I1544" s="73">
        <f t="shared" si="72"/>
        <v>91.21</v>
      </c>
      <c r="J1544" s="72">
        <f t="shared" si="73"/>
        <v>-1.6011490583930765</v>
      </c>
      <c r="K1544" s="78">
        <v>0</v>
      </c>
      <c r="L1544" s="73">
        <f t="shared" si="74"/>
        <v>0</v>
      </c>
      <c r="M1544" s="74"/>
    </row>
    <row r="1545" spans="1:13" ht="12.75" x14ac:dyDescent="0.2">
      <c r="A1545" s="43" t="s">
        <v>308</v>
      </c>
      <c r="B1545" s="43" t="s">
        <v>425</v>
      </c>
      <c r="C1545" s="44" t="s">
        <v>25</v>
      </c>
      <c r="D1545" s="45" t="s">
        <v>26</v>
      </c>
      <c r="E1545" s="46">
        <v>3305</v>
      </c>
      <c r="F1545" s="72">
        <v>83.901149058393074</v>
      </c>
      <c r="G1545" s="72">
        <v>82.3</v>
      </c>
      <c r="H1545" s="73">
        <v>0</v>
      </c>
      <c r="I1545" s="73">
        <f t="shared" si="72"/>
        <v>82.3</v>
      </c>
      <c r="J1545" s="72">
        <f t="shared" si="73"/>
        <v>-1.6011490583930765</v>
      </c>
      <c r="K1545" s="78">
        <v>0</v>
      </c>
      <c r="L1545" s="73">
        <f t="shared" si="74"/>
        <v>0</v>
      </c>
      <c r="M1545" s="74"/>
    </row>
    <row r="1546" spans="1:13" ht="12.75" x14ac:dyDescent="0.2">
      <c r="A1546" s="43" t="s">
        <v>308</v>
      </c>
      <c r="B1546" s="43" t="s">
        <v>425</v>
      </c>
      <c r="C1546" s="44" t="s">
        <v>27</v>
      </c>
      <c r="D1546" s="45" t="s">
        <v>28</v>
      </c>
      <c r="E1546" s="46">
        <v>3307</v>
      </c>
      <c r="F1546" s="72">
        <v>91.571149058393075</v>
      </c>
      <c r="G1546" s="72">
        <v>89.97</v>
      </c>
      <c r="H1546" s="73">
        <v>0</v>
      </c>
      <c r="I1546" s="73">
        <f t="shared" si="72"/>
        <v>89.97</v>
      </c>
      <c r="J1546" s="72">
        <f t="shared" si="73"/>
        <v>-1.6011490583930765</v>
      </c>
      <c r="K1546" s="78">
        <v>0</v>
      </c>
      <c r="L1546" s="73">
        <f t="shared" si="74"/>
        <v>0</v>
      </c>
      <c r="M1546" s="74"/>
    </row>
    <row r="1547" spans="1:13" ht="12.75" x14ac:dyDescent="0.2">
      <c r="A1547" s="43" t="s">
        <v>308</v>
      </c>
      <c r="B1547" s="43" t="s">
        <v>425</v>
      </c>
      <c r="C1547" s="44" t="s">
        <v>29</v>
      </c>
      <c r="D1547" s="45" t="s">
        <v>30</v>
      </c>
      <c r="E1547" s="46">
        <v>3309</v>
      </c>
      <c r="F1547" s="72">
        <v>58.011149058393073</v>
      </c>
      <c r="G1547" s="72">
        <v>56.41</v>
      </c>
      <c r="H1547" s="73">
        <v>0</v>
      </c>
      <c r="I1547" s="73">
        <f t="shared" si="72"/>
        <v>56.41</v>
      </c>
      <c r="J1547" s="72">
        <f t="shared" si="73"/>
        <v>-1.6011490583930765</v>
      </c>
      <c r="K1547" s="78">
        <v>1518</v>
      </c>
      <c r="L1547" s="73">
        <f t="shared" si="74"/>
        <v>-2430.5442706406902</v>
      </c>
      <c r="M1547" s="74"/>
    </row>
    <row r="1548" spans="1:13" ht="12.75" x14ac:dyDescent="0.2">
      <c r="A1548" s="43" t="s">
        <v>308</v>
      </c>
      <c r="B1548" s="43" t="s">
        <v>425</v>
      </c>
      <c r="C1548" s="44" t="s">
        <v>31</v>
      </c>
      <c r="D1548" s="45" t="s">
        <v>32</v>
      </c>
      <c r="E1548" s="46">
        <v>3311</v>
      </c>
      <c r="F1548" s="72">
        <v>73.221149058393081</v>
      </c>
      <c r="G1548" s="72">
        <v>71.62</v>
      </c>
      <c r="H1548" s="73">
        <v>0</v>
      </c>
      <c r="I1548" s="73">
        <f t="shared" si="72"/>
        <v>71.62</v>
      </c>
      <c r="J1548" s="72">
        <f t="shared" si="73"/>
        <v>-1.6011490583930765</v>
      </c>
      <c r="K1548" s="78">
        <v>234</v>
      </c>
      <c r="L1548" s="73">
        <f t="shared" si="74"/>
        <v>-374.66887966397991</v>
      </c>
      <c r="M1548" s="74"/>
    </row>
    <row r="1549" spans="1:13" ht="12.75" x14ac:dyDescent="0.2">
      <c r="A1549" s="43" t="s">
        <v>308</v>
      </c>
      <c r="B1549" s="43" t="s">
        <v>425</v>
      </c>
      <c r="C1549" s="44" t="s">
        <v>33</v>
      </c>
      <c r="D1549" s="45" t="s">
        <v>34</v>
      </c>
      <c r="E1549" s="46">
        <v>3313</v>
      </c>
      <c r="F1549" s="72">
        <v>77.711149058393076</v>
      </c>
      <c r="G1549" s="72">
        <v>76.11</v>
      </c>
      <c r="H1549" s="73">
        <v>0</v>
      </c>
      <c r="I1549" s="73">
        <f t="shared" si="72"/>
        <v>76.11</v>
      </c>
      <c r="J1549" s="72">
        <f t="shared" si="73"/>
        <v>-1.6011490583930765</v>
      </c>
      <c r="K1549" s="78">
        <v>0</v>
      </c>
      <c r="L1549" s="73">
        <f t="shared" si="74"/>
        <v>0</v>
      </c>
      <c r="M1549" s="74"/>
    </row>
    <row r="1550" spans="1:13" ht="12.75" x14ac:dyDescent="0.2">
      <c r="A1550" s="43" t="s">
        <v>308</v>
      </c>
      <c r="B1550" s="43" t="s">
        <v>425</v>
      </c>
      <c r="C1550" s="44" t="s">
        <v>35</v>
      </c>
      <c r="D1550" s="45" t="s">
        <v>36</v>
      </c>
      <c r="E1550" s="46">
        <v>3315</v>
      </c>
      <c r="F1550" s="72">
        <v>88.011149058393073</v>
      </c>
      <c r="G1550" s="72">
        <v>86.41</v>
      </c>
      <c r="H1550" s="73">
        <v>0</v>
      </c>
      <c r="I1550" s="73">
        <f t="shared" si="72"/>
        <v>86.41</v>
      </c>
      <c r="J1550" s="72">
        <f t="shared" si="73"/>
        <v>-1.6011490583930765</v>
      </c>
      <c r="K1550" s="78">
        <v>0</v>
      </c>
      <c r="L1550" s="73">
        <f t="shared" si="74"/>
        <v>0</v>
      </c>
      <c r="M1550" s="74"/>
    </row>
    <row r="1551" spans="1:13" ht="12.75" x14ac:dyDescent="0.2">
      <c r="A1551" s="43" t="s">
        <v>308</v>
      </c>
      <c r="B1551" s="43" t="s">
        <v>425</v>
      </c>
      <c r="C1551" s="44" t="s">
        <v>37</v>
      </c>
      <c r="D1551" s="45" t="s">
        <v>38</v>
      </c>
      <c r="E1551" s="46">
        <v>3317</v>
      </c>
      <c r="F1551" s="72">
        <v>57.641149058393076</v>
      </c>
      <c r="G1551" s="72">
        <v>56.04</v>
      </c>
      <c r="H1551" s="73">
        <v>0</v>
      </c>
      <c r="I1551" s="73">
        <f t="shared" si="72"/>
        <v>56.04</v>
      </c>
      <c r="J1551" s="72">
        <f t="shared" si="73"/>
        <v>-1.6011490583930765</v>
      </c>
      <c r="K1551" s="78">
        <v>0</v>
      </c>
      <c r="L1551" s="73">
        <f t="shared" si="74"/>
        <v>0</v>
      </c>
      <c r="M1551" s="74"/>
    </row>
    <row r="1552" spans="1:13" ht="12.75" x14ac:dyDescent="0.2">
      <c r="A1552" s="43" t="s">
        <v>308</v>
      </c>
      <c r="B1552" s="43" t="s">
        <v>425</v>
      </c>
      <c r="C1552" s="44" t="s">
        <v>39</v>
      </c>
      <c r="D1552" s="45" t="s">
        <v>40</v>
      </c>
      <c r="E1552" s="46">
        <v>3319</v>
      </c>
      <c r="F1552" s="72">
        <v>68.381149058393078</v>
      </c>
      <c r="G1552" s="72">
        <v>66.78</v>
      </c>
      <c r="H1552" s="73">
        <v>0</v>
      </c>
      <c r="I1552" s="73">
        <f t="shared" si="72"/>
        <v>66.78</v>
      </c>
      <c r="J1552" s="72">
        <f t="shared" si="73"/>
        <v>-1.6011490583930765</v>
      </c>
      <c r="K1552" s="78">
        <v>135</v>
      </c>
      <c r="L1552" s="73">
        <f t="shared" si="74"/>
        <v>-216.15512288306533</v>
      </c>
      <c r="M1552" s="74"/>
    </row>
    <row r="1553" spans="1:13" ht="12.75" x14ac:dyDescent="0.2">
      <c r="A1553" s="43" t="s">
        <v>308</v>
      </c>
      <c r="B1553" s="43" t="s">
        <v>425</v>
      </c>
      <c r="C1553" s="44" t="s">
        <v>41</v>
      </c>
      <c r="D1553" s="45" t="s">
        <v>42</v>
      </c>
      <c r="E1553" s="46">
        <v>3321</v>
      </c>
      <c r="F1553" s="72">
        <v>75.381149058393078</v>
      </c>
      <c r="G1553" s="72">
        <v>73.78</v>
      </c>
      <c r="H1553" s="73">
        <v>0</v>
      </c>
      <c r="I1553" s="73">
        <f t="shared" si="72"/>
        <v>73.78</v>
      </c>
      <c r="J1553" s="72">
        <f t="shared" si="73"/>
        <v>-1.6011490583930765</v>
      </c>
      <c r="K1553" s="78">
        <v>0</v>
      </c>
      <c r="L1553" s="73">
        <f t="shared" si="74"/>
        <v>0</v>
      </c>
      <c r="M1553" s="74"/>
    </row>
    <row r="1554" spans="1:13" ht="12.75" x14ac:dyDescent="0.2">
      <c r="A1554" s="43" t="s">
        <v>308</v>
      </c>
      <c r="B1554" s="43" t="s">
        <v>425</v>
      </c>
      <c r="C1554" s="44" t="s">
        <v>43</v>
      </c>
      <c r="D1554" s="45" t="s">
        <v>44</v>
      </c>
      <c r="E1554" s="46">
        <v>3323</v>
      </c>
      <c r="F1554" s="72">
        <v>49.631149058393078</v>
      </c>
      <c r="G1554" s="72">
        <v>48.03</v>
      </c>
      <c r="H1554" s="73">
        <v>0</v>
      </c>
      <c r="I1554" s="73">
        <f t="shared" si="72"/>
        <v>48.03</v>
      </c>
      <c r="J1554" s="72">
        <f t="shared" si="73"/>
        <v>-1.6011490583930765</v>
      </c>
      <c r="K1554" s="78">
        <v>587</v>
      </c>
      <c r="L1554" s="73">
        <f t="shared" si="74"/>
        <v>-939.87449727673595</v>
      </c>
      <c r="M1554" s="74"/>
    </row>
    <row r="1555" spans="1:13" ht="12.75" x14ac:dyDescent="0.2">
      <c r="A1555" s="43" t="s">
        <v>308</v>
      </c>
      <c r="B1555" s="43" t="s">
        <v>425</v>
      </c>
      <c r="C1555" s="44" t="s">
        <v>45</v>
      </c>
      <c r="D1555" s="45" t="s">
        <v>46</v>
      </c>
      <c r="E1555" s="46">
        <v>3325</v>
      </c>
      <c r="F1555" s="72">
        <v>62.041149058393074</v>
      </c>
      <c r="G1555" s="72">
        <v>60.44</v>
      </c>
      <c r="H1555" s="73">
        <v>0</v>
      </c>
      <c r="I1555" s="73">
        <f t="shared" si="72"/>
        <v>60.44</v>
      </c>
      <c r="J1555" s="72">
        <f t="shared" si="73"/>
        <v>-1.6011490583930765</v>
      </c>
      <c r="K1555" s="78">
        <v>12623</v>
      </c>
      <c r="L1555" s="73">
        <f t="shared" si="74"/>
        <v>-20211.304564095804</v>
      </c>
      <c r="M1555" s="74"/>
    </row>
    <row r="1556" spans="1:13" ht="12.75" x14ac:dyDescent="0.2">
      <c r="A1556" s="43" t="s">
        <v>308</v>
      </c>
      <c r="B1556" s="43" t="s">
        <v>425</v>
      </c>
      <c r="C1556" s="44" t="s">
        <v>47</v>
      </c>
      <c r="D1556" s="45" t="s">
        <v>48</v>
      </c>
      <c r="E1556" s="46">
        <v>3327</v>
      </c>
      <c r="F1556" s="72">
        <v>68.381149058393078</v>
      </c>
      <c r="G1556" s="72">
        <v>66.78</v>
      </c>
      <c r="H1556" s="73">
        <v>0</v>
      </c>
      <c r="I1556" s="73">
        <f t="shared" si="72"/>
        <v>66.78</v>
      </c>
      <c r="J1556" s="72">
        <f t="shared" si="73"/>
        <v>-1.6011490583930765</v>
      </c>
      <c r="K1556" s="78">
        <v>865</v>
      </c>
      <c r="L1556" s="73">
        <f t="shared" si="74"/>
        <v>-1384.9939355100112</v>
      </c>
      <c r="M1556" s="74"/>
    </row>
    <row r="1557" spans="1:13" ht="12.75" x14ac:dyDescent="0.2">
      <c r="A1557" s="43" t="s">
        <v>308</v>
      </c>
      <c r="B1557" s="43" t="s">
        <v>425</v>
      </c>
      <c r="C1557" s="44" t="s">
        <v>49</v>
      </c>
      <c r="D1557" s="45" t="s">
        <v>50</v>
      </c>
      <c r="E1557" s="46">
        <v>3329</v>
      </c>
      <c r="F1557" s="72">
        <v>72.851149058393077</v>
      </c>
      <c r="G1557" s="72">
        <v>71.25</v>
      </c>
      <c r="H1557" s="73">
        <v>0</v>
      </c>
      <c r="I1557" s="73">
        <f t="shared" si="72"/>
        <v>71.25</v>
      </c>
      <c r="J1557" s="72">
        <f t="shared" si="73"/>
        <v>-1.6011490583930765</v>
      </c>
      <c r="K1557" s="78">
        <v>489</v>
      </c>
      <c r="L1557" s="73">
        <f t="shared" si="74"/>
        <v>-782.96188955421439</v>
      </c>
      <c r="M1557" s="74"/>
    </row>
    <row r="1558" spans="1:13" ht="12.75" x14ac:dyDescent="0.2">
      <c r="A1558" s="43" t="s">
        <v>308</v>
      </c>
      <c r="B1558" s="43" t="s">
        <v>425</v>
      </c>
      <c r="C1558" s="44" t="s">
        <v>51</v>
      </c>
      <c r="D1558" s="45" t="s">
        <v>52</v>
      </c>
      <c r="E1558" s="46">
        <v>3331</v>
      </c>
      <c r="F1558" s="72">
        <v>80.411149058393079</v>
      </c>
      <c r="G1558" s="72">
        <v>78.81</v>
      </c>
      <c r="H1558" s="73">
        <v>0</v>
      </c>
      <c r="I1558" s="73">
        <f t="shared" si="72"/>
        <v>78.81</v>
      </c>
      <c r="J1558" s="72">
        <f t="shared" si="73"/>
        <v>-1.6011490583930765</v>
      </c>
      <c r="K1558" s="78">
        <v>58</v>
      </c>
      <c r="L1558" s="73">
        <f t="shared" si="74"/>
        <v>-92.866645386798439</v>
      </c>
      <c r="M1558" s="74"/>
    </row>
    <row r="1559" spans="1:13" ht="12.75" x14ac:dyDescent="0.2">
      <c r="A1559" s="43" t="s">
        <v>257</v>
      </c>
      <c r="B1559" s="43" t="s">
        <v>258</v>
      </c>
      <c r="C1559" s="44" t="s">
        <v>21</v>
      </c>
      <c r="D1559" s="45" t="s">
        <v>22</v>
      </c>
      <c r="E1559" s="46">
        <v>3301</v>
      </c>
      <c r="F1559" s="72">
        <v>101.70913012364525</v>
      </c>
      <c r="G1559" s="72">
        <v>100.31</v>
      </c>
      <c r="H1559" s="73">
        <v>4.4464312778915889E-2</v>
      </c>
      <c r="I1559" s="73">
        <f t="shared" si="72"/>
        <v>100.35446431277892</v>
      </c>
      <c r="J1559" s="72">
        <f t="shared" si="73"/>
        <v>-1.3546658108663365</v>
      </c>
      <c r="K1559" s="78">
        <v>0</v>
      </c>
      <c r="L1559" s="73">
        <f t="shared" si="74"/>
        <v>0</v>
      </c>
      <c r="M1559" s="74">
        <v>-46404.077351226355</v>
      </c>
    </row>
    <row r="1560" spans="1:13" ht="12.75" x14ac:dyDescent="0.2">
      <c r="A1560" s="43" t="s">
        <v>257</v>
      </c>
      <c r="B1560" s="43" t="s">
        <v>258</v>
      </c>
      <c r="C1560" s="44" t="s">
        <v>23</v>
      </c>
      <c r="D1560" s="45" t="s">
        <v>24</v>
      </c>
      <c r="E1560" s="46">
        <v>3303</v>
      </c>
      <c r="F1560" s="72">
        <v>110.31913012364525</v>
      </c>
      <c r="G1560" s="72">
        <v>108.92</v>
      </c>
      <c r="H1560" s="73">
        <v>4.4464312778915889E-2</v>
      </c>
      <c r="I1560" s="73">
        <f t="shared" si="72"/>
        <v>108.96446431277892</v>
      </c>
      <c r="J1560" s="72">
        <f t="shared" si="73"/>
        <v>-1.3546658108663365</v>
      </c>
      <c r="K1560" s="78">
        <v>0</v>
      </c>
      <c r="L1560" s="73">
        <f t="shared" si="74"/>
        <v>0</v>
      </c>
      <c r="M1560" s="74"/>
    </row>
    <row r="1561" spans="1:13" ht="12.75" x14ac:dyDescent="0.2">
      <c r="A1561" s="43" t="s">
        <v>257</v>
      </c>
      <c r="B1561" s="43" t="s">
        <v>258</v>
      </c>
      <c r="C1561" s="44" t="s">
        <v>25</v>
      </c>
      <c r="D1561" s="45" t="s">
        <v>26</v>
      </c>
      <c r="E1561" s="46">
        <v>3305</v>
      </c>
      <c r="F1561" s="72">
        <v>99.329130123645257</v>
      </c>
      <c r="G1561" s="72">
        <v>97.93</v>
      </c>
      <c r="H1561" s="73">
        <v>4.4464312778915889E-2</v>
      </c>
      <c r="I1561" s="73">
        <f t="shared" si="72"/>
        <v>97.97446431277892</v>
      </c>
      <c r="J1561" s="72">
        <f t="shared" si="73"/>
        <v>-1.3546658108663365</v>
      </c>
      <c r="K1561" s="78">
        <v>0</v>
      </c>
      <c r="L1561" s="73">
        <f t="shared" si="74"/>
        <v>0</v>
      </c>
      <c r="M1561" s="74"/>
    </row>
    <row r="1562" spans="1:13" ht="12.75" x14ac:dyDescent="0.2">
      <c r="A1562" s="43" t="s">
        <v>257</v>
      </c>
      <c r="B1562" s="43" t="s">
        <v>258</v>
      </c>
      <c r="C1562" s="44" t="s">
        <v>27</v>
      </c>
      <c r="D1562" s="45" t="s">
        <v>28</v>
      </c>
      <c r="E1562" s="46">
        <v>3307</v>
      </c>
      <c r="F1562" s="72">
        <v>108.94913012364525</v>
      </c>
      <c r="G1562" s="72">
        <v>107.55</v>
      </c>
      <c r="H1562" s="73">
        <v>4.4464312778915889E-2</v>
      </c>
      <c r="I1562" s="73">
        <f t="shared" si="72"/>
        <v>107.59446431277891</v>
      </c>
      <c r="J1562" s="72">
        <f t="shared" si="73"/>
        <v>-1.3546658108663365</v>
      </c>
      <c r="K1562" s="78">
        <v>0</v>
      </c>
      <c r="L1562" s="73">
        <f t="shared" si="74"/>
        <v>0</v>
      </c>
      <c r="M1562" s="74"/>
    </row>
    <row r="1563" spans="1:13" ht="12.75" x14ac:dyDescent="0.2">
      <c r="A1563" s="43" t="s">
        <v>257</v>
      </c>
      <c r="B1563" s="43" t="s">
        <v>258</v>
      </c>
      <c r="C1563" s="44" t="s">
        <v>29</v>
      </c>
      <c r="D1563" s="45" t="s">
        <v>30</v>
      </c>
      <c r="E1563" s="46">
        <v>3309</v>
      </c>
      <c r="F1563" s="72">
        <v>67.229130123645248</v>
      </c>
      <c r="G1563" s="72">
        <v>65.83</v>
      </c>
      <c r="H1563" s="73">
        <v>4.4464312778915889E-2</v>
      </c>
      <c r="I1563" s="73">
        <f t="shared" si="72"/>
        <v>65.874464312778912</v>
      </c>
      <c r="J1563" s="72">
        <f t="shared" si="73"/>
        <v>-1.3546658108663365</v>
      </c>
      <c r="K1563" s="78">
        <v>2892</v>
      </c>
      <c r="L1563" s="73">
        <f t="shared" si="74"/>
        <v>-3917.6935250254451</v>
      </c>
      <c r="M1563" s="74"/>
    </row>
    <row r="1564" spans="1:13" ht="12.75" x14ac:dyDescent="0.2">
      <c r="A1564" s="43" t="s">
        <v>257</v>
      </c>
      <c r="B1564" s="43" t="s">
        <v>258</v>
      </c>
      <c r="C1564" s="44" t="s">
        <v>31</v>
      </c>
      <c r="D1564" s="45" t="s">
        <v>32</v>
      </c>
      <c r="E1564" s="46">
        <v>3311</v>
      </c>
      <c r="F1564" s="72">
        <v>86.029130123645245</v>
      </c>
      <c r="G1564" s="72">
        <v>84.63</v>
      </c>
      <c r="H1564" s="73">
        <v>4.4464312778915889E-2</v>
      </c>
      <c r="I1564" s="73">
        <f t="shared" si="72"/>
        <v>84.674464312778909</v>
      </c>
      <c r="J1564" s="72">
        <f t="shared" si="73"/>
        <v>-1.3546658108663365</v>
      </c>
      <c r="K1564" s="78">
        <v>437</v>
      </c>
      <c r="L1564" s="73">
        <f t="shared" si="74"/>
        <v>-591.98895934858911</v>
      </c>
      <c r="M1564" s="74"/>
    </row>
    <row r="1565" spans="1:13" ht="12.75" x14ac:dyDescent="0.2">
      <c r="A1565" s="43" t="s">
        <v>257</v>
      </c>
      <c r="B1565" s="43" t="s">
        <v>258</v>
      </c>
      <c r="C1565" s="44" t="s">
        <v>33</v>
      </c>
      <c r="D1565" s="45" t="s">
        <v>34</v>
      </c>
      <c r="E1565" s="46">
        <v>3313</v>
      </c>
      <c r="F1565" s="72">
        <v>91.559130123645247</v>
      </c>
      <c r="G1565" s="72">
        <v>90.16</v>
      </c>
      <c r="H1565" s="73">
        <v>4.4464312778915889E-2</v>
      </c>
      <c r="I1565" s="73">
        <f t="shared" si="72"/>
        <v>90.20446431277891</v>
      </c>
      <c r="J1565" s="72">
        <f t="shared" si="73"/>
        <v>-1.3546658108663365</v>
      </c>
      <c r="K1565" s="78">
        <v>0</v>
      </c>
      <c r="L1565" s="73">
        <f t="shared" si="74"/>
        <v>0</v>
      </c>
      <c r="M1565" s="74"/>
    </row>
    <row r="1566" spans="1:13" ht="12.75" x14ac:dyDescent="0.2">
      <c r="A1566" s="43" t="s">
        <v>257</v>
      </c>
      <c r="B1566" s="43" t="s">
        <v>258</v>
      </c>
      <c r="C1566" s="44" t="s">
        <v>35</v>
      </c>
      <c r="D1566" s="45" t="s">
        <v>36</v>
      </c>
      <c r="E1566" s="46">
        <v>3315</v>
      </c>
      <c r="F1566" s="72">
        <v>104.37913012364525</v>
      </c>
      <c r="G1566" s="72">
        <v>102.98</v>
      </c>
      <c r="H1566" s="73">
        <v>4.4464312778915889E-2</v>
      </c>
      <c r="I1566" s="73">
        <f t="shared" si="72"/>
        <v>103.02446431277892</v>
      </c>
      <c r="J1566" s="72">
        <f t="shared" si="73"/>
        <v>-1.3546658108663365</v>
      </c>
      <c r="K1566" s="78">
        <v>0</v>
      </c>
      <c r="L1566" s="73">
        <f t="shared" si="74"/>
        <v>0</v>
      </c>
      <c r="M1566" s="74"/>
    </row>
    <row r="1567" spans="1:13" ht="12.75" x14ac:dyDescent="0.2">
      <c r="A1567" s="43" t="s">
        <v>257</v>
      </c>
      <c r="B1567" s="43" t="s">
        <v>258</v>
      </c>
      <c r="C1567" s="44" t="s">
        <v>37</v>
      </c>
      <c r="D1567" s="45" t="s">
        <v>38</v>
      </c>
      <c r="E1567" s="46">
        <v>3317</v>
      </c>
      <c r="F1567" s="72">
        <v>66.739130123645253</v>
      </c>
      <c r="G1567" s="72">
        <v>65.34</v>
      </c>
      <c r="H1567" s="73">
        <v>4.4464312778915889E-2</v>
      </c>
      <c r="I1567" s="73">
        <f t="shared" si="72"/>
        <v>65.384464312778917</v>
      </c>
      <c r="J1567" s="72">
        <f t="shared" si="73"/>
        <v>-1.3546658108663365</v>
      </c>
      <c r="K1567" s="78">
        <v>0</v>
      </c>
      <c r="L1567" s="73">
        <f t="shared" si="74"/>
        <v>0</v>
      </c>
      <c r="M1567" s="74"/>
    </row>
    <row r="1568" spans="1:13" ht="12.75" x14ac:dyDescent="0.2">
      <c r="A1568" s="43" t="s">
        <v>257</v>
      </c>
      <c r="B1568" s="43" t="s">
        <v>258</v>
      </c>
      <c r="C1568" s="44" t="s">
        <v>39</v>
      </c>
      <c r="D1568" s="45" t="s">
        <v>40</v>
      </c>
      <c r="E1568" s="46">
        <v>3319</v>
      </c>
      <c r="F1568" s="72">
        <v>79.989130123645253</v>
      </c>
      <c r="G1568" s="72">
        <v>78.59</v>
      </c>
      <c r="H1568" s="73">
        <v>4.4464312778915889E-2</v>
      </c>
      <c r="I1568" s="73">
        <f t="shared" si="72"/>
        <v>78.634464312778917</v>
      </c>
      <c r="J1568" s="72">
        <f t="shared" si="73"/>
        <v>-1.3546658108663365</v>
      </c>
      <c r="K1568" s="78">
        <v>3541</v>
      </c>
      <c r="L1568" s="73">
        <f t="shared" si="74"/>
        <v>-4796.8716362776977</v>
      </c>
      <c r="M1568" s="74"/>
    </row>
    <row r="1569" spans="1:13" ht="12.75" x14ac:dyDescent="0.2">
      <c r="A1569" s="43" t="s">
        <v>257</v>
      </c>
      <c r="B1569" s="43" t="s">
        <v>258</v>
      </c>
      <c r="C1569" s="44" t="s">
        <v>41</v>
      </c>
      <c r="D1569" s="45" t="s">
        <v>42</v>
      </c>
      <c r="E1569" s="46">
        <v>3321</v>
      </c>
      <c r="F1569" s="72">
        <v>88.679130123645251</v>
      </c>
      <c r="G1569" s="72">
        <v>87.28</v>
      </c>
      <c r="H1569" s="73">
        <v>4.4464312778915889E-2</v>
      </c>
      <c r="I1569" s="73">
        <f t="shared" si="72"/>
        <v>87.324464312778915</v>
      </c>
      <c r="J1569" s="72">
        <f t="shared" si="73"/>
        <v>-1.3546658108663365</v>
      </c>
      <c r="K1569" s="78">
        <v>378</v>
      </c>
      <c r="L1569" s="73">
        <f t="shared" si="74"/>
        <v>-512.06367650747518</v>
      </c>
      <c r="M1569" s="74"/>
    </row>
    <row r="1570" spans="1:13" ht="12.75" x14ac:dyDescent="0.2">
      <c r="A1570" s="43" t="s">
        <v>257</v>
      </c>
      <c r="B1570" s="43" t="s">
        <v>258</v>
      </c>
      <c r="C1570" s="44" t="s">
        <v>43</v>
      </c>
      <c r="D1570" s="45" t="s">
        <v>44</v>
      </c>
      <c r="E1570" s="46">
        <v>3323</v>
      </c>
      <c r="F1570" s="72">
        <v>56.829130123645243</v>
      </c>
      <c r="G1570" s="72">
        <v>55.43</v>
      </c>
      <c r="H1570" s="73">
        <v>4.4464312778915889E-2</v>
      </c>
      <c r="I1570" s="73">
        <f t="shared" si="72"/>
        <v>55.474464312778913</v>
      </c>
      <c r="J1570" s="72">
        <f t="shared" si="73"/>
        <v>-1.3546658108663294</v>
      </c>
      <c r="K1570" s="78">
        <v>11</v>
      </c>
      <c r="L1570" s="73">
        <f t="shared" si="74"/>
        <v>-14.901323919529624</v>
      </c>
      <c r="M1570" s="74"/>
    </row>
    <row r="1571" spans="1:13" ht="12.75" x14ac:dyDescent="0.2">
      <c r="A1571" s="43" t="s">
        <v>257</v>
      </c>
      <c r="B1571" s="43" t="s">
        <v>258</v>
      </c>
      <c r="C1571" s="44" t="s">
        <v>45</v>
      </c>
      <c r="D1571" s="45" t="s">
        <v>46</v>
      </c>
      <c r="E1571" s="46">
        <v>3325</v>
      </c>
      <c r="F1571" s="72">
        <v>72.179130123645251</v>
      </c>
      <c r="G1571" s="72">
        <v>70.78</v>
      </c>
      <c r="H1571" s="73">
        <v>4.4464312778915889E-2</v>
      </c>
      <c r="I1571" s="73">
        <f t="shared" si="72"/>
        <v>70.824464312778915</v>
      </c>
      <c r="J1571" s="72">
        <f t="shared" si="73"/>
        <v>-1.3546658108663365</v>
      </c>
      <c r="K1571" s="78">
        <v>24877</v>
      </c>
      <c r="L1571" s="73">
        <f t="shared" si="74"/>
        <v>-33700.021376921854</v>
      </c>
      <c r="M1571" s="74"/>
    </row>
    <row r="1572" spans="1:13" ht="12.75" x14ac:dyDescent="0.2">
      <c r="A1572" s="43" t="s">
        <v>257</v>
      </c>
      <c r="B1572" s="43" t="s">
        <v>258</v>
      </c>
      <c r="C1572" s="44" t="s">
        <v>47</v>
      </c>
      <c r="D1572" s="45" t="s">
        <v>48</v>
      </c>
      <c r="E1572" s="46">
        <v>3327</v>
      </c>
      <c r="F1572" s="72">
        <v>79.989130123645253</v>
      </c>
      <c r="G1572" s="72">
        <v>78.59</v>
      </c>
      <c r="H1572" s="73">
        <v>4.4464312778915889E-2</v>
      </c>
      <c r="I1572" s="73">
        <f t="shared" si="72"/>
        <v>78.634464312778917</v>
      </c>
      <c r="J1572" s="72">
        <f t="shared" si="73"/>
        <v>-1.3546658108663365</v>
      </c>
      <c r="K1572" s="78">
        <v>1702</v>
      </c>
      <c r="L1572" s="73">
        <f t="shared" si="74"/>
        <v>-2305.6412100945049</v>
      </c>
      <c r="M1572" s="74"/>
    </row>
    <row r="1573" spans="1:13" ht="12.75" x14ac:dyDescent="0.2">
      <c r="A1573" s="43" t="s">
        <v>257</v>
      </c>
      <c r="B1573" s="43" t="s">
        <v>258</v>
      </c>
      <c r="C1573" s="44" t="s">
        <v>49</v>
      </c>
      <c r="D1573" s="45" t="s">
        <v>50</v>
      </c>
      <c r="E1573" s="46">
        <v>3329</v>
      </c>
      <c r="F1573" s="72">
        <v>85.529130123645245</v>
      </c>
      <c r="G1573" s="72">
        <v>84.13</v>
      </c>
      <c r="H1573" s="73">
        <v>4.4464312778915889E-2</v>
      </c>
      <c r="I1573" s="73">
        <f t="shared" si="72"/>
        <v>84.174464312778909</v>
      </c>
      <c r="J1573" s="72">
        <f t="shared" si="73"/>
        <v>-1.3546658108663365</v>
      </c>
      <c r="K1573" s="78">
        <v>0</v>
      </c>
      <c r="L1573" s="73">
        <f t="shared" si="74"/>
        <v>0</v>
      </c>
      <c r="M1573" s="74"/>
    </row>
    <row r="1574" spans="1:13" ht="12.75" x14ac:dyDescent="0.2">
      <c r="A1574" s="43" t="s">
        <v>257</v>
      </c>
      <c r="B1574" s="43" t="s">
        <v>258</v>
      </c>
      <c r="C1574" s="44" t="s">
        <v>51</v>
      </c>
      <c r="D1574" s="45" t="s">
        <v>52</v>
      </c>
      <c r="E1574" s="46">
        <v>3331</v>
      </c>
      <c r="F1574" s="72">
        <v>94.89913012364525</v>
      </c>
      <c r="G1574" s="72">
        <v>93.5</v>
      </c>
      <c r="H1574" s="73">
        <v>4.4464312778915889E-2</v>
      </c>
      <c r="I1574" s="73">
        <f t="shared" si="72"/>
        <v>93.544464312778913</v>
      </c>
      <c r="J1574" s="72">
        <f t="shared" si="73"/>
        <v>-1.3546658108663365</v>
      </c>
      <c r="K1574" s="78">
        <v>417</v>
      </c>
      <c r="L1574" s="73">
        <f t="shared" si="74"/>
        <v>-564.89564313126232</v>
      </c>
      <c r="M1574" s="74"/>
    </row>
    <row r="1575" spans="1:13" ht="12.75" x14ac:dyDescent="0.2">
      <c r="A1575" s="43" t="s">
        <v>347</v>
      </c>
      <c r="B1575" s="43" t="s">
        <v>458</v>
      </c>
      <c r="C1575" s="44" t="s">
        <v>21</v>
      </c>
      <c r="D1575" s="45" t="s">
        <v>22</v>
      </c>
      <c r="E1575" s="46">
        <v>3301</v>
      </c>
      <c r="F1575" s="72">
        <v>101.64375487750557</v>
      </c>
      <c r="G1575" s="72">
        <v>100.31</v>
      </c>
      <c r="H1575" s="73">
        <v>0.26077679012345589</v>
      </c>
      <c r="I1575" s="73">
        <f t="shared" si="72"/>
        <v>100.57077679012346</v>
      </c>
      <c r="J1575" s="72">
        <f t="shared" si="73"/>
        <v>-1.0729780873821113</v>
      </c>
      <c r="K1575" s="78">
        <v>0</v>
      </c>
      <c r="L1575" s="73">
        <f t="shared" si="74"/>
        <v>0</v>
      </c>
      <c r="M1575" s="74">
        <v>-2847.6838439121234</v>
      </c>
    </row>
    <row r="1576" spans="1:13" ht="12.75" x14ac:dyDescent="0.2">
      <c r="A1576" s="43" t="s">
        <v>347</v>
      </c>
      <c r="B1576" s="43" t="s">
        <v>458</v>
      </c>
      <c r="C1576" s="44" t="s">
        <v>23</v>
      </c>
      <c r="D1576" s="45" t="s">
        <v>24</v>
      </c>
      <c r="E1576" s="46">
        <v>3303</v>
      </c>
      <c r="F1576" s="72">
        <v>110.25375487750557</v>
      </c>
      <c r="G1576" s="72">
        <v>108.92</v>
      </c>
      <c r="H1576" s="73">
        <v>0.26077679012345589</v>
      </c>
      <c r="I1576" s="73">
        <f t="shared" si="72"/>
        <v>109.18077679012346</v>
      </c>
      <c r="J1576" s="72">
        <f t="shared" si="73"/>
        <v>-1.0729780873821113</v>
      </c>
      <c r="K1576" s="78">
        <v>0</v>
      </c>
      <c r="L1576" s="73">
        <f t="shared" si="74"/>
        <v>0</v>
      </c>
      <c r="M1576" s="74"/>
    </row>
    <row r="1577" spans="1:13" ht="12.75" x14ac:dyDescent="0.2">
      <c r="A1577" s="43" t="s">
        <v>347</v>
      </c>
      <c r="B1577" s="43" t="s">
        <v>458</v>
      </c>
      <c r="C1577" s="44" t="s">
        <v>25</v>
      </c>
      <c r="D1577" s="45" t="s">
        <v>26</v>
      </c>
      <c r="E1577" s="46">
        <v>3305</v>
      </c>
      <c r="F1577" s="72">
        <v>99.263754877505576</v>
      </c>
      <c r="G1577" s="72">
        <v>97.93</v>
      </c>
      <c r="H1577" s="73">
        <v>0.26077679012345589</v>
      </c>
      <c r="I1577" s="73">
        <f t="shared" si="72"/>
        <v>98.190776790123465</v>
      </c>
      <c r="J1577" s="72">
        <f t="shared" si="73"/>
        <v>-1.0729780873821113</v>
      </c>
      <c r="K1577" s="78">
        <v>0</v>
      </c>
      <c r="L1577" s="73">
        <f t="shared" si="74"/>
        <v>0</v>
      </c>
      <c r="M1577" s="74"/>
    </row>
    <row r="1578" spans="1:13" ht="12.75" x14ac:dyDescent="0.2">
      <c r="A1578" s="43" t="s">
        <v>347</v>
      </c>
      <c r="B1578" s="43" t="s">
        <v>458</v>
      </c>
      <c r="C1578" s="44" t="s">
        <v>27</v>
      </c>
      <c r="D1578" s="45" t="s">
        <v>28</v>
      </c>
      <c r="E1578" s="46">
        <v>3307</v>
      </c>
      <c r="F1578" s="72">
        <v>108.88375487750557</v>
      </c>
      <c r="G1578" s="72">
        <v>107.55</v>
      </c>
      <c r="H1578" s="73">
        <v>0.26077679012345589</v>
      </c>
      <c r="I1578" s="73">
        <f t="shared" si="72"/>
        <v>107.81077679012346</v>
      </c>
      <c r="J1578" s="72">
        <f t="shared" si="73"/>
        <v>-1.0729780873821113</v>
      </c>
      <c r="K1578" s="78">
        <v>0</v>
      </c>
      <c r="L1578" s="73">
        <f t="shared" si="74"/>
        <v>0</v>
      </c>
      <c r="M1578" s="74"/>
    </row>
    <row r="1579" spans="1:13" ht="12.75" x14ac:dyDescent="0.2">
      <c r="A1579" s="43" t="s">
        <v>347</v>
      </c>
      <c r="B1579" s="43" t="s">
        <v>458</v>
      </c>
      <c r="C1579" s="44" t="s">
        <v>29</v>
      </c>
      <c r="D1579" s="45" t="s">
        <v>30</v>
      </c>
      <c r="E1579" s="46">
        <v>3309</v>
      </c>
      <c r="F1579" s="72">
        <v>67.163754877505568</v>
      </c>
      <c r="G1579" s="72">
        <v>65.83</v>
      </c>
      <c r="H1579" s="73">
        <v>0.26077679012345589</v>
      </c>
      <c r="I1579" s="73">
        <f t="shared" si="72"/>
        <v>66.090776790123456</v>
      </c>
      <c r="J1579" s="72">
        <f t="shared" si="73"/>
        <v>-1.0729780873821113</v>
      </c>
      <c r="K1579" s="78">
        <v>0</v>
      </c>
      <c r="L1579" s="73">
        <f t="shared" si="74"/>
        <v>0</v>
      </c>
      <c r="M1579" s="74"/>
    </row>
    <row r="1580" spans="1:13" ht="12.75" x14ac:dyDescent="0.2">
      <c r="A1580" s="43" t="s">
        <v>347</v>
      </c>
      <c r="B1580" s="43" t="s">
        <v>458</v>
      </c>
      <c r="C1580" s="44" t="s">
        <v>31</v>
      </c>
      <c r="D1580" s="45" t="s">
        <v>32</v>
      </c>
      <c r="E1580" s="46">
        <v>3311</v>
      </c>
      <c r="F1580" s="72">
        <v>85.963754877505565</v>
      </c>
      <c r="G1580" s="72">
        <v>84.63</v>
      </c>
      <c r="H1580" s="73">
        <v>0.26077679012345589</v>
      </c>
      <c r="I1580" s="73">
        <f t="shared" si="72"/>
        <v>84.890776790123454</v>
      </c>
      <c r="J1580" s="72">
        <f t="shared" si="73"/>
        <v>-1.0729780873821113</v>
      </c>
      <c r="K1580" s="78">
        <v>0</v>
      </c>
      <c r="L1580" s="73">
        <f t="shared" si="74"/>
        <v>0</v>
      </c>
      <c r="M1580" s="74"/>
    </row>
    <row r="1581" spans="1:13" ht="12.75" x14ac:dyDescent="0.2">
      <c r="A1581" s="43" t="s">
        <v>347</v>
      </c>
      <c r="B1581" s="43" t="s">
        <v>458</v>
      </c>
      <c r="C1581" s="44" t="s">
        <v>33</v>
      </c>
      <c r="D1581" s="45" t="s">
        <v>34</v>
      </c>
      <c r="E1581" s="46">
        <v>3313</v>
      </c>
      <c r="F1581" s="72">
        <v>91.493754877505566</v>
      </c>
      <c r="G1581" s="72">
        <v>90.16</v>
      </c>
      <c r="H1581" s="73">
        <v>0.26077679012345589</v>
      </c>
      <c r="I1581" s="73">
        <f t="shared" si="72"/>
        <v>90.420776790123455</v>
      </c>
      <c r="J1581" s="72">
        <f t="shared" si="73"/>
        <v>-1.0729780873821113</v>
      </c>
      <c r="K1581" s="78">
        <v>107</v>
      </c>
      <c r="L1581" s="73">
        <f t="shared" si="74"/>
        <v>-114.80865534988591</v>
      </c>
      <c r="M1581" s="74"/>
    </row>
    <row r="1582" spans="1:13" ht="12.75" x14ac:dyDescent="0.2">
      <c r="A1582" s="43" t="s">
        <v>347</v>
      </c>
      <c r="B1582" s="43" t="s">
        <v>458</v>
      </c>
      <c r="C1582" s="44" t="s">
        <v>35</v>
      </c>
      <c r="D1582" s="45" t="s">
        <v>36</v>
      </c>
      <c r="E1582" s="46">
        <v>3315</v>
      </c>
      <c r="F1582" s="72">
        <v>104.31375487750557</v>
      </c>
      <c r="G1582" s="72">
        <v>102.98</v>
      </c>
      <c r="H1582" s="73">
        <v>0.26077679012345589</v>
      </c>
      <c r="I1582" s="73">
        <f t="shared" si="72"/>
        <v>103.24077679012346</v>
      </c>
      <c r="J1582" s="72">
        <f t="shared" si="73"/>
        <v>-1.0729780873821113</v>
      </c>
      <c r="K1582" s="78">
        <v>0</v>
      </c>
      <c r="L1582" s="73">
        <f t="shared" si="74"/>
        <v>0</v>
      </c>
      <c r="M1582" s="74"/>
    </row>
    <row r="1583" spans="1:13" ht="12.75" x14ac:dyDescent="0.2">
      <c r="A1583" s="43" t="s">
        <v>347</v>
      </c>
      <c r="B1583" s="43" t="s">
        <v>458</v>
      </c>
      <c r="C1583" s="44" t="s">
        <v>37</v>
      </c>
      <c r="D1583" s="45" t="s">
        <v>38</v>
      </c>
      <c r="E1583" s="46">
        <v>3317</v>
      </c>
      <c r="F1583" s="72">
        <v>66.673754877505573</v>
      </c>
      <c r="G1583" s="72">
        <v>65.34</v>
      </c>
      <c r="H1583" s="73">
        <v>0.26077679012345589</v>
      </c>
      <c r="I1583" s="73">
        <f t="shared" si="72"/>
        <v>65.600776790123462</v>
      </c>
      <c r="J1583" s="72">
        <f t="shared" si="73"/>
        <v>-1.0729780873821113</v>
      </c>
      <c r="K1583" s="78">
        <v>0</v>
      </c>
      <c r="L1583" s="73">
        <f t="shared" si="74"/>
        <v>0</v>
      </c>
      <c r="M1583" s="74"/>
    </row>
    <row r="1584" spans="1:13" ht="12.75" x14ac:dyDescent="0.2">
      <c r="A1584" s="43" t="s">
        <v>347</v>
      </c>
      <c r="B1584" s="43" t="s">
        <v>458</v>
      </c>
      <c r="C1584" s="44" t="s">
        <v>39</v>
      </c>
      <c r="D1584" s="45" t="s">
        <v>40</v>
      </c>
      <c r="E1584" s="46">
        <v>3319</v>
      </c>
      <c r="F1584" s="72">
        <v>79.923754877505573</v>
      </c>
      <c r="G1584" s="72">
        <v>78.59</v>
      </c>
      <c r="H1584" s="73">
        <v>0.26077679012345589</v>
      </c>
      <c r="I1584" s="73">
        <f t="shared" si="72"/>
        <v>78.850776790123462</v>
      </c>
      <c r="J1584" s="72">
        <f t="shared" si="73"/>
        <v>-1.0729780873821113</v>
      </c>
      <c r="K1584" s="78">
        <v>202</v>
      </c>
      <c r="L1584" s="73">
        <f t="shared" si="74"/>
        <v>-216.74157365118648</v>
      </c>
      <c r="M1584" s="74"/>
    </row>
    <row r="1585" spans="1:13" ht="12.75" x14ac:dyDescent="0.2">
      <c r="A1585" s="43" t="s">
        <v>347</v>
      </c>
      <c r="B1585" s="43" t="s">
        <v>458</v>
      </c>
      <c r="C1585" s="44" t="s">
        <v>41</v>
      </c>
      <c r="D1585" s="45" t="s">
        <v>42</v>
      </c>
      <c r="E1585" s="46">
        <v>3321</v>
      </c>
      <c r="F1585" s="72">
        <v>88.613754877505571</v>
      </c>
      <c r="G1585" s="72">
        <v>87.28</v>
      </c>
      <c r="H1585" s="73">
        <v>0.26077679012345589</v>
      </c>
      <c r="I1585" s="73">
        <f t="shared" si="72"/>
        <v>87.540776790123459</v>
      </c>
      <c r="J1585" s="72">
        <f t="shared" si="73"/>
        <v>-1.0729780873821113</v>
      </c>
      <c r="K1585" s="78">
        <v>0</v>
      </c>
      <c r="L1585" s="73">
        <f t="shared" si="74"/>
        <v>0</v>
      </c>
      <c r="M1585" s="74"/>
    </row>
    <row r="1586" spans="1:13" ht="12.75" x14ac:dyDescent="0.2">
      <c r="A1586" s="43" t="s">
        <v>347</v>
      </c>
      <c r="B1586" s="43" t="s">
        <v>458</v>
      </c>
      <c r="C1586" s="44" t="s">
        <v>43</v>
      </c>
      <c r="D1586" s="45" t="s">
        <v>44</v>
      </c>
      <c r="E1586" s="46">
        <v>3323</v>
      </c>
      <c r="F1586" s="72">
        <v>56.763754877505562</v>
      </c>
      <c r="G1586" s="72">
        <v>55.43</v>
      </c>
      <c r="H1586" s="73">
        <v>0.26077679012345589</v>
      </c>
      <c r="I1586" s="73">
        <f t="shared" si="72"/>
        <v>55.690776790123458</v>
      </c>
      <c r="J1586" s="72">
        <f t="shared" si="73"/>
        <v>-1.0729780873821042</v>
      </c>
      <c r="K1586" s="78">
        <v>0</v>
      </c>
      <c r="L1586" s="73">
        <f t="shared" si="74"/>
        <v>0</v>
      </c>
      <c r="M1586" s="74"/>
    </row>
    <row r="1587" spans="1:13" ht="12.75" x14ac:dyDescent="0.2">
      <c r="A1587" s="43" t="s">
        <v>347</v>
      </c>
      <c r="B1587" s="43" t="s">
        <v>458</v>
      </c>
      <c r="C1587" s="44" t="s">
        <v>45</v>
      </c>
      <c r="D1587" s="45" t="s">
        <v>46</v>
      </c>
      <c r="E1587" s="46">
        <v>3325</v>
      </c>
      <c r="F1587" s="72">
        <v>72.113754877505571</v>
      </c>
      <c r="G1587" s="72">
        <v>70.78</v>
      </c>
      <c r="H1587" s="73">
        <v>0.26077679012345589</v>
      </c>
      <c r="I1587" s="73">
        <f t="shared" si="72"/>
        <v>71.040776790123459</v>
      </c>
      <c r="J1587" s="72">
        <f t="shared" si="73"/>
        <v>-1.0729780873821113</v>
      </c>
      <c r="K1587" s="78">
        <v>1715</v>
      </c>
      <c r="L1587" s="73">
        <f t="shared" si="74"/>
        <v>-1840.1574198603209</v>
      </c>
      <c r="M1587" s="74"/>
    </row>
    <row r="1588" spans="1:13" ht="12.75" x14ac:dyDescent="0.2">
      <c r="A1588" s="43" t="s">
        <v>347</v>
      </c>
      <c r="B1588" s="43" t="s">
        <v>458</v>
      </c>
      <c r="C1588" s="44" t="s">
        <v>47</v>
      </c>
      <c r="D1588" s="45" t="s">
        <v>48</v>
      </c>
      <c r="E1588" s="46">
        <v>3327</v>
      </c>
      <c r="F1588" s="72">
        <v>79.923754877505573</v>
      </c>
      <c r="G1588" s="72">
        <v>78.59</v>
      </c>
      <c r="H1588" s="73">
        <v>0.26077679012345589</v>
      </c>
      <c r="I1588" s="73">
        <f t="shared" si="72"/>
        <v>78.850776790123462</v>
      </c>
      <c r="J1588" s="72">
        <f t="shared" si="73"/>
        <v>-1.0729780873821113</v>
      </c>
      <c r="K1588" s="78">
        <v>630</v>
      </c>
      <c r="L1588" s="73">
        <f t="shared" si="74"/>
        <v>-675.9761950507301</v>
      </c>
      <c r="M1588" s="74"/>
    </row>
    <row r="1589" spans="1:13" ht="12.75" x14ac:dyDescent="0.2">
      <c r="A1589" s="43" t="s">
        <v>347</v>
      </c>
      <c r="B1589" s="43" t="s">
        <v>458</v>
      </c>
      <c r="C1589" s="44" t="s">
        <v>49</v>
      </c>
      <c r="D1589" s="45" t="s">
        <v>50</v>
      </c>
      <c r="E1589" s="46">
        <v>3329</v>
      </c>
      <c r="F1589" s="72">
        <v>85.463754877505565</v>
      </c>
      <c r="G1589" s="72">
        <v>84.13</v>
      </c>
      <c r="H1589" s="73">
        <v>0.26077679012345589</v>
      </c>
      <c r="I1589" s="73">
        <f t="shared" si="72"/>
        <v>84.390776790123454</v>
      </c>
      <c r="J1589" s="72">
        <f t="shared" si="73"/>
        <v>-1.0729780873821113</v>
      </c>
      <c r="K1589" s="78">
        <v>0</v>
      </c>
      <c r="L1589" s="73">
        <f t="shared" si="74"/>
        <v>0</v>
      </c>
      <c r="M1589" s="74"/>
    </row>
    <row r="1590" spans="1:13" ht="12.75" x14ac:dyDescent="0.2">
      <c r="A1590" s="43" t="s">
        <v>347</v>
      </c>
      <c r="B1590" s="43" t="s">
        <v>458</v>
      </c>
      <c r="C1590" s="44" t="s">
        <v>51</v>
      </c>
      <c r="D1590" s="45" t="s">
        <v>52</v>
      </c>
      <c r="E1590" s="46">
        <v>3331</v>
      </c>
      <c r="F1590" s="72">
        <v>94.833754877505569</v>
      </c>
      <c r="G1590" s="72">
        <v>93.5</v>
      </c>
      <c r="H1590" s="73">
        <v>0.26077679012345589</v>
      </c>
      <c r="I1590" s="73">
        <f t="shared" si="72"/>
        <v>93.760776790123458</v>
      </c>
      <c r="J1590" s="72">
        <f t="shared" si="73"/>
        <v>-1.0729780873821113</v>
      </c>
      <c r="K1590" s="78">
        <v>0</v>
      </c>
      <c r="L1590" s="73">
        <f t="shared" si="74"/>
        <v>0</v>
      </c>
      <c r="M1590" s="74"/>
    </row>
    <row r="1591" spans="1:13" ht="12.75" x14ac:dyDescent="0.2">
      <c r="A1591" s="43" t="s">
        <v>70</v>
      </c>
      <c r="B1591" s="43" t="s">
        <v>426</v>
      </c>
      <c r="C1591" s="44" t="s">
        <v>21</v>
      </c>
      <c r="D1591" s="45" t="s">
        <v>22</v>
      </c>
      <c r="E1591" s="46">
        <v>3301</v>
      </c>
      <c r="F1591" s="72">
        <v>144.64048681759616</v>
      </c>
      <c r="G1591" s="72">
        <v>137.97359522371335</v>
      </c>
      <c r="H1591" s="73">
        <v>1.5006055320549789</v>
      </c>
      <c r="I1591" s="73">
        <f t="shared" si="72"/>
        <v>139.47420075576832</v>
      </c>
      <c r="J1591" s="72">
        <f t="shared" si="73"/>
        <v>-5.166286061827833</v>
      </c>
      <c r="K1591" s="78">
        <v>0</v>
      </c>
      <c r="L1591" s="73">
        <f t="shared" si="74"/>
        <v>0</v>
      </c>
      <c r="M1591" s="74">
        <v>-335069.8151119696</v>
      </c>
    </row>
    <row r="1592" spans="1:13" ht="12.75" x14ac:dyDescent="0.2">
      <c r="A1592" s="43" t="s">
        <v>70</v>
      </c>
      <c r="B1592" s="43" t="s">
        <v>426</v>
      </c>
      <c r="C1592" s="44" t="s">
        <v>23</v>
      </c>
      <c r="D1592" s="45" t="s">
        <v>24</v>
      </c>
      <c r="E1592" s="46">
        <v>3303</v>
      </c>
      <c r="F1592" s="72">
        <v>157.22048681759617</v>
      </c>
      <c r="G1592" s="72">
        <v>150.55359522371336</v>
      </c>
      <c r="H1592" s="73">
        <v>1.5006055320549789</v>
      </c>
      <c r="I1592" s="73">
        <f t="shared" si="72"/>
        <v>152.05420075576833</v>
      </c>
      <c r="J1592" s="72">
        <f t="shared" si="73"/>
        <v>-5.166286061827833</v>
      </c>
      <c r="K1592" s="78">
        <v>0</v>
      </c>
      <c r="L1592" s="73">
        <f t="shared" si="74"/>
        <v>0</v>
      </c>
      <c r="M1592" s="74"/>
    </row>
    <row r="1593" spans="1:13" ht="12.75" x14ac:dyDescent="0.2">
      <c r="A1593" s="43" t="s">
        <v>70</v>
      </c>
      <c r="B1593" s="43" t="s">
        <v>426</v>
      </c>
      <c r="C1593" s="44" t="s">
        <v>25</v>
      </c>
      <c r="D1593" s="45" t="s">
        <v>26</v>
      </c>
      <c r="E1593" s="46">
        <v>3305</v>
      </c>
      <c r="F1593" s="72">
        <v>141.38048681759616</v>
      </c>
      <c r="G1593" s="72">
        <v>134.71359522371336</v>
      </c>
      <c r="H1593" s="73">
        <v>1.5006055320549789</v>
      </c>
      <c r="I1593" s="73">
        <f t="shared" si="72"/>
        <v>136.21420075576833</v>
      </c>
      <c r="J1593" s="72">
        <f t="shared" si="73"/>
        <v>-5.166286061827833</v>
      </c>
      <c r="K1593" s="78">
        <v>0</v>
      </c>
      <c r="L1593" s="73">
        <f t="shared" si="74"/>
        <v>0</v>
      </c>
      <c r="M1593" s="74"/>
    </row>
    <row r="1594" spans="1:13" ht="12.75" x14ac:dyDescent="0.2">
      <c r="A1594" s="43" t="s">
        <v>70</v>
      </c>
      <c r="B1594" s="43" t="s">
        <v>426</v>
      </c>
      <c r="C1594" s="44" t="s">
        <v>27</v>
      </c>
      <c r="D1594" s="45" t="s">
        <v>28</v>
      </c>
      <c r="E1594" s="46">
        <v>3307</v>
      </c>
      <c r="F1594" s="72">
        <v>153.95048681759616</v>
      </c>
      <c r="G1594" s="72">
        <v>147.28359522371335</v>
      </c>
      <c r="H1594" s="73">
        <v>1.5006055320549789</v>
      </c>
      <c r="I1594" s="73">
        <f t="shared" si="72"/>
        <v>148.78420075576832</v>
      </c>
      <c r="J1594" s="72">
        <f t="shared" si="73"/>
        <v>-5.166286061827833</v>
      </c>
      <c r="K1594" s="78">
        <v>0</v>
      </c>
      <c r="L1594" s="73">
        <f t="shared" si="74"/>
        <v>0</v>
      </c>
      <c r="M1594" s="74"/>
    </row>
    <row r="1595" spans="1:13" ht="12.75" x14ac:dyDescent="0.2">
      <c r="A1595" s="43" t="s">
        <v>70</v>
      </c>
      <c r="B1595" s="43" t="s">
        <v>426</v>
      </c>
      <c r="C1595" s="44" t="s">
        <v>29</v>
      </c>
      <c r="D1595" s="45" t="s">
        <v>30</v>
      </c>
      <c r="E1595" s="46">
        <v>3309</v>
      </c>
      <c r="F1595" s="72">
        <v>95.610486817596183</v>
      </c>
      <c r="G1595" s="72">
        <v>88.943595223713345</v>
      </c>
      <c r="H1595" s="73">
        <v>1.5006055320549789</v>
      </c>
      <c r="I1595" s="73">
        <f t="shared" si="72"/>
        <v>90.444200755768321</v>
      </c>
      <c r="J1595" s="72">
        <f t="shared" si="73"/>
        <v>-5.1662860618278614</v>
      </c>
      <c r="K1595" s="78">
        <v>4330</v>
      </c>
      <c r="L1595" s="73">
        <f t="shared" si="74"/>
        <v>-22370.018647714642</v>
      </c>
      <c r="M1595" s="74"/>
    </row>
    <row r="1596" spans="1:13" ht="12.75" x14ac:dyDescent="0.2">
      <c r="A1596" s="43" t="s">
        <v>70</v>
      </c>
      <c r="B1596" s="43" t="s">
        <v>426</v>
      </c>
      <c r="C1596" s="44" t="s">
        <v>31</v>
      </c>
      <c r="D1596" s="45" t="s">
        <v>32</v>
      </c>
      <c r="E1596" s="46">
        <v>3311</v>
      </c>
      <c r="F1596" s="72">
        <v>122.89048681759618</v>
      </c>
      <c r="G1596" s="72">
        <v>116.22359522371335</v>
      </c>
      <c r="H1596" s="73">
        <v>1.5006055320549789</v>
      </c>
      <c r="I1596" s="73">
        <f t="shared" si="72"/>
        <v>117.72420075576832</v>
      </c>
      <c r="J1596" s="72">
        <f t="shared" si="73"/>
        <v>-5.1662860618278614</v>
      </c>
      <c r="K1596" s="78">
        <v>363</v>
      </c>
      <c r="L1596" s="73">
        <f t="shared" si="74"/>
        <v>-1875.3618404435138</v>
      </c>
      <c r="M1596" s="74"/>
    </row>
    <row r="1597" spans="1:13" ht="12.75" x14ac:dyDescent="0.2">
      <c r="A1597" s="43" t="s">
        <v>70</v>
      </c>
      <c r="B1597" s="43" t="s">
        <v>426</v>
      </c>
      <c r="C1597" s="44" t="s">
        <v>33</v>
      </c>
      <c r="D1597" s="45" t="s">
        <v>34</v>
      </c>
      <c r="E1597" s="46">
        <v>3313</v>
      </c>
      <c r="F1597" s="72">
        <v>130.74048681759618</v>
      </c>
      <c r="G1597" s="72">
        <v>124.07359522371334</v>
      </c>
      <c r="H1597" s="73">
        <v>1.5006055320549789</v>
      </c>
      <c r="I1597" s="73">
        <f t="shared" si="72"/>
        <v>125.57420075576832</v>
      </c>
      <c r="J1597" s="72">
        <f t="shared" si="73"/>
        <v>-5.1662860618278614</v>
      </c>
      <c r="K1597" s="78">
        <v>0</v>
      </c>
      <c r="L1597" s="73">
        <f t="shared" si="74"/>
        <v>0</v>
      </c>
      <c r="M1597" s="74"/>
    </row>
    <row r="1598" spans="1:13" ht="12.75" x14ac:dyDescent="0.2">
      <c r="A1598" s="43" t="s">
        <v>70</v>
      </c>
      <c r="B1598" s="43" t="s">
        <v>426</v>
      </c>
      <c r="C1598" s="44" t="s">
        <v>35</v>
      </c>
      <c r="D1598" s="45" t="s">
        <v>36</v>
      </c>
      <c r="E1598" s="46">
        <v>3315</v>
      </c>
      <c r="F1598" s="72">
        <v>148.76048681759616</v>
      </c>
      <c r="G1598" s="72">
        <v>142.09359522371335</v>
      </c>
      <c r="H1598" s="73">
        <v>1.5006055320549789</v>
      </c>
      <c r="I1598" s="73">
        <f t="shared" si="72"/>
        <v>143.59420075576833</v>
      </c>
      <c r="J1598" s="72">
        <f t="shared" si="73"/>
        <v>-5.166286061827833</v>
      </c>
      <c r="K1598" s="78">
        <v>0</v>
      </c>
      <c r="L1598" s="73">
        <f t="shared" si="74"/>
        <v>0</v>
      </c>
      <c r="M1598" s="74"/>
    </row>
    <row r="1599" spans="1:13" ht="12.75" x14ac:dyDescent="0.2">
      <c r="A1599" s="43" t="s">
        <v>70</v>
      </c>
      <c r="B1599" s="43" t="s">
        <v>426</v>
      </c>
      <c r="C1599" s="44" t="s">
        <v>37</v>
      </c>
      <c r="D1599" s="45" t="s">
        <v>38</v>
      </c>
      <c r="E1599" s="46">
        <v>3317</v>
      </c>
      <c r="F1599" s="72">
        <v>95.070486817596176</v>
      </c>
      <c r="G1599" s="72">
        <v>88.403595223713339</v>
      </c>
      <c r="H1599" s="73">
        <v>1.5006055320549789</v>
      </c>
      <c r="I1599" s="73">
        <f t="shared" si="72"/>
        <v>89.904200755768315</v>
      </c>
      <c r="J1599" s="72">
        <f t="shared" si="73"/>
        <v>-5.1662860618278614</v>
      </c>
      <c r="K1599" s="78">
        <v>0</v>
      </c>
      <c r="L1599" s="73">
        <f t="shared" si="74"/>
        <v>0</v>
      </c>
      <c r="M1599" s="74"/>
    </row>
    <row r="1600" spans="1:13" ht="12.75" x14ac:dyDescent="0.2">
      <c r="A1600" s="43" t="s">
        <v>70</v>
      </c>
      <c r="B1600" s="43" t="s">
        <v>426</v>
      </c>
      <c r="C1600" s="44" t="s">
        <v>39</v>
      </c>
      <c r="D1600" s="45" t="s">
        <v>40</v>
      </c>
      <c r="E1600" s="46">
        <v>3319</v>
      </c>
      <c r="F1600" s="72">
        <v>114.43048681759618</v>
      </c>
      <c r="G1600" s="72">
        <v>107.76359522371334</v>
      </c>
      <c r="H1600" s="73">
        <v>1.5006055320549789</v>
      </c>
      <c r="I1600" s="73">
        <f t="shared" si="72"/>
        <v>109.26420075576831</v>
      </c>
      <c r="J1600" s="72">
        <f t="shared" si="73"/>
        <v>-5.1662860618278614</v>
      </c>
      <c r="K1600" s="78">
        <v>728</v>
      </c>
      <c r="L1600" s="73">
        <f t="shared" si="74"/>
        <v>-3761.0562530106831</v>
      </c>
      <c r="M1600" s="74"/>
    </row>
    <row r="1601" spans="1:13" ht="12.75" x14ac:dyDescent="0.2">
      <c r="A1601" s="43" t="s">
        <v>70</v>
      </c>
      <c r="B1601" s="43" t="s">
        <v>426</v>
      </c>
      <c r="C1601" s="44" t="s">
        <v>41</v>
      </c>
      <c r="D1601" s="45" t="s">
        <v>42</v>
      </c>
      <c r="E1601" s="46">
        <v>3321</v>
      </c>
      <c r="F1601" s="72">
        <v>126.95048681759617</v>
      </c>
      <c r="G1601" s="72">
        <v>120.28359522371333</v>
      </c>
      <c r="H1601" s="73">
        <v>1.5006055320549789</v>
      </c>
      <c r="I1601" s="73">
        <f t="shared" si="72"/>
        <v>121.78420075576831</v>
      </c>
      <c r="J1601" s="72">
        <f t="shared" si="73"/>
        <v>-5.1662860618278614</v>
      </c>
      <c r="K1601" s="78">
        <v>0</v>
      </c>
      <c r="L1601" s="73">
        <f t="shared" si="74"/>
        <v>0</v>
      </c>
      <c r="M1601" s="74"/>
    </row>
    <row r="1602" spans="1:13" ht="12.75" x14ac:dyDescent="0.2">
      <c r="A1602" s="43" t="s">
        <v>70</v>
      </c>
      <c r="B1602" s="43" t="s">
        <v>426</v>
      </c>
      <c r="C1602" s="44" t="s">
        <v>43</v>
      </c>
      <c r="D1602" s="45" t="s">
        <v>44</v>
      </c>
      <c r="E1602" s="46">
        <v>3323</v>
      </c>
      <c r="F1602" s="72">
        <v>81.200486817596172</v>
      </c>
      <c r="G1602" s="72">
        <v>74.533595223713334</v>
      </c>
      <c r="H1602" s="73">
        <v>1.5006055320549789</v>
      </c>
      <c r="I1602" s="73">
        <f t="shared" si="72"/>
        <v>76.03420075576831</v>
      </c>
      <c r="J1602" s="72">
        <f t="shared" si="73"/>
        <v>-5.1662860618278614</v>
      </c>
      <c r="K1602" s="78">
        <v>6</v>
      </c>
      <c r="L1602" s="73">
        <f t="shared" si="74"/>
        <v>-30.997716370967169</v>
      </c>
      <c r="M1602" s="74"/>
    </row>
    <row r="1603" spans="1:13" ht="12.75" x14ac:dyDescent="0.2">
      <c r="A1603" s="43" t="s">
        <v>70</v>
      </c>
      <c r="B1603" s="43" t="s">
        <v>426</v>
      </c>
      <c r="C1603" s="44" t="s">
        <v>45</v>
      </c>
      <c r="D1603" s="45" t="s">
        <v>46</v>
      </c>
      <c r="E1603" s="46">
        <v>3325</v>
      </c>
      <c r="F1603" s="72">
        <v>103.09048681759617</v>
      </c>
      <c r="G1603" s="72">
        <v>96.423595223713335</v>
      </c>
      <c r="H1603" s="73">
        <v>1.5006055320549789</v>
      </c>
      <c r="I1603" s="73">
        <f t="shared" si="72"/>
        <v>97.924200755768311</v>
      </c>
      <c r="J1603" s="72">
        <f t="shared" si="73"/>
        <v>-5.1662860618278614</v>
      </c>
      <c r="K1603" s="78">
        <v>55385</v>
      </c>
      <c r="L1603" s="73">
        <f t="shared" si="74"/>
        <v>-286134.75353433611</v>
      </c>
      <c r="M1603" s="74"/>
    </row>
    <row r="1604" spans="1:13" ht="12.75" x14ac:dyDescent="0.2">
      <c r="A1604" s="43" t="s">
        <v>70</v>
      </c>
      <c r="B1604" s="43" t="s">
        <v>426</v>
      </c>
      <c r="C1604" s="44" t="s">
        <v>47</v>
      </c>
      <c r="D1604" s="45" t="s">
        <v>48</v>
      </c>
      <c r="E1604" s="46">
        <v>3327</v>
      </c>
      <c r="F1604" s="72">
        <v>114.43048681759618</v>
      </c>
      <c r="G1604" s="72">
        <v>107.76359522371334</v>
      </c>
      <c r="H1604" s="73">
        <v>1.5006055320549789</v>
      </c>
      <c r="I1604" s="73">
        <f t="shared" si="72"/>
        <v>109.26420075576831</v>
      </c>
      <c r="J1604" s="72">
        <f t="shared" si="73"/>
        <v>-5.1662860618278614</v>
      </c>
      <c r="K1604" s="78">
        <v>3684</v>
      </c>
      <c r="L1604" s="73">
        <f t="shared" si="74"/>
        <v>-19032.59785177384</v>
      </c>
      <c r="M1604" s="74"/>
    </row>
    <row r="1605" spans="1:13" ht="12.75" x14ac:dyDescent="0.2">
      <c r="A1605" s="43" t="s">
        <v>70</v>
      </c>
      <c r="B1605" s="43" t="s">
        <v>426</v>
      </c>
      <c r="C1605" s="44" t="s">
        <v>49</v>
      </c>
      <c r="D1605" s="45" t="s">
        <v>50</v>
      </c>
      <c r="E1605" s="46">
        <v>3329</v>
      </c>
      <c r="F1605" s="72">
        <v>122.37048681759617</v>
      </c>
      <c r="G1605" s="72">
        <v>115.70359522371334</v>
      </c>
      <c r="H1605" s="73">
        <v>1.5006055320549789</v>
      </c>
      <c r="I1605" s="73">
        <f t="shared" si="72"/>
        <v>117.20420075576831</v>
      </c>
      <c r="J1605" s="72">
        <f t="shared" si="73"/>
        <v>-5.1662860618278614</v>
      </c>
      <c r="K1605" s="78">
        <v>361</v>
      </c>
      <c r="L1605" s="73">
        <f t="shared" si="74"/>
        <v>-1865.0292683198579</v>
      </c>
      <c r="M1605" s="74"/>
    </row>
    <row r="1606" spans="1:13" ht="12.75" x14ac:dyDescent="0.2">
      <c r="A1606" s="43" t="s">
        <v>70</v>
      </c>
      <c r="B1606" s="43" t="s">
        <v>426</v>
      </c>
      <c r="C1606" s="44" t="s">
        <v>51</v>
      </c>
      <c r="D1606" s="45" t="s">
        <v>52</v>
      </c>
      <c r="E1606" s="46">
        <v>3331</v>
      </c>
      <c r="F1606" s="72">
        <v>136.14048681759616</v>
      </c>
      <c r="G1606" s="72">
        <v>129.47359522371335</v>
      </c>
      <c r="H1606" s="73">
        <v>1.5006055320549789</v>
      </c>
      <c r="I1606" s="73">
        <f t="shared" si="72"/>
        <v>130.97420075576832</v>
      </c>
      <c r="J1606" s="72">
        <f t="shared" si="73"/>
        <v>-5.166286061827833</v>
      </c>
      <c r="K1606" s="78">
        <v>0</v>
      </c>
      <c r="L1606" s="73">
        <f t="shared" si="74"/>
        <v>0</v>
      </c>
      <c r="M1606" s="74"/>
    </row>
    <row r="1607" spans="1:13" ht="12.75" x14ac:dyDescent="0.2">
      <c r="A1607" s="43" t="s">
        <v>366</v>
      </c>
      <c r="B1607" s="43" t="s">
        <v>459</v>
      </c>
      <c r="C1607" s="44" t="s">
        <v>21</v>
      </c>
      <c r="D1607" s="45" t="s">
        <v>22</v>
      </c>
      <c r="E1607" s="46">
        <v>3301</v>
      </c>
      <c r="F1607" s="72">
        <v>140.1301371912252</v>
      </c>
      <c r="G1607" s="72">
        <v>135.51</v>
      </c>
      <c r="H1607" s="73">
        <v>0.89709805135381726</v>
      </c>
      <c r="I1607" s="73">
        <f t="shared" ref="I1607:I1670" si="75">+G1607+H1607</f>
        <v>136.40709805135381</v>
      </c>
      <c r="J1607" s="72">
        <f t="shared" ref="J1607:J1670" si="76">+I1607-F1607</f>
        <v>-3.7230391398713891</v>
      </c>
      <c r="K1607" s="78">
        <v>3126</v>
      </c>
      <c r="L1607" s="73">
        <f t="shared" ref="L1607:L1670" si="77">+J1607*K1607</f>
        <v>-11638.220351237962</v>
      </c>
      <c r="M1607" s="74">
        <v>-195172.88082947786</v>
      </c>
    </row>
    <row r="1608" spans="1:13" ht="12.75" x14ac:dyDescent="0.2">
      <c r="A1608" s="43" t="s">
        <v>366</v>
      </c>
      <c r="B1608" s="43" t="s">
        <v>459</v>
      </c>
      <c r="C1608" s="44" t="s">
        <v>23</v>
      </c>
      <c r="D1608" s="45" t="s">
        <v>24</v>
      </c>
      <c r="E1608" s="46">
        <v>3303</v>
      </c>
      <c r="F1608" s="72">
        <v>152.71013719122521</v>
      </c>
      <c r="G1608" s="72">
        <v>148.09</v>
      </c>
      <c r="H1608" s="73">
        <v>0.89709805135381726</v>
      </c>
      <c r="I1608" s="73">
        <f t="shared" si="75"/>
        <v>148.98709805135383</v>
      </c>
      <c r="J1608" s="72">
        <f t="shared" si="76"/>
        <v>-3.7230391398713891</v>
      </c>
      <c r="K1608" s="78">
        <v>0</v>
      </c>
      <c r="L1608" s="73">
        <f t="shared" si="77"/>
        <v>0</v>
      </c>
      <c r="M1608" s="74"/>
    </row>
    <row r="1609" spans="1:13" ht="12.75" x14ac:dyDescent="0.2">
      <c r="A1609" s="43" t="s">
        <v>366</v>
      </c>
      <c r="B1609" s="43" t="s">
        <v>459</v>
      </c>
      <c r="C1609" s="44" t="s">
        <v>25</v>
      </c>
      <c r="D1609" s="45" t="s">
        <v>26</v>
      </c>
      <c r="E1609" s="46">
        <v>3305</v>
      </c>
      <c r="F1609" s="72">
        <v>136.87013719122521</v>
      </c>
      <c r="G1609" s="72">
        <v>132.25</v>
      </c>
      <c r="H1609" s="73">
        <v>0.89709805135381726</v>
      </c>
      <c r="I1609" s="73">
        <f t="shared" si="75"/>
        <v>133.14709805135382</v>
      </c>
      <c r="J1609" s="72">
        <f t="shared" si="76"/>
        <v>-3.7230391398713891</v>
      </c>
      <c r="K1609" s="78">
        <v>0</v>
      </c>
      <c r="L1609" s="73">
        <f t="shared" si="77"/>
        <v>0</v>
      </c>
      <c r="M1609" s="74"/>
    </row>
    <row r="1610" spans="1:13" ht="12.75" x14ac:dyDescent="0.2">
      <c r="A1610" s="43" t="s">
        <v>366</v>
      </c>
      <c r="B1610" s="43" t="s">
        <v>459</v>
      </c>
      <c r="C1610" s="44" t="s">
        <v>27</v>
      </c>
      <c r="D1610" s="45" t="s">
        <v>28</v>
      </c>
      <c r="E1610" s="46">
        <v>3307</v>
      </c>
      <c r="F1610" s="72">
        <v>149.4401371912252</v>
      </c>
      <c r="G1610" s="72">
        <v>144.82</v>
      </c>
      <c r="H1610" s="73">
        <v>0.89709805135381726</v>
      </c>
      <c r="I1610" s="73">
        <f t="shared" si="75"/>
        <v>145.71709805135382</v>
      </c>
      <c r="J1610" s="72">
        <f t="shared" si="76"/>
        <v>-3.7230391398713891</v>
      </c>
      <c r="K1610" s="78">
        <v>0</v>
      </c>
      <c r="L1610" s="73">
        <f t="shared" si="77"/>
        <v>0</v>
      </c>
      <c r="M1610" s="74"/>
    </row>
    <row r="1611" spans="1:13" ht="12.75" x14ac:dyDescent="0.2">
      <c r="A1611" s="43" t="s">
        <v>366</v>
      </c>
      <c r="B1611" s="43" t="s">
        <v>459</v>
      </c>
      <c r="C1611" s="44" t="s">
        <v>29</v>
      </c>
      <c r="D1611" s="45" t="s">
        <v>30</v>
      </c>
      <c r="E1611" s="46">
        <v>3309</v>
      </c>
      <c r="F1611" s="72">
        <v>91.100137191225215</v>
      </c>
      <c r="G1611" s="72">
        <v>86.48</v>
      </c>
      <c r="H1611" s="73">
        <v>0.89709805135381726</v>
      </c>
      <c r="I1611" s="73">
        <f t="shared" si="75"/>
        <v>87.377098051353826</v>
      </c>
      <c r="J1611" s="72">
        <f t="shared" si="76"/>
        <v>-3.7230391398713891</v>
      </c>
      <c r="K1611" s="78">
        <v>4777</v>
      </c>
      <c r="L1611" s="73">
        <f t="shared" si="77"/>
        <v>-17784.957971165626</v>
      </c>
      <c r="M1611" s="74"/>
    </row>
    <row r="1612" spans="1:13" ht="12.75" x14ac:dyDescent="0.2">
      <c r="A1612" s="43" t="s">
        <v>366</v>
      </c>
      <c r="B1612" s="43" t="s">
        <v>459</v>
      </c>
      <c r="C1612" s="44" t="s">
        <v>31</v>
      </c>
      <c r="D1612" s="45" t="s">
        <v>32</v>
      </c>
      <c r="E1612" s="46">
        <v>3311</v>
      </c>
      <c r="F1612" s="72">
        <v>118.38013719122522</v>
      </c>
      <c r="G1612" s="72">
        <v>113.76</v>
      </c>
      <c r="H1612" s="73">
        <v>0.89709805135381726</v>
      </c>
      <c r="I1612" s="73">
        <f t="shared" si="75"/>
        <v>114.65709805135383</v>
      </c>
      <c r="J1612" s="72">
        <f t="shared" si="76"/>
        <v>-3.7230391398713891</v>
      </c>
      <c r="K1612" s="78">
        <v>1034</v>
      </c>
      <c r="L1612" s="73">
        <f t="shared" si="77"/>
        <v>-3849.6224706270164</v>
      </c>
      <c r="M1612" s="74"/>
    </row>
    <row r="1613" spans="1:13" ht="12.75" x14ac:dyDescent="0.2">
      <c r="A1613" s="43" t="s">
        <v>366</v>
      </c>
      <c r="B1613" s="43" t="s">
        <v>459</v>
      </c>
      <c r="C1613" s="44" t="s">
        <v>33</v>
      </c>
      <c r="D1613" s="45" t="s">
        <v>34</v>
      </c>
      <c r="E1613" s="46">
        <v>3313</v>
      </c>
      <c r="F1613" s="72">
        <v>126.23013719122521</v>
      </c>
      <c r="G1613" s="72">
        <v>121.61</v>
      </c>
      <c r="H1613" s="73">
        <v>0.89709805135381726</v>
      </c>
      <c r="I1613" s="73">
        <f t="shared" si="75"/>
        <v>122.50709805135382</v>
      </c>
      <c r="J1613" s="72">
        <f t="shared" si="76"/>
        <v>-3.7230391398713891</v>
      </c>
      <c r="K1613" s="78">
        <v>515</v>
      </c>
      <c r="L1613" s="73">
        <f t="shared" si="77"/>
        <v>-1917.3651570337654</v>
      </c>
      <c r="M1613" s="74"/>
    </row>
    <row r="1614" spans="1:13" ht="12.75" x14ac:dyDescent="0.2">
      <c r="A1614" s="43" t="s">
        <v>366</v>
      </c>
      <c r="B1614" s="43" t="s">
        <v>459</v>
      </c>
      <c r="C1614" s="44" t="s">
        <v>35</v>
      </c>
      <c r="D1614" s="45" t="s">
        <v>36</v>
      </c>
      <c r="E1614" s="46">
        <v>3315</v>
      </c>
      <c r="F1614" s="72">
        <v>144.25013719122521</v>
      </c>
      <c r="G1614" s="72">
        <v>139.63</v>
      </c>
      <c r="H1614" s="73">
        <v>0.89709805135381726</v>
      </c>
      <c r="I1614" s="73">
        <f t="shared" si="75"/>
        <v>140.52709805135382</v>
      </c>
      <c r="J1614" s="72">
        <f t="shared" si="76"/>
        <v>-3.7230391398713891</v>
      </c>
      <c r="K1614" s="78">
        <v>0</v>
      </c>
      <c r="L1614" s="73">
        <f t="shared" si="77"/>
        <v>0</v>
      </c>
      <c r="M1614" s="74"/>
    </row>
    <row r="1615" spans="1:13" ht="12.75" x14ac:dyDescent="0.2">
      <c r="A1615" s="43" t="s">
        <v>366</v>
      </c>
      <c r="B1615" s="43" t="s">
        <v>459</v>
      </c>
      <c r="C1615" s="44" t="s">
        <v>37</v>
      </c>
      <c r="D1615" s="45" t="s">
        <v>38</v>
      </c>
      <c r="E1615" s="46">
        <v>3317</v>
      </c>
      <c r="F1615" s="72">
        <v>90.560137191225209</v>
      </c>
      <c r="G1615" s="72">
        <v>85.94</v>
      </c>
      <c r="H1615" s="73">
        <v>0.89709805135381726</v>
      </c>
      <c r="I1615" s="73">
        <f t="shared" si="75"/>
        <v>86.83709805135382</v>
      </c>
      <c r="J1615" s="72">
        <f t="shared" si="76"/>
        <v>-3.7230391398713891</v>
      </c>
      <c r="K1615" s="78">
        <v>276</v>
      </c>
      <c r="L1615" s="73">
        <f t="shared" si="77"/>
        <v>-1027.5588026045034</v>
      </c>
      <c r="M1615" s="74"/>
    </row>
    <row r="1616" spans="1:13" ht="12.75" x14ac:dyDescent="0.2">
      <c r="A1616" s="43" t="s">
        <v>366</v>
      </c>
      <c r="B1616" s="43" t="s">
        <v>459</v>
      </c>
      <c r="C1616" s="44" t="s">
        <v>39</v>
      </c>
      <c r="D1616" s="45" t="s">
        <v>40</v>
      </c>
      <c r="E1616" s="46">
        <v>3319</v>
      </c>
      <c r="F1616" s="72">
        <v>109.92013719122521</v>
      </c>
      <c r="G1616" s="72">
        <v>105.3</v>
      </c>
      <c r="H1616" s="73">
        <v>0.89709805135381726</v>
      </c>
      <c r="I1616" s="73">
        <f t="shared" si="75"/>
        <v>106.19709805135382</v>
      </c>
      <c r="J1616" s="72">
        <f t="shared" si="76"/>
        <v>-3.7230391398713891</v>
      </c>
      <c r="K1616" s="78">
        <v>12355</v>
      </c>
      <c r="L1616" s="73">
        <f t="shared" si="77"/>
        <v>-45998.148573111015</v>
      </c>
      <c r="M1616" s="74"/>
    </row>
    <row r="1617" spans="1:13" ht="12.75" x14ac:dyDescent="0.2">
      <c r="A1617" s="43" t="s">
        <v>366</v>
      </c>
      <c r="B1617" s="43" t="s">
        <v>459</v>
      </c>
      <c r="C1617" s="44" t="s">
        <v>41</v>
      </c>
      <c r="D1617" s="45" t="s">
        <v>42</v>
      </c>
      <c r="E1617" s="46">
        <v>3321</v>
      </c>
      <c r="F1617" s="72">
        <v>122.4401371912252</v>
      </c>
      <c r="G1617" s="72">
        <v>117.82</v>
      </c>
      <c r="H1617" s="73">
        <v>0.89709805135381726</v>
      </c>
      <c r="I1617" s="73">
        <f t="shared" si="75"/>
        <v>118.71709805135382</v>
      </c>
      <c r="J1617" s="72">
        <f t="shared" si="76"/>
        <v>-3.7230391398713891</v>
      </c>
      <c r="K1617" s="78">
        <v>1555</v>
      </c>
      <c r="L1617" s="73">
        <f t="shared" si="77"/>
        <v>-5789.3258625000099</v>
      </c>
      <c r="M1617" s="74"/>
    </row>
    <row r="1618" spans="1:13" ht="12.75" x14ac:dyDescent="0.2">
      <c r="A1618" s="43" t="s">
        <v>366</v>
      </c>
      <c r="B1618" s="43" t="s">
        <v>459</v>
      </c>
      <c r="C1618" s="44" t="s">
        <v>43</v>
      </c>
      <c r="D1618" s="45" t="s">
        <v>44</v>
      </c>
      <c r="E1618" s="46">
        <v>3323</v>
      </c>
      <c r="F1618" s="72">
        <v>76.690137191225205</v>
      </c>
      <c r="G1618" s="72">
        <v>72.069999999999993</v>
      </c>
      <c r="H1618" s="73">
        <v>0.89709805135381726</v>
      </c>
      <c r="I1618" s="73">
        <f t="shared" si="75"/>
        <v>72.967098051353815</v>
      </c>
      <c r="J1618" s="72">
        <f t="shared" si="76"/>
        <v>-3.7230391398713891</v>
      </c>
      <c r="K1618" s="78">
        <v>23</v>
      </c>
      <c r="L1618" s="73">
        <f t="shared" si="77"/>
        <v>-85.62990021704195</v>
      </c>
      <c r="M1618" s="74"/>
    </row>
    <row r="1619" spans="1:13" ht="12.75" x14ac:dyDescent="0.2">
      <c r="A1619" s="43" t="s">
        <v>366</v>
      </c>
      <c r="B1619" s="43" t="s">
        <v>459</v>
      </c>
      <c r="C1619" s="44" t="s">
        <v>45</v>
      </c>
      <c r="D1619" s="45" t="s">
        <v>46</v>
      </c>
      <c r="E1619" s="46">
        <v>3325</v>
      </c>
      <c r="F1619" s="72">
        <v>98.580137191225205</v>
      </c>
      <c r="G1619" s="72">
        <v>93.96</v>
      </c>
      <c r="H1619" s="73">
        <v>0.89709805135381726</v>
      </c>
      <c r="I1619" s="73">
        <f t="shared" si="75"/>
        <v>94.857098051353816</v>
      </c>
      <c r="J1619" s="72">
        <f t="shared" si="76"/>
        <v>-3.7230391398713891</v>
      </c>
      <c r="K1619" s="78">
        <v>26386</v>
      </c>
      <c r="L1619" s="73">
        <f t="shared" si="77"/>
        <v>-98236.110744646474</v>
      </c>
      <c r="M1619" s="74"/>
    </row>
    <row r="1620" spans="1:13" ht="12.75" x14ac:dyDescent="0.2">
      <c r="A1620" s="43" t="s">
        <v>366</v>
      </c>
      <c r="B1620" s="43" t="s">
        <v>459</v>
      </c>
      <c r="C1620" s="44" t="s">
        <v>47</v>
      </c>
      <c r="D1620" s="45" t="s">
        <v>48</v>
      </c>
      <c r="E1620" s="46">
        <v>3327</v>
      </c>
      <c r="F1620" s="72">
        <v>109.92013719122521</v>
      </c>
      <c r="G1620" s="72">
        <v>105.3</v>
      </c>
      <c r="H1620" s="73">
        <v>0.89709805135381726</v>
      </c>
      <c r="I1620" s="73">
        <f t="shared" si="75"/>
        <v>106.19709805135382</v>
      </c>
      <c r="J1620" s="72">
        <f t="shared" si="76"/>
        <v>-3.7230391398713891</v>
      </c>
      <c r="K1620" s="78">
        <v>2376</v>
      </c>
      <c r="L1620" s="73">
        <f t="shared" si="77"/>
        <v>-8845.9409963344206</v>
      </c>
      <c r="M1620" s="74"/>
    </row>
    <row r="1621" spans="1:13" ht="12.75" x14ac:dyDescent="0.2">
      <c r="A1621" s="43" t="s">
        <v>366</v>
      </c>
      <c r="B1621" s="43" t="s">
        <v>459</v>
      </c>
      <c r="C1621" s="44" t="s">
        <v>49</v>
      </c>
      <c r="D1621" s="45" t="s">
        <v>50</v>
      </c>
      <c r="E1621" s="46">
        <v>3329</v>
      </c>
      <c r="F1621" s="72">
        <v>117.86013719122521</v>
      </c>
      <c r="G1621" s="72">
        <v>113.24</v>
      </c>
      <c r="H1621" s="73">
        <v>0.89709805135381726</v>
      </c>
      <c r="I1621" s="73">
        <f t="shared" si="75"/>
        <v>114.13709805135382</v>
      </c>
      <c r="J1621" s="72">
        <f t="shared" si="76"/>
        <v>-3.7230391398713891</v>
      </c>
      <c r="K1621" s="78">
        <v>0</v>
      </c>
      <c r="L1621" s="73">
        <f t="shared" si="77"/>
        <v>0</v>
      </c>
      <c r="M1621" s="74"/>
    </row>
    <row r="1622" spans="1:13" ht="12.75" x14ac:dyDescent="0.2">
      <c r="A1622" s="43" t="s">
        <v>366</v>
      </c>
      <c r="B1622" s="43" t="s">
        <v>459</v>
      </c>
      <c r="C1622" s="44" t="s">
        <v>51</v>
      </c>
      <c r="D1622" s="45" t="s">
        <v>52</v>
      </c>
      <c r="E1622" s="46">
        <v>3331</v>
      </c>
      <c r="F1622" s="72">
        <v>131.6301371912252</v>
      </c>
      <c r="G1622" s="72">
        <v>127.01</v>
      </c>
      <c r="H1622" s="73">
        <v>0.89709805135381726</v>
      </c>
      <c r="I1622" s="73">
        <f t="shared" si="75"/>
        <v>127.90709805135383</v>
      </c>
      <c r="J1622" s="72">
        <f t="shared" si="76"/>
        <v>-3.7230391398713749</v>
      </c>
      <c r="K1622" s="78">
        <v>0</v>
      </c>
      <c r="L1622" s="73">
        <f t="shared" si="77"/>
        <v>0</v>
      </c>
      <c r="M1622" s="74"/>
    </row>
    <row r="1623" spans="1:13" ht="12.75" x14ac:dyDescent="0.2">
      <c r="A1623" s="43" t="s">
        <v>267</v>
      </c>
      <c r="B1623" s="43" t="s">
        <v>268</v>
      </c>
      <c r="C1623" s="44" t="s">
        <v>21</v>
      </c>
      <c r="D1623" s="45" t="s">
        <v>22</v>
      </c>
      <c r="E1623" s="46">
        <v>3301</v>
      </c>
      <c r="F1623" s="72">
        <v>101.57000000000001</v>
      </c>
      <c r="G1623" s="72">
        <v>100.31</v>
      </c>
      <c r="H1623" s="73">
        <v>0</v>
      </c>
      <c r="I1623" s="73">
        <f t="shared" si="75"/>
        <v>100.31</v>
      </c>
      <c r="J1623" s="72">
        <f t="shared" si="76"/>
        <v>-1.2600000000000051</v>
      </c>
      <c r="K1623" s="78">
        <v>165</v>
      </c>
      <c r="L1623" s="73">
        <f t="shared" si="77"/>
        <v>-207.90000000000083</v>
      </c>
      <c r="M1623" s="74">
        <v>-9014.0400000000354</v>
      </c>
    </row>
    <row r="1624" spans="1:13" ht="12.75" x14ac:dyDescent="0.2">
      <c r="A1624" s="43" t="s">
        <v>267</v>
      </c>
      <c r="B1624" s="43" t="s">
        <v>268</v>
      </c>
      <c r="C1624" s="44" t="s">
        <v>23</v>
      </c>
      <c r="D1624" s="45" t="s">
        <v>24</v>
      </c>
      <c r="E1624" s="46">
        <v>3303</v>
      </c>
      <c r="F1624" s="72">
        <v>110.18</v>
      </c>
      <c r="G1624" s="72">
        <v>108.92</v>
      </c>
      <c r="H1624" s="73">
        <v>0</v>
      </c>
      <c r="I1624" s="73">
        <f t="shared" si="75"/>
        <v>108.92</v>
      </c>
      <c r="J1624" s="72">
        <f t="shared" si="76"/>
        <v>-1.2600000000000051</v>
      </c>
      <c r="K1624" s="78">
        <v>0</v>
      </c>
      <c r="L1624" s="73">
        <f t="shared" si="77"/>
        <v>0</v>
      </c>
      <c r="M1624" s="74"/>
    </row>
    <row r="1625" spans="1:13" ht="12.75" x14ac:dyDescent="0.2">
      <c r="A1625" s="43" t="s">
        <v>267</v>
      </c>
      <c r="B1625" s="43" t="s">
        <v>268</v>
      </c>
      <c r="C1625" s="44" t="s">
        <v>25</v>
      </c>
      <c r="D1625" s="45" t="s">
        <v>26</v>
      </c>
      <c r="E1625" s="46">
        <v>3305</v>
      </c>
      <c r="F1625" s="72">
        <v>99.190000000000012</v>
      </c>
      <c r="G1625" s="72">
        <v>97.93</v>
      </c>
      <c r="H1625" s="73">
        <v>0</v>
      </c>
      <c r="I1625" s="73">
        <f t="shared" si="75"/>
        <v>97.93</v>
      </c>
      <c r="J1625" s="72">
        <f t="shared" si="76"/>
        <v>-1.2600000000000051</v>
      </c>
      <c r="K1625" s="78">
        <v>0</v>
      </c>
      <c r="L1625" s="73">
        <f t="shared" si="77"/>
        <v>0</v>
      </c>
      <c r="M1625" s="74"/>
    </row>
    <row r="1626" spans="1:13" ht="12.75" x14ac:dyDescent="0.2">
      <c r="A1626" s="43" t="s">
        <v>267</v>
      </c>
      <c r="B1626" s="43" t="s">
        <v>268</v>
      </c>
      <c r="C1626" s="44" t="s">
        <v>27</v>
      </c>
      <c r="D1626" s="45" t="s">
        <v>28</v>
      </c>
      <c r="E1626" s="46">
        <v>3307</v>
      </c>
      <c r="F1626" s="72">
        <v>108.81</v>
      </c>
      <c r="G1626" s="72">
        <v>107.55</v>
      </c>
      <c r="H1626" s="73">
        <v>0</v>
      </c>
      <c r="I1626" s="73">
        <f t="shared" si="75"/>
        <v>107.55</v>
      </c>
      <c r="J1626" s="72">
        <f t="shared" si="76"/>
        <v>-1.2600000000000051</v>
      </c>
      <c r="K1626" s="78">
        <v>0</v>
      </c>
      <c r="L1626" s="73">
        <f t="shared" si="77"/>
        <v>0</v>
      </c>
      <c r="M1626" s="74"/>
    </row>
    <row r="1627" spans="1:13" ht="12.75" x14ac:dyDescent="0.2">
      <c r="A1627" s="43" t="s">
        <v>267</v>
      </c>
      <c r="B1627" s="43" t="s">
        <v>268</v>
      </c>
      <c r="C1627" s="44" t="s">
        <v>29</v>
      </c>
      <c r="D1627" s="45" t="s">
        <v>30</v>
      </c>
      <c r="E1627" s="46">
        <v>3309</v>
      </c>
      <c r="F1627" s="72">
        <v>67.09</v>
      </c>
      <c r="G1627" s="72">
        <v>65.83</v>
      </c>
      <c r="H1627" s="73">
        <v>0</v>
      </c>
      <c r="I1627" s="73">
        <f t="shared" si="75"/>
        <v>65.83</v>
      </c>
      <c r="J1627" s="72">
        <f t="shared" si="76"/>
        <v>-1.2600000000000051</v>
      </c>
      <c r="K1627" s="78">
        <v>1087</v>
      </c>
      <c r="L1627" s="73">
        <f t="shared" si="77"/>
        <v>-1369.6200000000056</v>
      </c>
      <c r="M1627" s="74"/>
    </row>
    <row r="1628" spans="1:13" ht="12.75" x14ac:dyDescent="0.2">
      <c r="A1628" s="43" t="s">
        <v>267</v>
      </c>
      <c r="B1628" s="43" t="s">
        <v>268</v>
      </c>
      <c r="C1628" s="44" t="s">
        <v>31</v>
      </c>
      <c r="D1628" s="45" t="s">
        <v>32</v>
      </c>
      <c r="E1628" s="46">
        <v>3311</v>
      </c>
      <c r="F1628" s="72">
        <v>85.89</v>
      </c>
      <c r="G1628" s="72">
        <v>84.63</v>
      </c>
      <c r="H1628" s="73">
        <v>0</v>
      </c>
      <c r="I1628" s="73">
        <f t="shared" si="75"/>
        <v>84.63</v>
      </c>
      <c r="J1628" s="72">
        <f t="shared" si="76"/>
        <v>-1.2600000000000051</v>
      </c>
      <c r="K1628" s="78">
        <v>704</v>
      </c>
      <c r="L1628" s="73">
        <f t="shared" si="77"/>
        <v>-887.0400000000036</v>
      </c>
      <c r="M1628" s="74"/>
    </row>
    <row r="1629" spans="1:13" ht="12.75" x14ac:dyDescent="0.2">
      <c r="A1629" s="43" t="s">
        <v>267</v>
      </c>
      <c r="B1629" s="43" t="s">
        <v>268</v>
      </c>
      <c r="C1629" s="44" t="s">
        <v>33</v>
      </c>
      <c r="D1629" s="45" t="s">
        <v>34</v>
      </c>
      <c r="E1629" s="46">
        <v>3313</v>
      </c>
      <c r="F1629" s="72">
        <v>91.42</v>
      </c>
      <c r="G1629" s="72">
        <v>90.16</v>
      </c>
      <c r="H1629" s="73">
        <v>0</v>
      </c>
      <c r="I1629" s="73">
        <f t="shared" si="75"/>
        <v>90.16</v>
      </c>
      <c r="J1629" s="72">
        <f t="shared" si="76"/>
        <v>-1.2600000000000051</v>
      </c>
      <c r="K1629" s="78">
        <v>0</v>
      </c>
      <c r="L1629" s="73">
        <f t="shared" si="77"/>
        <v>0</v>
      </c>
      <c r="M1629" s="74"/>
    </row>
    <row r="1630" spans="1:13" ht="12.75" x14ac:dyDescent="0.2">
      <c r="A1630" s="43" t="s">
        <v>267</v>
      </c>
      <c r="B1630" s="43" t="s">
        <v>268</v>
      </c>
      <c r="C1630" s="44" t="s">
        <v>35</v>
      </c>
      <c r="D1630" s="45" t="s">
        <v>36</v>
      </c>
      <c r="E1630" s="46">
        <v>3315</v>
      </c>
      <c r="F1630" s="72">
        <v>104.24000000000001</v>
      </c>
      <c r="G1630" s="72">
        <v>102.98</v>
      </c>
      <c r="H1630" s="73">
        <v>0</v>
      </c>
      <c r="I1630" s="73">
        <f t="shared" si="75"/>
        <v>102.98</v>
      </c>
      <c r="J1630" s="72">
        <f t="shared" si="76"/>
        <v>-1.2600000000000051</v>
      </c>
      <c r="K1630" s="78">
        <v>0</v>
      </c>
      <c r="L1630" s="73">
        <f t="shared" si="77"/>
        <v>0</v>
      </c>
      <c r="M1630" s="74"/>
    </row>
    <row r="1631" spans="1:13" ht="12.75" x14ac:dyDescent="0.2">
      <c r="A1631" s="43" t="s">
        <v>267</v>
      </c>
      <c r="B1631" s="43" t="s">
        <v>268</v>
      </c>
      <c r="C1631" s="44" t="s">
        <v>37</v>
      </c>
      <c r="D1631" s="45" t="s">
        <v>38</v>
      </c>
      <c r="E1631" s="46">
        <v>3317</v>
      </c>
      <c r="F1631" s="72">
        <v>66.600000000000009</v>
      </c>
      <c r="G1631" s="72">
        <v>65.34</v>
      </c>
      <c r="H1631" s="73">
        <v>0</v>
      </c>
      <c r="I1631" s="73">
        <f t="shared" si="75"/>
        <v>65.34</v>
      </c>
      <c r="J1631" s="72">
        <f t="shared" si="76"/>
        <v>-1.2600000000000051</v>
      </c>
      <c r="K1631" s="78">
        <v>0</v>
      </c>
      <c r="L1631" s="73">
        <f t="shared" si="77"/>
        <v>0</v>
      </c>
      <c r="M1631" s="74"/>
    </row>
    <row r="1632" spans="1:13" ht="12.75" x14ac:dyDescent="0.2">
      <c r="A1632" s="43" t="s">
        <v>267</v>
      </c>
      <c r="B1632" s="43" t="s">
        <v>268</v>
      </c>
      <c r="C1632" s="44" t="s">
        <v>39</v>
      </c>
      <c r="D1632" s="45" t="s">
        <v>40</v>
      </c>
      <c r="E1632" s="46">
        <v>3319</v>
      </c>
      <c r="F1632" s="72">
        <v>79.850000000000009</v>
      </c>
      <c r="G1632" s="72">
        <v>78.59</v>
      </c>
      <c r="H1632" s="73">
        <v>0</v>
      </c>
      <c r="I1632" s="73">
        <f t="shared" si="75"/>
        <v>78.59</v>
      </c>
      <c r="J1632" s="72">
        <f t="shared" si="76"/>
        <v>-1.2600000000000051</v>
      </c>
      <c r="K1632" s="78">
        <v>125</v>
      </c>
      <c r="L1632" s="73">
        <f t="shared" si="77"/>
        <v>-157.50000000000063</v>
      </c>
      <c r="M1632" s="74"/>
    </row>
    <row r="1633" spans="1:13" ht="12.75" x14ac:dyDescent="0.2">
      <c r="A1633" s="43" t="s">
        <v>267</v>
      </c>
      <c r="B1633" s="43" t="s">
        <v>268</v>
      </c>
      <c r="C1633" s="44" t="s">
        <v>41</v>
      </c>
      <c r="D1633" s="45" t="s">
        <v>42</v>
      </c>
      <c r="E1633" s="46">
        <v>3321</v>
      </c>
      <c r="F1633" s="72">
        <v>88.54</v>
      </c>
      <c r="G1633" s="72">
        <v>87.28</v>
      </c>
      <c r="H1633" s="73">
        <v>0</v>
      </c>
      <c r="I1633" s="73">
        <f t="shared" si="75"/>
        <v>87.28</v>
      </c>
      <c r="J1633" s="72">
        <f t="shared" si="76"/>
        <v>-1.2600000000000051</v>
      </c>
      <c r="K1633" s="78">
        <v>365</v>
      </c>
      <c r="L1633" s="73">
        <f t="shared" si="77"/>
        <v>-459.90000000000185</v>
      </c>
      <c r="M1633" s="74"/>
    </row>
    <row r="1634" spans="1:13" ht="12.75" x14ac:dyDescent="0.2">
      <c r="A1634" s="43" t="s">
        <v>267</v>
      </c>
      <c r="B1634" s="43" t="s">
        <v>268</v>
      </c>
      <c r="C1634" s="44" t="s">
        <v>43</v>
      </c>
      <c r="D1634" s="45" t="s">
        <v>44</v>
      </c>
      <c r="E1634" s="46">
        <v>3323</v>
      </c>
      <c r="F1634" s="72">
        <v>56.69</v>
      </c>
      <c r="G1634" s="72">
        <v>55.43</v>
      </c>
      <c r="H1634" s="73">
        <v>0</v>
      </c>
      <c r="I1634" s="73">
        <f t="shared" si="75"/>
        <v>55.43</v>
      </c>
      <c r="J1634" s="72">
        <f t="shared" si="76"/>
        <v>-1.259999999999998</v>
      </c>
      <c r="K1634" s="78">
        <v>0</v>
      </c>
      <c r="L1634" s="73">
        <f t="shared" si="77"/>
        <v>0</v>
      </c>
      <c r="M1634" s="74"/>
    </row>
    <row r="1635" spans="1:13" ht="12.75" x14ac:dyDescent="0.2">
      <c r="A1635" s="43" t="s">
        <v>267</v>
      </c>
      <c r="B1635" s="43" t="s">
        <v>268</v>
      </c>
      <c r="C1635" s="44" t="s">
        <v>45</v>
      </c>
      <c r="D1635" s="45" t="s">
        <v>46</v>
      </c>
      <c r="E1635" s="46">
        <v>3325</v>
      </c>
      <c r="F1635" s="72">
        <v>72.040000000000006</v>
      </c>
      <c r="G1635" s="72">
        <v>70.78</v>
      </c>
      <c r="H1635" s="73">
        <v>0</v>
      </c>
      <c r="I1635" s="73">
        <f t="shared" si="75"/>
        <v>70.78</v>
      </c>
      <c r="J1635" s="72">
        <f t="shared" si="76"/>
        <v>-1.2600000000000051</v>
      </c>
      <c r="K1635" s="78">
        <v>3874</v>
      </c>
      <c r="L1635" s="73">
        <f t="shared" si="77"/>
        <v>-4881.2400000000198</v>
      </c>
      <c r="M1635" s="74"/>
    </row>
    <row r="1636" spans="1:13" ht="12.75" x14ac:dyDescent="0.2">
      <c r="A1636" s="43" t="s">
        <v>267</v>
      </c>
      <c r="B1636" s="43" t="s">
        <v>268</v>
      </c>
      <c r="C1636" s="44" t="s">
        <v>47</v>
      </c>
      <c r="D1636" s="45" t="s">
        <v>48</v>
      </c>
      <c r="E1636" s="46">
        <v>3327</v>
      </c>
      <c r="F1636" s="72">
        <v>79.850000000000009</v>
      </c>
      <c r="G1636" s="72">
        <v>78.59</v>
      </c>
      <c r="H1636" s="73">
        <v>0</v>
      </c>
      <c r="I1636" s="73">
        <f t="shared" si="75"/>
        <v>78.59</v>
      </c>
      <c r="J1636" s="72">
        <f t="shared" si="76"/>
        <v>-1.2600000000000051</v>
      </c>
      <c r="K1636" s="78">
        <v>834</v>
      </c>
      <c r="L1636" s="73">
        <f t="shared" si="77"/>
        <v>-1050.8400000000042</v>
      </c>
      <c r="M1636" s="74"/>
    </row>
    <row r="1637" spans="1:13" ht="12.75" x14ac:dyDescent="0.2">
      <c r="A1637" s="43" t="s">
        <v>267</v>
      </c>
      <c r="B1637" s="43" t="s">
        <v>268</v>
      </c>
      <c r="C1637" s="44" t="s">
        <v>49</v>
      </c>
      <c r="D1637" s="45" t="s">
        <v>50</v>
      </c>
      <c r="E1637" s="46">
        <v>3329</v>
      </c>
      <c r="F1637" s="72">
        <v>85.39</v>
      </c>
      <c r="G1637" s="72">
        <v>84.13</v>
      </c>
      <c r="H1637" s="73">
        <v>0</v>
      </c>
      <c r="I1637" s="73">
        <f t="shared" si="75"/>
        <v>84.13</v>
      </c>
      <c r="J1637" s="72">
        <f t="shared" si="76"/>
        <v>-1.2600000000000051</v>
      </c>
      <c r="K1637" s="78">
        <v>0</v>
      </c>
      <c r="L1637" s="73">
        <f t="shared" si="77"/>
        <v>0</v>
      </c>
      <c r="M1637" s="74"/>
    </row>
    <row r="1638" spans="1:13" ht="12.75" x14ac:dyDescent="0.2">
      <c r="A1638" s="43" t="s">
        <v>267</v>
      </c>
      <c r="B1638" s="43" t="s">
        <v>268</v>
      </c>
      <c r="C1638" s="44" t="s">
        <v>51</v>
      </c>
      <c r="D1638" s="45" t="s">
        <v>52</v>
      </c>
      <c r="E1638" s="46">
        <v>3331</v>
      </c>
      <c r="F1638" s="72">
        <v>94.76</v>
      </c>
      <c r="G1638" s="72">
        <v>93.5</v>
      </c>
      <c r="H1638" s="73">
        <v>0</v>
      </c>
      <c r="I1638" s="73">
        <f t="shared" si="75"/>
        <v>93.5</v>
      </c>
      <c r="J1638" s="72">
        <f t="shared" si="76"/>
        <v>-1.2600000000000051</v>
      </c>
      <c r="K1638" s="78">
        <v>0</v>
      </c>
      <c r="L1638" s="73">
        <f t="shared" si="77"/>
        <v>0</v>
      </c>
      <c r="M1638" s="74"/>
    </row>
    <row r="1639" spans="1:13" ht="12.75" x14ac:dyDescent="0.2">
      <c r="A1639" s="43" t="s">
        <v>269</v>
      </c>
      <c r="B1639" s="43" t="s">
        <v>427</v>
      </c>
      <c r="C1639" s="44" t="s">
        <v>21</v>
      </c>
      <c r="D1639" s="45" t="s">
        <v>22</v>
      </c>
      <c r="E1639" s="46">
        <v>3301</v>
      </c>
      <c r="F1639" s="72">
        <v>103.99138452930401</v>
      </c>
      <c r="G1639" s="72">
        <v>100.31</v>
      </c>
      <c r="H1639" s="73">
        <v>0</v>
      </c>
      <c r="I1639" s="73">
        <f t="shared" si="75"/>
        <v>100.31</v>
      </c>
      <c r="J1639" s="72">
        <f t="shared" si="76"/>
        <v>-3.6813845293040117</v>
      </c>
      <c r="K1639" s="78">
        <v>0</v>
      </c>
      <c r="L1639" s="73">
        <f t="shared" si="77"/>
        <v>0</v>
      </c>
      <c r="M1639" s="74">
        <v>-37432.317893963154</v>
      </c>
    </row>
    <row r="1640" spans="1:13" ht="12.75" x14ac:dyDescent="0.2">
      <c r="A1640" s="43" t="s">
        <v>269</v>
      </c>
      <c r="B1640" s="43" t="s">
        <v>427</v>
      </c>
      <c r="C1640" s="44" t="s">
        <v>23</v>
      </c>
      <c r="D1640" s="45" t="s">
        <v>24</v>
      </c>
      <c r="E1640" s="46">
        <v>3303</v>
      </c>
      <c r="F1640" s="72">
        <v>112.601384529304</v>
      </c>
      <c r="G1640" s="72">
        <v>108.92</v>
      </c>
      <c r="H1640" s="73">
        <v>0</v>
      </c>
      <c r="I1640" s="73">
        <f t="shared" si="75"/>
        <v>108.92</v>
      </c>
      <c r="J1640" s="72">
        <f t="shared" si="76"/>
        <v>-3.6813845293039975</v>
      </c>
      <c r="K1640" s="78">
        <v>0</v>
      </c>
      <c r="L1640" s="73">
        <f t="shared" si="77"/>
        <v>0</v>
      </c>
      <c r="M1640" s="74"/>
    </row>
    <row r="1641" spans="1:13" ht="12.75" x14ac:dyDescent="0.2">
      <c r="A1641" s="43" t="s">
        <v>269</v>
      </c>
      <c r="B1641" s="43" t="s">
        <v>427</v>
      </c>
      <c r="C1641" s="44" t="s">
        <v>25</v>
      </c>
      <c r="D1641" s="45" t="s">
        <v>26</v>
      </c>
      <c r="E1641" s="46">
        <v>3305</v>
      </c>
      <c r="F1641" s="72">
        <v>101.61138452930402</v>
      </c>
      <c r="G1641" s="72">
        <v>97.93</v>
      </c>
      <c r="H1641" s="73">
        <v>0</v>
      </c>
      <c r="I1641" s="73">
        <f t="shared" si="75"/>
        <v>97.93</v>
      </c>
      <c r="J1641" s="72">
        <f t="shared" si="76"/>
        <v>-3.6813845293040117</v>
      </c>
      <c r="K1641" s="78">
        <v>0</v>
      </c>
      <c r="L1641" s="73">
        <f t="shared" si="77"/>
        <v>0</v>
      </c>
      <c r="M1641" s="74"/>
    </row>
    <row r="1642" spans="1:13" ht="12.75" x14ac:dyDescent="0.2">
      <c r="A1642" s="43" t="s">
        <v>269</v>
      </c>
      <c r="B1642" s="43" t="s">
        <v>427</v>
      </c>
      <c r="C1642" s="44" t="s">
        <v>27</v>
      </c>
      <c r="D1642" s="45" t="s">
        <v>28</v>
      </c>
      <c r="E1642" s="46">
        <v>3307</v>
      </c>
      <c r="F1642" s="72">
        <v>111.23138452930399</v>
      </c>
      <c r="G1642" s="72">
        <v>107.55</v>
      </c>
      <c r="H1642" s="73">
        <v>0</v>
      </c>
      <c r="I1642" s="73">
        <f t="shared" si="75"/>
        <v>107.55</v>
      </c>
      <c r="J1642" s="72">
        <f t="shared" si="76"/>
        <v>-3.6813845293039975</v>
      </c>
      <c r="K1642" s="78">
        <v>0</v>
      </c>
      <c r="L1642" s="73">
        <f t="shared" si="77"/>
        <v>0</v>
      </c>
      <c r="M1642" s="74"/>
    </row>
    <row r="1643" spans="1:13" ht="12.75" x14ac:dyDescent="0.2">
      <c r="A1643" s="43" t="s">
        <v>269</v>
      </c>
      <c r="B1643" s="43" t="s">
        <v>427</v>
      </c>
      <c r="C1643" s="44" t="s">
        <v>29</v>
      </c>
      <c r="D1643" s="45" t="s">
        <v>30</v>
      </c>
      <c r="E1643" s="46">
        <v>3309</v>
      </c>
      <c r="F1643" s="72">
        <v>69.511384529303996</v>
      </c>
      <c r="G1643" s="72">
        <v>65.83</v>
      </c>
      <c r="H1643" s="73">
        <v>0</v>
      </c>
      <c r="I1643" s="73">
        <f t="shared" si="75"/>
        <v>65.83</v>
      </c>
      <c r="J1643" s="72">
        <f t="shared" si="76"/>
        <v>-3.6813845293039975</v>
      </c>
      <c r="K1643" s="78">
        <v>2074</v>
      </c>
      <c r="L1643" s="73">
        <f t="shared" si="77"/>
        <v>-7635.1915137764909</v>
      </c>
      <c r="M1643" s="74"/>
    </row>
    <row r="1644" spans="1:13" ht="12.75" x14ac:dyDescent="0.2">
      <c r="A1644" s="43" t="s">
        <v>269</v>
      </c>
      <c r="B1644" s="43" t="s">
        <v>427</v>
      </c>
      <c r="C1644" s="44" t="s">
        <v>31</v>
      </c>
      <c r="D1644" s="45" t="s">
        <v>32</v>
      </c>
      <c r="E1644" s="46">
        <v>3311</v>
      </c>
      <c r="F1644" s="72">
        <v>88.311384529304007</v>
      </c>
      <c r="G1644" s="72">
        <v>84.63</v>
      </c>
      <c r="H1644" s="73">
        <v>0</v>
      </c>
      <c r="I1644" s="73">
        <f t="shared" si="75"/>
        <v>84.63</v>
      </c>
      <c r="J1644" s="72">
        <f t="shared" si="76"/>
        <v>-3.6813845293040117</v>
      </c>
      <c r="K1644" s="78">
        <v>1924</v>
      </c>
      <c r="L1644" s="73">
        <f t="shared" si="77"/>
        <v>-7082.9838343809188</v>
      </c>
      <c r="M1644" s="74"/>
    </row>
    <row r="1645" spans="1:13" ht="12.75" x14ac:dyDescent="0.2">
      <c r="A1645" s="43" t="s">
        <v>269</v>
      </c>
      <c r="B1645" s="43" t="s">
        <v>427</v>
      </c>
      <c r="C1645" s="44" t="s">
        <v>33</v>
      </c>
      <c r="D1645" s="45" t="s">
        <v>34</v>
      </c>
      <c r="E1645" s="46">
        <v>3313</v>
      </c>
      <c r="F1645" s="72">
        <v>93.841384529304008</v>
      </c>
      <c r="G1645" s="72">
        <v>90.16</v>
      </c>
      <c r="H1645" s="73">
        <v>0</v>
      </c>
      <c r="I1645" s="73">
        <f t="shared" si="75"/>
        <v>90.16</v>
      </c>
      <c r="J1645" s="72">
        <f t="shared" si="76"/>
        <v>-3.6813845293040117</v>
      </c>
      <c r="K1645" s="78">
        <v>0</v>
      </c>
      <c r="L1645" s="73">
        <f t="shared" si="77"/>
        <v>0</v>
      </c>
      <c r="M1645" s="74"/>
    </row>
    <row r="1646" spans="1:13" ht="12.75" x14ac:dyDescent="0.2">
      <c r="A1646" s="43" t="s">
        <v>269</v>
      </c>
      <c r="B1646" s="43" t="s">
        <v>427</v>
      </c>
      <c r="C1646" s="44" t="s">
        <v>35</v>
      </c>
      <c r="D1646" s="45" t="s">
        <v>36</v>
      </c>
      <c r="E1646" s="46">
        <v>3315</v>
      </c>
      <c r="F1646" s="72">
        <v>106.661384529304</v>
      </c>
      <c r="G1646" s="72">
        <v>102.98</v>
      </c>
      <c r="H1646" s="73">
        <v>0</v>
      </c>
      <c r="I1646" s="73">
        <f t="shared" si="75"/>
        <v>102.98</v>
      </c>
      <c r="J1646" s="72">
        <f t="shared" si="76"/>
        <v>-3.6813845293039975</v>
      </c>
      <c r="K1646" s="78">
        <v>84</v>
      </c>
      <c r="L1646" s="73">
        <f t="shared" si="77"/>
        <v>-309.23630046153579</v>
      </c>
      <c r="M1646" s="74"/>
    </row>
    <row r="1647" spans="1:13" ht="12.75" x14ac:dyDescent="0.2">
      <c r="A1647" s="43" t="s">
        <v>269</v>
      </c>
      <c r="B1647" s="43" t="s">
        <v>427</v>
      </c>
      <c r="C1647" s="44" t="s">
        <v>37</v>
      </c>
      <c r="D1647" s="45" t="s">
        <v>38</v>
      </c>
      <c r="E1647" s="46">
        <v>3317</v>
      </c>
      <c r="F1647" s="72">
        <v>69.021384529304015</v>
      </c>
      <c r="G1647" s="72">
        <v>65.34</v>
      </c>
      <c r="H1647" s="73">
        <v>0</v>
      </c>
      <c r="I1647" s="73">
        <f t="shared" si="75"/>
        <v>65.34</v>
      </c>
      <c r="J1647" s="72">
        <f t="shared" si="76"/>
        <v>-3.6813845293040117</v>
      </c>
      <c r="K1647" s="78">
        <v>0</v>
      </c>
      <c r="L1647" s="73">
        <f t="shared" si="77"/>
        <v>0</v>
      </c>
      <c r="M1647" s="74"/>
    </row>
    <row r="1648" spans="1:13" ht="12.75" x14ac:dyDescent="0.2">
      <c r="A1648" s="43" t="s">
        <v>269</v>
      </c>
      <c r="B1648" s="43" t="s">
        <v>427</v>
      </c>
      <c r="C1648" s="44" t="s">
        <v>39</v>
      </c>
      <c r="D1648" s="45" t="s">
        <v>40</v>
      </c>
      <c r="E1648" s="46">
        <v>3319</v>
      </c>
      <c r="F1648" s="72">
        <v>82.271384529304015</v>
      </c>
      <c r="G1648" s="72">
        <v>78.59</v>
      </c>
      <c r="H1648" s="73">
        <v>0</v>
      </c>
      <c r="I1648" s="73">
        <f t="shared" si="75"/>
        <v>78.59</v>
      </c>
      <c r="J1648" s="72">
        <f t="shared" si="76"/>
        <v>-3.6813845293040117</v>
      </c>
      <c r="K1648" s="78">
        <v>633</v>
      </c>
      <c r="L1648" s="73">
        <f t="shared" si="77"/>
        <v>-2330.3164070494395</v>
      </c>
      <c r="M1648" s="74"/>
    </row>
    <row r="1649" spans="1:13" ht="12.75" x14ac:dyDescent="0.2">
      <c r="A1649" s="43" t="s">
        <v>269</v>
      </c>
      <c r="B1649" s="43" t="s">
        <v>427</v>
      </c>
      <c r="C1649" s="44" t="s">
        <v>41</v>
      </c>
      <c r="D1649" s="45" t="s">
        <v>42</v>
      </c>
      <c r="E1649" s="46">
        <v>3321</v>
      </c>
      <c r="F1649" s="72">
        <v>90.961384529304013</v>
      </c>
      <c r="G1649" s="72">
        <v>87.28</v>
      </c>
      <c r="H1649" s="73">
        <v>0</v>
      </c>
      <c r="I1649" s="73">
        <f t="shared" si="75"/>
        <v>87.28</v>
      </c>
      <c r="J1649" s="72">
        <f t="shared" si="76"/>
        <v>-3.6813845293040117</v>
      </c>
      <c r="K1649" s="78">
        <v>236</v>
      </c>
      <c r="L1649" s="73">
        <f t="shared" si="77"/>
        <v>-868.80674891574677</v>
      </c>
      <c r="M1649" s="74"/>
    </row>
    <row r="1650" spans="1:13" ht="12.75" x14ac:dyDescent="0.2">
      <c r="A1650" s="43" t="s">
        <v>269</v>
      </c>
      <c r="B1650" s="43" t="s">
        <v>427</v>
      </c>
      <c r="C1650" s="44" t="s">
        <v>43</v>
      </c>
      <c r="D1650" s="45" t="s">
        <v>44</v>
      </c>
      <c r="E1650" s="46">
        <v>3323</v>
      </c>
      <c r="F1650" s="72">
        <v>59.111384529303997</v>
      </c>
      <c r="G1650" s="72">
        <v>55.43</v>
      </c>
      <c r="H1650" s="73">
        <v>0</v>
      </c>
      <c r="I1650" s="73">
        <f t="shared" si="75"/>
        <v>55.43</v>
      </c>
      <c r="J1650" s="72">
        <f t="shared" si="76"/>
        <v>-3.6813845293039975</v>
      </c>
      <c r="K1650" s="78">
        <v>0</v>
      </c>
      <c r="L1650" s="73">
        <f t="shared" si="77"/>
        <v>0</v>
      </c>
      <c r="M1650" s="74"/>
    </row>
    <row r="1651" spans="1:13" ht="12.75" x14ac:dyDescent="0.2">
      <c r="A1651" s="43" t="s">
        <v>269</v>
      </c>
      <c r="B1651" s="43" t="s">
        <v>427</v>
      </c>
      <c r="C1651" s="44" t="s">
        <v>45</v>
      </c>
      <c r="D1651" s="45" t="s">
        <v>46</v>
      </c>
      <c r="E1651" s="46">
        <v>3325</v>
      </c>
      <c r="F1651" s="72">
        <v>74.461384529304013</v>
      </c>
      <c r="G1651" s="72">
        <v>70.78</v>
      </c>
      <c r="H1651" s="73">
        <v>0</v>
      </c>
      <c r="I1651" s="73">
        <f t="shared" si="75"/>
        <v>70.78</v>
      </c>
      <c r="J1651" s="72">
        <f t="shared" si="76"/>
        <v>-3.6813845293040117</v>
      </c>
      <c r="K1651" s="78">
        <v>4772</v>
      </c>
      <c r="L1651" s="73">
        <f t="shared" si="77"/>
        <v>-17567.566973838744</v>
      </c>
      <c r="M1651" s="74"/>
    </row>
    <row r="1652" spans="1:13" ht="12.75" x14ac:dyDescent="0.2">
      <c r="A1652" s="43" t="s">
        <v>269</v>
      </c>
      <c r="B1652" s="43" t="s">
        <v>427</v>
      </c>
      <c r="C1652" s="44" t="s">
        <v>47</v>
      </c>
      <c r="D1652" s="45" t="s">
        <v>48</v>
      </c>
      <c r="E1652" s="46">
        <v>3327</v>
      </c>
      <c r="F1652" s="72">
        <v>82.271384529304015</v>
      </c>
      <c r="G1652" s="72">
        <v>78.59</v>
      </c>
      <c r="H1652" s="73">
        <v>0</v>
      </c>
      <c r="I1652" s="73">
        <f t="shared" si="75"/>
        <v>78.59</v>
      </c>
      <c r="J1652" s="72">
        <f t="shared" si="76"/>
        <v>-3.6813845293040117</v>
      </c>
      <c r="K1652" s="78">
        <v>44</v>
      </c>
      <c r="L1652" s="73">
        <f t="shared" si="77"/>
        <v>-161.98091928937652</v>
      </c>
      <c r="M1652" s="74"/>
    </row>
    <row r="1653" spans="1:13" ht="12.75" x14ac:dyDescent="0.2">
      <c r="A1653" s="43" t="s">
        <v>269</v>
      </c>
      <c r="B1653" s="43" t="s">
        <v>427</v>
      </c>
      <c r="C1653" s="44" t="s">
        <v>49</v>
      </c>
      <c r="D1653" s="45" t="s">
        <v>50</v>
      </c>
      <c r="E1653" s="46">
        <v>3329</v>
      </c>
      <c r="F1653" s="72">
        <v>87.811384529304007</v>
      </c>
      <c r="G1653" s="72">
        <v>84.13</v>
      </c>
      <c r="H1653" s="73">
        <v>0</v>
      </c>
      <c r="I1653" s="73">
        <f t="shared" si="75"/>
        <v>84.13</v>
      </c>
      <c r="J1653" s="72">
        <f t="shared" si="76"/>
        <v>-3.6813845293040117</v>
      </c>
      <c r="K1653" s="78">
        <v>0</v>
      </c>
      <c r="L1653" s="73">
        <f t="shared" si="77"/>
        <v>0</v>
      </c>
      <c r="M1653" s="74"/>
    </row>
    <row r="1654" spans="1:13" ht="12.75" x14ac:dyDescent="0.2">
      <c r="A1654" s="43" t="s">
        <v>269</v>
      </c>
      <c r="B1654" s="43" t="s">
        <v>427</v>
      </c>
      <c r="C1654" s="44" t="s">
        <v>51</v>
      </c>
      <c r="D1654" s="45" t="s">
        <v>52</v>
      </c>
      <c r="E1654" s="46">
        <v>3331</v>
      </c>
      <c r="F1654" s="72">
        <v>97.181384529304012</v>
      </c>
      <c r="G1654" s="72">
        <v>93.5</v>
      </c>
      <c r="H1654" s="73">
        <v>0</v>
      </c>
      <c r="I1654" s="73">
        <f t="shared" si="75"/>
        <v>93.5</v>
      </c>
      <c r="J1654" s="72">
        <f t="shared" si="76"/>
        <v>-3.6813845293040117</v>
      </c>
      <c r="K1654" s="78">
        <v>401</v>
      </c>
      <c r="L1654" s="73">
        <f t="shared" si="77"/>
        <v>-1476.2351962509088</v>
      </c>
      <c r="M1654" s="74"/>
    </row>
    <row r="1655" spans="1:13" ht="12.75" x14ac:dyDescent="0.2">
      <c r="A1655" s="43" t="s">
        <v>207</v>
      </c>
      <c r="B1655" s="43" t="s">
        <v>428</v>
      </c>
      <c r="C1655" s="44" t="s">
        <v>21</v>
      </c>
      <c r="D1655" s="45" t="s">
        <v>22</v>
      </c>
      <c r="E1655" s="46">
        <v>3301</v>
      </c>
      <c r="F1655" s="72">
        <v>127.31398943848581</v>
      </c>
      <c r="G1655" s="72">
        <v>126.2</v>
      </c>
      <c r="H1655" s="73">
        <v>0</v>
      </c>
      <c r="I1655" s="73">
        <f t="shared" si="75"/>
        <v>126.2</v>
      </c>
      <c r="J1655" s="72">
        <f t="shared" si="76"/>
        <v>-1.1139894384858025</v>
      </c>
      <c r="K1655" s="78">
        <v>184</v>
      </c>
      <c r="L1655" s="73">
        <f t="shared" si="77"/>
        <v>-204.97405668138765</v>
      </c>
      <c r="M1655" s="74">
        <v>-4297.7712536782265</v>
      </c>
    </row>
    <row r="1656" spans="1:13" ht="12.75" x14ac:dyDescent="0.2">
      <c r="A1656" s="43" t="s">
        <v>207</v>
      </c>
      <c r="B1656" s="43" t="s">
        <v>428</v>
      </c>
      <c r="C1656" s="44" t="s">
        <v>23</v>
      </c>
      <c r="D1656" s="45" t="s">
        <v>24</v>
      </c>
      <c r="E1656" s="46">
        <v>3303</v>
      </c>
      <c r="F1656" s="72">
        <v>139.10398943848583</v>
      </c>
      <c r="G1656" s="72">
        <v>137.99</v>
      </c>
      <c r="H1656" s="73">
        <v>0</v>
      </c>
      <c r="I1656" s="73">
        <f t="shared" si="75"/>
        <v>137.99</v>
      </c>
      <c r="J1656" s="72">
        <f t="shared" si="76"/>
        <v>-1.1139894384858167</v>
      </c>
      <c r="K1656" s="78">
        <v>0</v>
      </c>
      <c r="L1656" s="73">
        <f t="shared" si="77"/>
        <v>0</v>
      </c>
      <c r="M1656" s="74"/>
    </row>
    <row r="1657" spans="1:13" ht="12.75" x14ac:dyDescent="0.2">
      <c r="A1657" s="43" t="s">
        <v>207</v>
      </c>
      <c r="B1657" s="43" t="s">
        <v>428</v>
      </c>
      <c r="C1657" s="44" t="s">
        <v>25</v>
      </c>
      <c r="D1657" s="45" t="s">
        <v>26</v>
      </c>
      <c r="E1657" s="46">
        <v>3305</v>
      </c>
      <c r="F1657" s="72">
        <v>124.2439894384858</v>
      </c>
      <c r="G1657" s="72">
        <v>123.13</v>
      </c>
      <c r="H1657" s="73">
        <v>0</v>
      </c>
      <c r="I1657" s="73">
        <f t="shared" si="75"/>
        <v>123.13</v>
      </c>
      <c r="J1657" s="72">
        <f t="shared" si="76"/>
        <v>-1.1139894384858025</v>
      </c>
      <c r="K1657" s="78">
        <v>0</v>
      </c>
      <c r="L1657" s="73">
        <f t="shared" si="77"/>
        <v>0</v>
      </c>
      <c r="M1657" s="74"/>
    </row>
    <row r="1658" spans="1:13" ht="12.75" x14ac:dyDescent="0.2">
      <c r="A1658" s="43" t="s">
        <v>207</v>
      </c>
      <c r="B1658" s="43" t="s">
        <v>428</v>
      </c>
      <c r="C1658" s="44" t="s">
        <v>27</v>
      </c>
      <c r="D1658" s="45" t="s">
        <v>28</v>
      </c>
      <c r="E1658" s="46">
        <v>3307</v>
      </c>
      <c r="F1658" s="72">
        <v>136.0339894384858</v>
      </c>
      <c r="G1658" s="72">
        <v>134.91999999999999</v>
      </c>
      <c r="H1658" s="73">
        <v>0</v>
      </c>
      <c r="I1658" s="73">
        <f t="shared" si="75"/>
        <v>134.91999999999999</v>
      </c>
      <c r="J1658" s="72">
        <f t="shared" si="76"/>
        <v>-1.1139894384858167</v>
      </c>
      <c r="K1658" s="78">
        <v>0</v>
      </c>
      <c r="L1658" s="73">
        <f t="shared" si="77"/>
        <v>0</v>
      </c>
      <c r="M1658" s="74"/>
    </row>
    <row r="1659" spans="1:13" ht="12.75" x14ac:dyDescent="0.2">
      <c r="A1659" s="43" t="s">
        <v>207</v>
      </c>
      <c r="B1659" s="43" t="s">
        <v>428</v>
      </c>
      <c r="C1659" s="44" t="s">
        <v>29</v>
      </c>
      <c r="D1659" s="45" t="s">
        <v>30</v>
      </c>
      <c r="E1659" s="46">
        <v>3309</v>
      </c>
      <c r="F1659" s="72">
        <v>81.353989438485797</v>
      </c>
      <c r="G1659" s="72">
        <v>80.239999999999995</v>
      </c>
      <c r="H1659" s="73">
        <v>0</v>
      </c>
      <c r="I1659" s="73">
        <f t="shared" si="75"/>
        <v>80.239999999999995</v>
      </c>
      <c r="J1659" s="72">
        <f t="shared" si="76"/>
        <v>-1.1139894384858025</v>
      </c>
      <c r="K1659" s="78">
        <v>365</v>
      </c>
      <c r="L1659" s="73">
        <f t="shared" si="77"/>
        <v>-406.60614504731791</v>
      </c>
      <c r="M1659" s="74"/>
    </row>
    <row r="1660" spans="1:13" ht="12.75" x14ac:dyDescent="0.2">
      <c r="A1660" s="43" t="s">
        <v>207</v>
      </c>
      <c r="B1660" s="43" t="s">
        <v>428</v>
      </c>
      <c r="C1660" s="44" t="s">
        <v>31</v>
      </c>
      <c r="D1660" s="45" t="s">
        <v>32</v>
      </c>
      <c r="E1660" s="46">
        <v>3311</v>
      </c>
      <c r="F1660" s="72">
        <v>106.9239894384858</v>
      </c>
      <c r="G1660" s="72">
        <v>105.81</v>
      </c>
      <c r="H1660" s="73">
        <v>0</v>
      </c>
      <c r="I1660" s="73">
        <f t="shared" si="75"/>
        <v>105.81</v>
      </c>
      <c r="J1660" s="72">
        <f t="shared" si="76"/>
        <v>-1.1139894384858025</v>
      </c>
      <c r="K1660" s="78">
        <v>365</v>
      </c>
      <c r="L1660" s="73">
        <f t="shared" si="77"/>
        <v>-406.60614504731791</v>
      </c>
      <c r="M1660" s="74"/>
    </row>
    <row r="1661" spans="1:13" ht="12.75" x14ac:dyDescent="0.2">
      <c r="A1661" s="43" t="s">
        <v>207</v>
      </c>
      <c r="B1661" s="43" t="s">
        <v>428</v>
      </c>
      <c r="C1661" s="44" t="s">
        <v>33</v>
      </c>
      <c r="D1661" s="45" t="s">
        <v>34</v>
      </c>
      <c r="E1661" s="46">
        <v>3313</v>
      </c>
      <c r="F1661" s="72">
        <v>114.29398943848581</v>
      </c>
      <c r="G1661" s="72">
        <v>113.18</v>
      </c>
      <c r="H1661" s="73">
        <v>0</v>
      </c>
      <c r="I1661" s="73">
        <f t="shared" si="75"/>
        <v>113.18</v>
      </c>
      <c r="J1661" s="72">
        <f t="shared" si="76"/>
        <v>-1.1139894384858025</v>
      </c>
      <c r="K1661" s="78">
        <v>0</v>
      </c>
      <c r="L1661" s="73">
        <f t="shared" si="77"/>
        <v>0</v>
      </c>
      <c r="M1661" s="74"/>
    </row>
    <row r="1662" spans="1:13" ht="12.75" x14ac:dyDescent="0.2">
      <c r="A1662" s="43" t="s">
        <v>207</v>
      </c>
      <c r="B1662" s="43" t="s">
        <v>428</v>
      </c>
      <c r="C1662" s="44" t="s">
        <v>35</v>
      </c>
      <c r="D1662" s="45" t="s">
        <v>36</v>
      </c>
      <c r="E1662" s="46">
        <v>3315</v>
      </c>
      <c r="F1662" s="72">
        <v>131.18398943848581</v>
      </c>
      <c r="G1662" s="72">
        <v>130.07</v>
      </c>
      <c r="H1662" s="73">
        <v>0</v>
      </c>
      <c r="I1662" s="73">
        <f t="shared" si="75"/>
        <v>130.07</v>
      </c>
      <c r="J1662" s="72">
        <f t="shared" si="76"/>
        <v>-1.1139894384858167</v>
      </c>
      <c r="K1662" s="78">
        <v>0</v>
      </c>
      <c r="L1662" s="73">
        <f t="shared" si="77"/>
        <v>0</v>
      </c>
      <c r="M1662" s="74"/>
    </row>
    <row r="1663" spans="1:13" ht="12.75" x14ac:dyDescent="0.2">
      <c r="A1663" s="43" t="s">
        <v>207</v>
      </c>
      <c r="B1663" s="43" t="s">
        <v>428</v>
      </c>
      <c r="C1663" s="44" t="s">
        <v>37</v>
      </c>
      <c r="D1663" s="45" t="s">
        <v>38</v>
      </c>
      <c r="E1663" s="46">
        <v>3317</v>
      </c>
      <c r="F1663" s="72">
        <v>80.843989438485806</v>
      </c>
      <c r="G1663" s="72">
        <v>79.73</v>
      </c>
      <c r="H1663" s="73">
        <v>0</v>
      </c>
      <c r="I1663" s="73">
        <f t="shared" si="75"/>
        <v>79.73</v>
      </c>
      <c r="J1663" s="72">
        <f t="shared" si="76"/>
        <v>-1.1139894384858025</v>
      </c>
      <c r="K1663" s="78">
        <v>0</v>
      </c>
      <c r="L1663" s="73">
        <f t="shared" si="77"/>
        <v>0</v>
      </c>
      <c r="M1663" s="74"/>
    </row>
    <row r="1664" spans="1:13" ht="12.75" x14ac:dyDescent="0.2">
      <c r="A1664" s="43" t="s">
        <v>207</v>
      </c>
      <c r="B1664" s="43" t="s">
        <v>428</v>
      </c>
      <c r="C1664" s="44" t="s">
        <v>39</v>
      </c>
      <c r="D1664" s="45" t="s">
        <v>40</v>
      </c>
      <c r="E1664" s="46">
        <v>3319</v>
      </c>
      <c r="F1664" s="72">
        <v>99.003989438485803</v>
      </c>
      <c r="G1664" s="72">
        <v>97.89</v>
      </c>
      <c r="H1664" s="73">
        <v>0</v>
      </c>
      <c r="I1664" s="73">
        <f t="shared" si="75"/>
        <v>97.89</v>
      </c>
      <c r="J1664" s="72">
        <f t="shared" si="76"/>
        <v>-1.1139894384858025</v>
      </c>
      <c r="K1664" s="78">
        <v>1963</v>
      </c>
      <c r="L1664" s="73">
        <f t="shared" si="77"/>
        <v>-2186.7612677476304</v>
      </c>
      <c r="M1664" s="74"/>
    </row>
    <row r="1665" spans="1:13" ht="12.75" x14ac:dyDescent="0.2">
      <c r="A1665" s="43" t="s">
        <v>207</v>
      </c>
      <c r="B1665" s="43" t="s">
        <v>428</v>
      </c>
      <c r="C1665" s="44" t="s">
        <v>41</v>
      </c>
      <c r="D1665" s="45" t="s">
        <v>42</v>
      </c>
      <c r="E1665" s="46">
        <v>3321</v>
      </c>
      <c r="F1665" s="72">
        <v>110.7439894384858</v>
      </c>
      <c r="G1665" s="72">
        <v>109.63</v>
      </c>
      <c r="H1665" s="73">
        <v>0</v>
      </c>
      <c r="I1665" s="73">
        <f t="shared" si="75"/>
        <v>109.63</v>
      </c>
      <c r="J1665" s="72">
        <f t="shared" si="76"/>
        <v>-1.1139894384858025</v>
      </c>
      <c r="K1665" s="78">
        <v>404</v>
      </c>
      <c r="L1665" s="73">
        <f t="shared" si="77"/>
        <v>-450.05173314826419</v>
      </c>
      <c r="M1665" s="74"/>
    </row>
    <row r="1666" spans="1:13" ht="12.75" x14ac:dyDescent="0.2">
      <c r="A1666" s="43" t="s">
        <v>207</v>
      </c>
      <c r="B1666" s="43" t="s">
        <v>428</v>
      </c>
      <c r="C1666" s="44" t="s">
        <v>43</v>
      </c>
      <c r="D1666" s="45" t="s">
        <v>44</v>
      </c>
      <c r="E1666" s="46">
        <v>3323</v>
      </c>
      <c r="F1666" s="72">
        <v>67.843989438485806</v>
      </c>
      <c r="G1666" s="72">
        <v>66.73</v>
      </c>
      <c r="H1666" s="73">
        <v>0</v>
      </c>
      <c r="I1666" s="73">
        <f t="shared" si="75"/>
        <v>66.73</v>
      </c>
      <c r="J1666" s="72">
        <f t="shared" si="76"/>
        <v>-1.1139894384858025</v>
      </c>
      <c r="K1666" s="78">
        <v>0</v>
      </c>
      <c r="L1666" s="73">
        <f t="shared" si="77"/>
        <v>0</v>
      </c>
      <c r="M1666" s="74"/>
    </row>
    <row r="1667" spans="1:13" ht="12.75" x14ac:dyDescent="0.2">
      <c r="A1667" s="43" t="s">
        <v>207</v>
      </c>
      <c r="B1667" s="43" t="s">
        <v>428</v>
      </c>
      <c r="C1667" s="44" t="s">
        <v>45</v>
      </c>
      <c r="D1667" s="45" t="s">
        <v>46</v>
      </c>
      <c r="E1667" s="46">
        <v>3325</v>
      </c>
      <c r="F1667" s="72">
        <v>88.363989438485802</v>
      </c>
      <c r="G1667" s="72">
        <v>87.25</v>
      </c>
      <c r="H1667" s="73">
        <v>0</v>
      </c>
      <c r="I1667" s="73">
        <f t="shared" si="75"/>
        <v>87.25</v>
      </c>
      <c r="J1667" s="72">
        <f t="shared" si="76"/>
        <v>-1.1139894384858025</v>
      </c>
      <c r="K1667" s="78">
        <v>577</v>
      </c>
      <c r="L1667" s="73">
        <f t="shared" si="77"/>
        <v>-642.77190600630797</v>
      </c>
      <c r="M1667" s="74"/>
    </row>
    <row r="1668" spans="1:13" ht="12.75" x14ac:dyDescent="0.2">
      <c r="A1668" s="43" t="s">
        <v>207</v>
      </c>
      <c r="B1668" s="43" t="s">
        <v>428</v>
      </c>
      <c r="C1668" s="44" t="s">
        <v>47</v>
      </c>
      <c r="D1668" s="45" t="s">
        <v>48</v>
      </c>
      <c r="E1668" s="46">
        <v>3327</v>
      </c>
      <c r="F1668" s="72">
        <v>99.003989438485803</v>
      </c>
      <c r="G1668" s="72">
        <v>97.89</v>
      </c>
      <c r="H1668" s="73">
        <v>0</v>
      </c>
      <c r="I1668" s="73">
        <f t="shared" si="75"/>
        <v>97.89</v>
      </c>
      <c r="J1668" s="72">
        <f t="shared" si="76"/>
        <v>-1.1139894384858025</v>
      </c>
      <c r="K1668" s="78">
        <v>0</v>
      </c>
      <c r="L1668" s="73">
        <f t="shared" si="77"/>
        <v>0</v>
      </c>
      <c r="M1668" s="74"/>
    </row>
    <row r="1669" spans="1:13" ht="12.75" x14ac:dyDescent="0.2">
      <c r="A1669" s="43" t="s">
        <v>207</v>
      </c>
      <c r="B1669" s="43" t="s">
        <v>428</v>
      </c>
      <c r="C1669" s="44" t="s">
        <v>49</v>
      </c>
      <c r="D1669" s="45" t="s">
        <v>50</v>
      </c>
      <c r="E1669" s="46">
        <v>3329</v>
      </c>
      <c r="F1669" s="72">
        <v>106.4439894384858</v>
      </c>
      <c r="G1669" s="72">
        <v>105.33</v>
      </c>
      <c r="H1669" s="73">
        <v>0</v>
      </c>
      <c r="I1669" s="73">
        <f t="shared" si="75"/>
        <v>105.33</v>
      </c>
      <c r="J1669" s="72">
        <f t="shared" si="76"/>
        <v>-1.1139894384858025</v>
      </c>
      <c r="K1669" s="78">
        <v>0</v>
      </c>
      <c r="L1669" s="73">
        <f t="shared" si="77"/>
        <v>0</v>
      </c>
      <c r="M1669" s="74"/>
    </row>
    <row r="1670" spans="1:13" ht="12.75" x14ac:dyDescent="0.2">
      <c r="A1670" s="43" t="s">
        <v>207</v>
      </c>
      <c r="B1670" s="43" t="s">
        <v>428</v>
      </c>
      <c r="C1670" s="44" t="s">
        <v>51</v>
      </c>
      <c r="D1670" s="45" t="s">
        <v>52</v>
      </c>
      <c r="E1670" s="46">
        <v>3331</v>
      </c>
      <c r="F1670" s="72">
        <v>119.3539894384858</v>
      </c>
      <c r="G1670" s="72">
        <v>118.24</v>
      </c>
      <c r="H1670" s="73">
        <v>0</v>
      </c>
      <c r="I1670" s="73">
        <f t="shared" si="75"/>
        <v>118.24</v>
      </c>
      <c r="J1670" s="72">
        <f t="shared" si="76"/>
        <v>-1.1139894384858025</v>
      </c>
      <c r="K1670" s="78">
        <v>0</v>
      </c>
      <c r="L1670" s="73">
        <f t="shared" si="77"/>
        <v>0</v>
      </c>
      <c r="M1670" s="74"/>
    </row>
    <row r="1671" spans="1:13" ht="12.75" x14ac:dyDescent="0.2">
      <c r="A1671" s="43" t="s">
        <v>310</v>
      </c>
      <c r="B1671" s="43" t="s">
        <v>429</v>
      </c>
      <c r="C1671" s="44" t="s">
        <v>21</v>
      </c>
      <c r="D1671" s="45" t="s">
        <v>22</v>
      </c>
      <c r="E1671" s="46">
        <v>3301</v>
      </c>
      <c r="F1671" s="72">
        <v>85.422673092959528</v>
      </c>
      <c r="G1671" s="72">
        <v>84.300673422051105</v>
      </c>
      <c r="H1671" s="73">
        <v>0.74221922178907418</v>
      </c>
      <c r="I1671" s="73">
        <f t="shared" ref="I1671:I1734" si="78">+G1671+H1671</f>
        <v>85.042892643840176</v>
      </c>
      <c r="J1671" s="72">
        <f t="shared" ref="J1671:J1734" si="79">+I1671-F1671</f>
        <v>-0.37978044911935172</v>
      </c>
      <c r="K1671" s="78">
        <v>365</v>
      </c>
      <c r="L1671" s="73">
        <f t="shared" ref="L1671:L1734" si="80">+J1671*K1671</f>
        <v>-138.61986392856338</v>
      </c>
      <c r="M1671" s="74">
        <v>-10860.961283915403</v>
      </c>
    </row>
    <row r="1672" spans="1:13" ht="12.75" x14ac:dyDescent="0.2">
      <c r="A1672" s="43" t="s">
        <v>310</v>
      </c>
      <c r="B1672" s="43" t="s">
        <v>429</v>
      </c>
      <c r="C1672" s="44" t="s">
        <v>23</v>
      </c>
      <c r="D1672" s="45" t="s">
        <v>24</v>
      </c>
      <c r="E1672" s="46">
        <v>3303</v>
      </c>
      <c r="F1672" s="72">
        <v>92.382673092959521</v>
      </c>
      <c r="G1672" s="72">
        <v>91.260673422051099</v>
      </c>
      <c r="H1672" s="73">
        <v>0.74221922178907418</v>
      </c>
      <c r="I1672" s="73">
        <f t="shared" si="78"/>
        <v>92.00289264384017</v>
      </c>
      <c r="J1672" s="72">
        <f t="shared" si="79"/>
        <v>-0.37978044911935172</v>
      </c>
      <c r="K1672" s="78">
        <v>0</v>
      </c>
      <c r="L1672" s="73">
        <f t="shared" si="80"/>
        <v>0</v>
      </c>
      <c r="M1672" s="74"/>
    </row>
    <row r="1673" spans="1:13" ht="12.75" x14ac:dyDescent="0.2">
      <c r="A1673" s="43" t="s">
        <v>310</v>
      </c>
      <c r="B1673" s="43" t="s">
        <v>429</v>
      </c>
      <c r="C1673" s="44" t="s">
        <v>25</v>
      </c>
      <c r="D1673" s="45" t="s">
        <v>26</v>
      </c>
      <c r="E1673" s="46">
        <v>3305</v>
      </c>
      <c r="F1673" s="72">
        <v>83.472673092959525</v>
      </c>
      <c r="G1673" s="72">
        <v>82.350673422051102</v>
      </c>
      <c r="H1673" s="73">
        <v>0.74221922178907418</v>
      </c>
      <c r="I1673" s="73">
        <f t="shared" si="78"/>
        <v>83.092892643840173</v>
      </c>
      <c r="J1673" s="72">
        <f t="shared" si="79"/>
        <v>-0.37978044911935172</v>
      </c>
      <c r="K1673" s="78">
        <v>0</v>
      </c>
      <c r="L1673" s="73">
        <f t="shared" si="80"/>
        <v>0</v>
      </c>
      <c r="M1673" s="74"/>
    </row>
    <row r="1674" spans="1:13" ht="12.75" x14ac:dyDescent="0.2">
      <c r="A1674" s="43" t="s">
        <v>310</v>
      </c>
      <c r="B1674" s="43" t="s">
        <v>429</v>
      </c>
      <c r="C1674" s="44" t="s">
        <v>27</v>
      </c>
      <c r="D1674" s="45" t="s">
        <v>28</v>
      </c>
      <c r="E1674" s="46">
        <v>3307</v>
      </c>
      <c r="F1674" s="72">
        <v>91.142673092959527</v>
      </c>
      <c r="G1674" s="72">
        <v>90.020673422051104</v>
      </c>
      <c r="H1674" s="73">
        <v>0.74221922178907418</v>
      </c>
      <c r="I1674" s="73">
        <f t="shared" si="78"/>
        <v>90.762892643840175</v>
      </c>
      <c r="J1674" s="72">
        <f t="shared" si="79"/>
        <v>-0.37978044911935172</v>
      </c>
      <c r="K1674" s="78">
        <v>0</v>
      </c>
      <c r="L1674" s="73">
        <f t="shared" si="80"/>
        <v>0</v>
      </c>
      <c r="M1674" s="74"/>
    </row>
    <row r="1675" spans="1:13" ht="12.75" x14ac:dyDescent="0.2">
      <c r="A1675" s="43" t="s">
        <v>310</v>
      </c>
      <c r="B1675" s="43" t="s">
        <v>429</v>
      </c>
      <c r="C1675" s="44" t="s">
        <v>29</v>
      </c>
      <c r="D1675" s="45" t="s">
        <v>30</v>
      </c>
      <c r="E1675" s="46">
        <v>3309</v>
      </c>
      <c r="F1675" s="72">
        <v>57.582673092959531</v>
      </c>
      <c r="G1675" s="72">
        <v>56.460673422051102</v>
      </c>
      <c r="H1675" s="73">
        <v>0.74221922178907418</v>
      </c>
      <c r="I1675" s="73">
        <f t="shared" si="78"/>
        <v>57.202892643840173</v>
      </c>
      <c r="J1675" s="72">
        <f t="shared" si="79"/>
        <v>-0.37978044911935882</v>
      </c>
      <c r="K1675" s="78">
        <v>17620</v>
      </c>
      <c r="L1675" s="73">
        <f t="shared" si="80"/>
        <v>-6691.7315134831024</v>
      </c>
      <c r="M1675" s="74"/>
    </row>
    <row r="1676" spans="1:13" ht="12.75" x14ac:dyDescent="0.2">
      <c r="A1676" s="43" t="s">
        <v>310</v>
      </c>
      <c r="B1676" s="43" t="s">
        <v>429</v>
      </c>
      <c r="C1676" s="44" t="s">
        <v>31</v>
      </c>
      <c r="D1676" s="45" t="s">
        <v>32</v>
      </c>
      <c r="E1676" s="46">
        <v>3311</v>
      </c>
      <c r="F1676" s="72">
        <v>72.792673092959532</v>
      </c>
      <c r="G1676" s="72">
        <v>71.670673422051109</v>
      </c>
      <c r="H1676" s="73">
        <v>0.74221922178907418</v>
      </c>
      <c r="I1676" s="73">
        <f t="shared" si="78"/>
        <v>72.412892643840181</v>
      </c>
      <c r="J1676" s="72">
        <f t="shared" si="79"/>
        <v>-0.37978044911935172</v>
      </c>
      <c r="K1676" s="78">
        <v>1817</v>
      </c>
      <c r="L1676" s="73">
        <f t="shared" si="80"/>
        <v>-690.06107604986209</v>
      </c>
      <c r="M1676" s="74"/>
    </row>
    <row r="1677" spans="1:13" ht="12.75" x14ac:dyDescent="0.2">
      <c r="A1677" s="43" t="s">
        <v>310</v>
      </c>
      <c r="B1677" s="43" t="s">
        <v>429</v>
      </c>
      <c r="C1677" s="44" t="s">
        <v>33</v>
      </c>
      <c r="D1677" s="45" t="s">
        <v>34</v>
      </c>
      <c r="E1677" s="46">
        <v>3313</v>
      </c>
      <c r="F1677" s="72">
        <v>77.282673092959527</v>
      </c>
      <c r="G1677" s="72">
        <v>76.160673422051104</v>
      </c>
      <c r="H1677" s="73">
        <v>0.74221922178907418</v>
      </c>
      <c r="I1677" s="73">
        <f t="shared" si="78"/>
        <v>76.902892643840175</v>
      </c>
      <c r="J1677" s="72">
        <f t="shared" si="79"/>
        <v>-0.37978044911935172</v>
      </c>
      <c r="K1677" s="78">
        <v>0</v>
      </c>
      <c r="L1677" s="73">
        <f t="shared" si="80"/>
        <v>0</v>
      </c>
      <c r="M1677" s="74"/>
    </row>
    <row r="1678" spans="1:13" ht="12.75" x14ac:dyDescent="0.2">
      <c r="A1678" s="43" t="s">
        <v>310</v>
      </c>
      <c r="B1678" s="43" t="s">
        <v>429</v>
      </c>
      <c r="C1678" s="44" t="s">
        <v>35</v>
      </c>
      <c r="D1678" s="45" t="s">
        <v>36</v>
      </c>
      <c r="E1678" s="46">
        <v>3315</v>
      </c>
      <c r="F1678" s="72">
        <v>87.582673092959524</v>
      </c>
      <c r="G1678" s="72">
        <v>86.460673422051102</v>
      </c>
      <c r="H1678" s="73">
        <v>0.74221922178907418</v>
      </c>
      <c r="I1678" s="73">
        <f t="shared" si="78"/>
        <v>87.202892643840173</v>
      </c>
      <c r="J1678" s="72">
        <f t="shared" si="79"/>
        <v>-0.37978044911935172</v>
      </c>
      <c r="K1678" s="78">
        <v>0</v>
      </c>
      <c r="L1678" s="73">
        <f t="shared" si="80"/>
        <v>0</v>
      </c>
      <c r="M1678" s="74"/>
    </row>
    <row r="1679" spans="1:13" ht="12.75" x14ac:dyDescent="0.2">
      <c r="A1679" s="43" t="s">
        <v>310</v>
      </c>
      <c r="B1679" s="43" t="s">
        <v>429</v>
      </c>
      <c r="C1679" s="44" t="s">
        <v>37</v>
      </c>
      <c r="D1679" s="45" t="s">
        <v>38</v>
      </c>
      <c r="E1679" s="46">
        <v>3317</v>
      </c>
      <c r="F1679" s="72">
        <v>57.212673092959534</v>
      </c>
      <c r="G1679" s="72">
        <v>56.090673422051104</v>
      </c>
      <c r="H1679" s="73">
        <v>0.74221922178907418</v>
      </c>
      <c r="I1679" s="73">
        <f t="shared" si="78"/>
        <v>56.832892643840175</v>
      </c>
      <c r="J1679" s="72">
        <f t="shared" si="79"/>
        <v>-0.37978044911935882</v>
      </c>
      <c r="K1679" s="78">
        <v>0</v>
      </c>
      <c r="L1679" s="73">
        <f t="shared" si="80"/>
        <v>0</v>
      </c>
      <c r="M1679" s="74"/>
    </row>
    <row r="1680" spans="1:13" ht="12.75" x14ac:dyDescent="0.2">
      <c r="A1680" s="43" t="s">
        <v>310</v>
      </c>
      <c r="B1680" s="43" t="s">
        <v>429</v>
      </c>
      <c r="C1680" s="44" t="s">
        <v>39</v>
      </c>
      <c r="D1680" s="45" t="s">
        <v>40</v>
      </c>
      <c r="E1680" s="46">
        <v>3319</v>
      </c>
      <c r="F1680" s="72">
        <v>67.952673092959529</v>
      </c>
      <c r="G1680" s="72">
        <v>66.830673422051106</v>
      </c>
      <c r="H1680" s="73">
        <v>0.74221922178907418</v>
      </c>
      <c r="I1680" s="73">
        <f t="shared" si="78"/>
        <v>67.572892643840177</v>
      </c>
      <c r="J1680" s="72">
        <f t="shared" si="79"/>
        <v>-0.37978044911935172</v>
      </c>
      <c r="K1680" s="78">
        <v>622</v>
      </c>
      <c r="L1680" s="73">
        <f t="shared" si="80"/>
        <v>-236.22343935223677</v>
      </c>
      <c r="M1680" s="74"/>
    </row>
    <row r="1681" spans="1:13" ht="12.75" x14ac:dyDescent="0.2">
      <c r="A1681" s="43" t="s">
        <v>310</v>
      </c>
      <c r="B1681" s="43" t="s">
        <v>429</v>
      </c>
      <c r="C1681" s="44" t="s">
        <v>41</v>
      </c>
      <c r="D1681" s="45" t="s">
        <v>42</v>
      </c>
      <c r="E1681" s="46">
        <v>3321</v>
      </c>
      <c r="F1681" s="72">
        <v>74.952673092959529</v>
      </c>
      <c r="G1681" s="72">
        <v>73.830673422051106</v>
      </c>
      <c r="H1681" s="73">
        <v>0.74221922178907418</v>
      </c>
      <c r="I1681" s="73">
        <f t="shared" si="78"/>
        <v>74.572892643840177</v>
      </c>
      <c r="J1681" s="72">
        <f t="shared" si="79"/>
        <v>-0.37978044911935172</v>
      </c>
      <c r="K1681" s="78">
        <v>0</v>
      </c>
      <c r="L1681" s="73">
        <f t="shared" si="80"/>
        <v>0</v>
      </c>
      <c r="M1681" s="74"/>
    </row>
    <row r="1682" spans="1:13" ht="12.75" x14ac:dyDescent="0.2">
      <c r="A1682" s="43" t="s">
        <v>310</v>
      </c>
      <c r="B1682" s="43" t="s">
        <v>429</v>
      </c>
      <c r="C1682" s="44" t="s">
        <v>43</v>
      </c>
      <c r="D1682" s="45" t="s">
        <v>44</v>
      </c>
      <c r="E1682" s="46">
        <v>3323</v>
      </c>
      <c r="F1682" s="72">
        <v>49.202673092959536</v>
      </c>
      <c r="G1682" s="72">
        <v>48.080673422051106</v>
      </c>
      <c r="H1682" s="73">
        <v>0.74221922178907418</v>
      </c>
      <c r="I1682" s="73">
        <f t="shared" si="78"/>
        <v>48.822892643840177</v>
      </c>
      <c r="J1682" s="72">
        <f t="shared" si="79"/>
        <v>-0.37978044911935882</v>
      </c>
      <c r="K1682" s="78">
        <v>520</v>
      </c>
      <c r="L1682" s="73">
        <f t="shared" si="80"/>
        <v>-197.48583354206659</v>
      </c>
      <c r="M1682" s="74"/>
    </row>
    <row r="1683" spans="1:13" ht="12.75" x14ac:dyDescent="0.2">
      <c r="A1683" s="43" t="s">
        <v>310</v>
      </c>
      <c r="B1683" s="43" t="s">
        <v>429</v>
      </c>
      <c r="C1683" s="44" t="s">
        <v>45</v>
      </c>
      <c r="D1683" s="45" t="s">
        <v>46</v>
      </c>
      <c r="E1683" s="46">
        <v>3325</v>
      </c>
      <c r="F1683" s="72">
        <v>61.612673092959533</v>
      </c>
      <c r="G1683" s="72">
        <v>60.490673422051103</v>
      </c>
      <c r="H1683" s="73">
        <v>0.74221922178907418</v>
      </c>
      <c r="I1683" s="73">
        <f t="shared" si="78"/>
        <v>61.232892643840174</v>
      </c>
      <c r="J1683" s="72">
        <f t="shared" si="79"/>
        <v>-0.37978044911935882</v>
      </c>
      <c r="K1683" s="78">
        <v>7629</v>
      </c>
      <c r="L1683" s="73">
        <f t="shared" si="80"/>
        <v>-2897.3450463315885</v>
      </c>
      <c r="M1683" s="74"/>
    </row>
    <row r="1684" spans="1:13" ht="12.75" x14ac:dyDescent="0.2">
      <c r="A1684" s="43" t="s">
        <v>310</v>
      </c>
      <c r="B1684" s="43" t="s">
        <v>429</v>
      </c>
      <c r="C1684" s="44" t="s">
        <v>47</v>
      </c>
      <c r="D1684" s="45" t="s">
        <v>48</v>
      </c>
      <c r="E1684" s="46">
        <v>3327</v>
      </c>
      <c r="F1684" s="72">
        <v>67.952673092959529</v>
      </c>
      <c r="G1684" s="72">
        <v>66.830673422051106</v>
      </c>
      <c r="H1684" s="73">
        <v>0.74221922178907418</v>
      </c>
      <c r="I1684" s="73">
        <f t="shared" si="78"/>
        <v>67.572892643840177</v>
      </c>
      <c r="J1684" s="72">
        <f t="shared" si="79"/>
        <v>-0.37978044911935172</v>
      </c>
      <c r="K1684" s="78">
        <v>25</v>
      </c>
      <c r="L1684" s="73">
        <f t="shared" si="80"/>
        <v>-9.4945112279837929</v>
      </c>
      <c r="M1684" s="74"/>
    </row>
    <row r="1685" spans="1:13" ht="12.75" x14ac:dyDescent="0.2">
      <c r="A1685" s="43" t="s">
        <v>310</v>
      </c>
      <c r="B1685" s="43" t="s">
        <v>429</v>
      </c>
      <c r="C1685" s="44" t="s">
        <v>49</v>
      </c>
      <c r="D1685" s="45" t="s">
        <v>50</v>
      </c>
      <c r="E1685" s="46">
        <v>3329</v>
      </c>
      <c r="F1685" s="72">
        <v>72.422673092959528</v>
      </c>
      <c r="G1685" s="72">
        <v>71.300673422051105</v>
      </c>
      <c r="H1685" s="73">
        <v>0.74221922178907418</v>
      </c>
      <c r="I1685" s="73">
        <f t="shared" si="78"/>
        <v>72.042892643840176</v>
      </c>
      <c r="J1685" s="72">
        <f t="shared" si="79"/>
        <v>-0.37978044911935172</v>
      </c>
      <c r="K1685" s="78">
        <v>0</v>
      </c>
      <c r="L1685" s="73">
        <f t="shared" si="80"/>
        <v>0</v>
      </c>
      <c r="M1685" s="74"/>
    </row>
    <row r="1686" spans="1:13" ht="12.75" x14ac:dyDescent="0.2">
      <c r="A1686" s="43" t="s">
        <v>310</v>
      </c>
      <c r="B1686" s="43" t="s">
        <v>429</v>
      </c>
      <c r="C1686" s="44" t="s">
        <v>51</v>
      </c>
      <c r="D1686" s="45" t="s">
        <v>52</v>
      </c>
      <c r="E1686" s="46">
        <v>3331</v>
      </c>
      <c r="F1686" s="72">
        <v>79.98267309295953</v>
      </c>
      <c r="G1686" s="72">
        <v>78.860673422051107</v>
      </c>
      <c r="H1686" s="73">
        <v>0.74221922178907418</v>
      </c>
      <c r="I1686" s="73">
        <f t="shared" si="78"/>
        <v>79.602892643840178</v>
      </c>
      <c r="J1686" s="72">
        <f t="shared" si="79"/>
        <v>-0.37978044911935172</v>
      </c>
      <c r="K1686" s="78">
        <v>0</v>
      </c>
      <c r="L1686" s="73">
        <f t="shared" si="80"/>
        <v>0</v>
      </c>
      <c r="M1686" s="74"/>
    </row>
    <row r="1687" spans="1:13" ht="12.75" x14ac:dyDescent="0.2">
      <c r="A1687" s="43" t="s">
        <v>131</v>
      </c>
      <c r="B1687" s="43" t="s">
        <v>430</v>
      </c>
      <c r="C1687" s="44" t="s">
        <v>21</v>
      </c>
      <c r="D1687" s="45" t="s">
        <v>22</v>
      </c>
      <c r="E1687" s="46">
        <v>3301</v>
      </c>
      <c r="F1687" s="72">
        <v>92.015605794930877</v>
      </c>
      <c r="G1687" s="72">
        <v>91.45</v>
      </c>
      <c r="H1687" s="73">
        <v>0</v>
      </c>
      <c r="I1687" s="73">
        <f t="shared" si="78"/>
        <v>91.45</v>
      </c>
      <c r="J1687" s="72">
        <f t="shared" si="79"/>
        <v>-0.56560579493087459</v>
      </c>
      <c r="K1687" s="78">
        <v>0</v>
      </c>
      <c r="L1687" s="73">
        <f t="shared" si="80"/>
        <v>0</v>
      </c>
      <c r="M1687" s="74">
        <v>-2557.1037988824837</v>
      </c>
    </row>
    <row r="1688" spans="1:13" ht="12.75" x14ac:dyDescent="0.2">
      <c r="A1688" s="43" t="s">
        <v>131</v>
      </c>
      <c r="B1688" s="43" t="s">
        <v>430</v>
      </c>
      <c r="C1688" s="44" t="s">
        <v>23</v>
      </c>
      <c r="D1688" s="45" t="s">
        <v>24</v>
      </c>
      <c r="E1688" s="46">
        <v>3303</v>
      </c>
      <c r="F1688" s="72">
        <v>99.82560579493088</v>
      </c>
      <c r="G1688" s="72">
        <v>99.26</v>
      </c>
      <c r="H1688" s="73">
        <v>0</v>
      </c>
      <c r="I1688" s="73">
        <f t="shared" si="78"/>
        <v>99.26</v>
      </c>
      <c r="J1688" s="72">
        <f t="shared" si="79"/>
        <v>-0.56560579493087459</v>
      </c>
      <c r="K1688" s="78">
        <v>0</v>
      </c>
      <c r="L1688" s="73">
        <f t="shared" si="80"/>
        <v>0</v>
      </c>
      <c r="M1688" s="74"/>
    </row>
    <row r="1689" spans="1:13" ht="12.75" x14ac:dyDescent="0.2">
      <c r="A1689" s="43" t="s">
        <v>131</v>
      </c>
      <c r="B1689" s="43" t="s">
        <v>430</v>
      </c>
      <c r="C1689" s="44" t="s">
        <v>25</v>
      </c>
      <c r="D1689" s="45" t="s">
        <v>26</v>
      </c>
      <c r="E1689" s="46">
        <v>3305</v>
      </c>
      <c r="F1689" s="72">
        <v>89.915605794930869</v>
      </c>
      <c r="G1689" s="72">
        <v>89.35</v>
      </c>
      <c r="H1689" s="73">
        <v>0</v>
      </c>
      <c r="I1689" s="73">
        <f t="shared" si="78"/>
        <v>89.35</v>
      </c>
      <c r="J1689" s="72">
        <f t="shared" si="79"/>
        <v>-0.56560579493087459</v>
      </c>
      <c r="K1689" s="78">
        <v>0</v>
      </c>
      <c r="L1689" s="73">
        <f t="shared" si="80"/>
        <v>0</v>
      </c>
      <c r="M1689" s="74"/>
    </row>
    <row r="1690" spans="1:13" ht="12.75" x14ac:dyDescent="0.2">
      <c r="A1690" s="43" t="s">
        <v>131</v>
      </c>
      <c r="B1690" s="43" t="s">
        <v>430</v>
      </c>
      <c r="C1690" s="44" t="s">
        <v>27</v>
      </c>
      <c r="D1690" s="45" t="s">
        <v>28</v>
      </c>
      <c r="E1690" s="46">
        <v>3307</v>
      </c>
      <c r="F1690" s="72">
        <v>98.515605794930877</v>
      </c>
      <c r="G1690" s="72">
        <v>97.95</v>
      </c>
      <c r="H1690" s="73">
        <v>0</v>
      </c>
      <c r="I1690" s="73">
        <f t="shared" si="78"/>
        <v>97.95</v>
      </c>
      <c r="J1690" s="72">
        <f t="shared" si="79"/>
        <v>-0.56560579493087459</v>
      </c>
      <c r="K1690" s="78">
        <v>0</v>
      </c>
      <c r="L1690" s="73">
        <f t="shared" si="80"/>
        <v>0</v>
      </c>
      <c r="M1690" s="74"/>
    </row>
    <row r="1691" spans="1:13" ht="12.75" x14ac:dyDescent="0.2">
      <c r="A1691" s="43" t="s">
        <v>131</v>
      </c>
      <c r="B1691" s="43" t="s">
        <v>430</v>
      </c>
      <c r="C1691" s="44" t="s">
        <v>29</v>
      </c>
      <c r="D1691" s="45" t="s">
        <v>30</v>
      </c>
      <c r="E1691" s="46">
        <v>3309</v>
      </c>
      <c r="F1691" s="72">
        <v>60.995605794930874</v>
      </c>
      <c r="G1691" s="72">
        <v>60.43</v>
      </c>
      <c r="H1691" s="73">
        <v>0</v>
      </c>
      <c r="I1691" s="73">
        <f t="shared" si="78"/>
        <v>60.43</v>
      </c>
      <c r="J1691" s="72">
        <f t="shared" si="79"/>
        <v>-0.56560579493087459</v>
      </c>
      <c r="K1691" s="78">
        <v>466</v>
      </c>
      <c r="L1691" s="73">
        <f t="shared" si="80"/>
        <v>-263.57230043778759</v>
      </c>
      <c r="M1691" s="74"/>
    </row>
    <row r="1692" spans="1:13" ht="12.75" x14ac:dyDescent="0.2">
      <c r="A1692" s="43" t="s">
        <v>131</v>
      </c>
      <c r="B1692" s="43" t="s">
        <v>430</v>
      </c>
      <c r="C1692" s="44" t="s">
        <v>31</v>
      </c>
      <c r="D1692" s="45" t="s">
        <v>32</v>
      </c>
      <c r="E1692" s="46">
        <v>3311</v>
      </c>
      <c r="F1692" s="72">
        <v>77.96560579493088</v>
      </c>
      <c r="G1692" s="72">
        <v>77.400000000000006</v>
      </c>
      <c r="H1692" s="73">
        <v>0</v>
      </c>
      <c r="I1692" s="73">
        <f t="shared" si="78"/>
        <v>77.400000000000006</v>
      </c>
      <c r="J1692" s="72">
        <f t="shared" si="79"/>
        <v>-0.56560579493087459</v>
      </c>
      <c r="K1692" s="78">
        <v>0</v>
      </c>
      <c r="L1692" s="73">
        <f t="shared" si="80"/>
        <v>0</v>
      </c>
      <c r="M1692" s="74"/>
    </row>
    <row r="1693" spans="1:13" ht="12.75" x14ac:dyDescent="0.2">
      <c r="A1693" s="43" t="s">
        <v>131</v>
      </c>
      <c r="B1693" s="43" t="s">
        <v>430</v>
      </c>
      <c r="C1693" s="44" t="s">
        <v>33</v>
      </c>
      <c r="D1693" s="45" t="s">
        <v>34</v>
      </c>
      <c r="E1693" s="46">
        <v>3313</v>
      </c>
      <c r="F1693" s="72">
        <v>82.925605794930874</v>
      </c>
      <c r="G1693" s="72">
        <v>82.36</v>
      </c>
      <c r="H1693" s="73">
        <v>0</v>
      </c>
      <c r="I1693" s="73">
        <f t="shared" si="78"/>
        <v>82.36</v>
      </c>
      <c r="J1693" s="72">
        <f t="shared" si="79"/>
        <v>-0.56560579493087459</v>
      </c>
      <c r="K1693" s="78">
        <v>0</v>
      </c>
      <c r="L1693" s="73">
        <f t="shared" si="80"/>
        <v>0</v>
      </c>
      <c r="M1693" s="74"/>
    </row>
    <row r="1694" spans="1:13" ht="12.75" x14ac:dyDescent="0.2">
      <c r="A1694" s="43" t="s">
        <v>131</v>
      </c>
      <c r="B1694" s="43" t="s">
        <v>430</v>
      </c>
      <c r="C1694" s="44" t="s">
        <v>35</v>
      </c>
      <c r="D1694" s="45" t="s">
        <v>36</v>
      </c>
      <c r="E1694" s="46">
        <v>3315</v>
      </c>
      <c r="F1694" s="72">
        <v>94.46560579493088</v>
      </c>
      <c r="G1694" s="72">
        <v>93.9</v>
      </c>
      <c r="H1694" s="73">
        <v>0</v>
      </c>
      <c r="I1694" s="73">
        <f t="shared" si="78"/>
        <v>93.9</v>
      </c>
      <c r="J1694" s="72">
        <f t="shared" si="79"/>
        <v>-0.56560579493087459</v>
      </c>
      <c r="K1694" s="78">
        <v>0</v>
      </c>
      <c r="L1694" s="73">
        <f t="shared" si="80"/>
        <v>0</v>
      </c>
      <c r="M1694" s="74"/>
    </row>
    <row r="1695" spans="1:13" ht="12.75" x14ac:dyDescent="0.2">
      <c r="A1695" s="43" t="s">
        <v>131</v>
      </c>
      <c r="B1695" s="43" t="s">
        <v>430</v>
      </c>
      <c r="C1695" s="44" t="s">
        <v>37</v>
      </c>
      <c r="D1695" s="45" t="s">
        <v>38</v>
      </c>
      <c r="E1695" s="46">
        <v>3317</v>
      </c>
      <c r="F1695" s="72">
        <v>60.545605794930871</v>
      </c>
      <c r="G1695" s="72">
        <v>59.98</v>
      </c>
      <c r="H1695" s="73">
        <v>0</v>
      </c>
      <c r="I1695" s="73">
        <f t="shared" si="78"/>
        <v>59.98</v>
      </c>
      <c r="J1695" s="72">
        <f t="shared" si="79"/>
        <v>-0.56560579493087459</v>
      </c>
      <c r="K1695" s="78">
        <v>184</v>
      </c>
      <c r="L1695" s="73">
        <f t="shared" si="80"/>
        <v>-104.07146626728093</v>
      </c>
      <c r="M1695" s="74"/>
    </row>
    <row r="1696" spans="1:13" ht="12.75" x14ac:dyDescent="0.2">
      <c r="A1696" s="43" t="s">
        <v>131</v>
      </c>
      <c r="B1696" s="43" t="s">
        <v>430</v>
      </c>
      <c r="C1696" s="44" t="s">
        <v>39</v>
      </c>
      <c r="D1696" s="45" t="s">
        <v>40</v>
      </c>
      <c r="E1696" s="46">
        <v>3319</v>
      </c>
      <c r="F1696" s="72">
        <v>72.525605794930868</v>
      </c>
      <c r="G1696" s="72">
        <v>71.959999999999994</v>
      </c>
      <c r="H1696" s="73">
        <v>0</v>
      </c>
      <c r="I1696" s="73">
        <f t="shared" si="78"/>
        <v>71.959999999999994</v>
      </c>
      <c r="J1696" s="72">
        <f t="shared" si="79"/>
        <v>-0.56560579493087459</v>
      </c>
      <c r="K1696" s="78">
        <v>1679</v>
      </c>
      <c r="L1696" s="73">
        <f t="shared" si="80"/>
        <v>-949.65212968893843</v>
      </c>
      <c r="M1696" s="74"/>
    </row>
    <row r="1697" spans="1:13" ht="12.75" x14ac:dyDescent="0.2">
      <c r="A1697" s="43" t="s">
        <v>131</v>
      </c>
      <c r="B1697" s="43" t="s">
        <v>430</v>
      </c>
      <c r="C1697" s="44" t="s">
        <v>41</v>
      </c>
      <c r="D1697" s="45" t="s">
        <v>42</v>
      </c>
      <c r="E1697" s="46">
        <v>3321</v>
      </c>
      <c r="F1697" s="72">
        <v>80.375605794930877</v>
      </c>
      <c r="G1697" s="72">
        <v>79.81</v>
      </c>
      <c r="H1697" s="73">
        <v>0</v>
      </c>
      <c r="I1697" s="73">
        <f t="shared" si="78"/>
        <v>79.81</v>
      </c>
      <c r="J1697" s="72">
        <f t="shared" si="79"/>
        <v>-0.56560579493087459</v>
      </c>
      <c r="K1697" s="78">
        <v>0</v>
      </c>
      <c r="L1697" s="73">
        <f t="shared" si="80"/>
        <v>0</v>
      </c>
      <c r="M1697" s="74"/>
    </row>
    <row r="1698" spans="1:13" ht="12.75" x14ac:dyDescent="0.2">
      <c r="A1698" s="43" t="s">
        <v>131</v>
      </c>
      <c r="B1698" s="43" t="s">
        <v>430</v>
      </c>
      <c r="C1698" s="44" t="s">
        <v>43</v>
      </c>
      <c r="D1698" s="45" t="s">
        <v>44</v>
      </c>
      <c r="E1698" s="46">
        <v>3323</v>
      </c>
      <c r="F1698" s="72">
        <v>51.685605794930872</v>
      </c>
      <c r="G1698" s="72">
        <v>51.12</v>
      </c>
      <c r="H1698" s="73">
        <v>0</v>
      </c>
      <c r="I1698" s="73">
        <f t="shared" si="78"/>
        <v>51.12</v>
      </c>
      <c r="J1698" s="72">
        <f t="shared" si="79"/>
        <v>-0.56560579493087459</v>
      </c>
      <c r="K1698" s="78">
        <v>122</v>
      </c>
      <c r="L1698" s="73">
        <f t="shared" si="80"/>
        <v>-69.003906981566701</v>
      </c>
      <c r="M1698" s="74"/>
    </row>
    <row r="1699" spans="1:13" ht="12.75" x14ac:dyDescent="0.2">
      <c r="A1699" s="43" t="s">
        <v>131</v>
      </c>
      <c r="B1699" s="43" t="s">
        <v>430</v>
      </c>
      <c r="C1699" s="44" t="s">
        <v>45</v>
      </c>
      <c r="D1699" s="45" t="s">
        <v>46</v>
      </c>
      <c r="E1699" s="46">
        <v>3325</v>
      </c>
      <c r="F1699" s="72">
        <v>65.475605794930871</v>
      </c>
      <c r="G1699" s="72">
        <v>64.91</v>
      </c>
      <c r="H1699" s="73">
        <v>0</v>
      </c>
      <c r="I1699" s="73">
        <f t="shared" si="78"/>
        <v>64.91</v>
      </c>
      <c r="J1699" s="72">
        <f t="shared" si="79"/>
        <v>-0.56560579493087459</v>
      </c>
      <c r="K1699" s="78">
        <v>1693</v>
      </c>
      <c r="L1699" s="73">
        <f t="shared" si="80"/>
        <v>-957.57061081797065</v>
      </c>
      <c r="M1699" s="74"/>
    </row>
    <row r="1700" spans="1:13" ht="12.75" x14ac:dyDescent="0.2">
      <c r="A1700" s="43" t="s">
        <v>131</v>
      </c>
      <c r="B1700" s="43" t="s">
        <v>430</v>
      </c>
      <c r="C1700" s="44" t="s">
        <v>47</v>
      </c>
      <c r="D1700" s="45" t="s">
        <v>48</v>
      </c>
      <c r="E1700" s="46">
        <v>3327</v>
      </c>
      <c r="F1700" s="72">
        <v>72.525605794930868</v>
      </c>
      <c r="G1700" s="72">
        <v>71.959999999999994</v>
      </c>
      <c r="H1700" s="73">
        <v>0</v>
      </c>
      <c r="I1700" s="73">
        <f t="shared" si="78"/>
        <v>71.959999999999994</v>
      </c>
      <c r="J1700" s="72">
        <f t="shared" si="79"/>
        <v>-0.56560579493087459</v>
      </c>
      <c r="K1700" s="78">
        <v>377</v>
      </c>
      <c r="L1700" s="73">
        <f t="shared" si="80"/>
        <v>-213.23338468893974</v>
      </c>
      <c r="M1700" s="74"/>
    </row>
    <row r="1701" spans="1:13" ht="12.75" x14ac:dyDescent="0.2">
      <c r="A1701" s="43" t="s">
        <v>131</v>
      </c>
      <c r="B1701" s="43" t="s">
        <v>430</v>
      </c>
      <c r="C1701" s="44" t="s">
        <v>49</v>
      </c>
      <c r="D1701" s="45" t="s">
        <v>50</v>
      </c>
      <c r="E1701" s="46">
        <v>3329</v>
      </c>
      <c r="F1701" s="72">
        <v>77.515605794930877</v>
      </c>
      <c r="G1701" s="72">
        <v>76.95</v>
      </c>
      <c r="H1701" s="73">
        <v>0</v>
      </c>
      <c r="I1701" s="73">
        <f t="shared" si="78"/>
        <v>76.95</v>
      </c>
      <c r="J1701" s="72">
        <f t="shared" si="79"/>
        <v>-0.56560579493087459</v>
      </c>
      <c r="K1701" s="78">
        <v>0</v>
      </c>
      <c r="L1701" s="73">
        <f t="shared" si="80"/>
        <v>0</v>
      </c>
      <c r="M1701" s="74"/>
    </row>
    <row r="1702" spans="1:13" ht="12.75" x14ac:dyDescent="0.2">
      <c r="A1702" s="43" t="s">
        <v>131</v>
      </c>
      <c r="B1702" s="43" t="s">
        <v>430</v>
      </c>
      <c r="C1702" s="44" t="s">
        <v>51</v>
      </c>
      <c r="D1702" s="45" t="s">
        <v>52</v>
      </c>
      <c r="E1702" s="46">
        <v>3331</v>
      </c>
      <c r="F1702" s="72">
        <v>86.025605794930868</v>
      </c>
      <c r="G1702" s="72">
        <v>85.46</v>
      </c>
      <c r="H1702" s="73">
        <v>0</v>
      </c>
      <c r="I1702" s="73">
        <f t="shared" si="78"/>
        <v>85.46</v>
      </c>
      <c r="J1702" s="72">
        <f t="shared" si="79"/>
        <v>-0.56560579493087459</v>
      </c>
      <c r="K1702" s="78">
        <v>0</v>
      </c>
      <c r="L1702" s="73">
        <f t="shared" si="80"/>
        <v>0</v>
      </c>
      <c r="M1702" s="74"/>
    </row>
    <row r="1703" spans="1:13" ht="12.75" x14ac:dyDescent="0.2">
      <c r="A1703" s="43" t="s">
        <v>53</v>
      </c>
      <c r="B1703" s="43" t="s">
        <v>54</v>
      </c>
      <c r="C1703" s="44" t="s">
        <v>21</v>
      </c>
      <c r="D1703" s="45" t="s">
        <v>22</v>
      </c>
      <c r="E1703" s="46">
        <v>3301</v>
      </c>
      <c r="F1703" s="72">
        <v>145.35885688301633</v>
      </c>
      <c r="G1703" s="72">
        <v>138.28642481806622</v>
      </c>
      <c r="H1703" s="73">
        <v>1.761566120436693</v>
      </c>
      <c r="I1703" s="73">
        <f t="shared" si="78"/>
        <v>140.04799093850292</v>
      </c>
      <c r="J1703" s="72">
        <f t="shared" si="79"/>
        <v>-5.3108659445134094</v>
      </c>
      <c r="K1703" s="78">
        <v>0</v>
      </c>
      <c r="L1703" s="73">
        <f t="shared" si="80"/>
        <v>0</v>
      </c>
      <c r="M1703" s="74">
        <v>-174339.79636054122</v>
      </c>
    </row>
    <row r="1704" spans="1:13" ht="12.75" x14ac:dyDescent="0.2">
      <c r="A1704" s="43" t="s">
        <v>53</v>
      </c>
      <c r="B1704" s="43" t="s">
        <v>54</v>
      </c>
      <c r="C1704" s="44" t="s">
        <v>23</v>
      </c>
      <c r="D1704" s="45" t="s">
        <v>24</v>
      </c>
      <c r="E1704" s="46">
        <v>3303</v>
      </c>
      <c r="F1704" s="72">
        <v>157.93885688301634</v>
      </c>
      <c r="G1704" s="72">
        <v>150.86642481806624</v>
      </c>
      <c r="H1704" s="73">
        <v>1.761566120436693</v>
      </c>
      <c r="I1704" s="73">
        <f t="shared" si="78"/>
        <v>152.62799093850293</v>
      </c>
      <c r="J1704" s="72">
        <f t="shared" si="79"/>
        <v>-5.3108659445134094</v>
      </c>
      <c r="K1704" s="78">
        <v>0</v>
      </c>
      <c r="L1704" s="73">
        <f t="shared" si="80"/>
        <v>0</v>
      </c>
      <c r="M1704" s="74"/>
    </row>
    <row r="1705" spans="1:13" ht="12.75" x14ac:dyDescent="0.2">
      <c r="A1705" s="43" t="s">
        <v>53</v>
      </c>
      <c r="B1705" s="43" t="s">
        <v>54</v>
      </c>
      <c r="C1705" s="44" t="s">
        <v>25</v>
      </c>
      <c r="D1705" s="45" t="s">
        <v>26</v>
      </c>
      <c r="E1705" s="46">
        <v>3305</v>
      </c>
      <c r="F1705" s="72">
        <v>142.09885688301634</v>
      </c>
      <c r="G1705" s="72">
        <v>135.02642481806623</v>
      </c>
      <c r="H1705" s="73">
        <v>1.761566120436693</v>
      </c>
      <c r="I1705" s="73">
        <f t="shared" si="78"/>
        <v>136.78799093850293</v>
      </c>
      <c r="J1705" s="72">
        <f t="shared" si="79"/>
        <v>-5.3108659445134094</v>
      </c>
      <c r="K1705" s="78">
        <v>0</v>
      </c>
      <c r="L1705" s="73">
        <f t="shared" si="80"/>
        <v>0</v>
      </c>
      <c r="M1705" s="74"/>
    </row>
    <row r="1706" spans="1:13" ht="12.75" x14ac:dyDescent="0.2">
      <c r="A1706" s="43" t="s">
        <v>53</v>
      </c>
      <c r="B1706" s="43" t="s">
        <v>54</v>
      </c>
      <c r="C1706" s="44" t="s">
        <v>27</v>
      </c>
      <c r="D1706" s="45" t="s">
        <v>28</v>
      </c>
      <c r="E1706" s="46">
        <v>3307</v>
      </c>
      <c r="F1706" s="72">
        <v>154.66885688301633</v>
      </c>
      <c r="G1706" s="72">
        <v>147.59642481806623</v>
      </c>
      <c r="H1706" s="73">
        <v>1.761566120436693</v>
      </c>
      <c r="I1706" s="73">
        <f t="shared" si="78"/>
        <v>149.35799093850292</v>
      </c>
      <c r="J1706" s="72">
        <f t="shared" si="79"/>
        <v>-5.3108659445134094</v>
      </c>
      <c r="K1706" s="78">
        <v>0</v>
      </c>
      <c r="L1706" s="73">
        <f t="shared" si="80"/>
        <v>0</v>
      </c>
      <c r="M1706" s="74"/>
    </row>
    <row r="1707" spans="1:13" ht="12.75" x14ac:dyDescent="0.2">
      <c r="A1707" s="43" t="s">
        <v>53</v>
      </c>
      <c r="B1707" s="43" t="s">
        <v>54</v>
      </c>
      <c r="C1707" s="44" t="s">
        <v>29</v>
      </c>
      <c r="D1707" s="45" t="s">
        <v>30</v>
      </c>
      <c r="E1707" s="46">
        <v>3309</v>
      </c>
      <c r="F1707" s="72">
        <v>96.328856883016343</v>
      </c>
      <c r="G1707" s="72">
        <v>89.25642481806625</v>
      </c>
      <c r="H1707" s="73">
        <v>1.761566120436693</v>
      </c>
      <c r="I1707" s="73">
        <f t="shared" si="78"/>
        <v>91.017990938502948</v>
      </c>
      <c r="J1707" s="72">
        <f t="shared" si="79"/>
        <v>-5.3108659445133952</v>
      </c>
      <c r="K1707" s="78">
        <v>1013</v>
      </c>
      <c r="L1707" s="73">
        <f t="shared" si="80"/>
        <v>-5379.9072017920689</v>
      </c>
      <c r="M1707" s="74"/>
    </row>
    <row r="1708" spans="1:13" ht="12.75" x14ac:dyDescent="0.2">
      <c r="A1708" s="43" t="s">
        <v>53</v>
      </c>
      <c r="B1708" s="43" t="s">
        <v>54</v>
      </c>
      <c r="C1708" s="44" t="s">
        <v>31</v>
      </c>
      <c r="D1708" s="45" t="s">
        <v>32</v>
      </c>
      <c r="E1708" s="46">
        <v>3311</v>
      </c>
      <c r="F1708" s="72">
        <v>123.60885688301634</v>
      </c>
      <c r="G1708" s="72">
        <v>116.53642481806625</v>
      </c>
      <c r="H1708" s="73">
        <v>1.761566120436693</v>
      </c>
      <c r="I1708" s="73">
        <f t="shared" si="78"/>
        <v>118.29799093850295</v>
      </c>
      <c r="J1708" s="72">
        <f t="shared" si="79"/>
        <v>-5.3108659445133952</v>
      </c>
      <c r="K1708" s="78">
        <v>0</v>
      </c>
      <c r="L1708" s="73">
        <f t="shared" si="80"/>
        <v>0</v>
      </c>
      <c r="M1708" s="74"/>
    </row>
    <row r="1709" spans="1:13" ht="12.75" x14ac:dyDescent="0.2">
      <c r="A1709" s="43" t="s">
        <v>53</v>
      </c>
      <c r="B1709" s="43" t="s">
        <v>54</v>
      </c>
      <c r="C1709" s="44" t="s">
        <v>33</v>
      </c>
      <c r="D1709" s="45" t="s">
        <v>34</v>
      </c>
      <c r="E1709" s="46">
        <v>3313</v>
      </c>
      <c r="F1709" s="72">
        <v>131.45885688301632</v>
      </c>
      <c r="G1709" s="72">
        <v>124.38642481806625</v>
      </c>
      <c r="H1709" s="73">
        <v>1.761566120436693</v>
      </c>
      <c r="I1709" s="73">
        <f t="shared" si="78"/>
        <v>126.14799093850294</v>
      </c>
      <c r="J1709" s="72">
        <f t="shared" si="79"/>
        <v>-5.310865944513381</v>
      </c>
      <c r="K1709" s="78">
        <v>0</v>
      </c>
      <c r="L1709" s="73">
        <f t="shared" si="80"/>
        <v>0</v>
      </c>
      <c r="M1709" s="74"/>
    </row>
    <row r="1710" spans="1:13" ht="12.75" x14ac:dyDescent="0.2">
      <c r="A1710" s="43" t="s">
        <v>53</v>
      </c>
      <c r="B1710" s="43" t="s">
        <v>54</v>
      </c>
      <c r="C1710" s="44" t="s">
        <v>35</v>
      </c>
      <c r="D1710" s="45" t="s">
        <v>36</v>
      </c>
      <c r="E1710" s="46">
        <v>3315</v>
      </c>
      <c r="F1710" s="72">
        <v>149.47885688301633</v>
      </c>
      <c r="G1710" s="72">
        <v>142.40642481806623</v>
      </c>
      <c r="H1710" s="73">
        <v>1.761566120436693</v>
      </c>
      <c r="I1710" s="73">
        <f t="shared" si="78"/>
        <v>144.16799093850292</v>
      </c>
      <c r="J1710" s="72">
        <f t="shared" si="79"/>
        <v>-5.3108659445134094</v>
      </c>
      <c r="K1710" s="78">
        <v>0</v>
      </c>
      <c r="L1710" s="73">
        <f t="shared" si="80"/>
        <v>0</v>
      </c>
      <c r="M1710" s="74"/>
    </row>
    <row r="1711" spans="1:13" ht="12.75" x14ac:dyDescent="0.2">
      <c r="A1711" s="43" t="s">
        <v>53</v>
      </c>
      <c r="B1711" s="43" t="s">
        <v>54</v>
      </c>
      <c r="C1711" s="44" t="s">
        <v>37</v>
      </c>
      <c r="D1711" s="45" t="s">
        <v>38</v>
      </c>
      <c r="E1711" s="46">
        <v>3317</v>
      </c>
      <c r="F1711" s="72">
        <v>95.788856883016336</v>
      </c>
      <c r="G1711" s="72">
        <v>88.716424818066244</v>
      </c>
      <c r="H1711" s="73">
        <v>1.761566120436693</v>
      </c>
      <c r="I1711" s="73">
        <f t="shared" si="78"/>
        <v>90.477990938502941</v>
      </c>
      <c r="J1711" s="72">
        <f t="shared" si="79"/>
        <v>-5.3108659445133952</v>
      </c>
      <c r="K1711" s="78">
        <v>0</v>
      </c>
      <c r="L1711" s="73">
        <f t="shared" si="80"/>
        <v>0</v>
      </c>
      <c r="M1711" s="74"/>
    </row>
    <row r="1712" spans="1:13" ht="12.75" x14ac:dyDescent="0.2">
      <c r="A1712" s="43" t="s">
        <v>53</v>
      </c>
      <c r="B1712" s="43" t="s">
        <v>54</v>
      </c>
      <c r="C1712" s="44" t="s">
        <v>39</v>
      </c>
      <c r="D1712" s="45" t="s">
        <v>40</v>
      </c>
      <c r="E1712" s="46">
        <v>3319</v>
      </c>
      <c r="F1712" s="72">
        <v>115.14885688301634</v>
      </c>
      <c r="G1712" s="72">
        <v>108.07642481806624</v>
      </c>
      <c r="H1712" s="73">
        <v>1.761566120436693</v>
      </c>
      <c r="I1712" s="73">
        <f t="shared" si="78"/>
        <v>109.83799093850294</v>
      </c>
      <c r="J1712" s="72">
        <f t="shared" si="79"/>
        <v>-5.3108659445133952</v>
      </c>
      <c r="K1712" s="78">
        <v>10776</v>
      </c>
      <c r="L1712" s="73">
        <f t="shared" si="80"/>
        <v>-57229.891418076346</v>
      </c>
      <c r="M1712" s="74"/>
    </row>
    <row r="1713" spans="1:13" ht="12.75" x14ac:dyDescent="0.2">
      <c r="A1713" s="43" t="s">
        <v>53</v>
      </c>
      <c r="B1713" s="43" t="s">
        <v>54</v>
      </c>
      <c r="C1713" s="44" t="s">
        <v>41</v>
      </c>
      <c r="D1713" s="45" t="s">
        <v>42</v>
      </c>
      <c r="E1713" s="46">
        <v>3321</v>
      </c>
      <c r="F1713" s="72">
        <v>127.66885688301633</v>
      </c>
      <c r="G1713" s="72">
        <v>120.59642481806624</v>
      </c>
      <c r="H1713" s="73">
        <v>1.761566120436693</v>
      </c>
      <c r="I1713" s="73">
        <f t="shared" si="78"/>
        <v>122.35799093850294</v>
      </c>
      <c r="J1713" s="72">
        <f t="shared" si="79"/>
        <v>-5.3108659445133952</v>
      </c>
      <c r="K1713" s="78">
        <v>0</v>
      </c>
      <c r="L1713" s="73">
        <f t="shared" si="80"/>
        <v>0</v>
      </c>
      <c r="M1713" s="74"/>
    </row>
    <row r="1714" spans="1:13" ht="12.75" x14ac:dyDescent="0.2">
      <c r="A1714" s="43" t="s">
        <v>53</v>
      </c>
      <c r="B1714" s="43" t="s">
        <v>54</v>
      </c>
      <c r="C1714" s="44" t="s">
        <v>43</v>
      </c>
      <c r="D1714" s="45" t="s">
        <v>44</v>
      </c>
      <c r="E1714" s="46">
        <v>3323</v>
      </c>
      <c r="F1714" s="72">
        <v>81.918856883016332</v>
      </c>
      <c r="G1714" s="72">
        <v>74.846424818066239</v>
      </c>
      <c r="H1714" s="73">
        <v>1.761566120436693</v>
      </c>
      <c r="I1714" s="73">
        <f t="shared" si="78"/>
        <v>76.607990938502937</v>
      </c>
      <c r="J1714" s="72">
        <f t="shared" si="79"/>
        <v>-5.3108659445133952</v>
      </c>
      <c r="K1714" s="78">
        <v>0</v>
      </c>
      <c r="L1714" s="73">
        <f t="shared" si="80"/>
        <v>0</v>
      </c>
      <c r="M1714" s="74"/>
    </row>
    <row r="1715" spans="1:13" ht="12.75" x14ac:dyDescent="0.2">
      <c r="A1715" s="43" t="s">
        <v>53</v>
      </c>
      <c r="B1715" s="43" t="s">
        <v>54</v>
      </c>
      <c r="C1715" s="44" t="s">
        <v>45</v>
      </c>
      <c r="D1715" s="45" t="s">
        <v>46</v>
      </c>
      <c r="E1715" s="46">
        <v>3325</v>
      </c>
      <c r="F1715" s="72">
        <v>103.80885688301633</v>
      </c>
      <c r="G1715" s="72">
        <v>96.73642481806624</v>
      </c>
      <c r="H1715" s="73">
        <v>1.761566120436693</v>
      </c>
      <c r="I1715" s="73">
        <f t="shared" si="78"/>
        <v>98.497990938502937</v>
      </c>
      <c r="J1715" s="72">
        <f t="shared" si="79"/>
        <v>-5.3108659445133952</v>
      </c>
      <c r="K1715" s="78">
        <v>20997</v>
      </c>
      <c r="L1715" s="73">
        <f t="shared" si="80"/>
        <v>-111512.25223694777</v>
      </c>
      <c r="M1715" s="74"/>
    </row>
    <row r="1716" spans="1:13" ht="12.75" x14ac:dyDescent="0.2">
      <c r="A1716" s="43" t="s">
        <v>53</v>
      </c>
      <c r="B1716" s="43" t="s">
        <v>54</v>
      </c>
      <c r="C1716" s="44" t="s">
        <v>47</v>
      </c>
      <c r="D1716" s="45" t="s">
        <v>48</v>
      </c>
      <c r="E1716" s="46">
        <v>3327</v>
      </c>
      <c r="F1716" s="72">
        <v>115.14885688301634</v>
      </c>
      <c r="G1716" s="72">
        <v>108.07642481806624</v>
      </c>
      <c r="H1716" s="73">
        <v>1.761566120436693</v>
      </c>
      <c r="I1716" s="73">
        <f t="shared" si="78"/>
        <v>109.83799093850294</v>
      </c>
      <c r="J1716" s="72">
        <f t="shared" si="79"/>
        <v>-5.3108659445133952</v>
      </c>
      <c r="K1716" s="78">
        <v>41</v>
      </c>
      <c r="L1716" s="73">
        <f t="shared" si="80"/>
        <v>-217.74550372504922</v>
      </c>
      <c r="M1716" s="74"/>
    </row>
    <row r="1717" spans="1:13" ht="12.75" x14ac:dyDescent="0.2">
      <c r="A1717" s="43" t="s">
        <v>53</v>
      </c>
      <c r="B1717" s="43" t="s">
        <v>54</v>
      </c>
      <c r="C1717" s="44" t="s">
        <v>49</v>
      </c>
      <c r="D1717" s="45" t="s">
        <v>50</v>
      </c>
      <c r="E1717" s="46">
        <v>3329</v>
      </c>
      <c r="F1717" s="72">
        <v>123.08885688301633</v>
      </c>
      <c r="G1717" s="72">
        <v>116.01642481806624</v>
      </c>
      <c r="H1717" s="73">
        <v>1.761566120436693</v>
      </c>
      <c r="I1717" s="73">
        <f t="shared" si="78"/>
        <v>117.77799093850294</v>
      </c>
      <c r="J1717" s="72">
        <f t="shared" si="79"/>
        <v>-5.3108659445133952</v>
      </c>
      <c r="K1717" s="78">
        <v>0</v>
      </c>
      <c r="L1717" s="73">
        <f t="shared" si="80"/>
        <v>0</v>
      </c>
      <c r="M1717" s="74"/>
    </row>
    <row r="1718" spans="1:13" ht="12.75" x14ac:dyDescent="0.2">
      <c r="A1718" s="43" t="s">
        <v>53</v>
      </c>
      <c r="B1718" s="43" t="s">
        <v>54</v>
      </c>
      <c r="C1718" s="44" t="s">
        <v>51</v>
      </c>
      <c r="D1718" s="45" t="s">
        <v>52</v>
      </c>
      <c r="E1718" s="46">
        <v>3331</v>
      </c>
      <c r="F1718" s="72">
        <v>136.85885688301633</v>
      </c>
      <c r="G1718" s="72">
        <v>129.78642481806625</v>
      </c>
      <c r="H1718" s="73">
        <v>1.761566120436693</v>
      </c>
      <c r="I1718" s="73">
        <f t="shared" si="78"/>
        <v>131.54799093850295</v>
      </c>
      <c r="J1718" s="72">
        <f t="shared" si="79"/>
        <v>-5.310865944513381</v>
      </c>
      <c r="K1718" s="78">
        <v>0</v>
      </c>
      <c r="L1718" s="73">
        <f t="shared" si="80"/>
        <v>0</v>
      </c>
      <c r="M1718" s="74"/>
    </row>
    <row r="1719" spans="1:13" ht="12.75" x14ac:dyDescent="0.2">
      <c r="A1719" s="43" t="s">
        <v>326</v>
      </c>
      <c r="B1719" s="43" t="s">
        <v>359</v>
      </c>
      <c r="C1719" s="44" t="s">
        <v>21</v>
      </c>
      <c r="D1719" s="45" t="s">
        <v>22</v>
      </c>
      <c r="E1719" s="46">
        <v>3301</v>
      </c>
      <c r="F1719" s="72">
        <v>92.05</v>
      </c>
      <c r="G1719" s="72">
        <v>91.48</v>
      </c>
      <c r="H1719" s="73">
        <v>0</v>
      </c>
      <c r="I1719" s="73">
        <f t="shared" si="78"/>
        <v>91.48</v>
      </c>
      <c r="J1719" s="72">
        <f t="shared" si="79"/>
        <v>-0.56999999999999318</v>
      </c>
      <c r="K1719" s="78">
        <v>0</v>
      </c>
      <c r="L1719" s="73">
        <f t="shared" si="80"/>
        <v>0</v>
      </c>
      <c r="M1719" s="74">
        <v>0</v>
      </c>
    </row>
    <row r="1720" spans="1:13" ht="12.75" x14ac:dyDescent="0.2">
      <c r="A1720" s="43" t="s">
        <v>326</v>
      </c>
      <c r="B1720" s="43" t="s">
        <v>359</v>
      </c>
      <c r="C1720" s="44" t="s">
        <v>23</v>
      </c>
      <c r="D1720" s="45" t="s">
        <v>24</v>
      </c>
      <c r="E1720" s="46">
        <v>3303</v>
      </c>
      <c r="F1720" s="72">
        <v>99.72</v>
      </c>
      <c r="G1720" s="72">
        <v>99.15</v>
      </c>
      <c r="H1720" s="73">
        <v>0</v>
      </c>
      <c r="I1720" s="73">
        <f t="shared" si="78"/>
        <v>99.15</v>
      </c>
      <c r="J1720" s="72">
        <f t="shared" si="79"/>
        <v>-0.56999999999999318</v>
      </c>
      <c r="K1720" s="78">
        <v>0</v>
      </c>
      <c r="L1720" s="73">
        <f t="shared" si="80"/>
        <v>0</v>
      </c>
      <c r="M1720" s="74"/>
    </row>
    <row r="1721" spans="1:13" ht="12.75" x14ac:dyDescent="0.2">
      <c r="A1721" s="43" t="s">
        <v>326</v>
      </c>
      <c r="B1721" s="43" t="s">
        <v>359</v>
      </c>
      <c r="C1721" s="44" t="s">
        <v>25</v>
      </c>
      <c r="D1721" s="45" t="s">
        <v>26</v>
      </c>
      <c r="E1721" s="46">
        <v>3305</v>
      </c>
      <c r="F1721" s="72">
        <v>90.059999999999988</v>
      </c>
      <c r="G1721" s="72">
        <v>89.49</v>
      </c>
      <c r="H1721" s="73">
        <v>0</v>
      </c>
      <c r="I1721" s="73">
        <f t="shared" si="78"/>
        <v>89.49</v>
      </c>
      <c r="J1721" s="72">
        <f t="shared" si="79"/>
        <v>-0.56999999999999318</v>
      </c>
      <c r="K1721" s="78">
        <v>0</v>
      </c>
      <c r="L1721" s="73">
        <f t="shared" si="80"/>
        <v>0</v>
      </c>
      <c r="M1721" s="74"/>
    </row>
    <row r="1722" spans="1:13" ht="12.75" x14ac:dyDescent="0.2">
      <c r="A1722" s="43" t="s">
        <v>326</v>
      </c>
      <c r="B1722" s="43" t="s">
        <v>359</v>
      </c>
      <c r="C1722" s="44" t="s">
        <v>27</v>
      </c>
      <c r="D1722" s="45" t="s">
        <v>28</v>
      </c>
      <c r="E1722" s="46">
        <v>3307</v>
      </c>
      <c r="F1722" s="72">
        <v>98.809999999999988</v>
      </c>
      <c r="G1722" s="72">
        <v>98.24</v>
      </c>
      <c r="H1722" s="73">
        <v>0</v>
      </c>
      <c r="I1722" s="73">
        <f t="shared" si="78"/>
        <v>98.24</v>
      </c>
      <c r="J1722" s="72">
        <f t="shared" si="79"/>
        <v>-0.56999999999999318</v>
      </c>
      <c r="K1722" s="78">
        <v>0</v>
      </c>
      <c r="L1722" s="73">
        <f t="shared" si="80"/>
        <v>0</v>
      </c>
      <c r="M1722" s="74"/>
    </row>
    <row r="1723" spans="1:13" ht="12.75" x14ac:dyDescent="0.2">
      <c r="A1723" s="43" t="s">
        <v>326</v>
      </c>
      <c r="B1723" s="43" t="s">
        <v>359</v>
      </c>
      <c r="C1723" s="44" t="s">
        <v>29</v>
      </c>
      <c r="D1723" s="45" t="s">
        <v>30</v>
      </c>
      <c r="E1723" s="46">
        <v>3309</v>
      </c>
      <c r="F1723" s="72">
        <v>61.660000000000004</v>
      </c>
      <c r="G1723" s="72">
        <v>61.09</v>
      </c>
      <c r="H1723" s="73">
        <v>0</v>
      </c>
      <c r="I1723" s="73">
        <f t="shared" si="78"/>
        <v>61.09</v>
      </c>
      <c r="J1723" s="72">
        <f t="shared" si="79"/>
        <v>-0.57000000000000028</v>
      </c>
      <c r="K1723" s="78">
        <v>0</v>
      </c>
      <c r="L1723" s="73">
        <f t="shared" si="80"/>
        <v>0</v>
      </c>
      <c r="M1723" s="74"/>
    </row>
    <row r="1724" spans="1:13" ht="12.75" x14ac:dyDescent="0.2">
      <c r="A1724" s="43" t="s">
        <v>326</v>
      </c>
      <c r="B1724" s="43" t="s">
        <v>359</v>
      </c>
      <c r="C1724" s="44" t="s">
        <v>31</v>
      </c>
      <c r="D1724" s="45" t="s">
        <v>32</v>
      </c>
      <c r="E1724" s="46">
        <v>3311</v>
      </c>
      <c r="F1724" s="72">
        <v>78.19</v>
      </c>
      <c r="G1724" s="72">
        <v>77.62</v>
      </c>
      <c r="H1724" s="73">
        <v>0</v>
      </c>
      <c r="I1724" s="73">
        <f t="shared" si="78"/>
        <v>77.62</v>
      </c>
      <c r="J1724" s="72">
        <f t="shared" si="79"/>
        <v>-0.56999999999999318</v>
      </c>
      <c r="K1724" s="78">
        <v>0</v>
      </c>
      <c r="L1724" s="73">
        <f t="shared" si="80"/>
        <v>0</v>
      </c>
      <c r="M1724" s="74"/>
    </row>
    <row r="1725" spans="1:13" ht="12.75" x14ac:dyDescent="0.2">
      <c r="A1725" s="43" t="s">
        <v>326</v>
      </c>
      <c r="B1725" s="43" t="s">
        <v>359</v>
      </c>
      <c r="C1725" s="44" t="s">
        <v>33</v>
      </c>
      <c r="D1725" s="45" t="s">
        <v>34</v>
      </c>
      <c r="E1725" s="46">
        <v>3313</v>
      </c>
      <c r="F1725" s="72">
        <v>83.02</v>
      </c>
      <c r="G1725" s="72">
        <v>82.45</v>
      </c>
      <c r="H1725" s="73">
        <v>0</v>
      </c>
      <c r="I1725" s="73">
        <f t="shared" si="78"/>
        <v>82.45</v>
      </c>
      <c r="J1725" s="72">
        <f t="shared" si="79"/>
        <v>-0.56999999999999318</v>
      </c>
      <c r="K1725" s="78">
        <v>0</v>
      </c>
      <c r="L1725" s="73">
        <f t="shared" si="80"/>
        <v>0</v>
      </c>
      <c r="M1725" s="74"/>
    </row>
    <row r="1726" spans="1:13" ht="12.75" x14ac:dyDescent="0.2">
      <c r="A1726" s="43" t="s">
        <v>326</v>
      </c>
      <c r="B1726" s="43" t="s">
        <v>359</v>
      </c>
      <c r="C1726" s="44" t="s">
        <v>35</v>
      </c>
      <c r="D1726" s="45" t="s">
        <v>36</v>
      </c>
      <c r="E1726" s="46">
        <v>3315</v>
      </c>
      <c r="F1726" s="72">
        <v>94.449999999999989</v>
      </c>
      <c r="G1726" s="72">
        <v>93.88</v>
      </c>
      <c r="H1726" s="73">
        <v>0</v>
      </c>
      <c r="I1726" s="73">
        <f t="shared" si="78"/>
        <v>93.88</v>
      </c>
      <c r="J1726" s="72">
        <f t="shared" si="79"/>
        <v>-0.56999999999999318</v>
      </c>
      <c r="K1726" s="78">
        <v>0</v>
      </c>
      <c r="L1726" s="73">
        <f t="shared" si="80"/>
        <v>0</v>
      </c>
      <c r="M1726" s="74"/>
    </row>
    <row r="1727" spans="1:13" ht="12.75" x14ac:dyDescent="0.2">
      <c r="A1727" s="43" t="s">
        <v>326</v>
      </c>
      <c r="B1727" s="43" t="s">
        <v>359</v>
      </c>
      <c r="C1727" s="44" t="s">
        <v>37</v>
      </c>
      <c r="D1727" s="45" t="s">
        <v>38</v>
      </c>
      <c r="E1727" s="46">
        <v>3317</v>
      </c>
      <c r="F1727" s="72">
        <v>61.11</v>
      </c>
      <c r="G1727" s="72">
        <v>60.54</v>
      </c>
      <c r="H1727" s="73">
        <v>0</v>
      </c>
      <c r="I1727" s="73">
        <f t="shared" si="78"/>
        <v>60.54</v>
      </c>
      <c r="J1727" s="72">
        <f t="shared" si="79"/>
        <v>-0.57000000000000028</v>
      </c>
      <c r="K1727" s="78">
        <v>0</v>
      </c>
      <c r="L1727" s="73">
        <f t="shared" si="80"/>
        <v>0</v>
      </c>
      <c r="M1727" s="74"/>
    </row>
    <row r="1728" spans="1:13" ht="12.75" x14ac:dyDescent="0.2">
      <c r="A1728" s="43" t="s">
        <v>326</v>
      </c>
      <c r="B1728" s="43" t="s">
        <v>359</v>
      </c>
      <c r="C1728" s="44" t="s">
        <v>39</v>
      </c>
      <c r="D1728" s="45" t="s">
        <v>40</v>
      </c>
      <c r="E1728" s="46">
        <v>3319</v>
      </c>
      <c r="F1728" s="72">
        <v>72.739999999999995</v>
      </c>
      <c r="G1728" s="72">
        <v>72.17</v>
      </c>
      <c r="H1728" s="73">
        <v>0</v>
      </c>
      <c r="I1728" s="73">
        <f t="shared" si="78"/>
        <v>72.17</v>
      </c>
      <c r="J1728" s="72">
        <f t="shared" si="79"/>
        <v>-0.56999999999999318</v>
      </c>
      <c r="K1728" s="78">
        <v>0</v>
      </c>
      <c r="L1728" s="73">
        <f t="shared" si="80"/>
        <v>0</v>
      </c>
      <c r="M1728" s="74"/>
    </row>
    <row r="1729" spans="1:13" ht="12.75" x14ac:dyDescent="0.2">
      <c r="A1729" s="43" t="s">
        <v>326</v>
      </c>
      <c r="B1729" s="43" t="s">
        <v>359</v>
      </c>
      <c r="C1729" s="44" t="s">
        <v>41</v>
      </c>
      <c r="D1729" s="45" t="s">
        <v>42</v>
      </c>
      <c r="E1729" s="46">
        <v>3321</v>
      </c>
      <c r="F1729" s="72">
        <v>80.47999999999999</v>
      </c>
      <c r="G1729" s="72">
        <v>79.91</v>
      </c>
      <c r="H1729" s="73">
        <v>0</v>
      </c>
      <c r="I1729" s="73">
        <f t="shared" si="78"/>
        <v>79.91</v>
      </c>
      <c r="J1729" s="72">
        <f t="shared" si="79"/>
        <v>-0.56999999999999318</v>
      </c>
      <c r="K1729" s="78">
        <v>0</v>
      </c>
      <c r="L1729" s="73">
        <f t="shared" si="80"/>
        <v>0</v>
      </c>
      <c r="M1729" s="74"/>
    </row>
    <row r="1730" spans="1:13" ht="12.75" x14ac:dyDescent="0.2">
      <c r="A1730" s="43" t="s">
        <v>326</v>
      </c>
      <c r="B1730" s="43" t="s">
        <v>359</v>
      </c>
      <c r="C1730" s="44" t="s">
        <v>43</v>
      </c>
      <c r="D1730" s="45" t="s">
        <v>44</v>
      </c>
      <c r="E1730" s="46">
        <v>3323</v>
      </c>
      <c r="F1730" s="72">
        <v>52.46</v>
      </c>
      <c r="G1730" s="72">
        <v>51.89</v>
      </c>
      <c r="H1730" s="73">
        <v>0</v>
      </c>
      <c r="I1730" s="73">
        <f t="shared" si="78"/>
        <v>51.89</v>
      </c>
      <c r="J1730" s="72">
        <f t="shared" si="79"/>
        <v>-0.57000000000000028</v>
      </c>
      <c r="K1730" s="78">
        <v>0</v>
      </c>
      <c r="L1730" s="73">
        <f t="shared" si="80"/>
        <v>0</v>
      </c>
      <c r="M1730" s="74"/>
    </row>
    <row r="1731" spans="1:13" ht="12.75" x14ac:dyDescent="0.2">
      <c r="A1731" s="43" t="s">
        <v>326</v>
      </c>
      <c r="B1731" s="43" t="s">
        <v>359</v>
      </c>
      <c r="C1731" s="44" t="s">
        <v>45</v>
      </c>
      <c r="D1731" s="45" t="s">
        <v>46</v>
      </c>
      <c r="E1731" s="46">
        <v>3325</v>
      </c>
      <c r="F1731" s="72">
        <v>65.899999999999991</v>
      </c>
      <c r="G1731" s="72">
        <v>65.33</v>
      </c>
      <c r="H1731" s="73">
        <v>0</v>
      </c>
      <c r="I1731" s="73">
        <f t="shared" si="78"/>
        <v>65.33</v>
      </c>
      <c r="J1731" s="72">
        <f t="shared" si="79"/>
        <v>-0.56999999999999318</v>
      </c>
      <c r="K1731" s="78">
        <v>0</v>
      </c>
      <c r="L1731" s="73">
        <f t="shared" si="80"/>
        <v>0</v>
      </c>
      <c r="M1731" s="74"/>
    </row>
    <row r="1732" spans="1:13" ht="12.75" x14ac:dyDescent="0.2">
      <c r="A1732" s="43" t="s">
        <v>326</v>
      </c>
      <c r="B1732" s="43" t="s">
        <v>359</v>
      </c>
      <c r="C1732" s="44" t="s">
        <v>47</v>
      </c>
      <c r="D1732" s="45" t="s">
        <v>48</v>
      </c>
      <c r="E1732" s="46">
        <v>3327</v>
      </c>
      <c r="F1732" s="72">
        <v>72.739999999999995</v>
      </c>
      <c r="G1732" s="72">
        <v>72.17</v>
      </c>
      <c r="H1732" s="73">
        <v>0</v>
      </c>
      <c r="I1732" s="73">
        <f t="shared" si="78"/>
        <v>72.17</v>
      </c>
      <c r="J1732" s="72">
        <f t="shared" si="79"/>
        <v>-0.56999999999999318</v>
      </c>
      <c r="K1732" s="78">
        <v>0</v>
      </c>
      <c r="L1732" s="73">
        <f t="shared" si="80"/>
        <v>0</v>
      </c>
      <c r="M1732" s="74"/>
    </row>
    <row r="1733" spans="1:13" ht="12.75" x14ac:dyDescent="0.2">
      <c r="A1733" s="43" t="s">
        <v>326</v>
      </c>
      <c r="B1733" s="43" t="s">
        <v>359</v>
      </c>
      <c r="C1733" s="44" t="s">
        <v>49</v>
      </c>
      <c r="D1733" s="45" t="s">
        <v>50</v>
      </c>
      <c r="E1733" s="46">
        <v>3329</v>
      </c>
      <c r="F1733" s="72">
        <v>77.66</v>
      </c>
      <c r="G1733" s="72">
        <v>77.09</v>
      </c>
      <c r="H1733" s="73">
        <v>0</v>
      </c>
      <c r="I1733" s="73">
        <f t="shared" si="78"/>
        <v>77.09</v>
      </c>
      <c r="J1733" s="72">
        <f t="shared" si="79"/>
        <v>-0.56999999999999318</v>
      </c>
      <c r="K1733" s="78">
        <v>0</v>
      </c>
      <c r="L1733" s="73">
        <f t="shared" si="80"/>
        <v>0</v>
      </c>
      <c r="M1733" s="74"/>
    </row>
    <row r="1734" spans="1:13" ht="12.75" x14ac:dyDescent="0.2">
      <c r="A1734" s="43" t="s">
        <v>326</v>
      </c>
      <c r="B1734" s="43" t="s">
        <v>359</v>
      </c>
      <c r="C1734" s="44" t="s">
        <v>51</v>
      </c>
      <c r="D1734" s="45" t="s">
        <v>52</v>
      </c>
      <c r="E1734" s="46">
        <v>3331</v>
      </c>
      <c r="F1734" s="72">
        <v>85.99</v>
      </c>
      <c r="G1734" s="72">
        <v>85.42</v>
      </c>
      <c r="H1734" s="73">
        <v>0</v>
      </c>
      <c r="I1734" s="73">
        <f t="shared" si="78"/>
        <v>85.42</v>
      </c>
      <c r="J1734" s="72">
        <f t="shared" si="79"/>
        <v>-0.56999999999999318</v>
      </c>
      <c r="K1734" s="78">
        <v>0</v>
      </c>
      <c r="L1734" s="73">
        <f t="shared" si="80"/>
        <v>0</v>
      </c>
      <c r="M1734" s="74"/>
    </row>
    <row r="1735" spans="1:13" ht="12.75" x14ac:dyDescent="0.2">
      <c r="A1735" s="43" t="s">
        <v>288</v>
      </c>
      <c r="B1735" s="43" t="s">
        <v>289</v>
      </c>
      <c r="C1735" s="44" t="s">
        <v>21</v>
      </c>
      <c r="D1735" s="45" t="s">
        <v>22</v>
      </c>
      <c r="E1735" s="46">
        <v>3301</v>
      </c>
      <c r="F1735" s="72">
        <v>92.05</v>
      </c>
      <c r="G1735" s="72">
        <v>91.48</v>
      </c>
      <c r="H1735" s="73">
        <v>0</v>
      </c>
      <c r="I1735" s="73">
        <f t="shared" ref="I1735:I1798" si="81">+G1735+H1735</f>
        <v>91.48</v>
      </c>
      <c r="J1735" s="72">
        <f t="shared" ref="J1735:J1798" si="82">+I1735-F1735</f>
        <v>-0.56999999999999318</v>
      </c>
      <c r="K1735" s="78">
        <v>98</v>
      </c>
      <c r="L1735" s="73">
        <f t="shared" ref="L1735:L1798" si="83">+J1735*K1735</f>
        <v>-55.859999999999332</v>
      </c>
      <c r="M1735" s="74">
        <v>-7450.4699999999293</v>
      </c>
    </row>
    <row r="1736" spans="1:13" ht="12.75" x14ac:dyDescent="0.2">
      <c r="A1736" s="43" t="s">
        <v>288</v>
      </c>
      <c r="B1736" s="43" t="s">
        <v>289</v>
      </c>
      <c r="C1736" s="44" t="s">
        <v>23</v>
      </c>
      <c r="D1736" s="45" t="s">
        <v>24</v>
      </c>
      <c r="E1736" s="46">
        <v>3303</v>
      </c>
      <c r="F1736" s="72">
        <v>99.72</v>
      </c>
      <c r="G1736" s="72">
        <v>99.15</v>
      </c>
      <c r="H1736" s="73">
        <v>0</v>
      </c>
      <c r="I1736" s="73">
        <f t="shared" si="81"/>
        <v>99.15</v>
      </c>
      <c r="J1736" s="72">
        <f t="shared" si="82"/>
        <v>-0.56999999999999318</v>
      </c>
      <c r="K1736" s="78">
        <v>0</v>
      </c>
      <c r="L1736" s="73">
        <f t="shared" si="83"/>
        <v>0</v>
      </c>
      <c r="M1736" s="74"/>
    </row>
    <row r="1737" spans="1:13" ht="12.75" x14ac:dyDescent="0.2">
      <c r="A1737" s="43" t="s">
        <v>288</v>
      </c>
      <c r="B1737" s="43" t="s">
        <v>289</v>
      </c>
      <c r="C1737" s="44" t="s">
        <v>25</v>
      </c>
      <c r="D1737" s="45" t="s">
        <v>26</v>
      </c>
      <c r="E1737" s="46">
        <v>3305</v>
      </c>
      <c r="F1737" s="72">
        <v>90.059999999999988</v>
      </c>
      <c r="G1737" s="72">
        <v>89.49</v>
      </c>
      <c r="H1737" s="73">
        <v>0</v>
      </c>
      <c r="I1737" s="73">
        <f t="shared" si="81"/>
        <v>89.49</v>
      </c>
      <c r="J1737" s="72">
        <f t="shared" si="82"/>
        <v>-0.56999999999999318</v>
      </c>
      <c r="K1737" s="78">
        <v>0</v>
      </c>
      <c r="L1737" s="73">
        <f t="shared" si="83"/>
        <v>0</v>
      </c>
      <c r="M1737" s="74"/>
    </row>
    <row r="1738" spans="1:13" ht="12.75" x14ac:dyDescent="0.2">
      <c r="A1738" s="43" t="s">
        <v>288</v>
      </c>
      <c r="B1738" s="43" t="s">
        <v>289</v>
      </c>
      <c r="C1738" s="44" t="s">
        <v>27</v>
      </c>
      <c r="D1738" s="45" t="s">
        <v>28</v>
      </c>
      <c r="E1738" s="46">
        <v>3307</v>
      </c>
      <c r="F1738" s="72">
        <v>98.809999999999988</v>
      </c>
      <c r="G1738" s="72">
        <v>98.24</v>
      </c>
      <c r="H1738" s="73">
        <v>0</v>
      </c>
      <c r="I1738" s="73">
        <f t="shared" si="81"/>
        <v>98.24</v>
      </c>
      <c r="J1738" s="72">
        <f t="shared" si="82"/>
        <v>-0.56999999999999318</v>
      </c>
      <c r="K1738" s="78">
        <v>0</v>
      </c>
      <c r="L1738" s="73">
        <f t="shared" si="83"/>
        <v>0</v>
      </c>
      <c r="M1738" s="74"/>
    </row>
    <row r="1739" spans="1:13" ht="12.75" x14ac:dyDescent="0.2">
      <c r="A1739" s="43" t="s">
        <v>288</v>
      </c>
      <c r="B1739" s="43" t="s">
        <v>289</v>
      </c>
      <c r="C1739" s="44" t="s">
        <v>29</v>
      </c>
      <c r="D1739" s="45" t="s">
        <v>30</v>
      </c>
      <c r="E1739" s="46">
        <v>3309</v>
      </c>
      <c r="F1739" s="72">
        <v>61.660000000000004</v>
      </c>
      <c r="G1739" s="72">
        <v>61.09</v>
      </c>
      <c r="H1739" s="73">
        <v>0</v>
      </c>
      <c r="I1739" s="73">
        <f t="shared" si="81"/>
        <v>61.09</v>
      </c>
      <c r="J1739" s="72">
        <f t="shared" si="82"/>
        <v>-0.57000000000000028</v>
      </c>
      <c r="K1739" s="78">
        <v>1046</v>
      </c>
      <c r="L1739" s="73">
        <f t="shared" si="83"/>
        <v>-596.22000000000025</v>
      </c>
      <c r="M1739" s="74"/>
    </row>
    <row r="1740" spans="1:13" ht="12.75" x14ac:dyDescent="0.2">
      <c r="A1740" s="43" t="s">
        <v>288</v>
      </c>
      <c r="B1740" s="43" t="s">
        <v>289</v>
      </c>
      <c r="C1740" s="44" t="s">
        <v>31</v>
      </c>
      <c r="D1740" s="45" t="s">
        <v>32</v>
      </c>
      <c r="E1740" s="46">
        <v>3311</v>
      </c>
      <c r="F1740" s="72">
        <v>78.19</v>
      </c>
      <c r="G1740" s="72">
        <v>77.62</v>
      </c>
      <c r="H1740" s="73">
        <v>0</v>
      </c>
      <c r="I1740" s="73">
        <f t="shared" si="81"/>
        <v>77.62</v>
      </c>
      <c r="J1740" s="72">
        <f t="shared" si="82"/>
        <v>-0.56999999999999318</v>
      </c>
      <c r="K1740" s="78">
        <v>722</v>
      </c>
      <c r="L1740" s="73">
        <f t="shared" si="83"/>
        <v>-411.53999999999508</v>
      </c>
      <c r="M1740" s="74"/>
    </row>
    <row r="1741" spans="1:13" ht="12.75" x14ac:dyDescent="0.2">
      <c r="A1741" s="43" t="s">
        <v>288</v>
      </c>
      <c r="B1741" s="43" t="s">
        <v>289</v>
      </c>
      <c r="C1741" s="44" t="s">
        <v>33</v>
      </c>
      <c r="D1741" s="45" t="s">
        <v>34</v>
      </c>
      <c r="E1741" s="46">
        <v>3313</v>
      </c>
      <c r="F1741" s="72">
        <v>83.02</v>
      </c>
      <c r="G1741" s="72">
        <v>82.45</v>
      </c>
      <c r="H1741" s="73">
        <v>0</v>
      </c>
      <c r="I1741" s="73">
        <f t="shared" si="81"/>
        <v>82.45</v>
      </c>
      <c r="J1741" s="72">
        <f t="shared" si="82"/>
        <v>-0.56999999999999318</v>
      </c>
      <c r="K1741" s="78">
        <v>0</v>
      </c>
      <c r="L1741" s="73">
        <f t="shared" si="83"/>
        <v>0</v>
      </c>
      <c r="M1741" s="74"/>
    </row>
    <row r="1742" spans="1:13" ht="12.75" x14ac:dyDescent="0.2">
      <c r="A1742" s="43" t="s">
        <v>288</v>
      </c>
      <c r="B1742" s="43" t="s">
        <v>289</v>
      </c>
      <c r="C1742" s="44" t="s">
        <v>35</v>
      </c>
      <c r="D1742" s="45" t="s">
        <v>36</v>
      </c>
      <c r="E1742" s="46">
        <v>3315</v>
      </c>
      <c r="F1742" s="72">
        <v>94.449999999999989</v>
      </c>
      <c r="G1742" s="72">
        <v>93.88</v>
      </c>
      <c r="H1742" s="73">
        <v>0</v>
      </c>
      <c r="I1742" s="73">
        <f t="shared" si="81"/>
        <v>93.88</v>
      </c>
      <c r="J1742" s="72">
        <f t="shared" si="82"/>
        <v>-0.56999999999999318</v>
      </c>
      <c r="K1742" s="78">
        <v>0</v>
      </c>
      <c r="L1742" s="73">
        <f t="shared" si="83"/>
        <v>0</v>
      </c>
      <c r="M1742" s="74"/>
    </row>
    <row r="1743" spans="1:13" ht="12.75" x14ac:dyDescent="0.2">
      <c r="A1743" s="43" t="s">
        <v>288</v>
      </c>
      <c r="B1743" s="43" t="s">
        <v>289</v>
      </c>
      <c r="C1743" s="44" t="s">
        <v>37</v>
      </c>
      <c r="D1743" s="45" t="s">
        <v>38</v>
      </c>
      <c r="E1743" s="46">
        <v>3317</v>
      </c>
      <c r="F1743" s="72">
        <v>61.11</v>
      </c>
      <c r="G1743" s="72">
        <v>60.54</v>
      </c>
      <c r="H1743" s="73">
        <v>0</v>
      </c>
      <c r="I1743" s="73">
        <f t="shared" si="81"/>
        <v>60.54</v>
      </c>
      <c r="J1743" s="72">
        <f t="shared" si="82"/>
        <v>-0.57000000000000028</v>
      </c>
      <c r="K1743" s="78">
        <v>808</v>
      </c>
      <c r="L1743" s="73">
        <f t="shared" si="83"/>
        <v>-460.56000000000023</v>
      </c>
      <c r="M1743" s="74"/>
    </row>
    <row r="1744" spans="1:13" ht="12.75" x14ac:dyDescent="0.2">
      <c r="A1744" s="43" t="s">
        <v>288</v>
      </c>
      <c r="B1744" s="43" t="s">
        <v>289</v>
      </c>
      <c r="C1744" s="44" t="s">
        <v>39</v>
      </c>
      <c r="D1744" s="45" t="s">
        <v>40</v>
      </c>
      <c r="E1744" s="46">
        <v>3319</v>
      </c>
      <c r="F1744" s="72">
        <v>72.739999999999995</v>
      </c>
      <c r="G1744" s="72">
        <v>72.17</v>
      </c>
      <c r="H1744" s="73">
        <v>0</v>
      </c>
      <c r="I1744" s="73">
        <f t="shared" si="81"/>
        <v>72.17</v>
      </c>
      <c r="J1744" s="72">
        <f t="shared" si="82"/>
        <v>-0.56999999999999318</v>
      </c>
      <c r="K1744" s="78">
        <v>2461</v>
      </c>
      <c r="L1744" s="73">
        <f t="shared" si="83"/>
        <v>-1402.7699999999832</v>
      </c>
      <c r="M1744" s="74"/>
    </row>
    <row r="1745" spans="1:13" ht="12.75" x14ac:dyDescent="0.2">
      <c r="A1745" s="43" t="s">
        <v>288</v>
      </c>
      <c r="B1745" s="43" t="s">
        <v>289</v>
      </c>
      <c r="C1745" s="44" t="s">
        <v>41</v>
      </c>
      <c r="D1745" s="45" t="s">
        <v>42</v>
      </c>
      <c r="E1745" s="46">
        <v>3321</v>
      </c>
      <c r="F1745" s="72">
        <v>80.47999999999999</v>
      </c>
      <c r="G1745" s="72">
        <v>79.91</v>
      </c>
      <c r="H1745" s="73">
        <v>0</v>
      </c>
      <c r="I1745" s="73">
        <f t="shared" si="81"/>
        <v>79.91</v>
      </c>
      <c r="J1745" s="72">
        <f t="shared" si="82"/>
        <v>-0.56999999999999318</v>
      </c>
      <c r="K1745" s="78">
        <v>1299</v>
      </c>
      <c r="L1745" s="73">
        <f t="shared" si="83"/>
        <v>-740.4299999999912</v>
      </c>
      <c r="M1745" s="74"/>
    </row>
    <row r="1746" spans="1:13" ht="12.75" x14ac:dyDescent="0.2">
      <c r="A1746" s="43" t="s">
        <v>288</v>
      </c>
      <c r="B1746" s="43" t="s">
        <v>289</v>
      </c>
      <c r="C1746" s="44" t="s">
        <v>43</v>
      </c>
      <c r="D1746" s="45" t="s">
        <v>44</v>
      </c>
      <c r="E1746" s="46">
        <v>3323</v>
      </c>
      <c r="F1746" s="72">
        <v>52.46</v>
      </c>
      <c r="G1746" s="72">
        <v>51.89</v>
      </c>
      <c r="H1746" s="73">
        <v>0</v>
      </c>
      <c r="I1746" s="73">
        <f t="shared" si="81"/>
        <v>51.89</v>
      </c>
      <c r="J1746" s="72">
        <f t="shared" si="82"/>
        <v>-0.57000000000000028</v>
      </c>
      <c r="K1746" s="78">
        <v>960</v>
      </c>
      <c r="L1746" s="73">
        <f t="shared" si="83"/>
        <v>-547.20000000000027</v>
      </c>
      <c r="M1746" s="74"/>
    </row>
    <row r="1747" spans="1:13" ht="12.75" x14ac:dyDescent="0.2">
      <c r="A1747" s="43" t="s">
        <v>288</v>
      </c>
      <c r="B1747" s="43" t="s">
        <v>289</v>
      </c>
      <c r="C1747" s="44" t="s">
        <v>45</v>
      </c>
      <c r="D1747" s="45" t="s">
        <v>46</v>
      </c>
      <c r="E1747" s="46">
        <v>3325</v>
      </c>
      <c r="F1747" s="72">
        <v>65.899999999999991</v>
      </c>
      <c r="G1747" s="72">
        <v>65.33</v>
      </c>
      <c r="H1747" s="73">
        <v>0</v>
      </c>
      <c r="I1747" s="73">
        <f t="shared" si="81"/>
        <v>65.33</v>
      </c>
      <c r="J1747" s="72">
        <f t="shared" si="82"/>
        <v>-0.56999999999999318</v>
      </c>
      <c r="K1747" s="78">
        <v>3399</v>
      </c>
      <c r="L1747" s="73">
        <f t="shared" si="83"/>
        <v>-1937.4299999999769</v>
      </c>
      <c r="M1747" s="74"/>
    </row>
    <row r="1748" spans="1:13" ht="12.75" x14ac:dyDescent="0.2">
      <c r="A1748" s="43" t="s">
        <v>288</v>
      </c>
      <c r="B1748" s="43" t="s">
        <v>289</v>
      </c>
      <c r="C1748" s="44" t="s">
        <v>47</v>
      </c>
      <c r="D1748" s="45" t="s">
        <v>48</v>
      </c>
      <c r="E1748" s="46">
        <v>3327</v>
      </c>
      <c r="F1748" s="72">
        <v>72.739999999999995</v>
      </c>
      <c r="G1748" s="72">
        <v>72.17</v>
      </c>
      <c r="H1748" s="73">
        <v>0</v>
      </c>
      <c r="I1748" s="73">
        <f t="shared" si="81"/>
        <v>72.17</v>
      </c>
      <c r="J1748" s="72">
        <f t="shared" si="82"/>
        <v>-0.56999999999999318</v>
      </c>
      <c r="K1748" s="78">
        <v>1947</v>
      </c>
      <c r="L1748" s="73">
        <f t="shared" si="83"/>
        <v>-1109.7899999999868</v>
      </c>
      <c r="M1748" s="74"/>
    </row>
    <row r="1749" spans="1:13" ht="12.75" x14ac:dyDescent="0.2">
      <c r="A1749" s="43" t="s">
        <v>288</v>
      </c>
      <c r="B1749" s="43" t="s">
        <v>289</v>
      </c>
      <c r="C1749" s="44" t="s">
        <v>49</v>
      </c>
      <c r="D1749" s="45" t="s">
        <v>50</v>
      </c>
      <c r="E1749" s="46">
        <v>3329</v>
      </c>
      <c r="F1749" s="72">
        <v>77.66</v>
      </c>
      <c r="G1749" s="72">
        <v>77.09</v>
      </c>
      <c r="H1749" s="73">
        <v>0</v>
      </c>
      <c r="I1749" s="73">
        <f t="shared" si="81"/>
        <v>77.09</v>
      </c>
      <c r="J1749" s="72">
        <f t="shared" si="82"/>
        <v>-0.56999999999999318</v>
      </c>
      <c r="K1749" s="78">
        <v>331</v>
      </c>
      <c r="L1749" s="73">
        <f t="shared" si="83"/>
        <v>-188.66999999999774</v>
      </c>
      <c r="M1749" s="74"/>
    </row>
    <row r="1750" spans="1:13" ht="12.75" x14ac:dyDescent="0.2">
      <c r="A1750" s="43" t="s">
        <v>288</v>
      </c>
      <c r="B1750" s="43" t="s">
        <v>289</v>
      </c>
      <c r="C1750" s="44" t="s">
        <v>51</v>
      </c>
      <c r="D1750" s="45" t="s">
        <v>52</v>
      </c>
      <c r="E1750" s="46">
        <v>3331</v>
      </c>
      <c r="F1750" s="72">
        <v>85.99</v>
      </c>
      <c r="G1750" s="72">
        <v>85.42</v>
      </c>
      <c r="H1750" s="73">
        <v>0</v>
      </c>
      <c r="I1750" s="73">
        <f t="shared" si="81"/>
        <v>85.42</v>
      </c>
      <c r="J1750" s="72">
        <f t="shared" si="82"/>
        <v>-0.56999999999999318</v>
      </c>
      <c r="K1750" s="78">
        <v>0</v>
      </c>
      <c r="L1750" s="73">
        <f t="shared" si="83"/>
        <v>0</v>
      </c>
      <c r="M1750" s="74"/>
    </row>
    <row r="1751" spans="1:13" ht="12.75" x14ac:dyDescent="0.2">
      <c r="A1751" s="43" t="s">
        <v>209</v>
      </c>
      <c r="B1751" s="43" t="s">
        <v>210</v>
      </c>
      <c r="C1751" s="44" t="s">
        <v>21</v>
      </c>
      <c r="D1751" s="45" t="s">
        <v>22</v>
      </c>
      <c r="E1751" s="46">
        <v>3301</v>
      </c>
      <c r="F1751" s="72">
        <v>127.29</v>
      </c>
      <c r="G1751" s="72">
        <v>126.2</v>
      </c>
      <c r="H1751" s="73">
        <v>0</v>
      </c>
      <c r="I1751" s="73">
        <f t="shared" si="81"/>
        <v>126.2</v>
      </c>
      <c r="J1751" s="72">
        <f t="shared" si="82"/>
        <v>-1.0900000000000034</v>
      </c>
      <c r="K1751" s="78">
        <v>85</v>
      </c>
      <c r="L1751" s="73">
        <f t="shared" si="83"/>
        <v>-92.65000000000029</v>
      </c>
      <c r="M1751" s="74">
        <v>-8705.8300000000272</v>
      </c>
    </row>
    <row r="1752" spans="1:13" ht="12.75" x14ac:dyDescent="0.2">
      <c r="A1752" s="43" t="s">
        <v>209</v>
      </c>
      <c r="B1752" s="43" t="s">
        <v>210</v>
      </c>
      <c r="C1752" s="44" t="s">
        <v>23</v>
      </c>
      <c r="D1752" s="45" t="s">
        <v>24</v>
      </c>
      <c r="E1752" s="46">
        <v>3303</v>
      </c>
      <c r="F1752" s="72">
        <v>139.08000000000001</v>
      </c>
      <c r="G1752" s="72">
        <v>137.99</v>
      </c>
      <c r="H1752" s="73">
        <v>0</v>
      </c>
      <c r="I1752" s="73">
        <f t="shared" si="81"/>
        <v>137.99</v>
      </c>
      <c r="J1752" s="72">
        <f t="shared" si="82"/>
        <v>-1.0900000000000034</v>
      </c>
      <c r="K1752" s="78">
        <v>0</v>
      </c>
      <c r="L1752" s="73">
        <f t="shared" si="83"/>
        <v>0</v>
      </c>
      <c r="M1752" s="74"/>
    </row>
    <row r="1753" spans="1:13" ht="12.75" x14ac:dyDescent="0.2">
      <c r="A1753" s="43" t="s">
        <v>209</v>
      </c>
      <c r="B1753" s="43" t="s">
        <v>210</v>
      </c>
      <c r="C1753" s="44" t="s">
        <v>25</v>
      </c>
      <c r="D1753" s="45" t="s">
        <v>26</v>
      </c>
      <c r="E1753" s="46">
        <v>3305</v>
      </c>
      <c r="F1753" s="72">
        <v>124.22</v>
      </c>
      <c r="G1753" s="72">
        <v>123.13</v>
      </c>
      <c r="H1753" s="73">
        <v>0</v>
      </c>
      <c r="I1753" s="73">
        <f t="shared" si="81"/>
        <v>123.13</v>
      </c>
      <c r="J1753" s="72">
        <f t="shared" si="82"/>
        <v>-1.0900000000000034</v>
      </c>
      <c r="K1753" s="78">
        <v>0</v>
      </c>
      <c r="L1753" s="73">
        <f t="shared" si="83"/>
        <v>0</v>
      </c>
      <c r="M1753" s="74"/>
    </row>
    <row r="1754" spans="1:13" ht="12.75" x14ac:dyDescent="0.2">
      <c r="A1754" s="43" t="s">
        <v>209</v>
      </c>
      <c r="B1754" s="43" t="s">
        <v>210</v>
      </c>
      <c r="C1754" s="44" t="s">
        <v>27</v>
      </c>
      <c r="D1754" s="45" t="s">
        <v>28</v>
      </c>
      <c r="E1754" s="46">
        <v>3307</v>
      </c>
      <c r="F1754" s="72">
        <v>136.01</v>
      </c>
      <c r="G1754" s="72">
        <v>134.91999999999999</v>
      </c>
      <c r="H1754" s="73">
        <v>0</v>
      </c>
      <c r="I1754" s="73">
        <f t="shared" si="81"/>
        <v>134.91999999999999</v>
      </c>
      <c r="J1754" s="72">
        <f t="shared" si="82"/>
        <v>-1.0900000000000034</v>
      </c>
      <c r="K1754" s="78">
        <v>0</v>
      </c>
      <c r="L1754" s="73">
        <f t="shared" si="83"/>
        <v>0</v>
      </c>
      <c r="M1754" s="74"/>
    </row>
    <row r="1755" spans="1:13" ht="12.75" x14ac:dyDescent="0.2">
      <c r="A1755" s="43" t="s">
        <v>209</v>
      </c>
      <c r="B1755" s="43" t="s">
        <v>210</v>
      </c>
      <c r="C1755" s="44" t="s">
        <v>29</v>
      </c>
      <c r="D1755" s="45" t="s">
        <v>30</v>
      </c>
      <c r="E1755" s="46">
        <v>3309</v>
      </c>
      <c r="F1755" s="72">
        <v>81.33</v>
      </c>
      <c r="G1755" s="72">
        <v>80.239999999999995</v>
      </c>
      <c r="H1755" s="73">
        <v>0</v>
      </c>
      <c r="I1755" s="73">
        <f t="shared" si="81"/>
        <v>80.239999999999995</v>
      </c>
      <c r="J1755" s="72">
        <f t="shared" si="82"/>
        <v>-1.0900000000000034</v>
      </c>
      <c r="K1755" s="78">
        <v>2743</v>
      </c>
      <c r="L1755" s="73">
        <f t="shared" si="83"/>
        <v>-2989.8700000000094</v>
      </c>
      <c r="M1755" s="74"/>
    </row>
    <row r="1756" spans="1:13" ht="12.75" x14ac:dyDescent="0.2">
      <c r="A1756" s="43" t="s">
        <v>209</v>
      </c>
      <c r="B1756" s="43" t="s">
        <v>210</v>
      </c>
      <c r="C1756" s="44" t="s">
        <v>31</v>
      </c>
      <c r="D1756" s="45" t="s">
        <v>32</v>
      </c>
      <c r="E1756" s="46">
        <v>3311</v>
      </c>
      <c r="F1756" s="72">
        <v>106.9</v>
      </c>
      <c r="G1756" s="72">
        <v>105.81</v>
      </c>
      <c r="H1756" s="73">
        <v>0</v>
      </c>
      <c r="I1756" s="73">
        <f t="shared" si="81"/>
        <v>105.81</v>
      </c>
      <c r="J1756" s="72">
        <f t="shared" si="82"/>
        <v>-1.0900000000000034</v>
      </c>
      <c r="K1756" s="78">
        <v>29</v>
      </c>
      <c r="L1756" s="73">
        <f t="shared" si="83"/>
        <v>-31.610000000000099</v>
      </c>
      <c r="M1756" s="74"/>
    </row>
    <row r="1757" spans="1:13" ht="12.75" x14ac:dyDescent="0.2">
      <c r="A1757" s="43" t="s">
        <v>209</v>
      </c>
      <c r="B1757" s="43" t="s">
        <v>210</v>
      </c>
      <c r="C1757" s="44" t="s">
        <v>33</v>
      </c>
      <c r="D1757" s="45" t="s">
        <v>34</v>
      </c>
      <c r="E1757" s="46">
        <v>3313</v>
      </c>
      <c r="F1757" s="72">
        <v>114.27000000000001</v>
      </c>
      <c r="G1757" s="72">
        <v>113.18</v>
      </c>
      <c r="H1757" s="73">
        <v>0</v>
      </c>
      <c r="I1757" s="73">
        <f t="shared" si="81"/>
        <v>113.18</v>
      </c>
      <c r="J1757" s="72">
        <f t="shared" si="82"/>
        <v>-1.0900000000000034</v>
      </c>
      <c r="K1757" s="78">
        <v>0</v>
      </c>
      <c r="L1757" s="73">
        <f t="shared" si="83"/>
        <v>0</v>
      </c>
      <c r="M1757" s="74"/>
    </row>
    <row r="1758" spans="1:13" ht="12.75" x14ac:dyDescent="0.2">
      <c r="A1758" s="43" t="s">
        <v>209</v>
      </c>
      <c r="B1758" s="43" t="s">
        <v>210</v>
      </c>
      <c r="C1758" s="44" t="s">
        <v>35</v>
      </c>
      <c r="D1758" s="45" t="s">
        <v>36</v>
      </c>
      <c r="E1758" s="46">
        <v>3315</v>
      </c>
      <c r="F1758" s="72">
        <v>131.16</v>
      </c>
      <c r="G1758" s="72">
        <v>130.07</v>
      </c>
      <c r="H1758" s="73">
        <v>0</v>
      </c>
      <c r="I1758" s="73">
        <f t="shared" si="81"/>
        <v>130.07</v>
      </c>
      <c r="J1758" s="72">
        <f t="shared" si="82"/>
        <v>-1.0900000000000034</v>
      </c>
      <c r="K1758" s="78">
        <v>0</v>
      </c>
      <c r="L1758" s="73">
        <f t="shared" si="83"/>
        <v>0</v>
      </c>
      <c r="M1758" s="74"/>
    </row>
    <row r="1759" spans="1:13" ht="12.75" x14ac:dyDescent="0.2">
      <c r="A1759" s="43" t="s">
        <v>209</v>
      </c>
      <c r="B1759" s="43" t="s">
        <v>210</v>
      </c>
      <c r="C1759" s="44" t="s">
        <v>37</v>
      </c>
      <c r="D1759" s="45" t="s">
        <v>38</v>
      </c>
      <c r="E1759" s="46">
        <v>3317</v>
      </c>
      <c r="F1759" s="72">
        <v>80.820000000000007</v>
      </c>
      <c r="G1759" s="72">
        <v>79.73</v>
      </c>
      <c r="H1759" s="73">
        <v>0</v>
      </c>
      <c r="I1759" s="73">
        <f t="shared" si="81"/>
        <v>79.73</v>
      </c>
      <c r="J1759" s="72">
        <f t="shared" si="82"/>
        <v>-1.0900000000000034</v>
      </c>
      <c r="K1759" s="78">
        <v>0</v>
      </c>
      <c r="L1759" s="73">
        <f t="shared" si="83"/>
        <v>0</v>
      </c>
      <c r="M1759" s="74"/>
    </row>
    <row r="1760" spans="1:13" ht="12.75" x14ac:dyDescent="0.2">
      <c r="A1760" s="43" t="s">
        <v>209</v>
      </c>
      <c r="B1760" s="43" t="s">
        <v>210</v>
      </c>
      <c r="C1760" s="44" t="s">
        <v>39</v>
      </c>
      <c r="D1760" s="45" t="s">
        <v>40</v>
      </c>
      <c r="E1760" s="46">
        <v>3319</v>
      </c>
      <c r="F1760" s="72">
        <v>98.98</v>
      </c>
      <c r="G1760" s="72">
        <v>97.89</v>
      </c>
      <c r="H1760" s="73">
        <v>0</v>
      </c>
      <c r="I1760" s="73">
        <f t="shared" si="81"/>
        <v>97.89</v>
      </c>
      <c r="J1760" s="72">
        <f t="shared" si="82"/>
        <v>-1.0900000000000034</v>
      </c>
      <c r="K1760" s="78">
        <v>2512</v>
      </c>
      <c r="L1760" s="73">
        <f t="shared" si="83"/>
        <v>-2738.0800000000086</v>
      </c>
      <c r="M1760" s="74"/>
    </row>
    <row r="1761" spans="1:13" ht="12.75" x14ac:dyDescent="0.2">
      <c r="A1761" s="43" t="s">
        <v>209</v>
      </c>
      <c r="B1761" s="43" t="s">
        <v>210</v>
      </c>
      <c r="C1761" s="44" t="s">
        <v>41</v>
      </c>
      <c r="D1761" s="45" t="s">
        <v>42</v>
      </c>
      <c r="E1761" s="46">
        <v>3321</v>
      </c>
      <c r="F1761" s="72">
        <v>110.72</v>
      </c>
      <c r="G1761" s="72">
        <v>109.63</v>
      </c>
      <c r="H1761" s="73">
        <v>0</v>
      </c>
      <c r="I1761" s="73">
        <f t="shared" si="81"/>
        <v>109.63</v>
      </c>
      <c r="J1761" s="72">
        <f t="shared" si="82"/>
        <v>-1.0900000000000034</v>
      </c>
      <c r="K1761" s="78">
        <v>90</v>
      </c>
      <c r="L1761" s="73">
        <f t="shared" si="83"/>
        <v>-98.100000000000307</v>
      </c>
      <c r="M1761" s="74"/>
    </row>
    <row r="1762" spans="1:13" ht="12.75" x14ac:dyDescent="0.2">
      <c r="A1762" s="43" t="s">
        <v>209</v>
      </c>
      <c r="B1762" s="43" t="s">
        <v>210</v>
      </c>
      <c r="C1762" s="44" t="s">
        <v>43</v>
      </c>
      <c r="D1762" s="45" t="s">
        <v>44</v>
      </c>
      <c r="E1762" s="46">
        <v>3323</v>
      </c>
      <c r="F1762" s="72">
        <v>67.820000000000007</v>
      </c>
      <c r="G1762" s="72">
        <v>66.73</v>
      </c>
      <c r="H1762" s="73">
        <v>0</v>
      </c>
      <c r="I1762" s="73">
        <f t="shared" si="81"/>
        <v>66.73</v>
      </c>
      <c r="J1762" s="72">
        <f t="shared" si="82"/>
        <v>-1.0900000000000034</v>
      </c>
      <c r="K1762" s="78">
        <v>0</v>
      </c>
      <c r="L1762" s="73">
        <f t="shared" si="83"/>
        <v>0</v>
      </c>
      <c r="M1762" s="74"/>
    </row>
    <row r="1763" spans="1:13" ht="12.75" x14ac:dyDescent="0.2">
      <c r="A1763" s="43" t="s">
        <v>209</v>
      </c>
      <c r="B1763" s="43" t="s">
        <v>210</v>
      </c>
      <c r="C1763" s="44" t="s">
        <v>45</v>
      </c>
      <c r="D1763" s="45" t="s">
        <v>46</v>
      </c>
      <c r="E1763" s="46">
        <v>3325</v>
      </c>
      <c r="F1763" s="72">
        <v>88.34</v>
      </c>
      <c r="G1763" s="72">
        <v>87.25</v>
      </c>
      <c r="H1763" s="73">
        <v>0</v>
      </c>
      <c r="I1763" s="73">
        <f t="shared" si="81"/>
        <v>87.25</v>
      </c>
      <c r="J1763" s="72">
        <f t="shared" si="82"/>
        <v>-1.0900000000000034</v>
      </c>
      <c r="K1763" s="78">
        <v>1944</v>
      </c>
      <c r="L1763" s="73">
        <f t="shared" si="83"/>
        <v>-2118.9600000000064</v>
      </c>
      <c r="M1763" s="74"/>
    </row>
    <row r="1764" spans="1:13" ht="12.75" x14ac:dyDescent="0.2">
      <c r="A1764" s="43" t="s">
        <v>209</v>
      </c>
      <c r="B1764" s="43" t="s">
        <v>210</v>
      </c>
      <c r="C1764" s="44" t="s">
        <v>47</v>
      </c>
      <c r="D1764" s="45" t="s">
        <v>48</v>
      </c>
      <c r="E1764" s="46">
        <v>3327</v>
      </c>
      <c r="F1764" s="72">
        <v>98.98</v>
      </c>
      <c r="G1764" s="72">
        <v>97.89</v>
      </c>
      <c r="H1764" s="73">
        <v>0</v>
      </c>
      <c r="I1764" s="73">
        <f t="shared" si="81"/>
        <v>97.89</v>
      </c>
      <c r="J1764" s="72">
        <f t="shared" si="82"/>
        <v>-1.0900000000000034</v>
      </c>
      <c r="K1764" s="78">
        <v>309</v>
      </c>
      <c r="L1764" s="73">
        <f t="shared" si="83"/>
        <v>-336.81000000000108</v>
      </c>
      <c r="M1764" s="74"/>
    </row>
    <row r="1765" spans="1:13" ht="12.75" x14ac:dyDescent="0.2">
      <c r="A1765" s="43" t="s">
        <v>209</v>
      </c>
      <c r="B1765" s="43" t="s">
        <v>210</v>
      </c>
      <c r="C1765" s="44" t="s">
        <v>49</v>
      </c>
      <c r="D1765" s="45" t="s">
        <v>50</v>
      </c>
      <c r="E1765" s="46">
        <v>3329</v>
      </c>
      <c r="F1765" s="72">
        <v>106.42</v>
      </c>
      <c r="G1765" s="72">
        <v>105.33</v>
      </c>
      <c r="H1765" s="73">
        <v>0</v>
      </c>
      <c r="I1765" s="73">
        <f t="shared" si="81"/>
        <v>105.33</v>
      </c>
      <c r="J1765" s="72">
        <f t="shared" si="82"/>
        <v>-1.0900000000000034</v>
      </c>
      <c r="K1765" s="78">
        <v>0</v>
      </c>
      <c r="L1765" s="73">
        <f t="shared" si="83"/>
        <v>0</v>
      </c>
      <c r="M1765" s="74"/>
    </row>
    <row r="1766" spans="1:13" ht="12.75" x14ac:dyDescent="0.2">
      <c r="A1766" s="43" t="s">
        <v>209</v>
      </c>
      <c r="B1766" s="43" t="s">
        <v>210</v>
      </c>
      <c r="C1766" s="44" t="s">
        <v>51</v>
      </c>
      <c r="D1766" s="45" t="s">
        <v>52</v>
      </c>
      <c r="E1766" s="46">
        <v>3331</v>
      </c>
      <c r="F1766" s="72">
        <v>119.33</v>
      </c>
      <c r="G1766" s="72">
        <v>118.24</v>
      </c>
      <c r="H1766" s="73">
        <v>0</v>
      </c>
      <c r="I1766" s="73">
        <f t="shared" si="81"/>
        <v>118.24</v>
      </c>
      <c r="J1766" s="72">
        <f t="shared" si="82"/>
        <v>-1.0900000000000034</v>
      </c>
      <c r="K1766" s="78">
        <v>275</v>
      </c>
      <c r="L1766" s="73">
        <f t="shared" si="83"/>
        <v>-299.75000000000091</v>
      </c>
      <c r="M1766" s="74"/>
    </row>
    <row r="1767" spans="1:13" ht="12.75" x14ac:dyDescent="0.2">
      <c r="A1767" s="43" t="s">
        <v>95</v>
      </c>
      <c r="B1767" s="43" t="s">
        <v>431</v>
      </c>
      <c r="C1767" s="44" t="s">
        <v>21</v>
      </c>
      <c r="D1767" s="45" t="s">
        <v>22</v>
      </c>
      <c r="E1767" s="46">
        <v>3301</v>
      </c>
      <c r="F1767" s="72">
        <v>87.530141630901284</v>
      </c>
      <c r="G1767" s="72">
        <v>86.058089279851984</v>
      </c>
      <c r="H1767" s="73">
        <v>0.24379147084529879</v>
      </c>
      <c r="I1767" s="73">
        <f t="shared" si="81"/>
        <v>86.301880750697279</v>
      </c>
      <c r="J1767" s="72">
        <f t="shared" si="82"/>
        <v>-1.2282608802040045</v>
      </c>
      <c r="K1767" s="78">
        <v>0</v>
      </c>
      <c r="L1767" s="73">
        <f t="shared" si="83"/>
        <v>0</v>
      </c>
      <c r="M1767" s="74">
        <v>-5971.8043995518437</v>
      </c>
    </row>
    <row r="1768" spans="1:13" ht="12.75" x14ac:dyDescent="0.2">
      <c r="A1768" s="43" t="s">
        <v>95</v>
      </c>
      <c r="B1768" s="43" t="s">
        <v>431</v>
      </c>
      <c r="C1768" s="44" t="s">
        <v>23</v>
      </c>
      <c r="D1768" s="45" t="s">
        <v>24</v>
      </c>
      <c r="E1768" s="46">
        <v>3303</v>
      </c>
      <c r="F1768" s="72">
        <v>94.740141630901277</v>
      </c>
      <c r="G1768" s="72">
        <v>93.268089279851978</v>
      </c>
      <c r="H1768" s="73">
        <v>0.24379147084529879</v>
      </c>
      <c r="I1768" s="73">
        <f t="shared" si="81"/>
        <v>93.511880750697273</v>
      </c>
      <c r="J1768" s="72">
        <f t="shared" si="82"/>
        <v>-1.2282608802040045</v>
      </c>
      <c r="K1768" s="78">
        <v>0</v>
      </c>
      <c r="L1768" s="73">
        <f t="shared" si="83"/>
        <v>0</v>
      </c>
      <c r="M1768" s="74"/>
    </row>
    <row r="1769" spans="1:13" ht="12.75" x14ac:dyDescent="0.2">
      <c r="A1769" s="43" t="s">
        <v>95</v>
      </c>
      <c r="B1769" s="43" t="s">
        <v>431</v>
      </c>
      <c r="C1769" s="44" t="s">
        <v>25</v>
      </c>
      <c r="D1769" s="45" t="s">
        <v>26</v>
      </c>
      <c r="E1769" s="46">
        <v>3305</v>
      </c>
      <c r="F1769" s="72">
        <v>85.650141630901274</v>
      </c>
      <c r="G1769" s="72">
        <v>84.178089279851974</v>
      </c>
      <c r="H1769" s="73">
        <v>0.24379147084529879</v>
      </c>
      <c r="I1769" s="73">
        <f t="shared" si="81"/>
        <v>84.421880750697269</v>
      </c>
      <c r="J1769" s="72">
        <f t="shared" si="82"/>
        <v>-1.2282608802040045</v>
      </c>
      <c r="K1769" s="78">
        <v>0</v>
      </c>
      <c r="L1769" s="73">
        <f t="shared" si="83"/>
        <v>0</v>
      </c>
      <c r="M1769" s="74"/>
    </row>
    <row r="1770" spans="1:13" ht="12.75" x14ac:dyDescent="0.2">
      <c r="A1770" s="43" t="s">
        <v>95</v>
      </c>
      <c r="B1770" s="43" t="s">
        <v>431</v>
      </c>
      <c r="C1770" s="44" t="s">
        <v>27</v>
      </c>
      <c r="D1770" s="45" t="s">
        <v>28</v>
      </c>
      <c r="E1770" s="46">
        <v>3307</v>
      </c>
      <c r="F1770" s="72">
        <v>93.410141630901279</v>
      </c>
      <c r="G1770" s="72">
        <v>91.93808927985198</v>
      </c>
      <c r="H1770" s="73">
        <v>0.24379147084529879</v>
      </c>
      <c r="I1770" s="73">
        <f t="shared" si="81"/>
        <v>92.181880750697275</v>
      </c>
      <c r="J1770" s="72">
        <f t="shared" si="82"/>
        <v>-1.2282608802040045</v>
      </c>
      <c r="K1770" s="78">
        <v>0</v>
      </c>
      <c r="L1770" s="73">
        <f t="shared" si="83"/>
        <v>0</v>
      </c>
      <c r="M1770" s="74"/>
    </row>
    <row r="1771" spans="1:13" ht="12.75" x14ac:dyDescent="0.2">
      <c r="A1771" s="43" t="s">
        <v>95</v>
      </c>
      <c r="B1771" s="43" t="s">
        <v>431</v>
      </c>
      <c r="C1771" s="44" t="s">
        <v>29</v>
      </c>
      <c r="D1771" s="45" t="s">
        <v>30</v>
      </c>
      <c r="E1771" s="46">
        <v>3309</v>
      </c>
      <c r="F1771" s="72">
        <v>59.160141630901286</v>
      </c>
      <c r="G1771" s="72">
        <v>57.688089279851987</v>
      </c>
      <c r="H1771" s="73">
        <v>0.24379147084529879</v>
      </c>
      <c r="I1771" s="73">
        <f t="shared" si="81"/>
        <v>57.931880750697289</v>
      </c>
      <c r="J1771" s="72">
        <f t="shared" si="82"/>
        <v>-1.2282608802039974</v>
      </c>
      <c r="K1771" s="78">
        <v>470</v>
      </c>
      <c r="L1771" s="73">
        <f t="shared" si="83"/>
        <v>-577.28261369587881</v>
      </c>
      <c r="M1771" s="74"/>
    </row>
    <row r="1772" spans="1:13" ht="12.75" x14ac:dyDescent="0.2">
      <c r="A1772" s="43" t="s">
        <v>95</v>
      </c>
      <c r="B1772" s="43" t="s">
        <v>431</v>
      </c>
      <c r="C1772" s="44" t="s">
        <v>31</v>
      </c>
      <c r="D1772" s="45" t="s">
        <v>32</v>
      </c>
      <c r="E1772" s="46">
        <v>3311</v>
      </c>
      <c r="F1772" s="72">
        <v>74.750141630901282</v>
      </c>
      <c r="G1772" s="72">
        <v>73.278089279851983</v>
      </c>
      <c r="H1772" s="73">
        <v>0.24379147084529879</v>
      </c>
      <c r="I1772" s="73">
        <f t="shared" si="81"/>
        <v>73.521880750697278</v>
      </c>
      <c r="J1772" s="72">
        <f t="shared" si="82"/>
        <v>-1.2282608802040045</v>
      </c>
      <c r="K1772" s="78">
        <v>33</v>
      </c>
      <c r="L1772" s="73">
        <f t="shared" si="83"/>
        <v>-40.532609046732148</v>
      </c>
      <c r="M1772" s="74"/>
    </row>
    <row r="1773" spans="1:13" ht="12.75" x14ac:dyDescent="0.2">
      <c r="A1773" s="43" t="s">
        <v>95</v>
      </c>
      <c r="B1773" s="43" t="s">
        <v>431</v>
      </c>
      <c r="C1773" s="44" t="s">
        <v>33</v>
      </c>
      <c r="D1773" s="45" t="s">
        <v>34</v>
      </c>
      <c r="E1773" s="46">
        <v>3313</v>
      </c>
      <c r="F1773" s="72">
        <v>79.270141630901279</v>
      </c>
      <c r="G1773" s="72">
        <v>77.798089279851979</v>
      </c>
      <c r="H1773" s="73">
        <v>0.24379147084529879</v>
      </c>
      <c r="I1773" s="73">
        <f t="shared" si="81"/>
        <v>78.041880750697274</v>
      </c>
      <c r="J1773" s="72">
        <f t="shared" si="82"/>
        <v>-1.2282608802040045</v>
      </c>
      <c r="K1773" s="78">
        <v>0</v>
      </c>
      <c r="L1773" s="73">
        <f t="shared" si="83"/>
        <v>0</v>
      </c>
      <c r="M1773" s="74"/>
    </row>
    <row r="1774" spans="1:13" ht="12.75" x14ac:dyDescent="0.2">
      <c r="A1774" s="43" t="s">
        <v>95</v>
      </c>
      <c r="B1774" s="43" t="s">
        <v>431</v>
      </c>
      <c r="C1774" s="44" t="s">
        <v>35</v>
      </c>
      <c r="D1774" s="45" t="s">
        <v>36</v>
      </c>
      <c r="E1774" s="46">
        <v>3315</v>
      </c>
      <c r="F1774" s="72">
        <v>89.840141630901286</v>
      </c>
      <c r="G1774" s="72">
        <v>88.368089279851986</v>
      </c>
      <c r="H1774" s="73">
        <v>0.24379147084529879</v>
      </c>
      <c r="I1774" s="73">
        <f t="shared" si="81"/>
        <v>88.611880750697281</v>
      </c>
      <c r="J1774" s="72">
        <f t="shared" si="82"/>
        <v>-1.2282608802040045</v>
      </c>
      <c r="K1774" s="78">
        <v>0</v>
      </c>
      <c r="L1774" s="73">
        <f t="shared" si="83"/>
        <v>0</v>
      </c>
      <c r="M1774" s="74"/>
    </row>
    <row r="1775" spans="1:13" ht="12.75" x14ac:dyDescent="0.2">
      <c r="A1775" s="43" t="s">
        <v>95</v>
      </c>
      <c r="B1775" s="43" t="s">
        <v>431</v>
      </c>
      <c r="C1775" s="44" t="s">
        <v>37</v>
      </c>
      <c r="D1775" s="45" t="s">
        <v>38</v>
      </c>
      <c r="E1775" s="46">
        <v>3317</v>
      </c>
      <c r="F1775" s="72">
        <v>58.740141630901284</v>
      </c>
      <c r="G1775" s="72">
        <v>57.268089279851985</v>
      </c>
      <c r="H1775" s="73">
        <v>0.24379147084529879</v>
      </c>
      <c r="I1775" s="73">
        <f t="shared" si="81"/>
        <v>57.511880750697287</v>
      </c>
      <c r="J1775" s="72">
        <f t="shared" si="82"/>
        <v>-1.2282608802039974</v>
      </c>
      <c r="K1775" s="78">
        <v>0</v>
      </c>
      <c r="L1775" s="73">
        <f t="shared" si="83"/>
        <v>0</v>
      </c>
      <c r="M1775" s="74"/>
    </row>
    <row r="1776" spans="1:13" ht="12.75" x14ac:dyDescent="0.2">
      <c r="A1776" s="43" t="s">
        <v>95</v>
      </c>
      <c r="B1776" s="43" t="s">
        <v>431</v>
      </c>
      <c r="C1776" s="44" t="s">
        <v>39</v>
      </c>
      <c r="D1776" s="45" t="s">
        <v>40</v>
      </c>
      <c r="E1776" s="46">
        <v>3319</v>
      </c>
      <c r="F1776" s="72">
        <v>69.760141630901273</v>
      </c>
      <c r="G1776" s="72">
        <v>68.288089279851974</v>
      </c>
      <c r="H1776" s="73">
        <v>0.24379147084529879</v>
      </c>
      <c r="I1776" s="73">
        <f t="shared" si="81"/>
        <v>68.531880750697269</v>
      </c>
      <c r="J1776" s="72">
        <f t="shared" si="82"/>
        <v>-1.2282608802040045</v>
      </c>
      <c r="K1776" s="78">
        <v>172</v>
      </c>
      <c r="L1776" s="73">
        <f t="shared" si="83"/>
        <v>-211.26087139508877</v>
      </c>
      <c r="M1776" s="74"/>
    </row>
    <row r="1777" spans="1:13" ht="12.75" x14ac:dyDescent="0.2">
      <c r="A1777" s="43" t="s">
        <v>95</v>
      </c>
      <c r="B1777" s="43" t="s">
        <v>431</v>
      </c>
      <c r="C1777" s="44" t="s">
        <v>41</v>
      </c>
      <c r="D1777" s="45" t="s">
        <v>42</v>
      </c>
      <c r="E1777" s="46">
        <v>3321</v>
      </c>
      <c r="F1777" s="72">
        <v>76.990141630901277</v>
      </c>
      <c r="G1777" s="72">
        <v>75.518089279851978</v>
      </c>
      <c r="H1777" s="73">
        <v>0.24379147084529879</v>
      </c>
      <c r="I1777" s="73">
        <f t="shared" si="81"/>
        <v>75.761880750697273</v>
      </c>
      <c r="J1777" s="72">
        <f t="shared" si="82"/>
        <v>-1.2282608802040045</v>
      </c>
      <c r="K1777" s="78">
        <v>338</v>
      </c>
      <c r="L1777" s="73">
        <f t="shared" si="83"/>
        <v>-415.15217750895351</v>
      </c>
      <c r="M1777" s="74"/>
    </row>
    <row r="1778" spans="1:13" ht="12.75" x14ac:dyDescent="0.2">
      <c r="A1778" s="43" t="s">
        <v>95</v>
      </c>
      <c r="B1778" s="43" t="s">
        <v>431</v>
      </c>
      <c r="C1778" s="44" t="s">
        <v>43</v>
      </c>
      <c r="D1778" s="45" t="s">
        <v>44</v>
      </c>
      <c r="E1778" s="46">
        <v>3323</v>
      </c>
      <c r="F1778" s="72">
        <v>50.71014163090129</v>
      </c>
      <c r="G1778" s="72">
        <v>49.238089279851991</v>
      </c>
      <c r="H1778" s="73">
        <v>0.24379147084529879</v>
      </c>
      <c r="I1778" s="73">
        <f t="shared" si="81"/>
        <v>49.481880750697293</v>
      </c>
      <c r="J1778" s="72">
        <f t="shared" si="82"/>
        <v>-1.2282608802039974</v>
      </c>
      <c r="K1778" s="78">
        <v>0</v>
      </c>
      <c r="L1778" s="73">
        <f t="shared" si="83"/>
        <v>0</v>
      </c>
      <c r="M1778" s="74"/>
    </row>
    <row r="1779" spans="1:13" ht="12.75" x14ac:dyDescent="0.2">
      <c r="A1779" s="43" t="s">
        <v>95</v>
      </c>
      <c r="B1779" s="43" t="s">
        <v>431</v>
      </c>
      <c r="C1779" s="44" t="s">
        <v>45</v>
      </c>
      <c r="D1779" s="45" t="s">
        <v>46</v>
      </c>
      <c r="E1779" s="46">
        <v>3325</v>
      </c>
      <c r="F1779" s="72">
        <v>63.300141630901287</v>
      </c>
      <c r="G1779" s="72">
        <v>61.828089279851987</v>
      </c>
      <c r="H1779" s="73">
        <v>0.24379147084529879</v>
      </c>
      <c r="I1779" s="73">
        <f t="shared" si="81"/>
        <v>62.071880750697289</v>
      </c>
      <c r="J1779" s="72">
        <f t="shared" si="82"/>
        <v>-1.2282608802039974</v>
      </c>
      <c r="K1779" s="78">
        <v>3297</v>
      </c>
      <c r="L1779" s="73">
        <f t="shared" si="83"/>
        <v>-4049.5761220325794</v>
      </c>
      <c r="M1779" s="74"/>
    </row>
    <row r="1780" spans="1:13" ht="12.75" x14ac:dyDescent="0.2">
      <c r="A1780" s="43" t="s">
        <v>95</v>
      </c>
      <c r="B1780" s="43" t="s">
        <v>431</v>
      </c>
      <c r="C1780" s="44" t="s">
        <v>47</v>
      </c>
      <c r="D1780" s="45" t="s">
        <v>48</v>
      </c>
      <c r="E1780" s="46">
        <v>3327</v>
      </c>
      <c r="F1780" s="72">
        <v>69.760141630901273</v>
      </c>
      <c r="G1780" s="72">
        <v>68.288089279851974</v>
      </c>
      <c r="H1780" s="73">
        <v>0.24379147084529879</v>
      </c>
      <c r="I1780" s="73">
        <f t="shared" si="81"/>
        <v>68.531880750697269</v>
      </c>
      <c r="J1780" s="72">
        <f t="shared" si="82"/>
        <v>-1.2282608802040045</v>
      </c>
      <c r="K1780" s="78">
        <v>295</v>
      </c>
      <c r="L1780" s="73">
        <f t="shared" si="83"/>
        <v>-362.33695966018132</v>
      </c>
      <c r="M1780" s="74"/>
    </row>
    <row r="1781" spans="1:13" ht="12.75" x14ac:dyDescent="0.2">
      <c r="A1781" s="43" t="s">
        <v>95</v>
      </c>
      <c r="B1781" s="43" t="s">
        <v>431</v>
      </c>
      <c r="C1781" s="44" t="s">
        <v>49</v>
      </c>
      <c r="D1781" s="45" t="s">
        <v>50</v>
      </c>
      <c r="E1781" s="46">
        <v>3329</v>
      </c>
      <c r="F1781" s="72">
        <v>74.350141630901277</v>
      </c>
      <c r="G1781" s="72">
        <v>72.878089279851977</v>
      </c>
      <c r="H1781" s="73">
        <v>0.24379147084529879</v>
      </c>
      <c r="I1781" s="73">
        <f t="shared" si="81"/>
        <v>73.121880750697272</v>
      </c>
      <c r="J1781" s="72">
        <f t="shared" si="82"/>
        <v>-1.2282608802040045</v>
      </c>
      <c r="K1781" s="78">
        <v>257</v>
      </c>
      <c r="L1781" s="73">
        <f t="shared" si="83"/>
        <v>-315.66304621242915</v>
      </c>
      <c r="M1781" s="74"/>
    </row>
    <row r="1782" spans="1:13" ht="12.75" x14ac:dyDescent="0.2">
      <c r="A1782" s="43" t="s">
        <v>95</v>
      </c>
      <c r="B1782" s="43" t="s">
        <v>431</v>
      </c>
      <c r="C1782" s="44" t="s">
        <v>51</v>
      </c>
      <c r="D1782" s="45" t="s">
        <v>52</v>
      </c>
      <c r="E1782" s="46">
        <v>3331</v>
      </c>
      <c r="F1782" s="72">
        <v>82.210141630901276</v>
      </c>
      <c r="G1782" s="72">
        <v>80.738089279851977</v>
      </c>
      <c r="H1782" s="73">
        <v>0.24379147084529879</v>
      </c>
      <c r="I1782" s="73">
        <f t="shared" si="81"/>
        <v>80.981880750697272</v>
      </c>
      <c r="J1782" s="72">
        <f t="shared" si="82"/>
        <v>-1.2282608802040045</v>
      </c>
      <c r="K1782" s="78">
        <v>0</v>
      </c>
      <c r="L1782" s="73">
        <f t="shared" si="83"/>
        <v>0</v>
      </c>
      <c r="M1782" s="74"/>
    </row>
    <row r="1783" spans="1:13" ht="12.75" x14ac:dyDescent="0.2">
      <c r="A1783" s="43" t="s">
        <v>312</v>
      </c>
      <c r="B1783" s="43" t="s">
        <v>432</v>
      </c>
      <c r="C1783" s="44" t="s">
        <v>21</v>
      </c>
      <c r="D1783" s="45" t="s">
        <v>22</v>
      </c>
      <c r="E1783" s="46">
        <v>3301</v>
      </c>
      <c r="F1783" s="72">
        <v>86.008570570149828</v>
      </c>
      <c r="G1783" s="72">
        <v>84.25</v>
      </c>
      <c r="H1783" s="73">
        <v>0.64606697152972314</v>
      </c>
      <c r="I1783" s="73">
        <f t="shared" si="81"/>
        <v>84.89606697152972</v>
      </c>
      <c r="J1783" s="72">
        <f t="shared" si="82"/>
        <v>-1.1125035986201084</v>
      </c>
      <c r="K1783" s="78">
        <v>0</v>
      </c>
      <c r="L1783" s="73">
        <f t="shared" si="83"/>
        <v>0</v>
      </c>
      <c r="M1783" s="74">
        <v>-19261.887306508666</v>
      </c>
    </row>
    <row r="1784" spans="1:13" ht="12.75" x14ac:dyDescent="0.2">
      <c r="A1784" s="43" t="s">
        <v>312</v>
      </c>
      <c r="B1784" s="43" t="s">
        <v>432</v>
      </c>
      <c r="C1784" s="44" t="s">
        <v>23</v>
      </c>
      <c r="D1784" s="45" t="s">
        <v>24</v>
      </c>
      <c r="E1784" s="46">
        <v>3303</v>
      </c>
      <c r="F1784" s="72">
        <v>92.968570570149822</v>
      </c>
      <c r="G1784" s="72">
        <v>91.21</v>
      </c>
      <c r="H1784" s="73">
        <v>0.64606697152972314</v>
      </c>
      <c r="I1784" s="73">
        <f t="shared" si="81"/>
        <v>91.856066971529714</v>
      </c>
      <c r="J1784" s="72">
        <f t="shared" si="82"/>
        <v>-1.1125035986201084</v>
      </c>
      <c r="K1784" s="78">
        <v>0</v>
      </c>
      <c r="L1784" s="73">
        <f t="shared" si="83"/>
        <v>0</v>
      </c>
      <c r="M1784" s="74"/>
    </row>
    <row r="1785" spans="1:13" ht="12.75" x14ac:dyDescent="0.2">
      <c r="A1785" s="43" t="s">
        <v>312</v>
      </c>
      <c r="B1785" s="43" t="s">
        <v>432</v>
      </c>
      <c r="C1785" s="44" t="s">
        <v>25</v>
      </c>
      <c r="D1785" s="45" t="s">
        <v>26</v>
      </c>
      <c r="E1785" s="46">
        <v>3305</v>
      </c>
      <c r="F1785" s="72">
        <v>84.058570570149826</v>
      </c>
      <c r="G1785" s="72">
        <v>82.3</v>
      </c>
      <c r="H1785" s="73">
        <v>0.64606697152972314</v>
      </c>
      <c r="I1785" s="73">
        <f t="shared" si="81"/>
        <v>82.946066971529717</v>
      </c>
      <c r="J1785" s="72">
        <f t="shared" si="82"/>
        <v>-1.1125035986201084</v>
      </c>
      <c r="K1785" s="78">
        <v>0</v>
      </c>
      <c r="L1785" s="73">
        <f t="shared" si="83"/>
        <v>0</v>
      </c>
      <c r="M1785" s="74"/>
    </row>
    <row r="1786" spans="1:13" ht="12.75" x14ac:dyDescent="0.2">
      <c r="A1786" s="43" t="s">
        <v>312</v>
      </c>
      <c r="B1786" s="43" t="s">
        <v>432</v>
      </c>
      <c r="C1786" s="44" t="s">
        <v>27</v>
      </c>
      <c r="D1786" s="45" t="s">
        <v>28</v>
      </c>
      <c r="E1786" s="46">
        <v>3307</v>
      </c>
      <c r="F1786" s="72">
        <v>91.728570570149827</v>
      </c>
      <c r="G1786" s="72">
        <v>89.97</v>
      </c>
      <c r="H1786" s="73">
        <v>0.64606697152972314</v>
      </c>
      <c r="I1786" s="73">
        <f t="shared" si="81"/>
        <v>90.616066971529719</v>
      </c>
      <c r="J1786" s="72">
        <f t="shared" si="82"/>
        <v>-1.1125035986201084</v>
      </c>
      <c r="K1786" s="78">
        <v>0</v>
      </c>
      <c r="L1786" s="73">
        <f t="shared" si="83"/>
        <v>0</v>
      </c>
      <c r="M1786" s="74"/>
    </row>
    <row r="1787" spans="1:13" ht="12.75" x14ac:dyDescent="0.2">
      <c r="A1787" s="43" t="s">
        <v>312</v>
      </c>
      <c r="B1787" s="43" t="s">
        <v>432</v>
      </c>
      <c r="C1787" s="44" t="s">
        <v>29</v>
      </c>
      <c r="D1787" s="45" t="s">
        <v>30</v>
      </c>
      <c r="E1787" s="46">
        <v>3309</v>
      </c>
      <c r="F1787" s="72">
        <v>58.168570570149832</v>
      </c>
      <c r="G1787" s="72">
        <v>56.41</v>
      </c>
      <c r="H1787" s="73">
        <v>0.64606697152972314</v>
      </c>
      <c r="I1787" s="73">
        <f t="shared" si="81"/>
        <v>57.056066971529717</v>
      </c>
      <c r="J1787" s="72">
        <f t="shared" si="82"/>
        <v>-1.1125035986201155</v>
      </c>
      <c r="K1787" s="78">
        <v>2122</v>
      </c>
      <c r="L1787" s="73">
        <f t="shared" si="83"/>
        <v>-2360.732636271885</v>
      </c>
      <c r="M1787" s="74"/>
    </row>
    <row r="1788" spans="1:13" ht="12.75" x14ac:dyDescent="0.2">
      <c r="A1788" s="43" t="s">
        <v>312</v>
      </c>
      <c r="B1788" s="43" t="s">
        <v>432</v>
      </c>
      <c r="C1788" s="44" t="s">
        <v>31</v>
      </c>
      <c r="D1788" s="45" t="s">
        <v>32</v>
      </c>
      <c r="E1788" s="46">
        <v>3311</v>
      </c>
      <c r="F1788" s="72">
        <v>73.378570570149833</v>
      </c>
      <c r="G1788" s="72">
        <v>71.62</v>
      </c>
      <c r="H1788" s="73">
        <v>0.64606697152972314</v>
      </c>
      <c r="I1788" s="73">
        <f t="shared" si="81"/>
        <v>72.266066971529725</v>
      </c>
      <c r="J1788" s="72">
        <f t="shared" si="82"/>
        <v>-1.1125035986201084</v>
      </c>
      <c r="K1788" s="78">
        <v>0</v>
      </c>
      <c r="L1788" s="73">
        <f t="shared" si="83"/>
        <v>0</v>
      </c>
      <c r="M1788" s="74"/>
    </row>
    <row r="1789" spans="1:13" ht="12.75" x14ac:dyDescent="0.2">
      <c r="A1789" s="43" t="s">
        <v>312</v>
      </c>
      <c r="B1789" s="43" t="s">
        <v>432</v>
      </c>
      <c r="C1789" s="44" t="s">
        <v>33</v>
      </c>
      <c r="D1789" s="45" t="s">
        <v>34</v>
      </c>
      <c r="E1789" s="46">
        <v>3313</v>
      </c>
      <c r="F1789" s="72">
        <v>77.868570570149828</v>
      </c>
      <c r="G1789" s="72">
        <v>76.11</v>
      </c>
      <c r="H1789" s="73">
        <v>0.64606697152972314</v>
      </c>
      <c r="I1789" s="73">
        <f t="shared" si="81"/>
        <v>76.756066971529719</v>
      </c>
      <c r="J1789" s="72">
        <f t="shared" si="82"/>
        <v>-1.1125035986201084</v>
      </c>
      <c r="K1789" s="78">
        <v>0</v>
      </c>
      <c r="L1789" s="73">
        <f t="shared" si="83"/>
        <v>0</v>
      </c>
      <c r="M1789" s="74"/>
    </row>
    <row r="1790" spans="1:13" ht="12.75" x14ac:dyDescent="0.2">
      <c r="A1790" s="43" t="s">
        <v>312</v>
      </c>
      <c r="B1790" s="43" t="s">
        <v>432</v>
      </c>
      <c r="C1790" s="44" t="s">
        <v>35</v>
      </c>
      <c r="D1790" s="45" t="s">
        <v>36</v>
      </c>
      <c r="E1790" s="46">
        <v>3315</v>
      </c>
      <c r="F1790" s="72">
        <v>88.168570570149825</v>
      </c>
      <c r="G1790" s="72">
        <v>86.41</v>
      </c>
      <c r="H1790" s="73">
        <v>0.64606697152972314</v>
      </c>
      <c r="I1790" s="73">
        <f t="shared" si="81"/>
        <v>87.056066971529717</v>
      </c>
      <c r="J1790" s="72">
        <f t="shared" si="82"/>
        <v>-1.1125035986201084</v>
      </c>
      <c r="K1790" s="78">
        <v>0</v>
      </c>
      <c r="L1790" s="73">
        <f t="shared" si="83"/>
        <v>0</v>
      </c>
      <c r="M1790" s="74"/>
    </row>
    <row r="1791" spans="1:13" ht="12.75" x14ac:dyDescent="0.2">
      <c r="A1791" s="43" t="s">
        <v>312</v>
      </c>
      <c r="B1791" s="43" t="s">
        <v>432</v>
      </c>
      <c r="C1791" s="44" t="s">
        <v>37</v>
      </c>
      <c r="D1791" s="45" t="s">
        <v>38</v>
      </c>
      <c r="E1791" s="46">
        <v>3317</v>
      </c>
      <c r="F1791" s="72">
        <v>57.798570570149835</v>
      </c>
      <c r="G1791" s="72">
        <v>56.04</v>
      </c>
      <c r="H1791" s="73">
        <v>0.64606697152972314</v>
      </c>
      <c r="I1791" s="73">
        <f t="shared" si="81"/>
        <v>56.686066971529719</v>
      </c>
      <c r="J1791" s="72">
        <f t="shared" si="82"/>
        <v>-1.1125035986201155</v>
      </c>
      <c r="K1791" s="78">
        <v>0</v>
      </c>
      <c r="L1791" s="73">
        <f t="shared" si="83"/>
        <v>0</v>
      </c>
      <c r="M1791" s="74"/>
    </row>
    <row r="1792" spans="1:13" ht="12.75" x14ac:dyDescent="0.2">
      <c r="A1792" s="43" t="s">
        <v>312</v>
      </c>
      <c r="B1792" s="43" t="s">
        <v>432</v>
      </c>
      <c r="C1792" s="44" t="s">
        <v>39</v>
      </c>
      <c r="D1792" s="45" t="s">
        <v>40</v>
      </c>
      <c r="E1792" s="46">
        <v>3319</v>
      </c>
      <c r="F1792" s="72">
        <v>68.53857057014983</v>
      </c>
      <c r="G1792" s="72">
        <v>66.78</v>
      </c>
      <c r="H1792" s="73">
        <v>0.64606697152972314</v>
      </c>
      <c r="I1792" s="73">
        <f t="shared" si="81"/>
        <v>67.426066971529721</v>
      </c>
      <c r="J1792" s="72">
        <f t="shared" si="82"/>
        <v>-1.1125035986201084</v>
      </c>
      <c r="K1792" s="78">
        <v>1681</v>
      </c>
      <c r="L1792" s="73">
        <f t="shared" si="83"/>
        <v>-1870.1185492804022</v>
      </c>
      <c r="M1792" s="74"/>
    </row>
    <row r="1793" spans="1:13" ht="12.75" x14ac:dyDescent="0.2">
      <c r="A1793" s="43" t="s">
        <v>312</v>
      </c>
      <c r="B1793" s="43" t="s">
        <v>432</v>
      </c>
      <c r="C1793" s="44" t="s">
        <v>41</v>
      </c>
      <c r="D1793" s="45" t="s">
        <v>42</v>
      </c>
      <c r="E1793" s="46">
        <v>3321</v>
      </c>
      <c r="F1793" s="72">
        <v>75.53857057014983</v>
      </c>
      <c r="G1793" s="72">
        <v>73.78</v>
      </c>
      <c r="H1793" s="73">
        <v>0.64606697152972314</v>
      </c>
      <c r="I1793" s="73">
        <f t="shared" si="81"/>
        <v>74.426066971529721</v>
      </c>
      <c r="J1793" s="72">
        <f t="shared" si="82"/>
        <v>-1.1125035986201084</v>
      </c>
      <c r="K1793" s="78">
        <v>185</v>
      </c>
      <c r="L1793" s="73">
        <f t="shared" si="83"/>
        <v>-205.81316574472004</v>
      </c>
      <c r="M1793" s="74"/>
    </row>
    <row r="1794" spans="1:13" ht="12.75" x14ac:dyDescent="0.2">
      <c r="A1794" s="43" t="s">
        <v>312</v>
      </c>
      <c r="B1794" s="43" t="s">
        <v>432</v>
      </c>
      <c r="C1794" s="44" t="s">
        <v>43</v>
      </c>
      <c r="D1794" s="45" t="s">
        <v>44</v>
      </c>
      <c r="E1794" s="46">
        <v>3323</v>
      </c>
      <c r="F1794" s="72">
        <v>49.788570570149837</v>
      </c>
      <c r="G1794" s="72">
        <v>48.03</v>
      </c>
      <c r="H1794" s="73">
        <v>0.64606697152972314</v>
      </c>
      <c r="I1794" s="73">
        <f t="shared" si="81"/>
        <v>48.676066971529721</v>
      </c>
      <c r="J1794" s="72">
        <f t="shared" si="82"/>
        <v>-1.1125035986201155</v>
      </c>
      <c r="K1794" s="78">
        <v>1129</v>
      </c>
      <c r="L1794" s="73">
        <f t="shared" si="83"/>
        <v>-1256.0165628421105</v>
      </c>
      <c r="M1794" s="74"/>
    </row>
    <row r="1795" spans="1:13" ht="12.75" x14ac:dyDescent="0.2">
      <c r="A1795" s="43" t="s">
        <v>312</v>
      </c>
      <c r="B1795" s="43" t="s">
        <v>432</v>
      </c>
      <c r="C1795" s="44" t="s">
        <v>45</v>
      </c>
      <c r="D1795" s="45" t="s">
        <v>46</v>
      </c>
      <c r="E1795" s="46">
        <v>3325</v>
      </c>
      <c r="F1795" s="72">
        <v>62.198570570149833</v>
      </c>
      <c r="G1795" s="72">
        <v>60.44</v>
      </c>
      <c r="H1795" s="73">
        <v>0.64606697152972314</v>
      </c>
      <c r="I1795" s="73">
        <f t="shared" si="81"/>
        <v>61.086066971529718</v>
      </c>
      <c r="J1795" s="72">
        <f t="shared" si="82"/>
        <v>-1.1125035986201155</v>
      </c>
      <c r="K1795" s="78">
        <v>11952</v>
      </c>
      <c r="L1795" s="73">
        <f t="shared" si="83"/>
        <v>-13296.643010707621</v>
      </c>
      <c r="M1795" s="74"/>
    </row>
    <row r="1796" spans="1:13" ht="12.75" x14ac:dyDescent="0.2">
      <c r="A1796" s="43" t="s">
        <v>312</v>
      </c>
      <c r="B1796" s="43" t="s">
        <v>432</v>
      </c>
      <c r="C1796" s="44" t="s">
        <v>47</v>
      </c>
      <c r="D1796" s="45" t="s">
        <v>48</v>
      </c>
      <c r="E1796" s="46">
        <v>3327</v>
      </c>
      <c r="F1796" s="72">
        <v>68.53857057014983</v>
      </c>
      <c r="G1796" s="72">
        <v>66.78</v>
      </c>
      <c r="H1796" s="73">
        <v>0.64606697152972314</v>
      </c>
      <c r="I1796" s="73">
        <f t="shared" si="81"/>
        <v>67.426066971529721</v>
      </c>
      <c r="J1796" s="72">
        <f t="shared" si="82"/>
        <v>-1.1125035986201084</v>
      </c>
      <c r="K1796" s="78">
        <v>243</v>
      </c>
      <c r="L1796" s="73">
        <f t="shared" si="83"/>
        <v>-270.33837446468635</v>
      </c>
      <c r="M1796" s="74"/>
    </row>
    <row r="1797" spans="1:13" ht="12.75" x14ac:dyDescent="0.2">
      <c r="A1797" s="43" t="s">
        <v>312</v>
      </c>
      <c r="B1797" s="43" t="s">
        <v>432</v>
      </c>
      <c r="C1797" s="44" t="s">
        <v>49</v>
      </c>
      <c r="D1797" s="45" t="s">
        <v>50</v>
      </c>
      <c r="E1797" s="46">
        <v>3329</v>
      </c>
      <c r="F1797" s="72">
        <v>73.008570570149828</v>
      </c>
      <c r="G1797" s="72">
        <v>71.25</v>
      </c>
      <c r="H1797" s="73">
        <v>0.64606697152972314</v>
      </c>
      <c r="I1797" s="73">
        <f t="shared" si="81"/>
        <v>71.89606697152972</v>
      </c>
      <c r="J1797" s="72">
        <f t="shared" si="82"/>
        <v>-1.1125035986201084</v>
      </c>
      <c r="K1797" s="78">
        <v>0</v>
      </c>
      <c r="L1797" s="73">
        <f t="shared" si="83"/>
        <v>0</v>
      </c>
      <c r="M1797" s="74"/>
    </row>
    <row r="1798" spans="1:13" ht="12.75" x14ac:dyDescent="0.2">
      <c r="A1798" s="43" t="s">
        <v>312</v>
      </c>
      <c r="B1798" s="43" t="s">
        <v>432</v>
      </c>
      <c r="C1798" s="44" t="s">
        <v>51</v>
      </c>
      <c r="D1798" s="45" t="s">
        <v>52</v>
      </c>
      <c r="E1798" s="46">
        <v>3331</v>
      </c>
      <c r="F1798" s="72">
        <v>80.568570570149831</v>
      </c>
      <c r="G1798" s="72">
        <v>78.81</v>
      </c>
      <c r="H1798" s="73">
        <v>0.64606697152972314</v>
      </c>
      <c r="I1798" s="73">
        <f t="shared" si="81"/>
        <v>79.456066971529722</v>
      </c>
      <c r="J1798" s="72">
        <f t="shared" si="82"/>
        <v>-1.1125035986201084</v>
      </c>
      <c r="K1798" s="78">
        <v>2</v>
      </c>
      <c r="L1798" s="73">
        <f t="shared" si="83"/>
        <v>-2.2250071972402168</v>
      </c>
      <c r="M1798" s="74"/>
    </row>
    <row r="1799" spans="1:13" ht="12.75" x14ac:dyDescent="0.2">
      <c r="A1799" s="43" t="s">
        <v>255</v>
      </c>
      <c r="B1799" s="43" t="s">
        <v>433</v>
      </c>
      <c r="C1799" s="44" t="s">
        <v>21</v>
      </c>
      <c r="D1799" s="45" t="s">
        <v>22</v>
      </c>
      <c r="E1799" s="46">
        <v>3301</v>
      </c>
      <c r="F1799" s="72">
        <v>140.97260996877279</v>
      </c>
      <c r="G1799" s="72">
        <v>135.51</v>
      </c>
      <c r="H1799" s="73">
        <v>0</v>
      </c>
      <c r="I1799" s="73">
        <f t="shared" ref="I1799:I1862" si="84">+G1799+H1799</f>
        <v>135.51</v>
      </c>
      <c r="J1799" s="72">
        <f t="shared" ref="J1799:J1862" si="85">+I1799-F1799</f>
        <v>-5.4626099687727958</v>
      </c>
      <c r="K1799" s="78">
        <v>0</v>
      </c>
      <c r="L1799" s="73">
        <f t="shared" ref="L1799:L1862" si="86">+J1799*K1799</f>
        <v>0</v>
      </c>
      <c r="M1799" s="74">
        <v>-84326.310087945851</v>
      </c>
    </row>
    <row r="1800" spans="1:13" ht="12.75" x14ac:dyDescent="0.2">
      <c r="A1800" s="43" t="s">
        <v>255</v>
      </c>
      <c r="B1800" s="43" t="s">
        <v>433</v>
      </c>
      <c r="C1800" s="44" t="s">
        <v>23</v>
      </c>
      <c r="D1800" s="45" t="s">
        <v>24</v>
      </c>
      <c r="E1800" s="46">
        <v>3303</v>
      </c>
      <c r="F1800" s="72">
        <v>153.5526099687728</v>
      </c>
      <c r="G1800" s="72">
        <v>148.09</v>
      </c>
      <c r="H1800" s="73">
        <v>0</v>
      </c>
      <c r="I1800" s="73">
        <f t="shared" si="84"/>
        <v>148.09</v>
      </c>
      <c r="J1800" s="72">
        <f t="shared" si="85"/>
        <v>-5.4626099687727958</v>
      </c>
      <c r="K1800" s="78">
        <v>0</v>
      </c>
      <c r="L1800" s="73">
        <f t="shared" si="86"/>
        <v>0</v>
      </c>
      <c r="M1800" s="74"/>
    </row>
    <row r="1801" spans="1:13" ht="12.75" x14ac:dyDescent="0.2">
      <c r="A1801" s="43" t="s">
        <v>255</v>
      </c>
      <c r="B1801" s="43" t="s">
        <v>433</v>
      </c>
      <c r="C1801" s="44" t="s">
        <v>25</v>
      </c>
      <c r="D1801" s="45" t="s">
        <v>26</v>
      </c>
      <c r="E1801" s="46">
        <v>3305</v>
      </c>
      <c r="F1801" s="72">
        <v>137.7126099687728</v>
      </c>
      <c r="G1801" s="72">
        <v>132.25</v>
      </c>
      <c r="H1801" s="73">
        <v>0</v>
      </c>
      <c r="I1801" s="73">
        <f t="shared" si="84"/>
        <v>132.25</v>
      </c>
      <c r="J1801" s="72">
        <f t="shared" si="85"/>
        <v>-5.4626099687727958</v>
      </c>
      <c r="K1801" s="78">
        <v>0</v>
      </c>
      <c r="L1801" s="73">
        <f t="shared" si="86"/>
        <v>0</v>
      </c>
      <c r="M1801" s="74"/>
    </row>
    <row r="1802" spans="1:13" ht="12.75" x14ac:dyDescent="0.2">
      <c r="A1802" s="43" t="s">
        <v>255</v>
      </c>
      <c r="B1802" s="43" t="s">
        <v>433</v>
      </c>
      <c r="C1802" s="44" t="s">
        <v>27</v>
      </c>
      <c r="D1802" s="45" t="s">
        <v>28</v>
      </c>
      <c r="E1802" s="46">
        <v>3307</v>
      </c>
      <c r="F1802" s="72">
        <v>150.28260996877279</v>
      </c>
      <c r="G1802" s="72">
        <v>144.82</v>
      </c>
      <c r="H1802" s="73">
        <v>0</v>
      </c>
      <c r="I1802" s="73">
        <f t="shared" si="84"/>
        <v>144.82</v>
      </c>
      <c r="J1802" s="72">
        <f t="shared" si="85"/>
        <v>-5.4626099687727958</v>
      </c>
      <c r="K1802" s="78">
        <v>0</v>
      </c>
      <c r="L1802" s="73">
        <f t="shared" si="86"/>
        <v>0</v>
      </c>
      <c r="M1802" s="74"/>
    </row>
    <row r="1803" spans="1:13" ht="12.75" x14ac:dyDescent="0.2">
      <c r="A1803" s="43" t="s">
        <v>255</v>
      </c>
      <c r="B1803" s="43" t="s">
        <v>433</v>
      </c>
      <c r="C1803" s="44" t="s">
        <v>29</v>
      </c>
      <c r="D1803" s="45" t="s">
        <v>30</v>
      </c>
      <c r="E1803" s="46">
        <v>3309</v>
      </c>
      <c r="F1803" s="72">
        <v>91.942609968772814</v>
      </c>
      <c r="G1803" s="72">
        <v>86.48</v>
      </c>
      <c r="H1803" s="73">
        <v>0</v>
      </c>
      <c r="I1803" s="73">
        <f t="shared" si="84"/>
        <v>86.48</v>
      </c>
      <c r="J1803" s="72">
        <f t="shared" si="85"/>
        <v>-5.46260996877281</v>
      </c>
      <c r="K1803" s="78">
        <v>778</v>
      </c>
      <c r="L1803" s="73">
        <f t="shared" si="86"/>
        <v>-4249.9105557052462</v>
      </c>
      <c r="M1803" s="74"/>
    </row>
    <row r="1804" spans="1:13" ht="12.75" x14ac:dyDescent="0.2">
      <c r="A1804" s="43" t="s">
        <v>255</v>
      </c>
      <c r="B1804" s="43" t="s">
        <v>433</v>
      </c>
      <c r="C1804" s="44" t="s">
        <v>31</v>
      </c>
      <c r="D1804" s="45" t="s">
        <v>32</v>
      </c>
      <c r="E1804" s="46">
        <v>3311</v>
      </c>
      <c r="F1804" s="72">
        <v>119.22260996877282</v>
      </c>
      <c r="G1804" s="72">
        <v>113.76</v>
      </c>
      <c r="H1804" s="73">
        <v>0</v>
      </c>
      <c r="I1804" s="73">
        <f t="shared" si="84"/>
        <v>113.76</v>
      </c>
      <c r="J1804" s="72">
        <f t="shared" si="85"/>
        <v>-5.46260996877281</v>
      </c>
      <c r="K1804" s="78">
        <v>297</v>
      </c>
      <c r="L1804" s="73">
        <f t="shared" si="86"/>
        <v>-1622.3951607255246</v>
      </c>
      <c r="M1804" s="74"/>
    </row>
    <row r="1805" spans="1:13" ht="12.75" x14ac:dyDescent="0.2">
      <c r="A1805" s="43" t="s">
        <v>255</v>
      </c>
      <c r="B1805" s="43" t="s">
        <v>433</v>
      </c>
      <c r="C1805" s="44" t="s">
        <v>33</v>
      </c>
      <c r="D1805" s="45" t="s">
        <v>34</v>
      </c>
      <c r="E1805" s="46">
        <v>3313</v>
      </c>
      <c r="F1805" s="72">
        <v>127.07260996877281</v>
      </c>
      <c r="G1805" s="72">
        <v>121.61</v>
      </c>
      <c r="H1805" s="73">
        <v>0</v>
      </c>
      <c r="I1805" s="73">
        <f t="shared" si="84"/>
        <v>121.61</v>
      </c>
      <c r="J1805" s="72">
        <f t="shared" si="85"/>
        <v>-5.46260996877281</v>
      </c>
      <c r="K1805" s="78">
        <v>63</v>
      </c>
      <c r="L1805" s="73">
        <f t="shared" si="86"/>
        <v>-344.14442803268702</v>
      </c>
      <c r="M1805" s="74"/>
    </row>
    <row r="1806" spans="1:13" ht="12.75" x14ac:dyDescent="0.2">
      <c r="A1806" s="43" t="s">
        <v>255</v>
      </c>
      <c r="B1806" s="43" t="s">
        <v>433</v>
      </c>
      <c r="C1806" s="44" t="s">
        <v>35</v>
      </c>
      <c r="D1806" s="45" t="s">
        <v>36</v>
      </c>
      <c r="E1806" s="46">
        <v>3315</v>
      </c>
      <c r="F1806" s="72">
        <v>145.09260996877279</v>
      </c>
      <c r="G1806" s="72">
        <v>139.63</v>
      </c>
      <c r="H1806" s="73">
        <v>0</v>
      </c>
      <c r="I1806" s="73">
        <f t="shared" si="84"/>
        <v>139.63</v>
      </c>
      <c r="J1806" s="72">
        <f t="shared" si="85"/>
        <v>-5.4626099687727958</v>
      </c>
      <c r="K1806" s="78">
        <v>0</v>
      </c>
      <c r="L1806" s="73">
        <f t="shared" si="86"/>
        <v>0</v>
      </c>
      <c r="M1806" s="74"/>
    </row>
    <row r="1807" spans="1:13" ht="12.75" x14ac:dyDescent="0.2">
      <c r="A1807" s="43" t="s">
        <v>255</v>
      </c>
      <c r="B1807" s="43" t="s">
        <v>433</v>
      </c>
      <c r="C1807" s="44" t="s">
        <v>37</v>
      </c>
      <c r="D1807" s="45" t="s">
        <v>38</v>
      </c>
      <c r="E1807" s="46">
        <v>3317</v>
      </c>
      <c r="F1807" s="72">
        <v>91.402609968772808</v>
      </c>
      <c r="G1807" s="72">
        <v>85.94</v>
      </c>
      <c r="H1807" s="73">
        <v>0</v>
      </c>
      <c r="I1807" s="73">
        <f t="shared" si="84"/>
        <v>85.94</v>
      </c>
      <c r="J1807" s="72">
        <f t="shared" si="85"/>
        <v>-5.46260996877281</v>
      </c>
      <c r="K1807" s="78">
        <v>0</v>
      </c>
      <c r="L1807" s="73">
        <f t="shared" si="86"/>
        <v>0</v>
      </c>
      <c r="M1807" s="74"/>
    </row>
    <row r="1808" spans="1:13" ht="12.75" x14ac:dyDescent="0.2">
      <c r="A1808" s="43" t="s">
        <v>255</v>
      </c>
      <c r="B1808" s="43" t="s">
        <v>433</v>
      </c>
      <c r="C1808" s="44" t="s">
        <v>39</v>
      </c>
      <c r="D1808" s="45" t="s">
        <v>40</v>
      </c>
      <c r="E1808" s="46">
        <v>3319</v>
      </c>
      <c r="F1808" s="72">
        <v>110.76260996877281</v>
      </c>
      <c r="G1808" s="72">
        <v>105.3</v>
      </c>
      <c r="H1808" s="73">
        <v>0</v>
      </c>
      <c r="I1808" s="73">
        <f t="shared" si="84"/>
        <v>105.3</v>
      </c>
      <c r="J1808" s="72">
        <f t="shared" si="85"/>
        <v>-5.46260996877281</v>
      </c>
      <c r="K1808" s="78">
        <v>1746</v>
      </c>
      <c r="L1808" s="73">
        <f t="shared" si="86"/>
        <v>-9537.7170054773269</v>
      </c>
      <c r="M1808" s="74"/>
    </row>
    <row r="1809" spans="1:13" ht="12.75" x14ac:dyDescent="0.2">
      <c r="A1809" s="43" t="s">
        <v>255</v>
      </c>
      <c r="B1809" s="43" t="s">
        <v>433</v>
      </c>
      <c r="C1809" s="44" t="s">
        <v>41</v>
      </c>
      <c r="D1809" s="45" t="s">
        <v>42</v>
      </c>
      <c r="E1809" s="46">
        <v>3321</v>
      </c>
      <c r="F1809" s="72">
        <v>123.2826099687728</v>
      </c>
      <c r="G1809" s="72">
        <v>117.82</v>
      </c>
      <c r="H1809" s="73">
        <v>0</v>
      </c>
      <c r="I1809" s="73">
        <f t="shared" si="84"/>
        <v>117.82</v>
      </c>
      <c r="J1809" s="72">
        <f t="shared" si="85"/>
        <v>-5.46260996877281</v>
      </c>
      <c r="K1809" s="78">
        <v>36</v>
      </c>
      <c r="L1809" s="73">
        <f t="shared" si="86"/>
        <v>-196.65395887582116</v>
      </c>
      <c r="M1809" s="74"/>
    </row>
    <row r="1810" spans="1:13" ht="12.75" x14ac:dyDescent="0.2">
      <c r="A1810" s="43" t="s">
        <v>255</v>
      </c>
      <c r="B1810" s="43" t="s">
        <v>433</v>
      </c>
      <c r="C1810" s="44" t="s">
        <v>43</v>
      </c>
      <c r="D1810" s="45" t="s">
        <v>44</v>
      </c>
      <c r="E1810" s="46">
        <v>3323</v>
      </c>
      <c r="F1810" s="72">
        <v>77.532609968772803</v>
      </c>
      <c r="G1810" s="72">
        <v>72.069999999999993</v>
      </c>
      <c r="H1810" s="73">
        <v>0</v>
      </c>
      <c r="I1810" s="73">
        <f t="shared" si="84"/>
        <v>72.069999999999993</v>
      </c>
      <c r="J1810" s="72">
        <f t="shared" si="85"/>
        <v>-5.46260996877281</v>
      </c>
      <c r="K1810" s="78">
        <v>120</v>
      </c>
      <c r="L1810" s="73">
        <f t="shared" si="86"/>
        <v>-655.5131962527372</v>
      </c>
      <c r="M1810" s="74"/>
    </row>
    <row r="1811" spans="1:13" ht="12.75" x14ac:dyDescent="0.2">
      <c r="A1811" s="43" t="s">
        <v>255</v>
      </c>
      <c r="B1811" s="43" t="s">
        <v>433</v>
      </c>
      <c r="C1811" s="44" t="s">
        <v>45</v>
      </c>
      <c r="D1811" s="45" t="s">
        <v>46</v>
      </c>
      <c r="E1811" s="46">
        <v>3325</v>
      </c>
      <c r="F1811" s="72">
        <v>99.422609968772804</v>
      </c>
      <c r="G1811" s="72">
        <v>93.96</v>
      </c>
      <c r="H1811" s="73">
        <v>0</v>
      </c>
      <c r="I1811" s="73">
        <f t="shared" si="84"/>
        <v>93.96</v>
      </c>
      <c r="J1811" s="72">
        <f t="shared" si="85"/>
        <v>-5.46260996877281</v>
      </c>
      <c r="K1811" s="78">
        <v>11744</v>
      </c>
      <c r="L1811" s="73">
        <f t="shared" si="86"/>
        <v>-64152.891473267882</v>
      </c>
      <c r="M1811" s="74"/>
    </row>
    <row r="1812" spans="1:13" ht="12.75" x14ac:dyDescent="0.2">
      <c r="A1812" s="43" t="s">
        <v>255</v>
      </c>
      <c r="B1812" s="43" t="s">
        <v>433</v>
      </c>
      <c r="C1812" s="44" t="s">
        <v>47</v>
      </c>
      <c r="D1812" s="45" t="s">
        <v>48</v>
      </c>
      <c r="E1812" s="46">
        <v>3327</v>
      </c>
      <c r="F1812" s="72">
        <v>110.76260996877281</v>
      </c>
      <c r="G1812" s="72">
        <v>105.3</v>
      </c>
      <c r="H1812" s="73">
        <v>0</v>
      </c>
      <c r="I1812" s="73">
        <f t="shared" si="84"/>
        <v>105.3</v>
      </c>
      <c r="J1812" s="72">
        <f t="shared" si="85"/>
        <v>-5.46260996877281</v>
      </c>
      <c r="K1812" s="78">
        <v>437</v>
      </c>
      <c r="L1812" s="73">
        <f t="shared" si="86"/>
        <v>-2387.1605563537178</v>
      </c>
      <c r="M1812" s="74"/>
    </row>
    <row r="1813" spans="1:13" ht="12.75" x14ac:dyDescent="0.2">
      <c r="A1813" s="43" t="s">
        <v>255</v>
      </c>
      <c r="B1813" s="43" t="s">
        <v>433</v>
      </c>
      <c r="C1813" s="44" t="s">
        <v>49</v>
      </c>
      <c r="D1813" s="45" t="s">
        <v>50</v>
      </c>
      <c r="E1813" s="46">
        <v>3329</v>
      </c>
      <c r="F1813" s="72">
        <v>118.7026099687728</v>
      </c>
      <c r="G1813" s="72">
        <v>113.24</v>
      </c>
      <c r="H1813" s="73">
        <v>0</v>
      </c>
      <c r="I1813" s="73">
        <f t="shared" si="84"/>
        <v>113.24</v>
      </c>
      <c r="J1813" s="72">
        <f t="shared" si="85"/>
        <v>-5.46260996877281</v>
      </c>
      <c r="K1813" s="78">
        <v>209</v>
      </c>
      <c r="L1813" s="73">
        <f t="shared" si="86"/>
        <v>-1141.6854834735173</v>
      </c>
      <c r="M1813" s="74"/>
    </row>
    <row r="1814" spans="1:13" ht="12.75" x14ac:dyDescent="0.2">
      <c r="A1814" s="43" t="s">
        <v>255</v>
      </c>
      <c r="B1814" s="43" t="s">
        <v>433</v>
      </c>
      <c r="C1814" s="44" t="s">
        <v>51</v>
      </c>
      <c r="D1814" s="45" t="s">
        <v>52</v>
      </c>
      <c r="E1814" s="46">
        <v>3331</v>
      </c>
      <c r="F1814" s="72">
        <v>132.47260996877279</v>
      </c>
      <c r="G1814" s="72">
        <v>127.01</v>
      </c>
      <c r="H1814" s="73">
        <v>0</v>
      </c>
      <c r="I1814" s="73">
        <f t="shared" si="84"/>
        <v>127.01</v>
      </c>
      <c r="J1814" s="72">
        <f t="shared" si="85"/>
        <v>-5.4626099687727816</v>
      </c>
      <c r="K1814" s="78">
        <v>7</v>
      </c>
      <c r="L1814" s="73">
        <f t="shared" si="86"/>
        <v>-38.238269781409471</v>
      </c>
      <c r="M1814" s="74"/>
    </row>
    <row r="1815" spans="1:13" ht="12.75" x14ac:dyDescent="0.2">
      <c r="A1815" s="43" t="s">
        <v>76</v>
      </c>
      <c r="B1815" s="43" t="s">
        <v>434</v>
      </c>
      <c r="C1815" s="44" t="s">
        <v>21</v>
      </c>
      <c r="D1815" s="45" t="s">
        <v>22</v>
      </c>
      <c r="E1815" s="46">
        <v>3301</v>
      </c>
      <c r="F1815" s="72">
        <v>143.57713283511043</v>
      </c>
      <c r="G1815" s="72">
        <v>138.04679771706381</v>
      </c>
      <c r="H1815" s="73">
        <v>1.7944829433739677</v>
      </c>
      <c r="I1815" s="73">
        <f t="shared" si="84"/>
        <v>139.84128066043777</v>
      </c>
      <c r="J1815" s="72">
        <f t="shared" si="85"/>
        <v>-3.7358521746726581</v>
      </c>
      <c r="K1815" s="78">
        <v>61</v>
      </c>
      <c r="L1815" s="73">
        <f t="shared" si="86"/>
        <v>-227.88698265503214</v>
      </c>
      <c r="M1815" s="74">
        <v>-198381.22217946599</v>
      </c>
    </row>
    <row r="1816" spans="1:13" ht="12.75" x14ac:dyDescent="0.2">
      <c r="A1816" s="43" t="s">
        <v>76</v>
      </c>
      <c r="B1816" s="43" t="s">
        <v>434</v>
      </c>
      <c r="C1816" s="44" t="s">
        <v>23</v>
      </c>
      <c r="D1816" s="45" t="s">
        <v>24</v>
      </c>
      <c r="E1816" s="46">
        <v>3303</v>
      </c>
      <c r="F1816" s="72">
        <v>156.15713283511042</v>
      </c>
      <c r="G1816" s="72">
        <v>150.62679771706382</v>
      </c>
      <c r="H1816" s="73">
        <v>1.7944829433739677</v>
      </c>
      <c r="I1816" s="73">
        <f t="shared" si="84"/>
        <v>152.42128066043779</v>
      </c>
      <c r="J1816" s="72">
        <f t="shared" si="85"/>
        <v>-3.7358521746726296</v>
      </c>
      <c r="K1816" s="78">
        <v>0</v>
      </c>
      <c r="L1816" s="73">
        <f t="shared" si="86"/>
        <v>0</v>
      </c>
      <c r="M1816" s="74"/>
    </row>
    <row r="1817" spans="1:13" ht="12.75" x14ac:dyDescent="0.2">
      <c r="A1817" s="43" t="s">
        <v>76</v>
      </c>
      <c r="B1817" s="43" t="s">
        <v>434</v>
      </c>
      <c r="C1817" s="44" t="s">
        <v>25</v>
      </c>
      <c r="D1817" s="45" t="s">
        <v>26</v>
      </c>
      <c r="E1817" s="46">
        <v>3305</v>
      </c>
      <c r="F1817" s="72">
        <v>140.31713283511044</v>
      </c>
      <c r="G1817" s="72">
        <v>134.78679771706382</v>
      </c>
      <c r="H1817" s="73">
        <v>1.7944829433739677</v>
      </c>
      <c r="I1817" s="73">
        <f t="shared" si="84"/>
        <v>136.58128066043778</v>
      </c>
      <c r="J1817" s="72">
        <f t="shared" si="85"/>
        <v>-3.7358521746726581</v>
      </c>
      <c r="K1817" s="78">
        <v>0</v>
      </c>
      <c r="L1817" s="73">
        <f t="shared" si="86"/>
        <v>0</v>
      </c>
      <c r="M1817" s="74"/>
    </row>
    <row r="1818" spans="1:13" ht="12.75" x14ac:dyDescent="0.2">
      <c r="A1818" s="43" t="s">
        <v>76</v>
      </c>
      <c r="B1818" s="43" t="s">
        <v>434</v>
      </c>
      <c r="C1818" s="44" t="s">
        <v>27</v>
      </c>
      <c r="D1818" s="45" t="s">
        <v>28</v>
      </c>
      <c r="E1818" s="46">
        <v>3307</v>
      </c>
      <c r="F1818" s="72">
        <v>152.88713283511044</v>
      </c>
      <c r="G1818" s="72">
        <v>147.35679771706381</v>
      </c>
      <c r="H1818" s="73">
        <v>1.7944829433739677</v>
      </c>
      <c r="I1818" s="73">
        <f t="shared" si="84"/>
        <v>149.15128066043778</v>
      </c>
      <c r="J1818" s="72">
        <f t="shared" si="85"/>
        <v>-3.7358521746726581</v>
      </c>
      <c r="K1818" s="78">
        <v>0</v>
      </c>
      <c r="L1818" s="73">
        <f t="shared" si="86"/>
        <v>0</v>
      </c>
      <c r="M1818" s="74"/>
    </row>
    <row r="1819" spans="1:13" ht="12.75" x14ac:dyDescent="0.2">
      <c r="A1819" s="43" t="s">
        <v>76</v>
      </c>
      <c r="B1819" s="43" t="s">
        <v>434</v>
      </c>
      <c r="C1819" s="44" t="s">
        <v>29</v>
      </c>
      <c r="D1819" s="45" t="s">
        <v>30</v>
      </c>
      <c r="E1819" s="46">
        <v>3309</v>
      </c>
      <c r="F1819" s="72">
        <v>94.547132835110432</v>
      </c>
      <c r="G1819" s="72">
        <v>89.016797717063838</v>
      </c>
      <c r="H1819" s="73">
        <v>1.7944829433739677</v>
      </c>
      <c r="I1819" s="73">
        <f t="shared" si="84"/>
        <v>90.811280660437802</v>
      </c>
      <c r="J1819" s="72">
        <f t="shared" si="85"/>
        <v>-3.7358521746726296</v>
      </c>
      <c r="K1819" s="78">
        <v>2205</v>
      </c>
      <c r="L1819" s="73">
        <f t="shared" si="86"/>
        <v>-8237.5540451531488</v>
      </c>
      <c r="M1819" s="74"/>
    </row>
    <row r="1820" spans="1:13" ht="12.75" x14ac:dyDescent="0.2">
      <c r="A1820" s="43" t="s">
        <v>76</v>
      </c>
      <c r="B1820" s="43" t="s">
        <v>434</v>
      </c>
      <c r="C1820" s="44" t="s">
        <v>31</v>
      </c>
      <c r="D1820" s="45" t="s">
        <v>32</v>
      </c>
      <c r="E1820" s="46">
        <v>3311</v>
      </c>
      <c r="F1820" s="72">
        <v>121.82713283511043</v>
      </c>
      <c r="G1820" s="72">
        <v>116.29679771706384</v>
      </c>
      <c r="H1820" s="73">
        <v>1.7944829433739677</v>
      </c>
      <c r="I1820" s="73">
        <f t="shared" si="84"/>
        <v>118.0912806604378</v>
      </c>
      <c r="J1820" s="72">
        <f t="shared" si="85"/>
        <v>-3.7358521746726296</v>
      </c>
      <c r="K1820" s="78">
        <v>0</v>
      </c>
      <c r="L1820" s="73">
        <f t="shared" si="86"/>
        <v>0</v>
      </c>
      <c r="M1820" s="74"/>
    </row>
    <row r="1821" spans="1:13" ht="12.75" x14ac:dyDescent="0.2">
      <c r="A1821" s="43" t="s">
        <v>76</v>
      </c>
      <c r="B1821" s="43" t="s">
        <v>434</v>
      </c>
      <c r="C1821" s="44" t="s">
        <v>33</v>
      </c>
      <c r="D1821" s="45" t="s">
        <v>34</v>
      </c>
      <c r="E1821" s="46">
        <v>3313</v>
      </c>
      <c r="F1821" s="72">
        <v>129.67713283511043</v>
      </c>
      <c r="G1821" s="72">
        <v>124.14679771706383</v>
      </c>
      <c r="H1821" s="73">
        <v>1.7944829433739677</v>
      </c>
      <c r="I1821" s="73">
        <f t="shared" si="84"/>
        <v>125.9412806604378</v>
      </c>
      <c r="J1821" s="72">
        <f t="shared" si="85"/>
        <v>-3.7358521746726296</v>
      </c>
      <c r="K1821" s="78">
        <v>0</v>
      </c>
      <c r="L1821" s="73">
        <f t="shared" si="86"/>
        <v>0</v>
      </c>
      <c r="M1821" s="74"/>
    </row>
    <row r="1822" spans="1:13" ht="12.75" x14ac:dyDescent="0.2">
      <c r="A1822" s="43" t="s">
        <v>76</v>
      </c>
      <c r="B1822" s="43" t="s">
        <v>434</v>
      </c>
      <c r="C1822" s="44" t="s">
        <v>35</v>
      </c>
      <c r="D1822" s="45" t="s">
        <v>36</v>
      </c>
      <c r="E1822" s="46">
        <v>3315</v>
      </c>
      <c r="F1822" s="72">
        <v>147.69713283511044</v>
      </c>
      <c r="G1822" s="72">
        <v>142.16679771706382</v>
      </c>
      <c r="H1822" s="73">
        <v>1.7944829433739677</v>
      </c>
      <c r="I1822" s="73">
        <f t="shared" si="84"/>
        <v>143.96128066043778</v>
      </c>
      <c r="J1822" s="72">
        <f t="shared" si="85"/>
        <v>-3.7358521746726581</v>
      </c>
      <c r="K1822" s="78">
        <v>0</v>
      </c>
      <c r="L1822" s="73">
        <f t="shared" si="86"/>
        <v>0</v>
      </c>
      <c r="M1822" s="74"/>
    </row>
    <row r="1823" spans="1:13" ht="12.75" x14ac:dyDescent="0.2">
      <c r="A1823" s="43" t="s">
        <v>76</v>
      </c>
      <c r="B1823" s="43" t="s">
        <v>434</v>
      </c>
      <c r="C1823" s="44" t="s">
        <v>37</v>
      </c>
      <c r="D1823" s="45" t="s">
        <v>38</v>
      </c>
      <c r="E1823" s="46">
        <v>3317</v>
      </c>
      <c r="F1823" s="72">
        <v>94.007132835110426</v>
      </c>
      <c r="G1823" s="72">
        <v>88.476797717063832</v>
      </c>
      <c r="H1823" s="73">
        <v>1.7944829433739677</v>
      </c>
      <c r="I1823" s="73">
        <f t="shared" si="84"/>
        <v>90.271280660437796</v>
      </c>
      <c r="J1823" s="72">
        <f t="shared" si="85"/>
        <v>-3.7358521746726296</v>
      </c>
      <c r="K1823" s="78">
        <v>0</v>
      </c>
      <c r="L1823" s="73">
        <f t="shared" si="86"/>
        <v>0</v>
      </c>
      <c r="M1823" s="74"/>
    </row>
    <row r="1824" spans="1:13" ht="12.75" x14ac:dyDescent="0.2">
      <c r="A1824" s="43" t="s">
        <v>76</v>
      </c>
      <c r="B1824" s="43" t="s">
        <v>434</v>
      </c>
      <c r="C1824" s="44" t="s">
        <v>39</v>
      </c>
      <c r="D1824" s="45" t="s">
        <v>40</v>
      </c>
      <c r="E1824" s="46">
        <v>3319</v>
      </c>
      <c r="F1824" s="72">
        <v>113.36713283511043</v>
      </c>
      <c r="G1824" s="72">
        <v>107.83679771706383</v>
      </c>
      <c r="H1824" s="73">
        <v>1.7944829433739677</v>
      </c>
      <c r="I1824" s="73">
        <f t="shared" si="84"/>
        <v>109.6312806604378</v>
      </c>
      <c r="J1824" s="72">
        <f t="shared" si="85"/>
        <v>-3.7358521746726296</v>
      </c>
      <c r="K1824" s="78">
        <v>4517</v>
      </c>
      <c r="L1824" s="73">
        <f t="shared" si="86"/>
        <v>-16874.84427299627</v>
      </c>
      <c r="M1824" s="74"/>
    </row>
    <row r="1825" spans="1:13" ht="12.75" x14ac:dyDescent="0.2">
      <c r="A1825" s="43" t="s">
        <v>76</v>
      </c>
      <c r="B1825" s="43" t="s">
        <v>434</v>
      </c>
      <c r="C1825" s="44" t="s">
        <v>41</v>
      </c>
      <c r="D1825" s="45" t="s">
        <v>42</v>
      </c>
      <c r="E1825" s="46">
        <v>3321</v>
      </c>
      <c r="F1825" s="72">
        <v>125.88713283511042</v>
      </c>
      <c r="G1825" s="72">
        <v>120.35679771706383</v>
      </c>
      <c r="H1825" s="73">
        <v>1.7944829433739677</v>
      </c>
      <c r="I1825" s="73">
        <f t="shared" si="84"/>
        <v>122.15128066043779</v>
      </c>
      <c r="J1825" s="72">
        <f t="shared" si="85"/>
        <v>-3.7358521746726296</v>
      </c>
      <c r="K1825" s="78">
        <v>1407</v>
      </c>
      <c r="L1825" s="73">
        <f t="shared" si="86"/>
        <v>-5256.3440097643897</v>
      </c>
      <c r="M1825" s="74"/>
    </row>
    <row r="1826" spans="1:13" ht="12.75" x14ac:dyDescent="0.2">
      <c r="A1826" s="43" t="s">
        <v>76</v>
      </c>
      <c r="B1826" s="43" t="s">
        <v>434</v>
      </c>
      <c r="C1826" s="44" t="s">
        <v>43</v>
      </c>
      <c r="D1826" s="45" t="s">
        <v>44</v>
      </c>
      <c r="E1826" s="46">
        <v>3323</v>
      </c>
      <c r="F1826" s="72">
        <v>80.137132835110421</v>
      </c>
      <c r="G1826" s="72">
        <v>74.606797717063827</v>
      </c>
      <c r="H1826" s="73">
        <v>1.7944829433739677</v>
      </c>
      <c r="I1826" s="73">
        <f t="shared" si="84"/>
        <v>76.401280660437791</v>
      </c>
      <c r="J1826" s="72">
        <f t="shared" si="85"/>
        <v>-3.7358521746726296</v>
      </c>
      <c r="K1826" s="78">
        <v>356</v>
      </c>
      <c r="L1826" s="73">
        <f t="shared" si="86"/>
        <v>-1329.9633741834562</v>
      </c>
      <c r="M1826" s="74"/>
    </row>
    <row r="1827" spans="1:13" ht="12.75" x14ac:dyDescent="0.2">
      <c r="A1827" s="43" t="s">
        <v>76</v>
      </c>
      <c r="B1827" s="43" t="s">
        <v>434</v>
      </c>
      <c r="C1827" s="44" t="s">
        <v>45</v>
      </c>
      <c r="D1827" s="45" t="s">
        <v>46</v>
      </c>
      <c r="E1827" s="46">
        <v>3325</v>
      </c>
      <c r="F1827" s="72">
        <v>102.02713283511042</v>
      </c>
      <c r="G1827" s="72">
        <v>96.496797717063828</v>
      </c>
      <c r="H1827" s="73">
        <v>1.7944829433739677</v>
      </c>
      <c r="I1827" s="73">
        <f t="shared" si="84"/>
        <v>98.291280660437792</v>
      </c>
      <c r="J1827" s="72">
        <f t="shared" si="85"/>
        <v>-3.7358521746726296</v>
      </c>
      <c r="K1827" s="78">
        <v>40045</v>
      </c>
      <c r="L1827" s="73">
        <f t="shared" si="86"/>
        <v>-149602.20033476545</v>
      </c>
      <c r="M1827" s="74"/>
    </row>
    <row r="1828" spans="1:13" ht="12.75" x14ac:dyDescent="0.2">
      <c r="A1828" s="43" t="s">
        <v>76</v>
      </c>
      <c r="B1828" s="43" t="s">
        <v>434</v>
      </c>
      <c r="C1828" s="44" t="s">
        <v>47</v>
      </c>
      <c r="D1828" s="45" t="s">
        <v>48</v>
      </c>
      <c r="E1828" s="46">
        <v>3327</v>
      </c>
      <c r="F1828" s="72">
        <v>113.36713283511043</v>
      </c>
      <c r="G1828" s="72">
        <v>107.83679771706383</v>
      </c>
      <c r="H1828" s="73">
        <v>1.7944829433739677</v>
      </c>
      <c r="I1828" s="73">
        <f t="shared" si="84"/>
        <v>109.6312806604378</v>
      </c>
      <c r="J1828" s="72">
        <f t="shared" si="85"/>
        <v>-3.7358521746726296</v>
      </c>
      <c r="K1828" s="78">
        <v>4511</v>
      </c>
      <c r="L1828" s="73">
        <f t="shared" si="86"/>
        <v>-16852.429159948231</v>
      </c>
      <c r="M1828" s="74"/>
    </row>
    <row r="1829" spans="1:13" ht="12.75" x14ac:dyDescent="0.2">
      <c r="A1829" s="43" t="s">
        <v>76</v>
      </c>
      <c r="B1829" s="43" t="s">
        <v>434</v>
      </c>
      <c r="C1829" s="44" t="s">
        <v>49</v>
      </c>
      <c r="D1829" s="45" t="s">
        <v>50</v>
      </c>
      <c r="E1829" s="46">
        <v>3329</v>
      </c>
      <c r="F1829" s="72">
        <v>121.30713283511042</v>
      </c>
      <c r="G1829" s="72">
        <v>115.77679771706383</v>
      </c>
      <c r="H1829" s="73">
        <v>1.7944829433739677</v>
      </c>
      <c r="I1829" s="73">
        <f t="shared" si="84"/>
        <v>117.57128066043779</v>
      </c>
      <c r="J1829" s="72">
        <f t="shared" si="85"/>
        <v>-3.7358521746726296</v>
      </c>
      <c r="K1829" s="78">
        <v>0</v>
      </c>
      <c r="L1829" s="73">
        <f t="shared" si="86"/>
        <v>0</v>
      </c>
      <c r="M1829" s="74"/>
    </row>
    <row r="1830" spans="1:13" ht="12.75" x14ac:dyDescent="0.2">
      <c r="A1830" s="43" t="s">
        <v>76</v>
      </c>
      <c r="B1830" s="43" t="s">
        <v>434</v>
      </c>
      <c r="C1830" s="44" t="s">
        <v>51</v>
      </c>
      <c r="D1830" s="45" t="s">
        <v>52</v>
      </c>
      <c r="E1830" s="46">
        <v>3331</v>
      </c>
      <c r="F1830" s="72">
        <v>135.07713283511043</v>
      </c>
      <c r="G1830" s="72">
        <v>129.54679771706384</v>
      </c>
      <c r="H1830" s="73">
        <v>1.7944829433739677</v>
      </c>
      <c r="I1830" s="73">
        <f t="shared" si="84"/>
        <v>131.3412806604378</v>
      </c>
      <c r="J1830" s="72">
        <f t="shared" si="85"/>
        <v>-3.7358521746726296</v>
      </c>
      <c r="K1830" s="78">
        <v>0</v>
      </c>
      <c r="L1830" s="73">
        <f t="shared" si="86"/>
        <v>0</v>
      </c>
      <c r="M1830" s="74"/>
    </row>
    <row r="1831" spans="1:13" ht="12.75" x14ac:dyDescent="0.2">
      <c r="A1831" s="43" t="s">
        <v>190</v>
      </c>
      <c r="B1831" s="43" t="s">
        <v>191</v>
      </c>
      <c r="C1831" s="44" t="s">
        <v>21</v>
      </c>
      <c r="D1831" s="45" t="s">
        <v>22</v>
      </c>
      <c r="E1831" s="46">
        <v>3301</v>
      </c>
      <c r="F1831" s="72">
        <v>85.07</v>
      </c>
      <c r="G1831" s="72">
        <v>84.69</v>
      </c>
      <c r="H1831" s="73">
        <v>0</v>
      </c>
      <c r="I1831" s="73">
        <f t="shared" si="84"/>
        <v>84.69</v>
      </c>
      <c r="J1831" s="72">
        <f t="shared" si="85"/>
        <v>-0.37999999999999545</v>
      </c>
      <c r="K1831" s="78">
        <v>1861</v>
      </c>
      <c r="L1831" s="73">
        <f t="shared" si="86"/>
        <v>-707.17999999999154</v>
      </c>
      <c r="M1831" s="74">
        <v>-14084.319999999912</v>
      </c>
    </row>
    <row r="1832" spans="1:13" ht="12.75" x14ac:dyDescent="0.2">
      <c r="A1832" s="43" t="s">
        <v>190</v>
      </c>
      <c r="B1832" s="43" t="s">
        <v>191</v>
      </c>
      <c r="C1832" s="44" t="s">
        <v>23</v>
      </c>
      <c r="D1832" s="45" t="s">
        <v>24</v>
      </c>
      <c r="E1832" s="46">
        <v>3303</v>
      </c>
      <c r="F1832" s="72">
        <v>92.149999999999991</v>
      </c>
      <c r="G1832" s="72">
        <v>91.77</v>
      </c>
      <c r="H1832" s="73">
        <v>0</v>
      </c>
      <c r="I1832" s="73">
        <f t="shared" si="84"/>
        <v>91.77</v>
      </c>
      <c r="J1832" s="72">
        <f t="shared" si="85"/>
        <v>-0.37999999999999545</v>
      </c>
      <c r="K1832" s="78">
        <v>0</v>
      </c>
      <c r="L1832" s="73">
        <f t="shared" si="86"/>
        <v>0</v>
      </c>
      <c r="M1832" s="74"/>
    </row>
    <row r="1833" spans="1:13" ht="12.75" x14ac:dyDescent="0.2">
      <c r="A1833" s="43" t="s">
        <v>190</v>
      </c>
      <c r="B1833" s="43" t="s">
        <v>191</v>
      </c>
      <c r="C1833" s="44" t="s">
        <v>25</v>
      </c>
      <c r="D1833" s="45" t="s">
        <v>26</v>
      </c>
      <c r="E1833" s="46">
        <v>3305</v>
      </c>
      <c r="F1833" s="72">
        <v>83.14</v>
      </c>
      <c r="G1833" s="72">
        <v>82.76</v>
      </c>
      <c r="H1833" s="73">
        <v>0</v>
      </c>
      <c r="I1833" s="73">
        <f t="shared" si="84"/>
        <v>82.76</v>
      </c>
      <c r="J1833" s="72">
        <f t="shared" si="85"/>
        <v>-0.37999999999999545</v>
      </c>
      <c r="K1833" s="78">
        <v>0</v>
      </c>
      <c r="L1833" s="73">
        <f t="shared" si="86"/>
        <v>0</v>
      </c>
      <c r="M1833" s="74"/>
    </row>
    <row r="1834" spans="1:13" ht="12.75" x14ac:dyDescent="0.2">
      <c r="A1834" s="43" t="s">
        <v>190</v>
      </c>
      <c r="B1834" s="43" t="s">
        <v>191</v>
      </c>
      <c r="C1834" s="44" t="s">
        <v>27</v>
      </c>
      <c r="D1834" s="45" t="s">
        <v>28</v>
      </c>
      <c r="E1834" s="46">
        <v>3307</v>
      </c>
      <c r="F1834" s="72">
        <v>91.08</v>
      </c>
      <c r="G1834" s="72">
        <v>90.7</v>
      </c>
      <c r="H1834" s="73">
        <v>0</v>
      </c>
      <c r="I1834" s="73">
        <f t="shared" si="84"/>
        <v>90.7</v>
      </c>
      <c r="J1834" s="72">
        <f t="shared" si="85"/>
        <v>-0.37999999999999545</v>
      </c>
      <c r="K1834" s="78">
        <v>0</v>
      </c>
      <c r="L1834" s="73">
        <f t="shared" si="86"/>
        <v>0</v>
      </c>
      <c r="M1834" s="74"/>
    </row>
    <row r="1835" spans="1:13" ht="12.75" x14ac:dyDescent="0.2">
      <c r="A1835" s="43" t="s">
        <v>190</v>
      </c>
      <c r="B1835" s="43" t="s">
        <v>191</v>
      </c>
      <c r="C1835" s="44" t="s">
        <v>29</v>
      </c>
      <c r="D1835" s="45" t="s">
        <v>30</v>
      </c>
      <c r="E1835" s="46">
        <v>3309</v>
      </c>
      <c r="F1835" s="72">
        <v>56.82</v>
      </c>
      <c r="G1835" s="72">
        <v>56.44</v>
      </c>
      <c r="H1835" s="73">
        <v>0</v>
      </c>
      <c r="I1835" s="73">
        <f t="shared" si="84"/>
        <v>56.44</v>
      </c>
      <c r="J1835" s="72">
        <f t="shared" si="85"/>
        <v>-0.38000000000000256</v>
      </c>
      <c r="K1835" s="78">
        <v>3732</v>
      </c>
      <c r="L1835" s="73">
        <f t="shared" si="86"/>
        <v>-1418.1600000000096</v>
      </c>
      <c r="M1835" s="74"/>
    </row>
    <row r="1836" spans="1:13" ht="12.75" x14ac:dyDescent="0.2">
      <c r="A1836" s="43" t="s">
        <v>190</v>
      </c>
      <c r="B1836" s="43" t="s">
        <v>191</v>
      </c>
      <c r="C1836" s="44" t="s">
        <v>31</v>
      </c>
      <c r="D1836" s="45" t="s">
        <v>32</v>
      </c>
      <c r="E1836" s="46">
        <v>3311</v>
      </c>
      <c r="F1836" s="72">
        <v>72.209999999999994</v>
      </c>
      <c r="G1836" s="72">
        <v>71.83</v>
      </c>
      <c r="H1836" s="73">
        <v>0</v>
      </c>
      <c r="I1836" s="73">
        <f t="shared" si="84"/>
        <v>71.83</v>
      </c>
      <c r="J1836" s="72">
        <f t="shared" si="85"/>
        <v>-0.37999999999999545</v>
      </c>
      <c r="K1836" s="78">
        <v>4547</v>
      </c>
      <c r="L1836" s="73">
        <f t="shared" si="86"/>
        <v>-1727.8599999999792</v>
      </c>
      <c r="M1836" s="74"/>
    </row>
    <row r="1837" spans="1:13" ht="12.75" x14ac:dyDescent="0.2">
      <c r="A1837" s="43" t="s">
        <v>190</v>
      </c>
      <c r="B1837" s="43" t="s">
        <v>191</v>
      </c>
      <c r="C1837" s="44" t="s">
        <v>33</v>
      </c>
      <c r="D1837" s="45" t="s">
        <v>34</v>
      </c>
      <c r="E1837" s="46">
        <v>3313</v>
      </c>
      <c r="F1837" s="72">
        <v>76.759999999999991</v>
      </c>
      <c r="G1837" s="72">
        <v>76.38</v>
      </c>
      <c r="H1837" s="73">
        <v>0</v>
      </c>
      <c r="I1837" s="73">
        <f t="shared" si="84"/>
        <v>76.38</v>
      </c>
      <c r="J1837" s="72">
        <f t="shared" si="85"/>
        <v>-0.37999999999999545</v>
      </c>
      <c r="K1837" s="78">
        <v>620</v>
      </c>
      <c r="L1837" s="73">
        <f t="shared" si="86"/>
        <v>-235.59999999999718</v>
      </c>
      <c r="M1837" s="74"/>
    </row>
    <row r="1838" spans="1:13" ht="12.75" x14ac:dyDescent="0.2">
      <c r="A1838" s="43" t="s">
        <v>190</v>
      </c>
      <c r="B1838" s="43" t="s">
        <v>191</v>
      </c>
      <c r="C1838" s="44" t="s">
        <v>35</v>
      </c>
      <c r="D1838" s="45" t="s">
        <v>36</v>
      </c>
      <c r="E1838" s="46">
        <v>3315</v>
      </c>
      <c r="F1838" s="72">
        <v>87.259999999999991</v>
      </c>
      <c r="G1838" s="72">
        <v>86.88</v>
      </c>
      <c r="H1838" s="73">
        <v>0</v>
      </c>
      <c r="I1838" s="73">
        <f t="shared" si="84"/>
        <v>86.88</v>
      </c>
      <c r="J1838" s="72">
        <f t="shared" si="85"/>
        <v>-0.37999999999999545</v>
      </c>
      <c r="K1838" s="78">
        <v>0</v>
      </c>
      <c r="L1838" s="73">
        <f t="shared" si="86"/>
        <v>0</v>
      </c>
      <c r="M1838" s="74"/>
    </row>
    <row r="1839" spans="1:13" ht="12.75" x14ac:dyDescent="0.2">
      <c r="A1839" s="43" t="s">
        <v>190</v>
      </c>
      <c r="B1839" s="43" t="s">
        <v>191</v>
      </c>
      <c r="C1839" s="44" t="s">
        <v>37</v>
      </c>
      <c r="D1839" s="45" t="s">
        <v>38</v>
      </c>
      <c r="E1839" s="46">
        <v>3317</v>
      </c>
      <c r="F1839" s="72">
        <v>56.39</v>
      </c>
      <c r="G1839" s="72">
        <v>56.01</v>
      </c>
      <c r="H1839" s="73">
        <v>0</v>
      </c>
      <c r="I1839" s="73">
        <f t="shared" si="84"/>
        <v>56.01</v>
      </c>
      <c r="J1839" s="72">
        <f t="shared" si="85"/>
        <v>-0.38000000000000256</v>
      </c>
      <c r="K1839" s="78">
        <v>0</v>
      </c>
      <c r="L1839" s="73">
        <f t="shared" si="86"/>
        <v>0</v>
      </c>
      <c r="M1839" s="74"/>
    </row>
    <row r="1840" spans="1:13" ht="12.75" x14ac:dyDescent="0.2">
      <c r="A1840" s="43" t="s">
        <v>190</v>
      </c>
      <c r="B1840" s="43" t="s">
        <v>191</v>
      </c>
      <c r="C1840" s="44" t="s">
        <v>39</v>
      </c>
      <c r="D1840" s="45" t="s">
        <v>40</v>
      </c>
      <c r="E1840" s="46">
        <v>3319</v>
      </c>
      <c r="F1840" s="72">
        <v>67.25</v>
      </c>
      <c r="G1840" s="72">
        <v>66.87</v>
      </c>
      <c r="H1840" s="73">
        <v>0</v>
      </c>
      <c r="I1840" s="73">
        <f t="shared" si="84"/>
        <v>66.87</v>
      </c>
      <c r="J1840" s="72">
        <f t="shared" si="85"/>
        <v>-0.37999999999999545</v>
      </c>
      <c r="K1840" s="78">
        <v>3122</v>
      </c>
      <c r="L1840" s="73">
        <f t="shared" si="86"/>
        <v>-1186.3599999999858</v>
      </c>
      <c r="M1840" s="74"/>
    </row>
    <row r="1841" spans="1:13" ht="12.75" x14ac:dyDescent="0.2">
      <c r="A1841" s="43" t="s">
        <v>190</v>
      </c>
      <c r="B1841" s="43" t="s">
        <v>191</v>
      </c>
      <c r="C1841" s="44" t="s">
        <v>41</v>
      </c>
      <c r="D1841" s="45" t="s">
        <v>42</v>
      </c>
      <c r="E1841" s="46">
        <v>3321</v>
      </c>
      <c r="F1841" s="72">
        <v>74.36999999999999</v>
      </c>
      <c r="G1841" s="72">
        <v>73.989999999999995</v>
      </c>
      <c r="H1841" s="73">
        <v>0</v>
      </c>
      <c r="I1841" s="73">
        <f t="shared" si="84"/>
        <v>73.989999999999995</v>
      </c>
      <c r="J1841" s="72">
        <f t="shared" si="85"/>
        <v>-0.37999999999999545</v>
      </c>
      <c r="K1841" s="78">
        <v>7479</v>
      </c>
      <c r="L1841" s="73">
        <f t="shared" si="86"/>
        <v>-2842.0199999999659</v>
      </c>
      <c r="M1841" s="74"/>
    </row>
    <row r="1842" spans="1:13" ht="12.75" x14ac:dyDescent="0.2">
      <c r="A1842" s="43" t="s">
        <v>190</v>
      </c>
      <c r="B1842" s="43" t="s">
        <v>191</v>
      </c>
      <c r="C1842" s="44" t="s">
        <v>43</v>
      </c>
      <c r="D1842" s="45" t="s">
        <v>44</v>
      </c>
      <c r="E1842" s="46">
        <v>3323</v>
      </c>
      <c r="F1842" s="72">
        <v>48.27</v>
      </c>
      <c r="G1842" s="72">
        <v>47.89</v>
      </c>
      <c r="H1842" s="73">
        <v>0</v>
      </c>
      <c r="I1842" s="73">
        <f t="shared" si="84"/>
        <v>47.89</v>
      </c>
      <c r="J1842" s="72">
        <f t="shared" si="85"/>
        <v>-0.38000000000000256</v>
      </c>
      <c r="K1842" s="78">
        <v>0</v>
      </c>
      <c r="L1842" s="73">
        <f t="shared" si="86"/>
        <v>0</v>
      </c>
      <c r="M1842" s="74"/>
    </row>
    <row r="1843" spans="1:13" ht="12.75" x14ac:dyDescent="0.2">
      <c r="A1843" s="43" t="s">
        <v>190</v>
      </c>
      <c r="B1843" s="43" t="s">
        <v>191</v>
      </c>
      <c r="C1843" s="44" t="s">
        <v>45</v>
      </c>
      <c r="D1843" s="45" t="s">
        <v>46</v>
      </c>
      <c r="E1843" s="46">
        <v>3325</v>
      </c>
      <c r="F1843" s="72">
        <v>60.85</v>
      </c>
      <c r="G1843" s="72">
        <v>60.47</v>
      </c>
      <c r="H1843" s="73">
        <v>0</v>
      </c>
      <c r="I1843" s="73">
        <f t="shared" si="84"/>
        <v>60.47</v>
      </c>
      <c r="J1843" s="72">
        <f t="shared" si="85"/>
        <v>-0.38000000000000256</v>
      </c>
      <c r="K1843" s="78">
        <v>7524</v>
      </c>
      <c r="L1843" s="73">
        <f t="shared" si="86"/>
        <v>-2859.1200000000194</v>
      </c>
      <c r="M1843" s="74"/>
    </row>
    <row r="1844" spans="1:13" ht="12.75" x14ac:dyDescent="0.2">
      <c r="A1844" s="43" t="s">
        <v>190</v>
      </c>
      <c r="B1844" s="43" t="s">
        <v>191</v>
      </c>
      <c r="C1844" s="44" t="s">
        <v>47</v>
      </c>
      <c r="D1844" s="45" t="s">
        <v>48</v>
      </c>
      <c r="E1844" s="46">
        <v>3327</v>
      </c>
      <c r="F1844" s="72">
        <v>67.25</v>
      </c>
      <c r="G1844" s="72">
        <v>66.87</v>
      </c>
      <c r="H1844" s="73">
        <v>0</v>
      </c>
      <c r="I1844" s="73">
        <f t="shared" si="84"/>
        <v>66.87</v>
      </c>
      <c r="J1844" s="72">
        <f t="shared" si="85"/>
        <v>-0.37999999999999545</v>
      </c>
      <c r="K1844" s="78">
        <v>1213</v>
      </c>
      <c r="L1844" s="73">
        <f t="shared" si="86"/>
        <v>-460.93999999999448</v>
      </c>
      <c r="M1844" s="74"/>
    </row>
    <row r="1845" spans="1:13" ht="12.75" x14ac:dyDescent="0.2">
      <c r="A1845" s="43" t="s">
        <v>190</v>
      </c>
      <c r="B1845" s="43" t="s">
        <v>191</v>
      </c>
      <c r="C1845" s="44" t="s">
        <v>49</v>
      </c>
      <c r="D1845" s="45" t="s">
        <v>50</v>
      </c>
      <c r="E1845" s="46">
        <v>3329</v>
      </c>
      <c r="F1845" s="72">
        <v>71.789999999999992</v>
      </c>
      <c r="G1845" s="72">
        <v>71.41</v>
      </c>
      <c r="H1845" s="73">
        <v>0</v>
      </c>
      <c r="I1845" s="73">
        <f t="shared" si="84"/>
        <v>71.41</v>
      </c>
      <c r="J1845" s="72">
        <f t="shared" si="85"/>
        <v>-0.37999999999999545</v>
      </c>
      <c r="K1845" s="78">
        <v>6814</v>
      </c>
      <c r="L1845" s="73">
        <f t="shared" si="86"/>
        <v>-2589.3199999999688</v>
      </c>
      <c r="M1845" s="74"/>
    </row>
    <row r="1846" spans="1:13" ht="12.75" x14ac:dyDescent="0.2">
      <c r="A1846" s="43" t="s">
        <v>190</v>
      </c>
      <c r="B1846" s="43" t="s">
        <v>191</v>
      </c>
      <c r="C1846" s="44" t="s">
        <v>51</v>
      </c>
      <c r="D1846" s="45" t="s">
        <v>52</v>
      </c>
      <c r="E1846" s="46">
        <v>3331</v>
      </c>
      <c r="F1846" s="72">
        <v>79.47</v>
      </c>
      <c r="G1846" s="72">
        <v>79.09</v>
      </c>
      <c r="H1846" s="73">
        <v>0</v>
      </c>
      <c r="I1846" s="73">
        <f t="shared" si="84"/>
        <v>79.09</v>
      </c>
      <c r="J1846" s="72">
        <f t="shared" si="85"/>
        <v>-0.37999999999999545</v>
      </c>
      <c r="K1846" s="78">
        <v>152</v>
      </c>
      <c r="L1846" s="73">
        <f t="shared" si="86"/>
        <v>-57.759999999999309</v>
      </c>
      <c r="M1846" s="74"/>
    </row>
    <row r="1847" spans="1:13" ht="12.75" x14ac:dyDescent="0.2">
      <c r="A1847" s="43" t="s">
        <v>218</v>
      </c>
      <c r="B1847" s="43" t="s">
        <v>435</v>
      </c>
      <c r="C1847" s="44" t="s">
        <v>21</v>
      </c>
      <c r="D1847" s="45" t="s">
        <v>22</v>
      </c>
      <c r="E1847" s="46">
        <v>3301</v>
      </c>
      <c r="F1847" s="72">
        <v>79.360266102207433</v>
      </c>
      <c r="G1847" s="72">
        <v>78.739999999999995</v>
      </c>
      <c r="H1847" s="73">
        <v>0</v>
      </c>
      <c r="I1847" s="73">
        <f t="shared" si="84"/>
        <v>78.739999999999995</v>
      </c>
      <c r="J1847" s="72">
        <f t="shared" si="85"/>
        <v>-0.62026610220743805</v>
      </c>
      <c r="K1847" s="78">
        <v>317</v>
      </c>
      <c r="L1847" s="73">
        <f t="shared" si="86"/>
        <v>-196.62435439975786</v>
      </c>
      <c r="M1847" s="74">
        <v>-5576.812524947135</v>
      </c>
    </row>
    <row r="1848" spans="1:13" ht="12.75" x14ac:dyDescent="0.2">
      <c r="A1848" s="43" t="s">
        <v>218</v>
      </c>
      <c r="B1848" s="43" t="s">
        <v>435</v>
      </c>
      <c r="C1848" s="44" t="s">
        <v>23</v>
      </c>
      <c r="D1848" s="45" t="s">
        <v>24</v>
      </c>
      <c r="E1848" s="46">
        <v>3303</v>
      </c>
      <c r="F1848" s="72">
        <v>86.020266102207444</v>
      </c>
      <c r="G1848" s="72">
        <v>85.4</v>
      </c>
      <c r="H1848" s="73">
        <v>0</v>
      </c>
      <c r="I1848" s="73">
        <f t="shared" si="84"/>
        <v>85.4</v>
      </c>
      <c r="J1848" s="72">
        <f t="shared" si="85"/>
        <v>-0.62026610220743805</v>
      </c>
      <c r="K1848" s="78">
        <v>0</v>
      </c>
      <c r="L1848" s="73">
        <f t="shared" si="86"/>
        <v>0</v>
      </c>
      <c r="M1848" s="74"/>
    </row>
    <row r="1849" spans="1:13" ht="12.75" x14ac:dyDescent="0.2">
      <c r="A1849" s="43" t="s">
        <v>218</v>
      </c>
      <c r="B1849" s="43" t="s">
        <v>435</v>
      </c>
      <c r="C1849" s="44" t="s">
        <v>25</v>
      </c>
      <c r="D1849" s="45" t="s">
        <v>26</v>
      </c>
      <c r="E1849" s="46">
        <v>3305</v>
      </c>
      <c r="F1849" s="72">
        <v>77.440266102207431</v>
      </c>
      <c r="G1849" s="72">
        <v>76.819999999999993</v>
      </c>
      <c r="H1849" s="73">
        <v>0</v>
      </c>
      <c r="I1849" s="73">
        <f t="shared" si="84"/>
        <v>76.819999999999993</v>
      </c>
      <c r="J1849" s="72">
        <f t="shared" si="85"/>
        <v>-0.62026610220743805</v>
      </c>
      <c r="K1849" s="78">
        <v>0</v>
      </c>
      <c r="L1849" s="73">
        <f t="shared" si="86"/>
        <v>0</v>
      </c>
      <c r="M1849" s="74"/>
    </row>
    <row r="1850" spans="1:13" ht="12.75" x14ac:dyDescent="0.2">
      <c r="A1850" s="43" t="s">
        <v>218</v>
      </c>
      <c r="B1850" s="43" t="s">
        <v>435</v>
      </c>
      <c r="C1850" s="44" t="s">
        <v>27</v>
      </c>
      <c r="D1850" s="45" t="s">
        <v>28</v>
      </c>
      <c r="E1850" s="46">
        <v>3307</v>
      </c>
      <c r="F1850" s="72">
        <v>84.68026610220744</v>
      </c>
      <c r="G1850" s="72">
        <v>84.06</v>
      </c>
      <c r="H1850" s="73">
        <v>0</v>
      </c>
      <c r="I1850" s="73">
        <f t="shared" si="84"/>
        <v>84.06</v>
      </c>
      <c r="J1850" s="72">
        <f t="shared" si="85"/>
        <v>-0.62026610220743805</v>
      </c>
      <c r="K1850" s="78">
        <v>0</v>
      </c>
      <c r="L1850" s="73">
        <f t="shared" si="86"/>
        <v>0</v>
      </c>
      <c r="M1850" s="74"/>
    </row>
    <row r="1851" spans="1:13" ht="12.75" x14ac:dyDescent="0.2">
      <c r="A1851" s="43" t="s">
        <v>218</v>
      </c>
      <c r="B1851" s="43" t="s">
        <v>435</v>
      </c>
      <c r="C1851" s="44" t="s">
        <v>29</v>
      </c>
      <c r="D1851" s="45" t="s">
        <v>30</v>
      </c>
      <c r="E1851" s="46">
        <v>3309</v>
      </c>
      <c r="F1851" s="72">
        <v>52.630266102207443</v>
      </c>
      <c r="G1851" s="72">
        <v>52.01</v>
      </c>
      <c r="H1851" s="73">
        <v>0</v>
      </c>
      <c r="I1851" s="73">
        <f t="shared" si="84"/>
        <v>52.01</v>
      </c>
      <c r="J1851" s="72">
        <f t="shared" si="85"/>
        <v>-0.62026610220744516</v>
      </c>
      <c r="K1851" s="78">
        <v>2389</v>
      </c>
      <c r="L1851" s="73">
        <f t="shared" si="86"/>
        <v>-1481.8157181735864</v>
      </c>
      <c r="M1851" s="74"/>
    </row>
    <row r="1852" spans="1:13" ht="12.75" x14ac:dyDescent="0.2">
      <c r="A1852" s="43" t="s">
        <v>218</v>
      </c>
      <c r="B1852" s="43" t="s">
        <v>435</v>
      </c>
      <c r="C1852" s="44" t="s">
        <v>31</v>
      </c>
      <c r="D1852" s="45" t="s">
        <v>32</v>
      </c>
      <c r="E1852" s="46">
        <v>3311</v>
      </c>
      <c r="F1852" s="72">
        <v>67.260266102207439</v>
      </c>
      <c r="G1852" s="72">
        <v>66.64</v>
      </c>
      <c r="H1852" s="73">
        <v>0</v>
      </c>
      <c r="I1852" s="73">
        <f t="shared" si="84"/>
        <v>66.64</v>
      </c>
      <c r="J1852" s="72">
        <f t="shared" si="85"/>
        <v>-0.62026610220743805</v>
      </c>
      <c r="K1852" s="78">
        <v>84</v>
      </c>
      <c r="L1852" s="73">
        <f t="shared" si="86"/>
        <v>-52.102352585424796</v>
      </c>
      <c r="M1852" s="74"/>
    </row>
    <row r="1853" spans="1:13" ht="12.75" x14ac:dyDescent="0.2">
      <c r="A1853" s="43" t="s">
        <v>218</v>
      </c>
      <c r="B1853" s="43" t="s">
        <v>435</v>
      </c>
      <c r="C1853" s="44" t="s">
        <v>33</v>
      </c>
      <c r="D1853" s="45" t="s">
        <v>34</v>
      </c>
      <c r="E1853" s="46">
        <v>3313</v>
      </c>
      <c r="F1853" s="72">
        <v>71.600266102207442</v>
      </c>
      <c r="G1853" s="72">
        <v>70.98</v>
      </c>
      <c r="H1853" s="73">
        <v>0</v>
      </c>
      <c r="I1853" s="73">
        <f t="shared" si="84"/>
        <v>70.98</v>
      </c>
      <c r="J1853" s="72">
        <f t="shared" si="85"/>
        <v>-0.62026610220743805</v>
      </c>
      <c r="K1853" s="78">
        <v>0</v>
      </c>
      <c r="L1853" s="73">
        <f t="shared" si="86"/>
        <v>0</v>
      </c>
      <c r="M1853" s="74"/>
    </row>
    <row r="1854" spans="1:13" ht="12.75" x14ac:dyDescent="0.2">
      <c r="A1854" s="43" t="s">
        <v>218</v>
      </c>
      <c r="B1854" s="43" t="s">
        <v>435</v>
      </c>
      <c r="C1854" s="44" t="s">
        <v>35</v>
      </c>
      <c r="D1854" s="45" t="s">
        <v>36</v>
      </c>
      <c r="E1854" s="46">
        <v>3315</v>
      </c>
      <c r="F1854" s="72">
        <v>81.420266102207435</v>
      </c>
      <c r="G1854" s="72">
        <v>80.8</v>
      </c>
      <c r="H1854" s="73">
        <v>0</v>
      </c>
      <c r="I1854" s="73">
        <f t="shared" si="84"/>
        <v>80.8</v>
      </c>
      <c r="J1854" s="72">
        <f t="shared" si="85"/>
        <v>-0.62026610220743805</v>
      </c>
      <c r="K1854" s="78">
        <v>0</v>
      </c>
      <c r="L1854" s="73">
        <f t="shared" si="86"/>
        <v>0</v>
      </c>
      <c r="M1854" s="74"/>
    </row>
    <row r="1855" spans="1:13" ht="12.75" x14ac:dyDescent="0.2">
      <c r="A1855" s="43" t="s">
        <v>218</v>
      </c>
      <c r="B1855" s="43" t="s">
        <v>435</v>
      </c>
      <c r="C1855" s="44" t="s">
        <v>37</v>
      </c>
      <c r="D1855" s="45" t="s">
        <v>38</v>
      </c>
      <c r="E1855" s="46">
        <v>3317</v>
      </c>
      <c r="F1855" s="72">
        <v>52.320266102207448</v>
      </c>
      <c r="G1855" s="72">
        <v>51.7</v>
      </c>
      <c r="H1855" s="73">
        <v>0</v>
      </c>
      <c r="I1855" s="73">
        <f t="shared" si="84"/>
        <v>51.7</v>
      </c>
      <c r="J1855" s="72">
        <f t="shared" si="85"/>
        <v>-0.62026610220744516</v>
      </c>
      <c r="K1855" s="78">
        <v>0</v>
      </c>
      <c r="L1855" s="73">
        <f t="shared" si="86"/>
        <v>0</v>
      </c>
      <c r="M1855" s="74"/>
    </row>
    <row r="1856" spans="1:13" ht="12.75" x14ac:dyDescent="0.2">
      <c r="A1856" s="43" t="s">
        <v>218</v>
      </c>
      <c r="B1856" s="43" t="s">
        <v>435</v>
      </c>
      <c r="C1856" s="44" t="s">
        <v>39</v>
      </c>
      <c r="D1856" s="45" t="s">
        <v>40</v>
      </c>
      <c r="E1856" s="46">
        <v>3319</v>
      </c>
      <c r="F1856" s="72">
        <v>62.670266102207442</v>
      </c>
      <c r="G1856" s="72">
        <v>62.05</v>
      </c>
      <c r="H1856" s="73">
        <v>0</v>
      </c>
      <c r="I1856" s="73">
        <f t="shared" si="84"/>
        <v>62.05</v>
      </c>
      <c r="J1856" s="72">
        <f t="shared" si="85"/>
        <v>-0.62026610220744516</v>
      </c>
      <c r="K1856" s="78">
        <v>1665</v>
      </c>
      <c r="L1856" s="73">
        <f t="shared" si="86"/>
        <v>-1032.7430601753963</v>
      </c>
      <c r="M1856" s="74"/>
    </row>
    <row r="1857" spans="1:13" ht="12.75" x14ac:dyDescent="0.2">
      <c r="A1857" s="43" t="s">
        <v>218</v>
      </c>
      <c r="B1857" s="43" t="s">
        <v>435</v>
      </c>
      <c r="C1857" s="44" t="s">
        <v>41</v>
      </c>
      <c r="D1857" s="45" t="s">
        <v>42</v>
      </c>
      <c r="E1857" s="46">
        <v>3321</v>
      </c>
      <c r="F1857" s="72">
        <v>69.360266102207433</v>
      </c>
      <c r="G1857" s="72">
        <v>68.739999999999995</v>
      </c>
      <c r="H1857" s="73">
        <v>0</v>
      </c>
      <c r="I1857" s="73">
        <f t="shared" si="84"/>
        <v>68.739999999999995</v>
      </c>
      <c r="J1857" s="72">
        <f t="shared" si="85"/>
        <v>-0.62026610220743805</v>
      </c>
      <c r="K1857" s="78">
        <v>332</v>
      </c>
      <c r="L1857" s="73">
        <f t="shared" si="86"/>
        <v>-205.92834593286943</v>
      </c>
      <c r="M1857" s="74"/>
    </row>
    <row r="1858" spans="1:13" ht="12.75" x14ac:dyDescent="0.2">
      <c r="A1858" s="43" t="s">
        <v>218</v>
      </c>
      <c r="B1858" s="43" t="s">
        <v>435</v>
      </c>
      <c r="C1858" s="44" t="s">
        <v>43</v>
      </c>
      <c r="D1858" s="45" t="s">
        <v>44</v>
      </c>
      <c r="E1858" s="46">
        <v>3323</v>
      </c>
      <c r="F1858" s="72">
        <v>44.590266102207444</v>
      </c>
      <c r="G1858" s="72">
        <v>43.97</v>
      </c>
      <c r="H1858" s="73">
        <v>0</v>
      </c>
      <c r="I1858" s="73">
        <f t="shared" si="84"/>
        <v>43.97</v>
      </c>
      <c r="J1858" s="72">
        <f t="shared" si="85"/>
        <v>-0.62026610220744516</v>
      </c>
      <c r="K1858" s="78">
        <v>381</v>
      </c>
      <c r="L1858" s="73">
        <f t="shared" si="86"/>
        <v>-236.3213849410366</v>
      </c>
      <c r="M1858" s="74"/>
    </row>
    <row r="1859" spans="1:13" ht="12.75" x14ac:dyDescent="0.2">
      <c r="A1859" s="43" t="s">
        <v>218</v>
      </c>
      <c r="B1859" s="43" t="s">
        <v>435</v>
      </c>
      <c r="C1859" s="44" t="s">
        <v>45</v>
      </c>
      <c r="D1859" s="45" t="s">
        <v>46</v>
      </c>
      <c r="E1859" s="46">
        <v>3325</v>
      </c>
      <c r="F1859" s="72">
        <v>56.550266102207445</v>
      </c>
      <c r="G1859" s="72">
        <v>55.93</v>
      </c>
      <c r="H1859" s="73">
        <v>0</v>
      </c>
      <c r="I1859" s="73">
        <f t="shared" si="84"/>
        <v>55.93</v>
      </c>
      <c r="J1859" s="72">
        <f t="shared" si="85"/>
        <v>-0.62026610220744516</v>
      </c>
      <c r="K1859" s="78">
        <v>3731</v>
      </c>
      <c r="L1859" s="73">
        <f t="shared" si="86"/>
        <v>-2314.2128273359781</v>
      </c>
      <c r="M1859" s="74"/>
    </row>
    <row r="1860" spans="1:13" ht="12.75" x14ac:dyDescent="0.2">
      <c r="A1860" s="43" t="s">
        <v>218</v>
      </c>
      <c r="B1860" s="43" t="s">
        <v>435</v>
      </c>
      <c r="C1860" s="44" t="s">
        <v>47</v>
      </c>
      <c r="D1860" s="45" t="s">
        <v>48</v>
      </c>
      <c r="E1860" s="46">
        <v>3327</v>
      </c>
      <c r="F1860" s="72">
        <v>62.670266102207442</v>
      </c>
      <c r="G1860" s="72">
        <v>62.05</v>
      </c>
      <c r="H1860" s="73">
        <v>0</v>
      </c>
      <c r="I1860" s="73">
        <f t="shared" si="84"/>
        <v>62.05</v>
      </c>
      <c r="J1860" s="72">
        <f t="shared" si="85"/>
        <v>-0.62026610220744516</v>
      </c>
      <c r="K1860" s="78">
        <v>92</v>
      </c>
      <c r="L1860" s="73">
        <f t="shared" si="86"/>
        <v>-57.064481403084955</v>
      </c>
      <c r="M1860" s="74"/>
    </row>
    <row r="1861" spans="1:13" ht="12.75" x14ac:dyDescent="0.2">
      <c r="A1861" s="43" t="s">
        <v>218</v>
      </c>
      <c r="B1861" s="43" t="s">
        <v>435</v>
      </c>
      <c r="C1861" s="44" t="s">
        <v>49</v>
      </c>
      <c r="D1861" s="45" t="s">
        <v>50</v>
      </c>
      <c r="E1861" s="46">
        <v>3329</v>
      </c>
      <c r="F1861" s="72">
        <v>66.950266102207436</v>
      </c>
      <c r="G1861" s="72">
        <v>66.33</v>
      </c>
      <c r="H1861" s="73">
        <v>0</v>
      </c>
      <c r="I1861" s="73">
        <f t="shared" si="84"/>
        <v>66.33</v>
      </c>
      <c r="J1861" s="72">
        <f t="shared" si="85"/>
        <v>-0.62026610220743805</v>
      </c>
      <c r="K1861" s="78">
        <v>0</v>
      </c>
      <c r="L1861" s="73">
        <f t="shared" si="86"/>
        <v>0</v>
      </c>
      <c r="M1861" s="74"/>
    </row>
    <row r="1862" spans="1:13" ht="12.75" x14ac:dyDescent="0.2">
      <c r="A1862" s="43" t="s">
        <v>218</v>
      </c>
      <c r="B1862" s="43" t="s">
        <v>435</v>
      </c>
      <c r="C1862" s="44" t="s">
        <v>51</v>
      </c>
      <c r="D1862" s="45" t="s">
        <v>52</v>
      </c>
      <c r="E1862" s="46">
        <v>3331</v>
      </c>
      <c r="F1862" s="72">
        <v>74.18026610220744</v>
      </c>
      <c r="G1862" s="72">
        <v>73.56</v>
      </c>
      <c r="H1862" s="73">
        <v>0</v>
      </c>
      <c r="I1862" s="73">
        <f t="shared" si="84"/>
        <v>73.56</v>
      </c>
      <c r="J1862" s="72">
        <f t="shared" si="85"/>
        <v>-0.62026610220743805</v>
      </c>
      <c r="K1862" s="78">
        <v>0</v>
      </c>
      <c r="L1862" s="73">
        <f t="shared" si="86"/>
        <v>0</v>
      </c>
      <c r="M1862" s="74"/>
    </row>
    <row r="1863" spans="1:13" ht="12.75" x14ac:dyDescent="0.2">
      <c r="A1863" s="43" t="s">
        <v>122</v>
      </c>
      <c r="B1863" s="43" t="s">
        <v>436</v>
      </c>
      <c r="C1863" s="44" t="s">
        <v>21</v>
      </c>
      <c r="D1863" s="45" t="s">
        <v>22</v>
      </c>
      <c r="E1863" s="46">
        <v>3301</v>
      </c>
      <c r="F1863" s="72">
        <v>92.399833416105011</v>
      </c>
      <c r="G1863" s="72">
        <v>91.45</v>
      </c>
      <c r="H1863" s="73">
        <v>0</v>
      </c>
      <c r="I1863" s="73">
        <f t="shared" ref="I1863:I1926" si="87">+G1863+H1863</f>
        <v>91.45</v>
      </c>
      <c r="J1863" s="72">
        <f t="shared" ref="J1863:J1926" si="88">+I1863-F1863</f>
        <v>-0.94983341610500815</v>
      </c>
      <c r="K1863" s="78">
        <v>26</v>
      </c>
      <c r="L1863" s="73">
        <f t="shared" ref="L1863:L1926" si="89">+J1863*K1863</f>
        <v>-24.695668818730212</v>
      </c>
      <c r="M1863" s="74">
        <v>-9861.1705260021627</v>
      </c>
    </row>
    <row r="1864" spans="1:13" ht="12.75" x14ac:dyDescent="0.2">
      <c r="A1864" s="43" t="s">
        <v>122</v>
      </c>
      <c r="B1864" s="43" t="s">
        <v>436</v>
      </c>
      <c r="C1864" s="44" t="s">
        <v>23</v>
      </c>
      <c r="D1864" s="45" t="s">
        <v>24</v>
      </c>
      <c r="E1864" s="46">
        <v>3303</v>
      </c>
      <c r="F1864" s="72">
        <v>100.20983341610501</v>
      </c>
      <c r="G1864" s="72">
        <v>99.26</v>
      </c>
      <c r="H1864" s="73">
        <v>0</v>
      </c>
      <c r="I1864" s="73">
        <f t="shared" si="87"/>
        <v>99.26</v>
      </c>
      <c r="J1864" s="72">
        <f t="shared" si="88"/>
        <v>-0.94983341610500815</v>
      </c>
      <c r="K1864" s="78">
        <v>0</v>
      </c>
      <c r="L1864" s="73">
        <f t="shared" si="89"/>
        <v>0</v>
      </c>
      <c r="M1864" s="74"/>
    </row>
    <row r="1865" spans="1:13" ht="12.75" x14ac:dyDescent="0.2">
      <c r="A1865" s="43" t="s">
        <v>122</v>
      </c>
      <c r="B1865" s="43" t="s">
        <v>436</v>
      </c>
      <c r="C1865" s="44" t="s">
        <v>25</v>
      </c>
      <c r="D1865" s="45" t="s">
        <v>26</v>
      </c>
      <c r="E1865" s="46">
        <v>3305</v>
      </c>
      <c r="F1865" s="72">
        <v>90.299833416105002</v>
      </c>
      <c r="G1865" s="72">
        <v>89.35</v>
      </c>
      <c r="H1865" s="73">
        <v>0</v>
      </c>
      <c r="I1865" s="73">
        <f t="shared" si="87"/>
        <v>89.35</v>
      </c>
      <c r="J1865" s="72">
        <f t="shared" si="88"/>
        <v>-0.94983341610500815</v>
      </c>
      <c r="K1865" s="78">
        <v>95</v>
      </c>
      <c r="L1865" s="73">
        <f t="shared" si="89"/>
        <v>-90.234174529975775</v>
      </c>
      <c r="M1865" s="74"/>
    </row>
    <row r="1866" spans="1:13" ht="12.75" x14ac:dyDescent="0.2">
      <c r="A1866" s="43" t="s">
        <v>122</v>
      </c>
      <c r="B1866" s="43" t="s">
        <v>436</v>
      </c>
      <c r="C1866" s="44" t="s">
        <v>27</v>
      </c>
      <c r="D1866" s="45" t="s">
        <v>28</v>
      </c>
      <c r="E1866" s="46">
        <v>3307</v>
      </c>
      <c r="F1866" s="72">
        <v>98.899833416105011</v>
      </c>
      <c r="G1866" s="72">
        <v>97.95</v>
      </c>
      <c r="H1866" s="73">
        <v>0</v>
      </c>
      <c r="I1866" s="73">
        <f t="shared" si="87"/>
        <v>97.95</v>
      </c>
      <c r="J1866" s="72">
        <f t="shared" si="88"/>
        <v>-0.94983341610500815</v>
      </c>
      <c r="K1866" s="78">
        <v>0</v>
      </c>
      <c r="L1866" s="73">
        <f t="shared" si="89"/>
        <v>0</v>
      </c>
      <c r="M1866" s="74"/>
    </row>
    <row r="1867" spans="1:13" ht="12.75" x14ac:dyDescent="0.2">
      <c r="A1867" s="43" t="s">
        <v>122</v>
      </c>
      <c r="B1867" s="43" t="s">
        <v>436</v>
      </c>
      <c r="C1867" s="44" t="s">
        <v>29</v>
      </c>
      <c r="D1867" s="45" t="s">
        <v>30</v>
      </c>
      <c r="E1867" s="46">
        <v>3309</v>
      </c>
      <c r="F1867" s="72">
        <v>61.379833416105001</v>
      </c>
      <c r="G1867" s="72">
        <v>60.43</v>
      </c>
      <c r="H1867" s="73">
        <v>0</v>
      </c>
      <c r="I1867" s="73">
        <f t="shared" si="87"/>
        <v>60.43</v>
      </c>
      <c r="J1867" s="72">
        <f t="shared" si="88"/>
        <v>-0.94983341610500105</v>
      </c>
      <c r="K1867" s="78">
        <v>1003</v>
      </c>
      <c r="L1867" s="73">
        <f t="shared" si="89"/>
        <v>-952.68291635331605</v>
      </c>
      <c r="M1867" s="74"/>
    </row>
    <row r="1868" spans="1:13" ht="12.75" x14ac:dyDescent="0.2">
      <c r="A1868" s="43" t="s">
        <v>122</v>
      </c>
      <c r="B1868" s="43" t="s">
        <v>436</v>
      </c>
      <c r="C1868" s="44" t="s">
        <v>31</v>
      </c>
      <c r="D1868" s="45" t="s">
        <v>32</v>
      </c>
      <c r="E1868" s="46">
        <v>3311</v>
      </c>
      <c r="F1868" s="72">
        <v>78.349833416105014</v>
      </c>
      <c r="G1868" s="72">
        <v>77.400000000000006</v>
      </c>
      <c r="H1868" s="73">
        <v>0</v>
      </c>
      <c r="I1868" s="73">
        <f t="shared" si="87"/>
        <v>77.400000000000006</v>
      </c>
      <c r="J1868" s="72">
        <f t="shared" si="88"/>
        <v>-0.94983341610500815</v>
      </c>
      <c r="K1868" s="78">
        <v>118</v>
      </c>
      <c r="L1868" s="73">
        <f t="shared" si="89"/>
        <v>-112.08034310039096</v>
      </c>
      <c r="M1868" s="74"/>
    </row>
    <row r="1869" spans="1:13" ht="12.75" x14ac:dyDescent="0.2">
      <c r="A1869" s="43" t="s">
        <v>122</v>
      </c>
      <c r="B1869" s="43" t="s">
        <v>436</v>
      </c>
      <c r="C1869" s="44" t="s">
        <v>33</v>
      </c>
      <c r="D1869" s="45" t="s">
        <v>34</v>
      </c>
      <c r="E1869" s="46">
        <v>3313</v>
      </c>
      <c r="F1869" s="72">
        <v>83.309833416105008</v>
      </c>
      <c r="G1869" s="72">
        <v>82.36</v>
      </c>
      <c r="H1869" s="73">
        <v>0</v>
      </c>
      <c r="I1869" s="73">
        <f t="shared" si="87"/>
        <v>82.36</v>
      </c>
      <c r="J1869" s="72">
        <f t="shared" si="88"/>
        <v>-0.94983341610500815</v>
      </c>
      <c r="K1869" s="78">
        <v>0</v>
      </c>
      <c r="L1869" s="73">
        <f t="shared" si="89"/>
        <v>0</v>
      </c>
      <c r="M1869" s="74"/>
    </row>
    <row r="1870" spans="1:13" ht="12.75" x14ac:dyDescent="0.2">
      <c r="A1870" s="43" t="s">
        <v>122</v>
      </c>
      <c r="B1870" s="43" t="s">
        <v>436</v>
      </c>
      <c r="C1870" s="44" t="s">
        <v>35</v>
      </c>
      <c r="D1870" s="45" t="s">
        <v>36</v>
      </c>
      <c r="E1870" s="46">
        <v>3315</v>
      </c>
      <c r="F1870" s="72">
        <v>94.849833416105014</v>
      </c>
      <c r="G1870" s="72">
        <v>93.9</v>
      </c>
      <c r="H1870" s="73">
        <v>0</v>
      </c>
      <c r="I1870" s="73">
        <f t="shared" si="87"/>
        <v>93.9</v>
      </c>
      <c r="J1870" s="72">
        <f t="shared" si="88"/>
        <v>-0.94983341610500815</v>
      </c>
      <c r="K1870" s="78">
        <v>0</v>
      </c>
      <c r="L1870" s="73">
        <f t="shared" si="89"/>
        <v>0</v>
      </c>
      <c r="M1870" s="74"/>
    </row>
    <row r="1871" spans="1:13" ht="12.75" x14ac:dyDescent="0.2">
      <c r="A1871" s="43" t="s">
        <v>122</v>
      </c>
      <c r="B1871" s="43" t="s">
        <v>436</v>
      </c>
      <c r="C1871" s="44" t="s">
        <v>37</v>
      </c>
      <c r="D1871" s="45" t="s">
        <v>38</v>
      </c>
      <c r="E1871" s="46">
        <v>3317</v>
      </c>
      <c r="F1871" s="72">
        <v>60.929833416104998</v>
      </c>
      <c r="G1871" s="72">
        <v>59.98</v>
      </c>
      <c r="H1871" s="73">
        <v>0</v>
      </c>
      <c r="I1871" s="73">
        <f t="shared" si="87"/>
        <v>59.98</v>
      </c>
      <c r="J1871" s="72">
        <f t="shared" si="88"/>
        <v>-0.94983341610500105</v>
      </c>
      <c r="K1871" s="78">
        <v>0</v>
      </c>
      <c r="L1871" s="73">
        <f t="shared" si="89"/>
        <v>0</v>
      </c>
      <c r="M1871" s="74"/>
    </row>
    <row r="1872" spans="1:13" ht="12.75" x14ac:dyDescent="0.2">
      <c r="A1872" s="43" t="s">
        <v>122</v>
      </c>
      <c r="B1872" s="43" t="s">
        <v>436</v>
      </c>
      <c r="C1872" s="44" t="s">
        <v>39</v>
      </c>
      <c r="D1872" s="45" t="s">
        <v>40</v>
      </c>
      <c r="E1872" s="46">
        <v>3319</v>
      </c>
      <c r="F1872" s="72">
        <v>72.909833416105002</v>
      </c>
      <c r="G1872" s="72">
        <v>71.959999999999994</v>
      </c>
      <c r="H1872" s="73">
        <v>0</v>
      </c>
      <c r="I1872" s="73">
        <f t="shared" si="87"/>
        <v>71.959999999999994</v>
      </c>
      <c r="J1872" s="72">
        <f t="shared" si="88"/>
        <v>-0.94983341610500815</v>
      </c>
      <c r="K1872" s="78">
        <v>285</v>
      </c>
      <c r="L1872" s="73">
        <f t="shared" si="89"/>
        <v>-270.7025235899273</v>
      </c>
      <c r="M1872" s="74"/>
    </row>
    <row r="1873" spans="1:13" ht="12.75" x14ac:dyDescent="0.2">
      <c r="A1873" s="43" t="s">
        <v>122</v>
      </c>
      <c r="B1873" s="43" t="s">
        <v>436</v>
      </c>
      <c r="C1873" s="44" t="s">
        <v>41</v>
      </c>
      <c r="D1873" s="45" t="s">
        <v>42</v>
      </c>
      <c r="E1873" s="46">
        <v>3321</v>
      </c>
      <c r="F1873" s="72">
        <v>80.75983341610501</v>
      </c>
      <c r="G1873" s="72">
        <v>79.81</v>
      </c>
      <c r="H1873" s="73">
        <v>0</v>
      </c>
      <c r="I1873" s="73">
        <f t="shared" si="87"/>
        <v>79.81</v>
      </c>
      <c r="J1873" s="72">
        <f t="shared" si="88"/>
        <v>-0.94983341610500815</v>
      </c>
      <c r="K1873" s="78">
        <v>1136</v>
      </c>
      <c r="L1873" s="73">
        <f t="shared" si="89"/>
        <v>-1079.0107606952893</v>
      </c>
      <c r="M1873" s="74"/>
    </row>
    <row r="1874" spans="1:13" ht="12.75" x14ac:dyDescent="0.2">
      <c r="A1874" s="43" t="s">
        <v>122</v>
      </c>
      <c r="B1874" s="43" t="s">
        <v>436</v>
      </c>
      <c r="C1874" s="44" t="s">
        <v>43</v>
      </c>
      <c r="D1874" s="45" t="s">
        <v>44</v>
      </c>
      <c r="E1874" s="46">
        <v>3323</v>
      </c>
      <c r="F1874" s="72">
        <v>52.069833416104998</v>
      </c>
      <c r="G1874" s="72">
        <v>51.12</v>
      </c>
      <c r="H1874" s="73">
        <v>0</v>
      </c>
      <c r="I1874" s="73">
        <f t="shared" si="87"/>
        <v>51.12</v>
      </c>
      <c r="J1874" s="72">
        <f t="shared" si="88"/>
        <v>-0.94983341610500105</v>
      </c>
      <c r="K1874" s="78">
        <v>3674</v>
      </c>
      <c r="L1874" s="73">
        <f t="shared" si="89"/>
        <v>-3489.687970769774</v>
      </c>
      <c r="M1874" s="74"/>
    </row>
    <row r="1875" spans="1:13" ht="12.75" x14ac:dyDescent="0.2">
      <c r="A1875" s="43" t="s">
        <v>122</v>
      </c>
      <c r="B1875" s="43" t="s">
        <v>436</v>
      </c>
      <c r="C1875" s="44" t="s">
        <v>45</v>
      </c>
      <c r="D1875" s="45" t="s">
        <v>46</v>
      </c>
      <c r="E1875" s="46">
        <v>3325</v>
      </c>
      <c r="F1875" s="72">
        <v>65.859833416105005</v>
      </c>
      <c r="G1875" s="72">
        <v>64.91</v>
      </c>
      <c r="H1875" s="73">
        <v>0</v>
      </c>
      <c r="I1875" s="73">
        <f t="shared" si="87"/>
        <v>64.91</v>
      </c>
      <c r="J1875" s="72">
        <f t="shared" si="88"/>
        <v>-0.94983341610500815</v>
      </c>
      <c r="K1875" s="78">
        <v>3166</v>
      </c>
      <c r="L1875" s="73">
        <f t="shared" si="89"/>
        <v>-3007.1725953884556</v>
      </c>
      <c r="M1875" s="74"/>
    </row>
    <row r="1876" spans="1:13" ht="12.75" x14ac:dyDescent="0.2">
      <c r="A1876" s="43" t="s">
        <v>122</v>
      </c>
      <c r="B1876" s="43" t="s">
        <v>436</v>
      </c>
      <c r="C1876" s="44" t="s">
        <v>47</v>
      </c>
      <c r="D1876" s="45" t="s">
        <v>48</v>
      </c>
      <c r="E1876" s="46">
        <v>3327</v>
      </c>
      <c r="F1876" s="72">
        <v>72.909833416105002</v>
      </c>
      <c r="G1876" s="72">
        <v>71.959999999999994</v>
      </c>
      <c r="H1876" s="73">
        <v>0</v>
      </c>
      <c r="I1876" s="73">
        <f t="shared" si="87"/>
        <v>71.959999999999994</v>
      </c>
      <c r="J1876" s="72">
        <f t="shared" si="88"/>
        <v>-0.94983341610500815</v>
      </c>
      <c r="K1876" s="78">
        <v>879</v>
      </c>
      <c r="L1876" s="73">
        <f t="shared" si="89"/>
        <v>-834.9035727563022</v>
      </c>
      <c r="M1876" s="74"/>
    </row>
    <row r="1877" spans="1:13" ht="12.75" x14ac:dyDescent="0.2">
      <c r="A1877" s="43" t="s">
        <v>122</v>
      </c>
      <c r="B1877" s="43" t="s">
        <v>436</v>
      </c>
      <c r="C1877" s="44" t="s">
        <v>49</v>
      </c>
      <c r="D1877" s="45" t="s">
        <v>50</v>
      </c>
      <c r="E1877" s="46">
        <v>3329</v>
      </c>
      <c r="F1877" s="72">
        <v>77.899833416105011</v>
      </c>
      <c r="G1877" s="72">
        <v>76.95</v>
      </c>
      <c r="H1877" s="73">
        <v>0</v>
      </c>
      <c r="I1877" s="73">
        <f t="shared" si="87"/>
        <v>76.95</v>
      </c>
      <c r="J1877" s="72">
        <f t="shared" si="88"/>
        <v>-0.94983341610500815</v>
      </c>
      <c r="K1877" s="78">
        <v>0</v>
      </c>
      <c r="L1877" s="73">
        <f t="shared" si="89"/>
        <v>0</v>
      </c>
      <c r="M1877" s="74"/>
    </row>
    <row r="1878" spans="1:13" ht="12.75" x14ac:dyDescent="0.2">
      <c r="A1878" s="43" t="s">
        <v>122</v>
      </c>
      <c r="B1878" s="43" t="s">
        <v>436</v>
      </c>
      <c r="C1878" s="44" t="s">
        <v>51</v>
      </c>
      <c r="D1878" s="45" t="s">
        <v>52</v>
      </c>
      <c r="E1878" s="46">
        <v>3331</v>
      </c>
      <c r="F1878" s="72">
        <v>86.409833416105002</v>
      </c>
      <c r="G1878" s="72">
        <v>85.46</v>
      </c>
      <c r="H1878" s="73">
        <v>0</v>
      </c>
      <c r="I1878" s="73">
        <f t="shared" si="87"/>
        <v>85.46</v>
      </c>
      <c r="J1878" s="72">
        <f t="shared" si="88"/>
        <v>-0.94983341610500815</v>
      </c>
      <c r="K1878" s="78">
        <v>0</v>
      </c>
      <c r="L1878" s="73">
        <f t="shared" si="89"/>
        <v>0</v>
      </c>
      <c r="M1878" s="74"/>
    </row>
    <row r="1879" spans="1:13" ht="12.75" x14ac:dyDescent="0.2">
      <c r="A1879" s="43" t="s">
        <v>119</v>
      </c>
      <c r="B1879" s="43" t="s">
        <v>437</v>
      </c>
      <c r="C1879" s="44" t="s">
        <v>21</v>
      </c>
      <c r="D1879" s="45" t="s">
        <v>22</v>
      </c>
      <c r="E1879" s="46">
        <v>3301</v>
      </c>
      <c r="F1879" s="72">
        <v>101.6070739290533</v>
      </c>
      <c r="G1879" s="72">
        <v>100.58096869085064</v>
      </c>
      <c r="H1879" s="73">
        <v>4.1866820220262828E-2</v>
      </c>
      <c r="I1879" s="73">
        <f t="shared" si="87"/>
        <v>100.6228355110709</v>
      </c>
      <c r="J1879" s="72">
        <f t="shared" si="88"/>
        <v>-0.98423841798239664</v>
      </c>
      <c r="K1879" s="78">
        <v>41</v>
      </c>
      <c r="L1879" s="73">
        <f t="shared" si="89"/>
        <v>-40.353775137278262</v>
      </c>
      <c r="M1879" s="74">
        <v>-22541.028248632847</v>
      </c>
    </row>
    <row r="1880" spans="1:13" ht="12.75" x14ac:dyDescent="0.2">
      <c r="A1880" s="43" t="s">
        <v>119</v>
      </c>
      <c r="B1880" s="43" t="s">
        <v>437</v>
      </c>
      <c r="C1880" s="44" t="s">
        <v>23</v>
      </c>
      <c r="D1880" s="45" t="s">
        <v>24</v>
      </c>
      <c r="E1880" s="46">
        <v>3303</v>
      </c>
      <c r="F1880" s="72">
        <v>110.2170739290533</v>
      </c>
      <c r="G1880" s="72">
        <v>109.19096869085064</v>
      </c>
      <c r="H1880" s="73">
        <v>4.1866820220262828E-2</v>
      </c>
      <c r="I1880" s="73">
        <f t="shared" si="87"/>
        <v>109.2328355110709</v>
      </c>
      <c r="J1880" s="72">
        <f t="shared" si="88"/>
        <v>-0.98423841798239664</v>
      </c>
      <c r="K1880" s="78">
        <v>0</v>
      </c>
      <c r="L1880" s="73">
        <f t="shared" si="89"/>
        <v>0</v>
      </c>
      <c r="M1880" s="74"/>
    </row>
    <row r="1881" spans="1:13" ht="12.75" x14ac:dyDescent="0.2">
      <c r="A1881" s="43" t="s">
        <v>119</v>
      </c>
      <c r="B1881" s="43" t="s">
        <v>437</v>
      </c>
      <c r="C1881" s="44" t="s">
        <v>25</v>
      </c>
      <c r="D1881" s="45" t="s">
        <v>26</v>
      </c>
      <c r="E1881" s="46">
        <v>3305</v>
      </c>
      <c r="F1881" s="72">
        <v>99.227073929053304</v>
      </c>
      <c r="G1881" s="72">
        <v>98.200968690850644</v>
      </c>
      <c r="H1881" s="73">
        <v>4.1866820220262828E-2</v>
      </c>
      <c r="I1881" s="73">
        <f t="shared" si="87"/>
        <v>98.242835511070908</v>
      </c>
      <c r="J1881" s="72">
        <f t="shared" si="88"/>
        <v>-0.98423841798239664</v>
      </c>
      <c r="K1881" s="78">
        <v>0</v>
      </c>
      <c r="L1881" s="73">
        <f t="shared" si="89"/>
        <v>0</v>
      </c>
      <c r="M1881" s="74"/>
    </row>
    <row r="1882" spans="1:13" ht="12.75" x14ac:dyDescent="0.2">
      <c r="A1882" s="43" t="s">
        <v>119</v>
      </c>
      <c r="B1882" s="43" t="s">
        <v>437</v>
      </c>
      <c r="C1882" s="44" t="s">
        <v>27</v>
      </c>
      <c r="D1882" s="45" t="s">
        <v>28</v>
      </c>
      <c r="E1882" s="46">
        <v>3307</v>
      </c>
      <c r="F1882" s="72">
        <v>108.84707392905329</v>
      </c>
      <c r="G1882" s="72">
        <v>107.82096869085063</v>
      </c>
      <c r="H1882" s="73">
        <v>4.1866820220262828E-2</v>
      </c>
      <c r="I1882" s="73">
        <f t="shared" si="87"/>
        <v>107.8628355110709</v>
      </c>
      <c r="J1882" s="72">
        <f t="shared" si="88"/>
        <v>-0.98423841798239664</v>
      </c>
      <c r="K1882" s="78">
        <v>0</v>
      </c>
      <c r="L1882" s="73">
        <f t="shared" si="89"/>
        <v>0</v>
      </c>
      <c r="M1882" s="74"/>
    </row>
    <row r="1883" spans="1:13" ht="12.75" x14ac:dyDescent="0.2">
      <c r="A1883" s="43" t="s">
        <v>119</v>
      </c>
      <c r="B1883" s="43" t="s">
        <v>437</v>
      </c>
      <c r="C1883" s="44" t="s">
        <v>29</v>
      </c>
      <c r="D1883" s="45" t="s">
        <v>30</v>
      </c>
      <c r="E1883" s="46">
        <v>3309</v>
      </c>
      <c r="F1883" s="72">
        <v>67.127073929053296</v>
      </c>
      <c r="G1883" s="72">
        <v>66.100968690850635</v>
      </c>
      <c r="H1883" s="73">
        <v>4.1866820220262828E-2</v>
      </c>
      <c r="I1883" s="73">
        <f t="shared" si="87"/>
        <v>66.142835511070899</v>
      </c>
      <c r="J1883" s="72">
        <f t="shared" si="88"/>
        <v>-0.98423841798239664</v>
      </c>
      <c r="K1883" s="78">
        <v>2985</v>
      </c>
      <c r="L1883" s="73">
        <f t="shared" si="89"/>
        <v>-2937.951677677454</v>
      </c>
      <c r="M1883" s="74"/>
    </row>
    <row r="1884" spans="1:13" ht="12.75" x14ac:dyDescent="0.2">
      <c r="A1884" s="43" t="s">
        <v>119</v>
      </c>
      <c r="B1884" s="43" t="s">
        <v>437</v>
      </c>
      <c r="C1884" s="44" t="s">
        <v>31</v>
      </c>
      <c r="D1884" s="45" t="s">
        <v>32</v>
      </c>
      <c r="E1884" s="46">
        <v>3311</v>
      </c>
      <c r="F1884" s="72">
        <v>85.927073929053293</v>
      </c>
      <c r="G1884" s="72">
        <v>84.900968690850632</v>
      </c>
      <c r="H1884" s="73">
        <v>4.1866820220262828E-2</v>
      </c>
      <c r="I1884" s="73">
        <f t="shared" si="87"/>
        <v>84.942835511070896</v>
      </c>
      <c r="J1884" s="72">
        <f t="shared" si="88"/>
        <v>-0.98423841798239664</v>
      </c>
      <c r="K1884" s="78">
        <v>0</v>
      </c>
      <c r="L1884" s="73">
        <f t="shared" si="89"/>
        <v>0</v>
      </c>
      <c r="M1884" s="74"/>
    </row>
    <row r="1885" spans="1:13" ht="12.75" x14ac:dyDescent="0.2">
      <c r="A1885" s="43" t="s">
        <v>119</v>
      </c>
      <c r="B1885" s="43" t="s">
        <v>437</v>
      </c>
      <c r="C1885" s="44" t="s">
        <v>33</v>
      </c>
      <c r="D1885" s="45" t="s">
        <v>34</v>
      </c>
      <c r="E1885" s="46">
        <v>3313</v>
      </c>
      <c r="F1885" s="72">
        <v>91.457073929053294</v>
      </c>
      <c r="G1885" s="72">
        <v>90.430968690850634</v>
      </c>
      <c r="H1885" s="73">
        <v>4.1866820220262828E-2</v>
      </c>
      <c r="I1885" s="73">
        <f t="shared" si="87"/>
        <v>90.472835511070897</v>
      </c>
      <c r="J1885" s="72">
        <f t="shared" si="88"/>
        <v>-0.98423841798239664</v>
      </c>
      <c r="K1885" s="78">
        <v>0</v>
      </c>
      <c r="L1885" s="73">
        <f t="shared" si="89"/>
        <v>0</v>
      </c>
      <c r="M1885" s="74"/>
    </row>
    <row r="1886" spans="1:13" ht="12.75" x14ac:dyDescent="0.2">
      <c r="A1886" s="43" t="s">
        <v>119</v>
      </c>
      <c r="B1886" s="43" t="s">
        <v>437</v>
      </c>
      <c r="C1886" s="44" t="s">
        <v>35</v>
      </c>
      <c r="D1886" s="45" t="s">
        <v>36</v>
      </c>
      <c r="E1886" s="46">
        <v>3315</v>
      </c>
      <c r="F1886" s="72">
        <v>104.2770739290533</v>
      </c>
      <c r="G1886" s="72">
        <v>103.25096869085064</v>
      </c>
      <c r="H1886" s="73">
        <v>4.1866820220262828E-2</v>
      </c>
      <c r="I1886" s="73">
        <f t="shared" si="87"/>
        <v>103.2928355110709</v>
      </c>
      <c r="J1886" s="72">
        <f t="shared" si="88"/>
        <v>-0.98423841798239664</v>
      </c>
      <c r="K1886" s="78">
        <v>0</v>
      </c>
      <c r="L1886" s="73">
        <f t="shared" si="89"/>
        <v>0</v>
      </c>
      <c r="M1886" s="74"/>
    </row>
    <row r="1887" spans="1:13" ht="12.75" x14ac:dyDescent="0.2">
      <c r="A1887" s="43" t="s">
        <v>119</v>
      </c>
      <c r="B1887" s="43" t="s">
        <v>437</v>
      </c>
      <c r="C1887" s="44" t="s">
        <v>37</v>
      </c>
      <c r="D1887" s="45" t="s">
        <v>38</v>
      </c>
      <c r="E1887" s="46">
        <v>3317</v>
      </c>
      <c r="F1887" s="72">
        <v>66.637073929053301</v>
      </c>
      <c r="G1887" s="72">
        <v>65.61096869085064</v>
      </c>
      <c r="H1887" s="73">
        <v>4.1866820220262828E-2</v>
      </c>
      <c r="I1887" s="73">
        <f t="shared" si="87"/>
        <v>65.652835511070904</v>
      </c>
      <c r="J1887" s="72">
        <f t="shared" si="88"/>
        <v>-0.98423841798239664</v>
      </c>
      <c r="K1887" s="78">
        <v>183</v>
      </c>
      <c r="L1887" s="73">
        <f t="shared" si="89"/>
        <v>-180.11563049077859</v>
      </c>
      <c r="M1887" s="74"/>
    </row>
    <row r="1888" spans="1:13" ht="12.75" x14ac:dyDescent="0.2">
      <c r="A1888" s="43" t="s">
        <v>119</v>
      </c>
      <c r="B1888" s="43" t="s">
        <v>437</v>
      </c>
      <c r="C1888" s="44" t="s">
        <v>39</v>
      </c>
      <c r="D1888" s="45" t="s">
        <v>40</v>
      </c>
      <c r="E1888" s="46">
        <v>3319</v>
      </c>
      <c r="F1888" s="72">
        <v>79.887073929053301</v>
      </c>
      <c r="G1888" s="72">
        <v>78.86096869085064</v>
      </c>
      <c r="H1888" s="73">
        <v>4.1866820220262828E-2</v>
      </c>
      <c r="I1888" s="73">
        <f t="shared" si="87"/>
        <v>78.902835511070904</v>
      </c>
      <c r="J1888" s="72">
        <f t="shared" si="88"/>
        <v>-0.98423841798239664</v>
      </c>
      <c r="K1888" s="78">
        <v>1563</v>
      </c>
      <c r="L1888" s="73">
        <f t="shared" si="89"/>
        <v>-1538.3646473064859</v>
      </c>
      <c r="M1888" s="74"/>
    </row>
    <row r="1889" spans="1:13" ht="12.75" x14ac:dyDescent="0.2">
      <c r="A1889" s="43" t="s">
        <v>119</v>
      </c>
      <c r="B1889" s="43" t="s">
        <v>437</v>
      </c>
      <c r="C1889" s="44" t="s">
        <v>41</v>
      </c>
      <c r="D1889" s="45" t="s">
        <v>42</v>
      </c>
      <c r="E1889" s="46">
        <v>3321</v>
      </c>
      <c r="F1889" s="72">
        <v>88.577073929053299</v>
      </c>
      <c r="G1889" s="72">
        <v>87.550968690850638</v>
      </c>
      <c r="H1889" s="73">
        <v>4.1866820220262828E-2</v>
      </c>
      <c r="I1889" s="73">
        <f t="shared" si="87"/>
        <v>87.592835511070902</v>
      </c>
      <c r="J1889" s="72">
        <f t="shared" si="88"/>
        <v>-0.98423841798239664</v>
      </c>
      <c r="K1889" s="78">
        <v>0</v>
      </c>
      <c r="L1889" s="73">
        <f t="shared" si="89"/>
        <v>0</v>
      </c>
      <c r="M1889" s="74"/>
    </row>
    <row r="1890" spans="1:13" ht="12.75" x14ac:dyDescent="0.2">
      <c r="A1890" s="43" t="s">
        <v>119</v>
      </c>
      <c r="B1890" s="43" t="s">
        <v>437</v>
      </c>
      <c r="C1890" s="44" t="s">
        <v>43</v>
      </c>
      <c r="D1890" s="45" t="s">
        <v>44</v>
      </c>
      <c r="E1890" s="46">
        <v>3323</v>
      </c>
      <c r="F1890" s="72">
        <v>56.72707392905329</v>
      </c>
      <c r="G1890" s="72">
        <v>55.70096869085063</v>
      </c>
      <c r="H1890" s="73">
        <v>4.1866820220262828E-2</v>
      </c>
      <c r="I1890" s="73">
        <f t="shared" si="87"/>
        <v>55.742835511070894</v>
      </c>
      <c r="J1890" s="72">
        <f t="shared" si="88"/>
        <v>-0.98423841798239664</v>
      </c>
      <c r="K1890" s="78">
        <v>1780</v>
      </c>
      <c r="L1890" s="73">
        <f t="shared" si="89"/>
        <v>-1751.944384008666</v>
      </c>
      <c r="M1890" s="74"/>
    </row>
    <row r="1891" spans="1:13" ht="12.75" x14ac:dyDescent="0.2">
      <c r="A1891" s="43" t="s">
        <v>119</v>
      </c>
      <c r="B1891" s="43" t="s">
        <v>437</v>
      </c>
      <c r="C1891" s="44" t="s">
        <v>45</v>
      </c>
      <c r="D1891" s="45" t="s">
        <v>46</v>
      </c>
      <c r="E1891" s="46">
        <v>3325</v>
      </c>
      <c r="F1891" s="72">
        <v>72.077073929053299</v>
      </c>
      <c r="G1891" s="72">
        <v>71.050968690850638</v>
      </c>
      <c r="H1891" s="73">
        <v>4.1866820220262828E-2</v>
      </c>
      <c r="I1891" s="73">
        <f t="shared" si="87"/>
        <v>71.092835511070902</v>
      </c>
      <c r="J1891" s="72">
        <f t="shared" si="88"/>
        <v>-0.98423841798239664</v>
      </c>
      <c r="K1891" s="78">
        <v>15096</v>
      </c>
      <c r="L1891" s="73">
        <f t="shared" si="89"/>
        <v>-14858.06315786226</v>
      </c>
      <c r="M1891" s="74"/>
    </row>
    <row r="1892" spans="1:13" ht="12.75" x14ac:dyDescent="0.2">
      <c r="A1892" s="43" t="s">
        <v>119</v>
      </c>
      <c r="B1892" s="43" t="s">
        <v>437</v>
      </c>
      <c r="C1892" s="44" t="s">
        <v>47</v>
      </c>
      <c r="D1892" s="45" t="s">
        <v>48</v>
      </c>
      <c r="E1892" s="46">
        <v>3327</v>
      </c>
      <c r="F1892" s="72">
        <v>79.887073929053301</v>
      </c>
      <c r="G1892" s="72">
        <v>78.86096869085064</v>
      </c>
      <c r="H1892" s="73">
        <v>4.1866820220262828E-2</v>
      </c>
      <c r="I1892" s="73">
        <f t="shared" si="87"/>
        <v>78.902835511070904</v>
      </c>
      <c r="J1892" s="72">
        <f t="shared" si="88"/>
        <v>-0.98423841798239664</v>
      </c>
      <c r="K1892" s="78">
        <v>1213</v>
      </c>
      <c r="L1892" s="73">
        <f t="shared" si="89"/>
        <v>-1193.8812010126471</v>
      </c>
      <c r="M1892" s="74"/>
    </row>
    <row r="1893" spans="1:13" ht="12.75" x14ac:dyDescent="0.2">
      <c r="A1893" s="43" t="s">
        <v>119</v>
      </c>
      <c r="B1893" s="43" t="s">
        <v>437</v>
      </c>
      <c r="C1893" s="44" t="s">
        <v>49</v>
      </c>
      <c r="D1893" s="45" t="s">
        <v>50</v>
      </c>
      <c r="E1893" s="46">
        <v>3329</v>
      </c>
      <c r="F1893" s="72">
        <v>85.427073929053293</v>
      </c>
      <c r="G1893" s="72">
        <v>84.400968690850632</v>
      </c>
      <c r="H1893" s="73">
        <v>4.1866820220262828E-2</v>
      </c>
      <c r="I1893" s="73">
        <f t="shared" si="87"/>
        <v>84.442835511070896</v>
      </c>
      <c r="J1893" s="72">
        <f t="shared" si="88"/>
        <v>-0.98423841798239664</v>
      </c>
      <c r="K1893" s="78">
        <v>0</v>
      </c>
      <c r="L1893" s="73">
        <f t="shared" si="89"/>
        <v>0</v>
      </c>
      <c r="M1893" s="74"/>
    </row>
    <row r="1894" spans="1:13" ht="12.75" x14ac:dyDescent="0.2">
      <c r="A1894" s="43" t="s">
        <v>119</v>
      </c>
      <c r="B1894" s="43" t="s">
        <v>437</v>
      </c>
      <c r="C1894" s="44" t="s">
        <v>51</v>
      </c>
      <c r="D1894" s="45" t="s">
        <v>52</v>
      </c>
      <c r="E1894" s="46">
        <v>3331</v>
      </c>
      <c r="F1894" s="72">
        <v>94.797073929053298</v>
      </c>
      <c r="G1894" s="72">
        <v>93.770968690850637</v>
      </c>
      <c r="H1894" s="73">
        <v>4.1866820220262828E-2</v>
      </c>
      <c r="I1894" s="73">
        <f t="shared" si="87"/>
        <v>93.812835511070901</v>
      </c>
      <c r="J1894" s="72">
        <f t="shared" si="88"/>
        <v>-0.98423841798239664</v>
      </c>
      <c r="K1894" s="78">
        <v>41</v>
      </c>
      <c r="L1894" s="73">
        <f t="shared" si="89"/>
        <v>-40.353775137278262</v>
      </c>
      <c r="M1894" s="74"/>
    </row>
    <row r="1895" spans="1:13" ht="12.75" x14ac:dyDescent="0.2">
      <c r="A1895" s="43" t="s">
        <v>133</v>
      </c>
      <c r="B1895" s="43" t="s">
        <v>134</v>
      </c>
      <c r="C1895" s="44" t="s">
        <v>21</v>
      </c>
      <c r="D1895" s="45" t="s">
        <v>22</v>
      </c>
      <c r="E1895" s="46">
        <v>3301</v>
      </c>
      <c r="F1895" s="72">
        <v>91.98</v>
      </c>
      <c r="G1895" s="72">
        <v>91.45</v>
      </c>
      <c r="H1895" s="73">
        <v>0</v>
      </c>
      <c r="I1895" s="73">
        <f t="shared" si="87"/>
        <v>91.45</v>
      </c>
      <c r="J1895" s="72">
        <f t="shared" si="88"/>
        <v>-0.53000000000000114</v>
      </c>
      <c r="K1895" s="78">
        <v>0</v>
      </c>
      <c r="L1895" s="73">
        <f t="shared" si="89"/>
        <v>0</v>
      </c>
      <c r="M1895" s="74">
        <v>-8943.75000000002</v>
      </c>
    </row>
    <row r="1896" spans="1:13" ht="12.75" x14ac:dyDescent="0.2">
      <c r="A1896" s="43" t="s">
        <v>133</v>
      </c>
      <c r="B1896" s="43" t="s">
        <v>134</v>
      </c>
      <c r="C1896" s="44" t="s">
        <v>23</v>
      </c>
      <c r="D1896" s="45" t="s">
        <v>24</v>
      </c>
      <c r="E1896" s="46">
        <v>3303</v>
      </c>
      <c r="F1896" s="72">
        <v>99.79</v>
      </c>
      <c r="G1896" s="72">
        <v>99.26</v>
      </c>
      <c r="H1896" s="73">
        <v>0</v>
      </c>
      <c r="I1896" s="73">
        <f t="shared" si="87"/>
        <v>99.26</v>
      </c>
      <c r="J1896" s="72">
        <f t="shared" si="88"/>
        <v>-0.53000000000000114</v>
      </c>
      <c r="K1896" s="78">
        <v>0</v>
      </c>
      <c r="L1896" s="73">
        <f t="shared" si="89"/>
        <v>0</v>
      </c>
      <c r="M1896" s="74"/>
    </row>
    <row r="1897" spans="1:13" ht="12.75" x14ac:dyDescent="0.2">
      <c r="A1897" s="43" t="s">
        <v>133</v>
      </c>
      <c r="B1897" s="43" t="s">
        <v>134</v>
      </c>
      <c r="C1897" s="44" t="s">
        <v>25</v>
      </c>
      <c r="D1897" s="45" t="s">
        <v>26</v>
      </c>
      <c r="E1897" s="46">
        <v>3305</v>
      </c>
      <c r="F1897" s="72">
        <v>89.88</v>
      </c>
      <c r="G1897" s="72">
        <v>89.35</v>
      </c>
      <c r="H1897" s="73">
        <v>0</v>
      </c>
      <c r="I1897" s="73">
        <f t="shared" si="87"/>
        <v>89.35</v>
      </c>
      <c r="J1897" s="72">
        <f t="shared" si="88"/>
        <v>-0.53000000000000114</v>
      </c>
      <c r="K1897" s="78">
        <v>0</v>
      </c>
      <c r="L1897" s="73">
        <f t="shared" si="89"/>
        <v>0</v>
      </c>
      <c r="M1897" s="74"/>
    </row>
    <row r="1898" spans="1:13" ht="12.75" x14ac:dyDescent="0.2">
      <c r="A1898" s="43" t="s">
        <v>133</v>
      </c>
      <c r="B1898" s="43" t="s">
        <v>134</v>
      </c>
      <c r="C1898" s="44" t="s">
        <v>27</v>
      </c>
      <c r="D1898" s="45" t="s">
        <v>28</v>
      </c>
      <c r="E1898" s="46">
        <v>3307</v>
      </c>
      <c r="F1898" s="72">
        <v>98.48</v>
      </c>
      <c r="G1898" s="72">
        <v>97.95</v>
      </c>
      <c r="H1898" s="73">
        <v>0</v>
      </c>
      <c r="I1898" s="73">
        <f t="shared" si="87"/>
        <v>97.95</v>
      </c>
      <c r="J1898" s="72">
        <f t="shared" si="88"/>
        <v>-0.53000000000000114</v>
      </c>
      <c r="K1898" s="78">
        <v>0</v>
      </c>
      <c r="L1898" s="73">
        <f t="shared" si="89"/>
        <v>0</v>
      </c>
      <c r="M1898" s="74"/>
    </row>
    <row r="1899" spans="1:13" ht="12.75" x14ac:dyDescent="0.2">
      <c r="A1899" s="43" t="s">
        <v>133</v>
      </c>
      <c r="B1899" s="43" t="s">
        <v>134</v>
      </c>
      <c r="C1899" s="44" t="s">
        <v>29</v>
      </c>
      <c r="D1899" s="45" t="s">
        <v>30</v>
      </c>
      <c r="E1899" s="46">
        <v>3309</v>
      </c>
      <c r="F1899" s="72">
        <v>60.96</v>
      </c>
      <c r="G1899" s="72">
        <v>60.43</v>
      </c>
      <c r="H1899" s="73">
        <v>0</v>
      </c>
      <c r="I1899" s="73">
        <f t="shared" si="87"/>
        <v>60.43</v>
      </c>
      <c r="J1899" s="72">
        <f t="shared" si="88"/>
        <v>-0.53000000000000114</v>
      </c>
      <c r="K1899" s="78">
        <v>2002</v>
      </c>
      <c r="L1899" s="73">
        <f t="shared" si="89"/>
        <v>-1061.0600000000022</v>
      </c>
      <c r="M1899" s="74"/>
    </row>
    <row r="1900" spans="1:13" ht="12.75" x14ac:dyDescent="0.2">
      <c r="A1900" s="43" t="s">
        <v>133</v>
      </c>
      <c r="B1900" s="43" t="s">
        <v>134</v>
      </c>
      <c r="C1900" s="44" t="s">
        <v>31</v>
      </c>
      <c r="D1900" s="45" t="s">
        <v>32</v>
      </c>
      <c r="E1900" s="46">
        <v>3311</v>
      </c>
      <c r="F1900" s="72">
        <v>77.930000000000007</v>
      </c>
      <c r="G1900" s="72">
        <v>77.400000000000006</v>
      </c>
      <c r="H1900" s="73">
        <v>0</v>
      </c>
      <c r="I1900" s="73">
        <f t="shared" si="87"/>
        <v>77.400000000000006</v>
      </c>
      <c r="J1900" s="72">
        <f t="shared" si="88"/>
        <v>-0.53000000000000114</v>
      </c>
      <c r="K1900" s="78">
        <v>0</v>
      </c>
      <c r="L1900" s="73">
        <f t="shared" si="89"/>
        <v>0</v>
      </c>
      <c r="M1900" s="74"/>
    </row>
    <row r="1901" spans="1:13" ht="12.75" x14ac:dyDescent="0.2">
      <c r="A1901" s="43" t="s">
        <v>133</v>
      </c>
      <c r="B1901" s="43" t="s">
        <v>134</v>
      </c>
      <c r="C1901" s="44" t="s">
        <v>33</v>
      </c>
      <c r="D1901" s="45" t="s">
        <v>34</v>
      </c>
      <c r="E1901" s="46">
        <v>3313</v>
      </c>
      <c r="F1901" s="72">
        <v>82.89</v>
      </c>
      <c r="G1901" s="72">
        <v>82.36</v>
      </c>
      <c r="H1901" s="73">
        <v>0</v>
      </c>
      <c r="I1901" s="73">
        <f t="shared" si="87"/>
        <v>82.36</v>
      </c>
      <c r="J1901" s="72">
        <f t="shared" si="88"/>
        <v>-0.53000000000000114</v>
      </c>
      <c r="K1901" s="78">
        <v>0</v>
      </c>
      <c r="L1901" s="73">
        <f t="shared" si="89"/>
        <v>0</v>
      </c>
      <c r="M1901" s="74"/>
    </row>
    <row r="1902" spans="1:13" ht="12.75" x14ac:dyDescent="0.2">
      <c r="A1902" s="43" t="s">
        <v>133</v>
      </c>
      <c r="B1902" s="43" t="s">
        <v>134</v>
      </c>
      <c r="C1902" s="44" t="s">
        <v>35</v>
      </c>
      <c r="D1902" s="45" t="s">
        <v>36</v>
      </c>
      <c r="E1902" s="46">
        <v>3315</v>
      </c>
      <c r="F1902" s="72">
        <v>94.43</v>
      </c>
      <c r="G1902" s="72">
        <v>93.9</v>
      </c>
      <c r="H1902" s="73">
        <v>0</v>
      </c>
      <c r="I1902" s="73">
        <f t="shared" si="87"/>
        <v>93.9</v>
      </c>
      <c r="J1902" s="72">
        <f t="shared" si="88"/>
        <v>-0.53000000000000114</v>
      </c>
      <c r="K1902" s="78">
        <v>0</v>
      </c>
      <c r="L1902" s="73">
        <f t="shared" si="89"/>
        <v>0</v>
      </c>
      <c r="M1902" s="74"/>
    </row>
    <row r="1903" spans="1:13" ht="12.75" x14ac:dyDescent="0.2">
      <c r="A1903" s="43" t="s">
        <v>133</v>
      </c>
      <c r="B1903" s="43" t="s">
        <v>134</v>
      </c>
      <c r="C1903" s="44" t="s">
        <v>37</v>
      </c>
      <c r="D1903" s="45" t="s">
        <v>38</v>
      </c>
      <c r="E1903" s="46">
        <v>3317</v>
      </c>
      <c r="F1903" s="72">
        <v>60.51</v>
      </c>
      <c r="G1903" s="72">
        <v>59.98</v>
      </c>
      <c r="H1903" s="73">
        <v>0</v>
      </c>
      <c r="I1903" s="73">
        <f t="shared" si="87"/>
        <v>59.98</v>
      </c>
      <c r="J1903" s="72">
        <f t="shared" si="88"/>
        <v>-0.53000000000000114</v>
      </c>
      <c r="K1903" s="78">
        <v>0</v>
      </c>
      <c r="L1903" s="73">
        <f t="shared" si="89"/>
        <v>0</v>
      </c>
      <c r="M1903" s="74"/>
    </row>
    <row r="1904" spans="1:13" ht="12.75" x14ac:dyDescent="0.2">
      <c r="A1904" s="43" t="s">
        <v>133</v>
      </c>
      <c r="B1904" s="43" t="s">
        <v>134</v>
      </c>
      <c r="C1904" s="44" t="s">
        <v>39</v>
      </c>
      <c r="D1904" s="45" t="s">
        <v>40</v>
      </c>
      <c r="E1904" s="46">
        <v>3319</v>
      </c>
      <c r="F1904" s="72">
        <v>72.489999999999995</v>
      </c>
      <c r="G1904" s="72">
        <v>71.959999999999994</v>
      </c>
      <c r="H1904" s="73">
        <v>0</v>
      </c>
      <c r="I1904" s="73">
        <f t="shared" si="87"/>
        <v>71.959999999999994</v>
      </c>
      <c r="J1904" s="72">
        <f t="shared" si="88"/>
        <v>-0.53000000000000114</v>
      </c>
      <c r="K1904" s="78">
        <v>675</v>
      </c>
      <c r="L1904" s="73">
        <f t="shared" si="89"/>
        <v>-357.7500000000008</v>
      </c>
      <c r="M1904" s="74"/>
    </row>
    <row r="1905" spans="1:13" ht="12.75" x14ac:dyDescent="0.2">
      <c r="A1905" s="43" t="s">
        <v>133</v>
      </c>
      <c r="B1905" s="43" t="s">
        <v>134</v>
      </c>
      <c r="C1905" s="44" t="s">
        <v>41</v>
      </c>
      <c r="D1905" s="45" t="s">
        <v>42</v>
      </c>
      <c r="E1905" s="46">
        <v>3321</v>
      </c>
      <c r="F1905" s="72">
        <v>80.34</v>
      </c>
      <c r="G1905" s="72">
        <v>79.81</v>
      </c>
      <c r="H1905" s="73">
        <v>0</v>
      </c>
      <c r="I1905" s="73">
        <f t="shared" si="87"/>
        <v>79.81</v>
      </c>
      <c r="J1905" s="72">
        <f t="shared" si="88"/>
        <v>-0.53000000000000114</v>
      </c>
      <c r="K1905" s="78">
        <v>0</v>
      </c>
      <c r="L1905" s="73">
        <f t="shared" si="89"/>
        <v>0</v>
      </c>
      <c r="M1905" s="74"/>
    </row>
    <row r="1906" spans="1:13" ht="12.75" x14ac:dyDescent="0.2">
      <c r="A1906" s="43" t="s">
        <v>133</v>
      </c>
      <c r="B1906" s="43" t="s">
        <v>134</v>
      </c>
      <c r="C1906" s="44" t="s">
        <v>43</v>
      </c>
      <c r="D1906" s="45" t="s">
        <v>44</v>
      </c>
      <c r="E1906" s="46">
        <v>3323</v>
      </c>
      <c r="F1906" s="72">
        <v>51.65</v>
      </c>
      <c r="G1906" s="72">
        <v>51.12</v>
      </c>
      <c r="H1906" s="73">
        <v>0</v>
      </c>
      <c r="I1906" s="73">
        <f t="shared" si="87"/>
        <v>51.12</v>
      </c>
      <c r="J1906" s="72">
        <f t="shared" si="88"/>
        <v>-0.53000000000000114</v>
      </c>
      <c r="K1906" s="78">
        <v>1078</v>
      </c>
      <c r="L1906" s="73">
        <f t="shared" si="89"/>
        <v>-571.34000000000128</v>
      </c>
      <c r="M1906" s="74"/>
    </row>
    <row r="1907" spans="1:13" ht="12.75" x14ac:dyDescent="0.2">
      <c r="A1907" s="43" t="s">
        <v>133</v>
      </c>
      <c r="B1907" s="43" t="s">
        <v>134</v>
      </c>
      <c r="C1907" s="44" t="s">
        <v>45</v>
      </c>
      <c r="D1907" s="45" t="s">
        <v>46</v>
      </c>
      <c r="E1907" s="46">
        <v>3325</v>
      </c>
      <c r="F1907" s="72">
        <v>65.44</v>
      </c>
      <c r="G1907" s="72">
        <v>64.91</v>
      </c>
      <c r="H1907" s="73">
        <v>0</v>
      </c>
      <c r="I1907" s="73">
        <f t="shared" si="87"/>
        <v>64.91</v>
      </c>
      <c r="J1907" s="72">
        <f t="shared" si="88"/>
        <v>-0.53000000000000114</v>
      </c>
      <c r="K1907" s="78">
        <v>13120</v>
      </c>
      <c r="L1907" s="73">
        <f t="shared" si="89"/>
        <v>-6953.6000000000149</v>
      </c>
      <c r="M1907" s="74"/>
    </row>
    <row r="1908" spans="1:13" ht="12.75" x14ac:dyDescent="0.2">
      <c r="A1908" s="43" t="s">
        <v>133</v>
      </c>
      <c r="B1908" s="43" t="s">
        <v>134</v>
      </c>
      <c r="C1908" s="44" t="s">
        <v>47</v>
      </c>
      <c r="D1908" s="45" t="s">
        <v>48</v>
      </c>
      <c r="E1908" s="46">
        <v>3327</v>
      </c>
      <c r="F1908" s="72">
        <v>72.489999999999995</v>
      </c>
      <c r="G1908" s="72">
        <v>71.959999999999994</v>
      </c>
      <c r="H1908" s="73">
        <v>0</v>
      </c>
      <c r="I1908" s="73">
        <f t="shared" si="87"/>
        <v>71.959999999999994</v>
      </c>
      <c r="J1908" s="72">
        <f t="shared" si="88"/>
        <v>-0.53000000000000114</v>
      </c>
      <c r="K1908" s="78">
        <v>0</v>
      </c>
      <c r="L1908" s="73">
        <f t="shared" si="89"/>
        <v>0</v>
      </c>
      <c r="M1908" s="74"/>
    </row>
    <row r="1909" spans="1:13" ht="12.75" x14ac:dyDescent="0.2">
      <c r="A1909" s="43" t="s">
        <v>133</v>
      </c>
      <c r="B1909" s="43" t="s">
        <v>134</v>
      </c>
      <c r="C1909" s="44" t="s">
        <v>49</v>
      </c>
      <c r="D1909" s="45" t="s">
        <v>50</v>
      </c>
      <c r="E1909" s="46">
        <v>3329</v>
      </c>
      <c r="F1909" s="72">
        <v>77.48</v>
      </c>
      <c r="G1909" s="72">
        <v>76.95</v>
      </c>
      <c r="H1909" s="73">
        <v>0</v>
      </c>
      <c r="I1909" s="73">
        <f t="shared" si="87"/>
        <v>76.95</v>
      </c>
      <c r="J1909" s="72">
        <f t="shared" si="88"/>
        <v>-0.53000000000000114</v>
      </c>
      <c r="K1909" s="78">
        <v>0</v>
      </c>
      <c r="L1909" s="73">
        <f t="shared" si="89"/>
        <v>0</v>
      </c>
      <c r="M1909" s="74"/>
    </row>
    <row r="1910" spans="1:13" ht="12.75" x14ac:dyDescent="0.2">
      <c r="A1910" s="43" t="s">
        <v>133</v>
      </c>
      <c r="B1910" s="43" t="s">
        <v>134</v>
      </c>
      <c r="C1910" s="44" t="s">
        <v>51</v>
      </c>
      <c r="D1910" s="45" t="s">
        <v>52</v>
      </c>
      <c r="E1910" s="46">
        <v>3331</v>
      </c>
      <c r="F1910" s="72">
        <v>85.99</v>
      </c>
      <c r="G1910" s="72">
        <v>85.46</v>
      </c>
      <c r="H1910" s="73">
        <v>0</v>
      </c>
      <c r="I1910" s="73">
        <f t="shared" si="87"/>
        <v>85.46</v>
      </c>
      <c r="J1910" s="72">
        <f t="shared" si="88"/>
        <v>-0.53000000000000114</v>
      </c>
      <c r="K1910" s="78">
        <v>0</v>
      </c>
      <c r="L1910" s="73">
        <f t="shared" si="89"/>
        <v>0</v>
      </c>
      <c r="M1910" s="74"/>
    </row>
    <row r="1911" spans="1:13" ht="12.75" x14ac:dyDescent="0.2">
      <c r="A1911" s="43" t="s">
        <v>159</v>
      </c>
      <c r="B1911" s="43" t="s">
        <v>438</v>
      </c>
      <c r="C1911" s="44" t="s">
        <v>21</v>
      </c>
      <c r="D1911" s="45" t="s">
        <v>22</v>
      </c>
      <c r="E1911" s="46">
        <v>3301</v>
      </c>
      <c r="F1911" s="72">
        <v>93.481927774586936</v>
      </c>
      <c r="G1911" s="72">
        <v>91.093319702676936</v>
      </c>
      <c r="H1911" s="73">
        <v>7.1875786540015987E-2</v>
      </c>
      <c r="I1911" s="73">
        <f t="shared" si="87"/>
        <v>91.165195489216956</v>
      </c>
      <c r="J1911" s="72">
        <f t="shared" si="88"/>
        <v>-2.3167322853699801</v>
      </c>
      <c r="K1911" s="78">
        <v>0</v>
      </c>
      <c r="L1911" s="73">
        <f t="shared" si="89"/>
        <v>0</v>
      </c>
      <c r="M1911" s="74">
        <v>0</v>
      </c>
    </row>
    <row r="1912" spans="1:13" ht="12.75" x14ac:dyDescent="0.2">
      <c r="A1912" s="43" t="s">
        <v>159</v>
      </c>
      <c r="B1912" s="43" t="s">
        <v>438</v>
      </c>
      <c r="C1912" s="44" t="s">
        <v>23</v>
      </c>
      <c r="D1912" s="45" t="s">
        <v>24</v>
      </c>
      <c r="E1912" s="46">
        <v>3303</v>
      </c>
      <c r="F1912" s="72">
        <v>101.05192777458694</v>
      </c>
      <c r="G1912" s="72">
        <v>98.663319702676944</v>
      </c>
      <c r="H1912" s="73">
        <v>7.1875786540015987E-2</v>
      </c>
      <c r="I1912" s="73">
        <f t="shared" si="87"/>
        <v>98.735195489216963</v>
      </c>
      <c r="J1912" s="72">
        <f t="shared" si="88"/>
        <v>-2.3167322853699801</v>
      </c>
      <c r="K1912" s="78">
        <v>0</v>
      </c>
      <c r="L1912" s="73">
        <f t="shared" si="89"/>
        <v>0</v>
      </c>
      <c r="M1912" s="74"/>
    </row>
    <row r="1913" spans="1:13" ht="12.75" x14ac:dyDescent="0.2">
      <c r="A1913" s="43" t="s">
        <v>159</v>
      </c>
      <c r="B1913" s="43" t="s">
        <v>438</v>
      </c>
      <c r="C1913" s="44" t="s">
        <v>25</v>
      </c>
      <c r="D1913" s="45" t="s">
        <v>26</v>
      </c>
      <c r="E1913" s="46">
        <v>3305</v>
      </c>
      <c r="F1913" s="72">
        <v>91.261927774586937</v>
      </c>
      <c r="G1913" s="72">
        <v>88.873319702676937</v>
      </c>
      <c r="H1913" s="73">
        <v>7.1875786540015987E-2</v>
      </c>
      <c r="I1913" s="73">
        <f t="shared" si="87"/>
        <v>88.945195489216957</v>
      </c>
      <c r="J1913" s="72">
        <f t="shared" si="88"/>
        <v>-2.3167322853699801</v>
      </c>
      <c r="K1913" s="78">
        <v>0</v>
      </c>
      <c r="L1913" s="73">
        <f t="shared" si="89"/>
        <v>0</v>
      </c>
      <c r="M1913" s="74"/>
    </row>
    <row r="1914" spans="1:13" ht="12.75" x14ac:dyDescent="0.2">
      <c r="A1914" s="43" t="s">
        <v>159</v>
      </c>
      <c r="B1914" s="43" t="s">
        <v>438</v>
      </c>
      <c r="C1914" s="44" t="s">
        <v>27</v>
      </c>
      <c r="D1914" s="45" t="s">
        <v>28</v>
      </c>
      <c r="E1914" s="46">
        <v>3307</v>
      </c>
      <c r="F1914" s="72">
        <v>99.541927774586938</v>
      </c>
      <c r="G1914" s="72">
        <v>97.153319702676939</v>
      </c>
      <c r="H1914" s="73">
        <v>7.1875786540015987E-2</v>
      </c>
      <c r="I1914" s="73">
        <f t="shared" si="87"/>
        <v>97.225195489216958</v>
      </c>
      <c r="J1914" s="72">
        <f t="shared" si="88"/>
        <v>-2.3167322853699801</v>
      </c>
      <c r="K1914" s="78">
        <v>0</v>
      </c>
      <c r="L1914" s="73">
        <f t="shared" si="89"/>
        <v>0</v>
      </c>
      <c r="M1914" s="74"/>
    </row>
    <row r="1915" spans="1:13" ht="12.75" x14ac:dyDescent="0.2">
      <c r="A1915" s="43" t="s">
        <v>159</v>
      </c>
      <c r="B1915" s="43" t="s">
        <v>438</v>
      </c>
      <c r="C1915" s="44" t="s">
        <v>29</v>
      </c>
      <c r="D1915" s="45" t="s">
        <v>30</v>
      </c>
      <c r="E1915" s="46">
        <v>3309</v>
      </c>
      <c r="F1915" s="72">
        <v>62.901927774586937</v>
      </c>
      <c r="G1915" s="72">
        <v>60.513319702676924</v>
      </c>
      <c r="H1915" s="73">
        <v>7.1875786540015987E-2</v>
      </c>
      <c r="I1915" s="73">
        <f t="shared" si="87"/>
        <v>60.585195489216943</v>
      </c>
      <c r="J1915" s="72">
        <f t="shared" si="88"/>
        <v>-2.3167322853699943</v>
      </c>
      <c r="K1915" s="78">
        <v>0</v>
      </c>
      <c r="L1915" s="73">
        <f t="shared" si="89"/>
        <v>0</v>
      </c>
      <c r="M1915" s="74"/>
    </row>
    <row r="1916" spans="1:13" ht="12.75" x14ac:dyDescent="0.2">
      <c r="A1916" s="43" t="s">
        <v>159</v>
      </c>
      <c r="B1916" s="43" t="s">
        <v>438</v>
      </c>
      <c r="C1916" s="44" t="s">
        <v>31</v>
      </c>
      <c r="D1916" s="45" t="s">
        <v>32</v>
      </c>
      <c r="E1916" s="46">
        <v>3311</v>
      </c>
      <c r="F1916" s="72">
        <v>79.611927774586945</v>
      </c>
      <c r="G1916" s="72">
        <v>77.223319702676946</v>
      </c>
      <c r="H1916" s="73">
        <v>7.1875786540015987E-2</v>
      </c>
      <c r="I1916" s="73">
        <f t="shared" si="87"/>
        <v>77.295195489216965</v>
      </c>
      <c r="J1916" s="72">
        <f t="shared" si="88"/>
        <v>-2.3167322853699801</v>
      </c>
      <c r="K1916" s="78">
        <v>0</v>
      </c>
      <c r="L1916" s="73">
        <f t="shared" si="89"/>
        <v>0</v>
      </c>
      <c r="M1916" s="74"/>
    </row>
    <row r="1917" spans="1:13" ht="12.75" x14ac:dyDescent="0.2">
      <c r="A1917" s="43" t="s">
        <v>159</v>
      </c>
      <c r="B1917" s="43" t="s">
        <v>438</v>
      </c>
      <c r="C1917" s="44" t="s">
        <v>33</v>
      </c>
      <c r="D1917" s="45" t="s">
        <v>34</v>
      </c>
      <c r="E1917" s="46">
        <v>3313</v>
      </c>
      <c r="F1917" s="72">
        <v>84.581927774586944</v>
      </c>
      <c r="G1917" s="72">
        <v>82.193319702676945</v>
      </c>
      <c r="H1917" s="73">
        <v>7.1875786540015987E-2</v>
      </c>
      <c r="I1917" s="73">
        <f t="shared" si="87"/>
        <v>82.265195489216964</v>
      </c>
      <c r="J1917" s="72">
        <f t="shared" si="88"/>
        <v>-2.3167322853699801</v>
      </c>
      <c r="K1917" s="78">
        <v>0</v>
      </c>
      <c r="L1917" s="73">
        <f t="shared" si="89"/>
        <v>0</v>
      </c>
      <c r="M1917" s="74"/>
    </row>
    <row r="1918" spans="1:13" ht="12.75" x14ac:dyDescent="0.2">
      <c r="A1918" s="43" t="s">
        <v>159</v>
      </c>
      <c r="B1918" s="43" t="s">
        <v>438</v>
      </c>
      <c r="C1918" s="44" t="s">
        <v>35</v>
      </c>
      <c r="D1918" s="45" t="s">
        <v>36</v>
      </c>
      <c r="E1918" s="46">
        <v>3315</v>
      </c>
      <c r="F1918" s="72">
        <v>95.791927774586938</v>
      </c>
      <c r="G1918" s="72">
        <v>93.403319702676939</v>
      </c>
      <c r="H1918" s="73">
        <v>7.1875786540015987E-2</v>
      </c>
      <c r="I1918" s="73">
        <f t="shared" si="87"/>
        <v>93.475195489216958</v>
      </c>
      <c r="J1918" s="72">
        <f t="shared" si="88"/>
        <v>-2.3167322853699801</v>
      </c>
      <c r="K1918" s="78">
        <v>0</v>
      </c>
      <c r="L1918" s="73">
        <f t="shared" si="89"/>
        <v>0</v>
      </c>
      <c r="M1918" s="74"/>
    </row>
    <row r="1919" spans="1:13" ht="12.75" x14ac:dyDescent="0.2">
      <c r="A1919" s="43" t="s">
        <v>159</v>
      </c>
      <c r="B1919" s="43" t="s">
        <v>438</v>
      </c>
      <c r="C1919" s="44" t="s">
        <v>37</v>
      </c>
      <c r="D1919" s="45" t="s">
        <v>38</v>
      </c>
      <c r="E1919" s="46">
        <v>3317</v>
      </c>
      <c r="F1919" s="72">
        <v>62.571927774586939</v>
      </c>
      <c r="G1919" s="72">
        <v>60.183319702676926</v>
      </c>
      <c r="H1919" s="73">
        <v>7.1875786540015987E-2</v>
      </c>
      <c r="I1919" s="73">
        <f t="shared" si="87"/>
        <v>60.255195489216945</v>
      </c>
      <c r="J1919" s="72">
        <f t="shared" si="88"/>
        <v>-2.3167322853699943</v>
      </c>
      <c r="K1919" s="78">
        <v>0</v>
      </c>
      <c r="L1919" s="73">
        <f t="shared" si="89"/>
        <v>0</v>
      </c>
      <c r="M1919" s="74"/>
    </row>
    <row r="1920" spans="1:13" ht="12.75" x14ac:dyDescent="0.2">
      <c r="A1920" s="43" t="s">
        <v>159</v>
      </c>
      <c r="B1920" s="43" t="s">
        <v>438</v>
      </c>
      <c r="C1920" s="44" t="s">
        <v>39</v>
      </c>
      <c r="D1920" s="45" t="s">
        <v>40</v>
      </c>
      <c r="E1920" s="46">
        <v>3319</v>
      </c>
      <c r="F1920" s="72">
        <v>74.381927774586941</v>
      </c>
      <c r="G1920" s="72">
        <v>71.993319702676942</v>
      </c>
      <c r="H1920" s="73">
        <v>7.1875786540015987E-2</v>
      </c>
      <c r="I1920" s="73">
        <f t="shared" si="87"/>
        <v>72.065195489216961</v>
      </c>
      <c r="J1920" s="72">
        <f t="shared" si="88"/>
        <v>-2.3167322853699801</v>
      </c>
      <c r="K1920" s="78">
        <v>0</v>
      </c>
      <c r="L1920" s="73">
        <f t="shared" si="89"/>
        <v>0</v>
      </c>
      <c r="M1920" s="74"/>
    </row>
    <row r="1921" spans="1:13" ht="12.75" x14ac:dyDescent="0.2">
      <c r="A1921" s="43" t="s">
        <v>159</v>
      </c>
      <c r="B1921" s="43" t="s">
        <v>438</v>
      </c>
      <c r="C1921" s="44" t="s">
        <v>41</v>
      </c>
      <c r="D1921" s="45" t="s">
        <v>42</v>
      </c>
      <c r="E1921" s="46">
        <v>3321</v>
      </c>
      <c r="F1921" s="72">
        <v>82.001927774586946</v>
      </c>
      <c r="G1921" s="72">
        <v>79.613319702676947</v>
      </c>
      <c r="H1921" s="73">
        <v>7.1875786540015987E-2</v>
      </c>
      <c r="I1921" s="73">
        <f t="shared" si="87"/>
        <v>79.685195489216966</v>
      </c>
      <c r="J1921" s="72">
        <f t="shared" si="88"/>
        <v>-2.3167322853699801</v>
      </c>
      <c r="K1921" s="78">
        <v>0</v>
      </c>
      <c r="L1921" s="73">
        <f t="shared" si="89"/>
        <v>0</v>
      </c>
      <c r="M1921" s="74"/>
    </row>
    <row r="1922" spans="1:13" ht="12.75" x14ac:dyDescent="0.2">
      <c r="A1922" s="43" t="s">
        <v>159</v>
      </c>
      <c r="B1922" s="43" t="s">
        <v>438</v>
      </c>
      <c r="C1922" s="44" t="s">
        <v>43</v>
      </c>
      <c r="D1922" s="45" t="s">
        <v>44</v>
      </c>
      <c r="E1922" s="46">
        <v>3323</v>
      </c>
      <c r="F1922" s="72">
        <v>53.701927774586942</v>
      </c>
      <c r="G1922" s="72">
        <v>51.313319702676928</v>
      </c>
      <c r="H1922" s="73">
        <v>7.1875786540015987E-2</v>
      </c>
      <c r="I1922" s="73">
        <f t="shared" si="87"/>
        <v>51.385195489216947</v>
      </c>
      <c r="J1922" s="72">
        <f t="shared" si="88"/>
        <v>-2.3167322853699943</v>
      </c>
      <c r="K1922" s="78">
        <v>0</v>
      </c>
      <c r="L1922" s="73">
        <f t="shared" si="89"/>
        <v>0</v>
      </c>
      <c r="M1922" s="74"/>
    </row>
    <row r="1923" spans="1:13" ht="12.75" x14ac:dyDescent="0.2">
      <c r="A1923" s="43" t="s">
        <v>159</v>
      </c>
      <c r="B1923" s="43" t="s">
        <v>438</v>
      </c>
      <c r="C1923" s="44" t="s">
        <v>45</v>
      </c>
      <c r="D1923" s="45" t="s">
        <v>46</v>
      </c>
      <c r="E1923" s="46">
        <v>3325</v>
      </c>
      <c r="F1923" s="72">
        <v>67.381927774586941</v>
      </c>
      <c r="G1923" s="72">
        <v>64.993319702676942</v>
      </c>
      <c r="H1923" s="73">
        <v>7.1875786540015987E-2</v>
      </c>
      <c r="I1923" s="73">
        <f t="shared" si="87"/>
        <v>65.065195489216961</v>
      </c>
      <c r="J1923" s="72">
        <f t="shared" si="88"/>
        <v>-2.3167322853699801</v>
      </c>
      <c r="K1923" s="78">
        <v>0</v>
      </c>
      <c r="L1923" s="73">
        <f t="shared" si="89"/>
        <v>0</v>
      </c>
      <c r="M1923" s="74"/>
    </row>
    <row r="1924" spans="1:13" ht="12.75" x14ac:dyDescent="0.2">
      <c r="A1924" s="43" t="s">
        <v>159</v>
      </c>
      <c r="B1924" s="43" t="s">
        <v>438</v>
      </c>
      <c r="C1924" s="44" t="s">
        <v>47</v>
      </c>
      <c r="D1924" s="45" t="s">
        <v>48</v>
      </c>
      <c r="E1924" s="46">
        <v>3327</v>
      </c>
      <c r="F1924" s="72">
        <v>74.381927774586941</v>
      </c>
      <c r="G1924" s="72">
        <v>71.993319702676942</v>
      </c>
      <c r="H1924" s="73">
        <v>7.1875786540015987E-2</v>
      </c>
      <c r="I1924" s="73">
        <f t="shared" si="87"/>
        <v>72.065195489216961</v>
      </c>
      <c r="J1924" s="72">
        <f t="shared" si="88"/>
        <v>-2.3167322853699801</v>
      </c>
      <c r="K1924" s="78">
        <v>0</v>
      </c>
      <c r="L1924" s="73">
        <f t="shared" si="89"/>
        <v>0</v>
      </c>
      <c r="M1924" s="74"/>
    </row>
    <row r="1925" spans="1:13" ht="12.75" x14ac:dyDescent="0.2">
      <c r="A1925" s="43" t="s">
        <v>159</v>
      </c>
      <c r="B1925" s="43" t="s">
        <v>438</v>
      </c>
      <c r="C1925" s="44" t="s">
        <v>49</v>
      </c>
      <c r="D1925" s="45" t="s">
        <v>50</v>
      </c>
      <c r="E1925" s="46">
        <v>3329</v>
      </c>
      <c r="F1925" s="72">
        <v>79.251927774586946</v>
      </c>
      <c r="G1925" s="72">
        <v>76.863319702676947</v>
      </c>
      <c r="H1925" s="73">
        <v>7.1875786540015987E-2</v>
      </c>
      <c r="I1925" s="73">
        <f t="shared" si="87"/>
        <v>76.935195489216966</v>
      </c>
      <c r="J1925" s="72">
        <f t="shared" si="88"/>
        <v>-2.3167322853699801</v>
      </c>
      <c r="K1925" s="78">
        <v>0</v>
      </c>
      <c r="L1925" s="73">
        <f t="shared" si="89"/>
        <v>0</v>
      </c>
      <c r="M1925" s="74"/>
    </row>
    <row r="1926" spans="1:13" ht="12.75" x14ac:dyDescent="0.2">
      <c r="A1926" s="43" t="s">
        <v>159</v>
      </c>
      <c r="B1926" s="43" t="s">
        <v>438</v>
      </c>
      <c r="C1926" s="44" t="s">
        <v>51</v>
      </c>
      <c r="D1926" s="45" t="s">
        <v>52</v>
      </c>
      <c r="E1926" s="46">
        <v>3331</v>
      </c>
      <c r="F1926" s="72">
        <v>87.491927774586941</v>
      </c>
      <c r="G1926" s="72">
        <v>85.103319702676941</v>
      </c>
      <c r="H1926" s="73">
        <v>7.1875786540015987E-2</v>
      </c>
      <c r="I1926" s="73">
        <f t="shared" si="87"/>
        <v>85.175195489216961</v>
      </c>
      <c r="J1926" s="72">
        <f t="shared" si="88"/>
        <v>-2.3167322853699801</v>
      </c>
      <c r="K1926" s="78">
        <v>0</v>
      </c>
      <c r="L1926" s="73">
        <f t="shared" si="89"/>
        <v>0</v>
      </c>
      <c r="M1926" s="74"/>
    </row>
    <row r="1927" spans="1:13" ht="12.75" x14ac:dyDescent="0.2">
      <c r="A1927" s="43" t="s">
        <v>300</v>
      </c>
      <c r="B1927" s="43" t="s">
        <v>439</v>
      </c>
      <c r="C1927" s="44" t="s">
        <v>21</v>
      </c>
      <c r="D1927" s="45" t="s">
        <v>22</v>
      </c>
      <c r="E1927" s="46">
        <v>3301</v>
      </c>
      <c r="F1927" s="72">
        <v>86.107204057944926</v>
      </c>
      <c r="G1927" s="72">
        <v>84.25</v>
      </c>
      <c r="H1927" s="73">
        <v>0</v>
      </c>
      <c r="I1927" s="73">
        <f t="shared" ref="I1927:I1990" si="90">+G1927+H1927</f>
        <v>84.25</v>
      </c>
      <c r="J1927" s="72">
        <f t="shared" ref="J1927:J1990" si="91">+I1927-F1927</f>
        <v>-1.8572040579449265</v>
      </c>
      <c r="K1927" s="78">
        <v>0</v>
      </c>
      <c r="L1927" s="73">
        <f t="shared" ref="L1927:L1990" si="92">+J1927*K1927</f>
        <v>0</v>
      </c>
      <c r="M1927" s="74">
        <v>-56466.432177757699</v>
      </c>
    </row>
    <row r="1928" spans="1:13" ht="12.75" x14ac:dyDescent="0.2">
      <c r="A1928" s="43" t="s">
        <v>300</v>
      </c>
      <c r="B1928" s="43" t="s">
        <v>439</v>
      </c>
      <c r="C1928" s="44" t="s">
        <v>23</v>
      </c>
      <c r="D1928" s="45" t="s">
        <v>24</v>
      </c>
      <c r="E1928" s="46">
        <v>3303</v>
      </c>
      <c r="F1928" s="72">
        <v>93.06720405794492</v>
      </c>
      <c r="G1928" s="72">
        <v>91.21</v>
      </c>
      <c r="H1928" s="73">
        <v>0</v>
      </c>
      <c r="I1928" s="73">
        <f t="shared" si="90"/>
        <v>91.21</v>
      </c>
      <c r="J1928" s="72">
        <f t="shared" si="91"/>
        <v>-1.8572040579449265</v>
      </c>
      <c r="K1928" s="78">
        <v>0</v>
      </c>
      <c r="L1928" s="73">
        <f t="shared" si="92"/>
        <v>0</v>
      </c>
      <c r="M1928" s="74"/>
    </row>
    <row r="1929" spans="1:13" ht="12.75" x14ac:dyDescent="0.2">
      <c r="A1929" s="43" t="s">
        <v>300</v>
      </c>
      <c r="B1929" s="43" t="s">
        <v>439</v>
      </c>
      <c r="C1929" s="44" t="s">
        <v>25</v>
      </c>
      <c r="D1929" s="45" t="s">
        <v>26</v>
      </c>
      <c r="E1929" s="46">
        <v>3305</v>
      </c>
      <c r="F1929" s="72">
        <v>84.157204057944924</v>
      </c>
      <c r="G1929" s="72">
        <v>82.3</v>
      </c>
      <c r="H1929" s="73">
        <v>0</v>
      </c>
      <c r="I1929" s="73">
        <f t="shared" si="90"/>
        <v>82.3</v>
      </c>
      <c r="J1929" s="72">
        <f t="shared" si="91"/>
        <v>-1.8572040579449265</v>
      </c>
      <c r="K1929" s="78">
        <v>0</v>
      </c>
      <c r="L1929" s="73">
        <f t="shared" si="92"/>
        <v>0</v>
      </c>
      <c r="M1929" s="74"/>
    </row>
    <row r="1930" spans="1:13" ht="12.75" x14ac:dyDescent="0.2">
      <c r="A1930" s="43" t="s">
        <v>300</v>
      </c>
      <c r="B1930" s="43" t="s">
        <v>439</v>
      </c>
      <c r="C1930" s="44" t="s">
        <v>27</v>
      </c>
      <c r="D1930" s="45" t="s">
        <v>28</v>
      </c>
      <c r="E1930" s="46">
        <v>3307</v>
      </c>
      <c r="F1930" s="72">
        <v>91.827204057944925</v>
      </c>
      <c r="G1930" s="72">
        <v>89.97</v>
      </c>
      <c r="H1930" s="73">
        <v>0</v>
      </c>
      <c r="I1930" s="73">
        <f t="shared" si="90"/>
        <v>89.97</v>
      </c>
      <c r="J1930" s="72">
        <f t="shared" si="91"/>
        <v>-1.8572040579449265</v>
      </c>
      <c r="K1930" s="78">
        <v>0</v>
      </c>
      <c r="L1930" s="73">
        <f t="shared" si="92"/>
        <v>0</v>
      </c>
      <c r="M1930" s="74"/>
    </row>
    <row r="1931" spans="1:13" ht="12.75" x14ac:dyDescent="0.2">
      <c r="A1931" s="43" t="s">
        <v>300</v>
      </c>
      <c r="B1931" s="43" t="s">
        <v>439</v>
      </c>
      <c r="C1931" s="44" t="s">
        <v>29</v>
      </c>
      <c r="D1931" s="45" t="s">
        <v>30</v>
      </c>
      <c r="E1931" s="46">
        <v>3309</v>
      </c>
      <c r="F1931" s="72">
        <v>58.26720405794493</v>
      </c>
      <c r="G1931" s="72">
        <v>56.41</v>
      </c>
      <c r="H1931" s="73">
        <v>0</v>
      </c>
      <c r="I1931" s="73">
        <f t="shared" si="90"/>
        <v>56.41</v>
      </c>
      <c r="J1931" s="72">
        <f t="shared" si="91"/>
        <v>-1.8572040579449336</v>
      </c>
      <c r="K1931" s="78">
        <v>4635</v>
      </c>
      <c r="L1931" s="73">
        <f t="shared" si="92"/>
        <v>-8608.140808574768</v>
      </c>
      <c r="M1931" s="74"/>
    </row>
    <row r="1932" spans="1:13" ht="12.75" x14ac:dyDescent="0.2">
      <c r="A1932" s="43" t="s">
        <v>300</v>
      </c>
      <c r="B1932" s="43" t="s">
        <v>439</v>
      </c>
      <c r="C1932" s="44" t="s">
        <v>31</v>
      </c>
      <c r="D1932" s="45" t="s">
        <v>32</v>
      </c>
      <c r="E1932" s="46">
        <v>3311</v>
      </c>
      <c r="F1932" s="72">
        <v>73.477204057944931</v>
      </c>
      <c r="G1932" s="72">
        <v>71.62</v>
      </c>
      <c r="H1932" s="73">
        <v>0</v>
      </c>
      <c r="I1932" s="73">
        <f t="shared" si="90"/>
        <v>71.62</v>
      </c>
      <c r="J1932" s="72">
        <f t="shared" si="91"/>
        <v>-1.8572040579449265</v>
      </c>
      <c r="K1932" s="78">
        <v>172</v>
      </c>
      <c r="L1932" s="73">
        <f t="shared" si="92"/>
        <v>-319.43909796652736</v>
      </c>
      <c r="M1932" s="74"/>
    </row>
    <row r="1933" spans="1:13" ht="12.75" x14ac:dyDescent="0.2">
      <c r="A1933" s="43" t="s">
        <v>300</v>
      </c>
      <c r="B1933" s="43" t="s">
        <v>439</v>
      </c>
      <c r="C1933" s="44" t="s">
        <v>33</v>
      </c>
      <c r="D1933" s="45" t="s">
        <v>34</v>
      </c>
      <c r="E1933" s="46">
        <v>3313</v>
      </c>
      <c r="F1933" s="72">
        <v>77.967204057944926</v>
      </c>
      <c r="G1933" s="72">
        <v>76.11</v>
      </c>
      <c r="H1933" s="73">
        <v>0</v>
      </c>
      <c r="I1933" s="73">
        <f t="shared" si="90"/>
        <v>76.11</v>
      </c>
      <c r="J1933" s="72">
        <f t="shared" si="91"/>
        <v>-1.8572040579449265</v>
      </c>
      <c r="K1933" s="78">
        <v>1095</v>
      </c>
      <c r="L1933" s="73">
        <f t="shared" si="92"/>
        <v>-2033.6384434496945</v>
      </c>
      <c r="M1933" s="74"/>
    </row>
    <row r="1934" spans="1:13" ht="12.75" x14ac:dyDescent="0.2">
      <c r="A1934" s="43" t="s">
        <v>300</v>
      </c>
      <c r="B1934" s="43" t="s">
        <v>439</v>
      </c>
      <c r="C1934" s="44" t="s">
        <v>35</v>
      </c>
      <c r="D1934" s="45" t="s">
        <v>36</v>
      </c>
      <c r="E1934" s="46">
        <v>3315</v>
      </c>
      <c r="F1934" s="72">
        <v>88.267204057944923</v>
      </c>
      <c r="G1934" s="72">
        <v>86.41</v>
      </c>
      <c r="H1934" s="73">
        <v>0</v>
      </c>
      <c r="I1934" s="73">
        <f t="shared" si="90"/>
        <v>86.41</v>
      </c>
      <c r="J1934" s="72">
        <f t="shared" si="91"/>
        <v>-1.8572040579449265</v>
      </c>
      <c r="K1934" s="78">
        <v>0</v>
      </c>
      <c r="L1934" s="73">
        <f t="shared" si="92"/>
        <v>0</v>
      </c>
      <c r="M1934" s="74"/>
    </row>
    <row r="1935" spans="1:13" ht="12.75" x14ac:dyDescent="0.2">
      <c r="A1935" s="43" t="s">
        <v>300</v>
      </c>
      <c r="B1935" s="43" t="s">
        <v>439</v>
      </c>
      <c r="C1935" s="44" t="s">
        <v>37</v>
      </c>
      <c r="D1935" s="45" t="s">
        <v>38</v>
      </c>
      <c r="E1935" s="46">
        <v>3317</v>
      </c>
      <c r="F1935" s="72">
        <v>57.897204057944933</v>
      </c>
      <c r="G1935" s="72">
        <v>56.04</v>
      </c>
      <c r="H1935" s="73">
        <v>0</v>
      </c>
      <c r="I1935" s="73">
        <f t="shared" si="90"/>
        <v>56.04</v>
      </c>
      <c r="J1935" s="72">
        <f t="shared" si="91"/>
        <v>-1.8572040579449336</v>
      </c>
      <c r="K1935" s="78">
        <v>0</v>
      </c>
      <c r="L1935" s="73">
        <f t="shared" si="92"/>
        <v>0</v>
      </c>
      <c r="M1935" s="74"/>
    </row>
    <row r="1936" spans="1:13" ht="12.75" x14ac:dyDescent="0.2">
      <c r="A1936" s="43" t="s">
        <v>300</v>
      </c>
      <c r="B1936" s="43" t="s">
        <v>439</v>
      </c>
      <c r="C1936" s="44" t="s">
        <v>39</v>
      </c>
      <c r="D1936" s="45" t="s">
        <v>40</v>
      </c>
      <c r="E1936" s="46">
        <v>3319</v>
      </c>
      <c r="F1936" s="72">
        <v>68.637204057944928</v>
      </c>
      <c r="G1936" s="72">
        <v>66.78</v>
      </c>
      <c r="H1936" s="73">
        <v>0</v>
      </c>
      <c r="I1936" s="73">
        <f t="shared" si="90"/>
        <v>66.78</v>
      </c>
      <c r="J1936" s="72">
        <f t="shared" si="91"/>
        <v>-1.8572040579449265</v>
      </c>
      <c r="K1936" s="78">
        <v>3849</v>
      </c>
      <c r="L1936" s="73">
        <f t="shared" si="92"/>
        <v>-7148.3784190300221</v>
      </c>
      <c r="M1936" s="74"/>
    </row>
    <row r="1937" spans="1:13" ht="12.75" x14ac:dyDescent="0.2">
      <c r="A1937" s="43" t="s">
        <v>300</v>
      </c>
      <c r="B1937" s="43" t="s">
        <v>439</v>
      </c>
      <c r="C1937" s="44" t="s">
        <v>41</v>
      </c>
      <c r="D1937" s="45" t="s">
        <v>42</v>
      </c>
      <c r="E1937" s="46">
        <v>3321</v>
      </c>
      <c r="F1937" s="72">
        <v>75.637204057944928</v>
      </c>
      <c r="G1937" s="72">
        <v>73.78</v>
      </c>
      <c r="H1937" s="73">
        <v>0</v>
      </c>
      <c r="I1937" s="73">
        <f t="shared" si="90"/>
        <v>73.78</v>
      </c>
      <c r="J1937" s="72">
        <f t="shared" si="91"/>
        <v>-1.8572040579449265</v>
      </c>
      <c r="K1937" s="78">
        <v>1415</v>
      </c>
      <c r="L1937" s="73">
        <f t="shared" si="92"/>
        <v>-2627.943741992071</v>
      </c>
      <c r="M1937" s="74"/>
    </row>
    <row r="1938" spans="1:13" ht="12.75" x14ac:dyDescent="0.2">
      <c r="A1938" s="43" t="s">
        <v>300</v>
      </c>
      <c r="B1938" s="43" t="s">
        <v>439</v>
      </c>
      <c r="C1938" s="44" t="s">
        <v>43</v>
      </c>
      <c r="D1938" s="45" t="s">
        <v>44</v>
      </c>
      <c r="E1938" s="46">
        <v>3323</v>
      </c>
      <c r="F1938" s="72">
        <v>49.887204057944935</v>
      </c>
      <c r="G1938" s="72">
        <v>48.03</v>
      </c>
      <c r="H1938" s="73">
        <v>0</v>
      </c>
      <c r="I1938" s="73">
        <f t="shared" si="90"/>
        <v>48.03</v>
      </c>
      <c r="J1938" s="72">
        <f t="shared" si="91"/>
        <v>-1.8572040579449336</v>
      </c>
      <c r="K1938" s="78">
        <v>547</v>
      </c>
      <c r="L1938" s="73">
        <f t="shared" si="92"/>
        <v>-1015.8906196958786</v>
      </c>
      <c r="M1938" s="74"/>
    </row>
    <row r="1939" spans="1:13" ht="12.75" x14ac:dyDescent="0.2">
      <c r="A1939" s="43" t="s">
        <v>300</v>
      </c>
      <c r="B1939" s="43" t="s">
        <v>439</v>
      </c>
      <c r="C1939" s="44" t="s">
        <v>45</v>
      </c>
      <c r="D1939" s="45" t="s">
        <v>46</v>
      </c>
      <c r="E1939" s="46">
        <v>3325</v>
      </c>
      <c r="F1939" s="72">
        <v>62.297204057944931</v>
      </c>
      <c r="G1939" s="72">
        <v>60.44</v>
      </c>
      <c r="H1939" s="73">
        <v>0</v>
      </c>
      <c r="I1939" s="73">
        <f t="shared" si="90"/>
        <v>60.44</v>
      </c>
      <c r="J1939" s="72">
        <f t="shared" si="91"/>
        <v>-1.8572040579449336</v>
      </c>
      <c r="K1939" s="78">
        <v>16317</v>
      </c>
      <c r="L1939" s="73">
        <f t="shared" si="92"/>
        <v>-30303.998613487482</v>
      </c>
      <c r="M1939" s="74"/>
    </row>
    <row r="1940" spans="1:13" ht="12.75" x14ac:dyDescent="0.2">
      <c r="A1940" s="43" t="s">
        <v>300</v>
      </c>
      <c r="B1940" s="43" t="s">
        <v>439</v>
      </c>
      <c r="C1940" s="44" t="s">
        <v>47</v>
      </c>
      <c r="D1940" s="45" t="s">
        <v>48</v>
      </c>
      <c r="E1940" s="46">
        <v>3327</v>
      </c>
      <c r="F1940" s="72">
        <v>68.637204057944928</v>
      </c>
      <c r="G1940" s="72">
        <v>66.78</v>
      </c>
      <c r="H1940" s="73">
        <v>0</v>
      </c>
      <c r="I1940" s="73">
        <f t="shared" si="90"/>
        <v>66.78</v>
      </c>
      <c r="J1940" s="72">
        <f t="shared" si="91"/>
        <v>-1.8572040579449265</v>
      </c>
      <c r="K1940" s="78">
        <v>1839</v>
      </c>
      <c r="L1940" s="73">
        <f t="shared" si="92"/>
        <v>-3415.39826256072</v>
      </c>
      <c r="M1940" s="74"/>
    </row>
    <row r="1941" spans="1:13" ht="12.75" x14ac:dyDescent="0.2">
      <c r="A1941" s="43" t="s">
        <v>300</v>
      </c>
      <c r="B1941" s="43" t="s">
        <v>439</v>
      </c>
      <c r="C1941" s="44" t="s">
        <v>49</v>
      </c>
      <c r="D1941" s="45" t="s">
        <v>50</v>
      </c>
      <c r="E1941" s="46">
        <v>3329</v>
      </c>
      <c r="F1941" s="72">
        <v>73.107204057944926</v>
      </c>
      <c r="G1941" s="72">
        <v>71.25</v>
      </c>
      <c r="H1941" s="73">
        <v>0</v>
      </c>
      <c r="I1941" s="73">
        <f t="shared" si="90"/>
        <v>71.25</v>
      </c>
      <c r="J1941" s="72">
        <f t="shared" si="91"/>
        <v>-1.8572040579449265</v>
      </c>
      <c r="K1941" s="78">
        <v>0</v>
      </c>
      <c r="L1941" s="73">
        <f t="shared" si="92"/>
        <v>0</v>
      </c>
      <c r="M1941" s="74"/>
    </row>
    <row r="1942" spans="1:13" ht="12.75" x14ac:dyDescent="0.2">
      <c r="A1942" s="43" t="s">
        <v>300</v>
      </c>
      <c r="B1942" s="43" t="s">
        <v>439</v>
      </c>
      <c r="C1942" s="44" t="s">
        <v>51</v>
      </c>
      <c r="D1942" s="45" t="s">
        <v>52</v>
      </c>
      <c r="E1942" s="46">
        <v>3331</v>
      </c>
      <c r="F1942" s="72">
        <v>80.667204057944929</v>
      </c>
      <c r="G1942" s="72">
        <v>78.81</v>
      </c>
      <c r="H1942" s="73">
        <v>0</v>
      </c>
      <c r="I1942" s="73">
        <f t="shared" si="90"/>
        <v>78.81</v>
      </c>
      <c r="J1942" s="72">
        <f t="shared" si="91"/>
        <v>-1.8572040579449265</v>
      </c>
      <c r="K1942" s="78">
        <v>535</v>
      </c>
      <c r="L1942" s="73">
        <f t="shared" si="92"/>
        <v>-993.60417100053564</v>
      </c>
      <c r="M1942" s="74"/>
    </row>
    <row r="1943" spans="1:13" ht="12.75" x14ac:dyDescent="0.2">
      <c r="A1943" s="43" t="s">
        <v>197</v>
      </c>
      <c r="B1943" s="43" t="s">
        <v>198</v>
      </c>
      <c r="C1943" s="44" t="s">
        <v>21</v>
      </c>
      <c r="D1943" s="45" t="s">
        <v>22</v>
      </c>
      <c r="E1943" s="46">
        <v>3301</v>
      </c>
      <c r="F1943" s="72">
        <v>80.819999999999993</v>
      </c>
      <c r="G1943" s="72">
        <v>126.2</v>
      </c>
      <c r="H1943" s="73">
        <v>0</v>
      </c>
      <c r="I1943" s="73">
        <f t="shared" si="90"/>
        <v>126.2</v>
      </c>
      <c r="J1943" s="72">
        <f t="shared" si="91"/>
        <v>45.38000000000001</v>
      </c>
      <c r="K1943" s="78">
        <v>2638</v>
      </c>
      <c r="L1943" s="73">
        <f t="shared" si="92"/>
        <v>119712.44000000003</v>
      </c>
      <c r="M1943" s="74">
        <f>SUM(L1943:L1958)</f>
        <v>14829.260000000007</v>
      </c>
    </row>
    <row r="1944" spans="1:13" ht="12.75" x14ac:dyDescent="0.2">
      <c r="A1944" s="43" t="s">
        <v>197</v>
      </c>
      <c r="B1944" s="43" t="s">
        <v>198</v>
      </c>
      <c r="C1944" s="44" t="s">
        <v>23</v>
      </c>
      <c r="D1944" s="45" t="s">
        <v>24</v>
      </c>
      <c r="E1944" s="46">
        <v>3303</v>
      </c>
      <c r="F1944" s="72">
        <v>80.819999999999993</v>
      </c>
      <c r="G1944" s="72">
        <v>137.99</v>
      </c>
      <c r="H1944" s="73">
        <v>0</v>
      </c>
      <c r="I1944" s="73">
        <f t="shared" si="90"/>
        <v>137.99</v>
      </c>
      <c r="J1944" s="72">
        <f t="shared" si="91"/>
        <v>57.170000000000016</v>
      </c>
      <c r="K1944" s="78">
        <v>51</v>
      </c>
      <c r="L1944" s="73">
        <f t="shared" si="92"/>
        <v>2915.670000000001</v>
      </c>
      <c r="M1944" s="74"/>
    </row>
    <row r="1945" spans="1:13" ht="12.75" x14ac:dyDescent="0.2">
      <c r="A1945" s="43" t="s">
        <v>197</v>
      </c>
      <c r="B1945" s="43" t="s">
        <v>198</v>
      </c>
      <c r="C1945" s="44" t="s">
        <v>25</v>
      </c>
      <c r="D1945" s="45" t="s">
        <v>26</v>
      </c>
      <c r="E1945" s="46">
        <v>3305</v>
      </c>
      <c r="F1945" s="72">
        <v>98.98</v>
      </c>
      <c r="G1945" s="72">
        <v>123.13</v>
      </c>
      <c r="H1945" s="73">
        <v>0</v>
      </c>
      <c r="I1945" s="73">
        <f t="shared" si="90"/>
        <v>123.13</v>
      </c>
      <c r="J1945" s="72">
        <f t="shared" si="91"/>
        <v>24.149999999999991</v>
      </c>
      <c r="K1945" s="78">
        <v>0</v>
      </c>
      <c r="L1945" s="73">
        <f t="shared" si="92"/>
        <v>0</v>
      </c>
      <c r="M1945" s="74"/>
    </row>
    <row r="1946" spans="1:13" ht="12.75" x14ac:dyDescent="0.2">
      <c r="A1946" s="43" t="s">
        <v>197</v>
      </c>
      <c r="B1946" s="43" t="s">
        <v>198</v>
      </c>
      <c r="C1946" s="44" t="s">
        <v>27</v>
      </c>
      <c r="D1946" s="45" t="s">
        <v>28</v>
      </c>
      <c r="E1946" s="46">
        <v>3307</v>
      </c>
      <c r="F1946" s="72">
        <v>98.98</v>
      </c>
      <c r="G1946" s="72">
        <v>134.91999999999999</v>
      </c>
      <c r="H1946" s="73">
        <v>0</v>
      </c>
      <c r="I1946" s="73">
        <f t="shared" si="90"/>
        <v>134.91999999999999</v>
      </c>
      <c r="J1946" s="72">
        <f t="shared" si="91"/>
        <v>35.939999999999984</v>
      </c>
      <c r="K1946" s="78">
        <v>0</v>
      </c>
      <c r="L1946" s="73">
        <f t="shared" si="92"/>
        <v>0</v>
      </c>
      <c r="M1946" s="74"/>
    </row>
    <row r="1947" spans="1:13" ht="12.75" x14ac:dyDescent="0.2">
      <c r="A1947" s="43" t="s">
        <v>197</v>
      </c>
      <c r="B1947" s="43" t="s">
        <v>198</v>
      </c>
      <c r="C1947" s="44" t="s">
        <v>29</v>
      </c>
      <c r="D1947" s="45" t="s">
        <v>30</v>
      </c>
      <c r="E1947" s="46">
        <v>3309</v>
      </c>
      <c r="F1947" s="72">
        <v>110.72</v>
      </c>
      <c r="G1947" s="72">
        <v>80.239999999999995</v>
      </c>
      <c r="H1947" s="73">
        <v>0</v>
      </c>
      <c r="I1947" s="73">
        <f t="shared" si="90"/>
        <v>80.239999999999995</v>
      </c>
      <c r="J1947" s="72">
        <f t="shared" si="91"/>
        <v>-30.480000000000004</v>
      </c>
      <c r="K1947" s="78">
        <v>0</v>
      </c>
      <c r="L1947" s="73">
        <f t="shared" si="92"/>
        <v>0</v>
      </c>
      <c r="M1947" s="74"/>
    </row>
    <row r="1948" spans="1:13" ht="12.75" x14ac:dyDescent="0.2">
      <c r="A1948" s="43" t="s">
        <v>197</v>
      </c>
      <c r="B1948" s="43" t="s">
        <v>198</v>
      </c>
      <c r="C1948" s="44" t="s">
        <v>31</v>
      </c>
      <c r="D1948" s="45" t="s">
        <v>32</v>
      </c>
      <c r="E1948" s="46">
        <v>3311</v>
      </c>
      <c r="F1948" s="72">
        <v>110.72</v>
      </c>
      <c r="G1948" s="72">
        <v>105.81</v>
      </c>
      <c r="H1948" s="73">
        <v>0</v>
      </c>
      <c r="I1948" s="73">
        <f t="shared" si="90"/>
        <v>105.81</v>
      </c>
      <c r="J1948" s="72">
        <f t="shared" si="91"/>
        <v>-4.9099999999999966</v>
      </c>
      <c r="K1948" s="78">
        <v>78</v>
      </c>
      <c r="L1948" s="73">
        <f t="shared" si="92"/>
        <v>-382.97999999999973</v>
      </c>
      <c r="M1948" s="74"/>
    </row>
    <row r="1949" spans="1:13" ht="12.75" x14ac:dyDescent="0.2">
      <c r="A1949" s="43" t="s">
        <v>197</v>
      </c>
      <c r="B1949" s="43" t="s">
        <v>198</v>
      </c>
      <c r="C1949" s="44" t="s">
        <v>33</v>
      </c>
      <c r="D1949" s="45" t="s">
        <v>34</v>
      </c>
      <c r="E1949" s="46">
        <v>3313</v>
      </c>
      <c r="F1949" s="72">
        <v>67.819999999999993</v>
      </c>
      <c r="G1949" s="72">
        <v>113.18</v>
      </c>
      <c r="H1949" s="73">
        <v>0</v>
      </c>
      <c r="I1949" s="73">
        <f t="shared" si="90"/>
        <v>113.18</v>
      </c>
      <c r="J1949" s="72">
        <f t="shared" si="91"/>
        <v>45.360000000000014</v>
      </c>
      <c r="K1949" s="78">
        <v>175</v>
      </c>
      <c r="L1949" s="73">
        <f t="shared" si="92"/>
        <v>7938.0000000000027</v>
      </c>
      <c r="M1949" s="74"/>
    </row>
    <row r="1950" spans="1:13" ht="12.75" x14ac:dyDescent="0.2">
      <c r="A1950" s="43" t="s">
        <v>197</v>
      </c>
      <c r="B1950" s="43" t="s">
        <v>198</v>
      </c>
      <c r="C1950" s="44" t="s">
        <v>35</v>
      </c>
      <c r="D1950" s="45" t="s">
        <v>36</v>
      </c>
      <c r="E1950" s="46">
        <v>3315</v>
      </c>
      <c r="F1950" s="72">
        <v>67.819999999999993</v>
      </c>
      <c r="G1950" s="72">
        <v>130.07</v>
      </c>
      <c r="H1950" s="73">
        <v>0</v>
      </c>
      <c r="I1950" s="73">
        <f t="shared" si="90"/>
        <v>130.07</v>
      </c>
      <c r="J1950" s="72">
        <f t="shared" si="91"/>
        <v>62.25</v>
      </c>
      <c r="K1950" s="78">
        <v>0</v>
      </c>
      <c r="L1950" s="73">
        <f t="shared" si="92"/>
        <v>0</v>
      </c>
      <c r="M1950" s="74"/>
    </row>
    <row r="1951" spans="1:13" ht="12.75" x14ac:dyDescent="0.2">
      <c r="A1951" s="43" t="s">
        <v>197</v>
      </c>
      <c r="B1951" s="43" t="s">
        <v>198</v>
      </c>
      <c r="C1951" s="44" t="s">
        <v>37</v>
      </c>
      <c r="D1951" s="45" t="s">
        <v>38</v>
      </c>
      <c r="E1951" s="46">
        <v>3317</v>
      </c>
      <c r="F1951" s="72">
        <v>81.33</v>
      </c>
      <c r="G1951" s="72">
        <v>79.73</v>
      </c>
      <c r="H1951" s="73">
        <v>0</v>
      </c>
      <c r="I1951" s="73">
        <f t="shared" si="90"/>
        <v>79.73</v>
      </c>
      <c r="J1951" s="72">
        <f t="shared" si="91"/>
        <v>-1.5999999999999943</v>
      </c>
      <c r="K1951" s="78">
        <v>0</v>
      </c>
      <c r="L1951" s="73">
        <f t="shared" si="92"/>
        <v>0</v>
      </c>
      <c r="M1951" s="74"/>
    </row>
    <row r="1952" spans="1:13" ht="12.75" x14ac:dyDescent="0.2">
      <c r="A1952" s="43" t="s">
        <v>197</v>
      </c>
      <c r="B1952" s="43" t="s">
        <v>198</v>
      </c>
      <c r="C1952" s="44" t="s">
        <v>39</v>
      </c>
      <c r="D1952" s="45" t="s">
        <v>40</v>
      </c>
      <c r="E1952" s="46">
        <v>3319</v>
      </c>
      <c r="F1952" s="72">
        <v>81.33</v>
      </c>
      <c r="G1952" s="72">
        <v>97.89</v>
      </c>
      <c r="H1952" s="73">
        <v>0</v>
      </c>
      <c r="I1952" s="73">
        <f t="shared" si="90"/>
        <v>97.89</v>
      </c>
      <c r="J1952" s="72">
        <f t="shared" si="91"/>
        <v>16.560000000000002</v>
      </c>
      <c r="K1952" s="78">
        <v>365</v>
      </c>
      <c r="L1952" s="73">
        <f t="shared" si="92"/>
        <v>6044.4000000000005</v>
      </c>
      <c r="M1952" s="74"/>
    </row>
    <row r="1953" spans="1:13" ht="12.75" x14ac:dyDescent="0.2">
      <c r="A1953" s="43" t="s">
        <v>197</v>
      </c>
      <c r="B1953" s="43" t="s">
        <v>198</v>
      </c>
      <c r="C1953" s="44" t="s">
        <v>41</v>
      </c>
      <c r="D1953" s="45" t="s">
        <v>42</v>
      </c>
      <c r="E1953" s="46">
        <v>3321</v>
      </c>
      <c r="F1953" s="72">
        <v>98.98</v>
      </c>
      <c r="G1953" s="72">
        <v>109.63</v>
      </c>
      <c r="H1953" s="73">
        <v>0</v>
      </c>
      <c r="I1953" s="73">
        <f t="shared" si="90"/>
        <v>109.63</v>
      </c>
      <c r="J1953" s="72">
        <f t="shared" si="91"/>
        <v>10.649999999999991</v>
      </c>
      <c r="K1953" s="78">
        <v>321</v>
      </c>
      <c r="L1953" s="73">
        <f t="shared" si="92"/>
        <v>3418.6499999999974</v>
      </c>
      <c r="M1953" s="74"/>
    </row>
    <row r="1954" spans="1:13" ht="12.75" x14ac:dyDescent="0.2">
      <c r="A1954" s="43" t="s">
        <v>197</v>
      </c>
      <c r="B1954" s="43" t="s">
        <v>198</v>
      </c>
      <c r="C1954" s="44" t="s">
        <v>43</v>
      </c>
      <c r="D1954" s="45" t="s">
        <v>44</v>
      </c>
      <c r="E1954" s="46">
        <v>3323</v>
      </c>
      <c r="F1954" s="72">
        <v>98.98</v>
      </c>
      <c r="G1954" s="72">
        <v>66.73</v>
      </c>
      <c r="H1954" s="73">
        <v>0</v>
      </c>
      <c r="I1954" s="73">
        <f t="shared" si="90"/>
        <v>66.73</v>
      </c>
      <c r="J1954" s="72">
        <f t="shared" si="91"/>
        <v>-32.25</v>
      </c>
      <c r="K1954" s="78">
        <v>0</v>
      </c>
      <c r="L1954" s="73">
        <f t="shared" si="92"/>
        <v>0</v>
      </c>
      <c r="M1954" s="74"/>
    </row>
    <row r="1955" spans="1:13" ht="12.75" x14ac:dyDescent="0.2">
      <c r="A1955" s="43" t="s">
        <v>197</v>
      </c>
      <c r="B1955" s="43" t="s">
        <v>198</v>
      </c>
      <c r="C1955" s="44" t="s">
        <v>45</v>
      </c>
      <c r="D1955" s="45" t="s">
        <v>46</v>
      </c>
      <c r="E1955" s="46">
        <v>3325</v>
      </c>
      <c r="F1955" s="72">
        <v>106.42</v>
      </c>
      <c r="G1955" s="72">
        <v>87.25</v>
      </c>
      <c r="H1955" s="73">
        <v>0</v>
      </c>
      <c r="I1955" s="73">
        <f t="shared" si="90"/>
        <v>87.25</v>
      </c>
      <c r="J1955" s="72">
        <f t="shared" si="91"/>
        <v>-19.170000000000002</v>
      </c>
      <c r="K1955" s="78">
        <v>5377</v>
      </c>
      <c r="L1955" s="73">
        <f t="shared" si="92"/>
        <v>-103077.09000000001</v>
      </c>
      <c r="M1955" s="74"/>
    </row>
    <row r="1956" spans="1:13" ht="12.75" x14ac:dyDescent="0.2">
      <c r="A1956" s="43" t="s">
        <v>197</v>
      </c>
      <c r="B1956" s="43" t="s">
        <v>198</v>
      </c>
      <c r="C1956" s="44" t="s">
        <v>47</v>
      </c>
      <c r="D1956" s="45" t="s">
        <v>48</v>
      </c>
      <c r="E1956" s="46">
        <v>3327</v>
      </c>
      <c r="F1956" s="72">
        <v>106.42</v>
      </c>
      <c r="G1956" s="72">
        <v>97.89</v>
      </c>
      <c r="H1956" s="73">
        <v>0</v>
      </c>
      <c r="I1956" s="73">
        <f t="shared" si="90"/>
        <v>97.89</v>
      </c>
      <c r="J1956" s="72">
        <f t="shared" si="91"/>
        <v>-8.5300000000000011</v>
      </c>
      <c r="K1956" s="78">
        <v>1743</v>
      </c>
      <c r="L1956" s="73">
        <f t="shared" si="92"/>
        <v>-14867.790000000003</v>
      </c>
      <c r="M1956" s="74"/>
    </row>
    <row r="1957" spans="1:13" ht="12.75" x14ac:dyDescent="0.2">
      <c r="A1957" s="43" t="s">
        <v>197</v>
      </c>
      <c r="B1957" s="43" t="s">
        <v>198</v>
      </c>
      <c r="C1957" s="44" t="s">
        <v>49</v>
      </c>
      <c r="D1957" s="45" t="s">
        <v>50</v>
      </c>
      <c r="E1957" s="46">
        <v>3329</v>
      </c>
      <c r="F1957" s="72">
        <v>119.33</v>
      </c>
      <c r="G1957" s="72">
        <v>105.33</v>
      </c>
      <c r="H1957" s="73">
        <v>0</v>
      </c>
      <c r="I1957" s="73">
        <f t="shared" si="90"/>
        <v>105.33</v>
      </c>
      <c r="J1957" s="72">
        <f t="shared" si="91"/>
        <v>-14</v>
      </c>
      <c r="K1957" s="78">
        <v>432</v>
      </c>
      <c r="L1957" s="73">
        <f t="shared" si="92"/>
        <v>-6048</v>
      </c>
      <c r="M1957" s="74"/>
    </row>
    <row r="1958" spans="1:13" ht="12.75" x14ac:dyDescent="0.2">
      <c r="A1958" s="43" t="s">
        <v>197</v>
      </c>
      <c r="B1958" s="43" t="s">
        <v>198</v>
      </c>
      <c r="C1958" s="44" t="s">
        <v>51</v>
      </c>
      <c r="D1958" s="45" t="s">
        <v>52</v>
      </c>
      <c r="E1958" s="46">
        <v>3331</v>
      </c>
      <c r="F1958" s="72">
        <v>119.33</v>
      </c>
      <c r="G1958" s="72">
        <v>118.24</v>
      </c>
      <c r="H1958" s="73">
        <v>0</v>
      </c>
      <c r="I1958" s="73">
        <f t="shared" si="90"/>
        <v>118.24</v>
      </c>
      <c r="J1958" s="72">
        <f t="shared" si="91"/>
        <v>-1.0900000000000034</v>
      </c>
      <c r="K1958" s="78">
        <v>756</v>
      </c>
      <c r="L1958" s="73">
        <f t="shared" si="92"/>
        <v>-824.04000000000258</v>
      </c>
      <c r="M1958" s="74"/>
    </row>
    <row r="1959" spans="1:13" ht="12.75" x14ac:dyDescent="0.2">
      <c r="A1959" s="43" t="s">
        <v>195</v>
      </c>
      <c r="B1959" s="43" t="s">
        <v>440</v>
      </c>
      <c r="C1959" s="44" t="s">
        <v>21</v>
      </c>
      <c r="D1959" s="45" t="s">
        <v>22</v>
      </c>
      <c r="E1959" s="46">
        <v>3301</v>
      </c>
      <c r="F1959" s="72">
        <v>86.529321334614124</v>
      </c>
      <c r="G1959" s="72">
        <v>85.95</v>
      </c>
      <c r="H1959" s="73">
        <v>0</v>
      </c>
      <c r="I1959" s="73">
        <f t="shared" si="90"/>
        <v>85.95</v>
      </c>
      <c r="J1959" s="72">
        <f t="shared" si="91"/>
        <v>-0.5793213346141215</v>
      </c>
      <c r="K1959" s="78">
        <v>336</v>
      </c>
      <c r="L1959" s="73">
        <f t="shared" si="92"/>
        <v>-194.65196843034482</v>
      </c>
      <c r="M1959" s="74">
        <v>-5046.4681458236428</v>
      </c>
    </row>
    <row r="1960" spans="1:13" ht="12.75" x14ac:dyDescent="0.2">
      <c r="A1960" s="43" t="s">
        <v>195</v>
      </c>
      <c r="B1960" s="43" t="s">
        <v>440</v>
      </c>
      <c r="C1960" s="44" t="s">
        <v>23</v>
      </c>
      <c r="D1960" s="45" t="s">
        <v>24</v>
      </c>
      <c r="E1960" s="46">
        <v>3303</v>
      </c>
      <c r="F1960" s="72">
        <v>93.899321334614115</v>
      </c>
      <c r="G1960" s="72">
        <v>93.32</v>
      </c>
      <c r="H1960" s="73">
        <v>0</v>
      </c>
      <c r="I1960" s="73">
        <f t="shared" si="90"/>
        <v>93.32</v>
      </c>
      <c r="J1960" s="72">
        <f t="shared" si="91"/>
        <v>-0.5793213346141215</v>
      </c>
      <c r="K1960" s="78">
        <v>0</v>
      </c>
      <c r="L1960" s="73">
        <f t="shared" si="92"/>
        <v>0</v>
      </c>
      <c r="M1960" s="74"/>
    </row>
    <row r="1961" spans="1:13" ht="12.75" x14ac:dyDescent="0.2">
      <c r="A1961" s="43" t="s">
        <v>195</v>
      </c>
      <c r="B1961" s="43" t="s">
        <v>440</v>
      </c>
      <c r="C1961" s="44" t="s">
        <v>25</v>
      </c>
      <c r="D1961" s="45" t="s">
        <v>26</v>
      </c>
      <c r="E1961" s="46">
        <v>3305</v>
      </c>
      <c r="F1961" s="72">
        <v>84.589321334614127</v>
      </c>
      <c r="G1961" s="72">
        <v>84.01</v>
      </c>
      <c r="H1961" s="73">
        <v>0</v>
      </c>
      <c r="I1961" s="73">
        <f t="shared" si="90"/>
        <v>84.01</v>
      </c>
      <c r="J1961" s="72">
        <f t="shared" si="91"/>
        <v>-0.5793213346141215</v>
      </c>
      <c r="K1961" s="78">
        <v>0</v>
      </c>
      <c r="L1961" s="73">
        <f t="shared" si="92"/>
        <v>0</v>
      </c>
      <c r="M1961" s="74"/>
    </row>
    <row r="1962" spans="1:13" ht="12.75" x14ac:dyDescent="0.2">
      <c r="A1962" s="43" t="s">
        <v>195</v>
      </c>
      <c r="B1962" s="43" t="s">
        <v>440</v>
      </c>
      <c r="C1962" s="44" t="s">
        <v>27</v>
      </c>
      <c r="D1962" s="45" t="s">
        <v>28</v>
      </c>
      <c r="E1962" s="46">
        <v>3307</v>
      </c>
      <c r="F1962" s="72">
        <v>92.359321334614123</v>
      </c>
      <c r="G1962" s="72">
        <v>91.78</v>
      </c>
      <c r="H1962" s="73">
        <v>0</v>
      </c>
      <c r="I1962" s="73">
        <f t="shared" si="90"/>
        <v>91.78</v>
      </c>
      <c r="J1962" s="72">
        <f t="shared" si="91"/>
        <v>-0.5793213346141215</v>
      </c>
      <c r="K1962" s="78">
        <v>0</v>
      </c>
      <c r="L1962" s="73">
        <f t="shared" si="92"/>
        <v>0</v>
      </c>
      <c r="M1962" s="74"/>
    </row>
    <row r="1963" spans="1:13" ht="12.75" x14ac:dyDescent="0.2">
      <c r="A1963" s="43" t="s">
        <v>195</v>
      </c>
      <c r="B1963" s="43" t="s">
        <v>440</v>
      </c>
      <c r="C1963" s="44" t="s">
        <v>29</v>
      </c>
      <c r="D1963" s="45" t="s">
        <v>30</v>
      </c>
      <c r="E1963" s="46">
        <v>3309</v>
      </c>
      <c r="F1963" s="72">
        <v>57.539321334614129</v>
      </c>
      <c r="G1963" s="72">
        <v>56.96</v>
      </c>
      <c r="H1963" s="73">
        <v>0</v>
      </c>
      <c r="I1963" s="73">
        <f t="shared" si="90"/>
        <v>56.96</v>
      </c>
      <c r="J1963" s="72">
        <f t="shared" si="91"/>
        <v>-0.5793213346141286</v>
      </c>
      <c r="K1963" s="78">
        <v>889</v>
      </c>
      <c r="L1963" s="73">
        <f t="shared" si="92"/>
        <v>-515.01666647196032</v>
      </c>
      <c r="M1963" s="74"/>
    </row>
    <row r="1964" spans="1:13" ht="12.75" x14ac:dyDescent="0.2">
      <c r="A1964" s="43" t="s">
        <v>195</v>
      </c>
      <c r="B1964" s="43" t="s">
        <v>440</v>
      </c>
      <c r="C1964" s="44" t="s">
        <v>31</v>
      </c>
      <c r="D1964" s="45" t="s">
        <v>32</v>
      </c>
      <c r="E1964" s="46">
        <v>3311</v>
      </c>
      <c r="F1964" s="72">
        <v>73.529321334614124</v>
      </c>
      <c r="G1964" s="72">
        <v>72.95</v>
      </c>
      <c r="H1964" s="73">
        <v>0</v>
      </c>
      <c r="I1964" s="73">
        <f t="shared" si="90"/>
        <v>72.95</v>
      </c>
      <c r="J1964" s="72">
        <f t="shared" si="91"/>
        <v>-0.5793213346141215</v>
      </c>
      <c r="K1964" s="78">
        <v>159</v>
      </c>
      <c r="L1964" s="73">
        <f t="shared" si="92"/>
        <v>-92.112092203645318</v>
      </c>
      <c r="M1964" s="74"/>
    </row>
    <row r="1965" spans="1:13" ht="12.75" x14ac:dyDescent="0.2">
      <c r="A1965" s="43" t="s">
        <v>195</v>
      </c>
      <c r="B1965" s="43" t="s">
        <v>440</v>
      </c>
      <c r="C1965" s="44" t="s">
        <v>33</v>
      </c>
      <c r="D1965" s="45" t="s">
        <v>34</v>
      </c>
      <c r="E1965" s="46">
        <v>3313</v>
      </c>
      <c r="F1965" s="72">
        <v>78.169321334614125</v>
      </c>
      <c r="G1965" s="72">
        <v>77.59</v>
      </c>
      <c r="H1965" s="73">
        <v>0</v>
      </c>
      <c r="I1965" s="73">
        <f t="shared" si="90"/>
        <v>77.59</v>
      </c>
      <c r="J1965" s="72">
        <f t="shared" si="91"/>
        <v>-0.5793213346141215</v>
      </c>
      <c r="K1965" s="78">
        <v>0</v>
      </c>
      <c r="L1965" s="73">
        <f t="shared" si="92"/>
        <v>0</v>
      </c>
      <c r="M1965" s="74"/>
    </row>
    <row r="1966" spans="1:13" ht="12.75" x14ac:dyDescent="0.2">
      <c r="A1966" s="43" t="s">
        <v>195</v>
      </c>
      <c r="B1966" s="43" t="s">
        <v>440</v>
      </c>
      <c r="C1966" s="44" t="s">
        <v>35</v>
      </c>
      <c r="D1966" s="45" t="s">
        <v>36</v>
      </c>
      <c r="E1966" s="46">
        <v>3315</v>
      </c>
      <c r="F1966" s="72">
        <v>88.889321334614124</v>
      </c>
      <c r="G1966" s="72">
        <v>88.31</v>
      </c>
      <c r="H1966" s="73">
        <v>0</v>
      </c>
      <c r="I1966" s="73">
        <f t="shared" si="90"/>
        <v>88.31</v>
      </c>
      <c r="J1966" s="72">
        <f t="shared" si="91"/>
        <v>-0.5793213346141215</v>
      </c>
      <c r="K1966" s="78">
        <v>199</v>
      </c>
      <c r="L1966" s="73">
        <f t="shared" si="92"/>
        <v>-115.28494558821018</v>
      </c>
      <c r="M1966" s="74"/>
    </row>
    <row r="1967" spans="1:13" ht="12.75" x14ac:dyDescent="0.2">
      <c r="A1967" s="43" t="s">
        <v>195</v>
      </c>
      <c r="B1967" s="43" t="s">
        <v>440</v>
      </c>
      <c r="C1967" s="44" t="s">
        <v>37</v>
      </c>
      <c r="D1967" s="45" t="s">
        <v>38</v>
      </c>
      <c r="E1967" s="46">
        <v>3317</v>
      </c>
      <c r="F1967" s="72">
        <v>57.169321334614132</v>
      </c>
      <c r="G1967" s="72">
        <v>56.59</v>
      </c>
      <c r="H1967" s="73">
        <v>0</v>
      </c>
      <c r="I1967" s="73">
        <f t="shared" si="90"/>
        <v>56.59</v>
      </c>
      <c r="J1967" s="72">
        <f t="shared" si="91"/>
        <v>-0.5793213346141286</v>
      </c>
      <c r="K1967" s="78">
        <v>0</v>
      </c>
      <c r="L1967" s="73">
        <f t="shared" si="92"/>
        <v>0</v>
      </c>
      <c r="M1967" s="74"/>
    </row>
    <row r="1968" spans="1:13" ht="12.75" x14ac:dyDescent="0.2">
      <c r="A1968" s="43" t="s">
        <v>195</v>
      </c>
      <c r="B1968" s="43" t="s">
        <v>440</v>
      </c>
      <c r="C1968" s="44" t="s">
        <v>39</v>
      </c>
      <c r="D1968" s="45" t="s">
        <v>40</v>
      </c>
      <c r="E1968" s="46">
        <v>3319</v>
      </c>
      <c r="F1968" s="72">
        <v>68.469321334614122</v>
      </c>
      <c r="G1968" s="72">
        <v>67.89</v>
      </c>
      <c r="H1968" s="73">
        <v>0</v>
      </c>
      <c r="I1968" s="73">
        <f t="shared" si="90"/>
        <v>67.89</v>
      </c>
      <c r="J1968" s="72">
        <f t="shared" si="91"/>
        <v>-0.5793213346141215</v>
      </c>
      <c r="K1968" s="78">
        <v>2472</v>
      </c>
      <c r="L1968" s="73">
        <f t="shared" si="92"/>
        <v>-1432.0823391661083</v>
      </c>
      <c r="M1968" s="74"/>
    </row>
    <row r="1969" spans="1:13" ht="12.75" x14ac:dyDescent="0.2">
      <c r="A1969" s="43" t="s">
        <v>195</v>
      </c>
      <c r="B1969" s="43" t="s">
        <v>440</v>
      </c>
      <c r="C1969" s="44" t="s">
        <v>41</v>
      </c>
      <c r="D1969" s="45" t="s">
        <v>42</v>
      </c>
      <c r="E1969" s="46">
        <v>3321</v>
      </c>
      <c r="F1969" s="72">
        <v>75.829321334614121</v>
      </c>
      <c r="G1969" s="72">
        <v>75.25</v>
      </c>
      <c r="H1969" s="73">
        <v>0</v>
      </c>
      <c r="I1969" s="73">
        <f t="shared" si="90"/>
        <v>75.25</v>
      </c>
      <c r="J1969" s="72">
        <f t="shared" si="91"/>
        <v>-0.5793213346141215</v>
      </c>
      <c r="K1969" s="78">
        <v>333</v>
      </c>
      <c r="L1969" s="73">
        <f t="shared" si="92"/>
        <v>-192.91400442650246</v>
      </c>
      <c r="M1969" s="74"/>
    </row>
    <row r="1970" spans="1:13" ht="12.75" x14ac:dyDescent="0.2">
      <c r="A1970" s="43" t="s">
        <v>195</v>
      </c>
      <c r="B1970" s="43" t="s">
        <v>440</v>
      </c>
      <c r="C1970" s="44" t="s">
        <v>43</v>
      </c>
      <c r="D1970" s="45" t="s">
        <v>44</v>
      </c>
      <c r="E1970" s="46">
        <v>3323</v>
      </c>
      <c r="F1970" s="72">
        <v>48.92932133461413</v>
      </c>
      <c r="G1970" s="72">
        <v>48.35</v>
      </c>
      <c r="H1970" s="73">
        <v>0</v>
      </c>
      <c r="I1970" s="73">
        <f t="shared" si="90"/>
        <v>48.35</v>
      </c>
      <c r="J1970" s="72">
        <f t="shared" si="91"/>
        <v>-0.5793213346141286</v>
      </c>
      <c r="K1970" s="78">
        <v>0</v>
      </c>
      <c r="L1970" s="73">
        <f t="shared" si="92"/>
        <v>0</v>
      </c>
      <c r="M1970" s="74"/>
    </row>
    <row r="1971" spans="1:13" ht="12.75" x14ac:dyDescent="0.2">
      <c r="A1971" s="43" t="s">
        <v>195</v>
      </c>
      <c r="B1971" s="43" t="s">
        <v>440</v>
      </c>
      <c r="C1971" s="44" t="s">
        <v>45</v>
      </c>
      <c r="D1971" s="45" t="s">
        <v>46</v>
      </c>
      <c r="E1971" s="46">
        <v>3325</v>
      </c>
      <c r="F1971" s="72">
        <v>61.829321334614129</v>
      </c>
      <c r="G1971" s="72">
        <v>61.25</v>
      </c>
      <c r="H1971" s="73">
        <v>0</v>
      </c>
      <c r="I1971" s="73">
        <f t="shared" si="90"/>
        <v>61.25</v>
      </c>
      <c r="J1971" s="72">
        <f t="shared" si="91"/>
        <v>-0.5793213346141286</v>
      </c>
      <c r="K1971" s="78">
        <v>3272</v>
      </c>
      <c r="L1971" s="73">
        <f t="shared" si="92"/>
        <v>-1895.5394068574287</v>
      </c>
      <c r="M1971" s="74"/>
    </row>
    <row r="1972" spans="1:13" ht="12.75" x14ac:dyDescent="0.2">
      <c r="A1972" s="43" t="s">
        <v>195</v>
      </c>
      <c r="B1972" s="43" t="s">
        <v>440</v>
      </c>
      <c r="C1972" s="44" t="s">
        <v>47</v>
      </c>
      <c r="D1972" s="45" t="s">
        <v>48</v>
      </c>
      <c r="E1972" s="46">
        <v>3327</v>
      </c>
      <c r="F1972" s="72">
        <v>68.469321334614122</v>
      </c>
      <c r="G1972" s="72">
        <v>67.89</v>
      </c>
      <c r="H1972" s="73">
        <v>0</v>
      </c>
      <c r="I1972" s="73">
        <f t="shared" si="90"/>
        <v>67.89</v>
      </c>
      <c r="J1972" s="72">
        <f t="shared" si="91"/>
        <v>-0.5793213346141215</v>
      </c>
      <c r="K1972" s="78">
        <v>350</v>
      </c>
      <c r="L1972" s="73">
        <f t="shared" si="92"/>
        <v>-202.76246711494252</v>
      </c>
      <c r="M1972" s="74"/>
    </row>
    <row r="1973" spans="1:13" ht="12.75" x14ac:dyDescent="0.2">
      <c r="A1973" s="43" t="s">
        <v>195</v>
      </c>
      <c r="B1973" s="43" t="s">
        <v>440</v>
      </c>
      <c r="C1973" s="44" t="s">
        <v>49</v>
      </c>
      <c r="D1973" s="45" t="s">
        <v>50</v>
      </c>
      <c r="E1973" s="46">
        <v>3329</v>
      </c>
      <c r="F1973" s="72">
        <v>73.15932133461412</v>
      </c>
      <c r="G1973" s="72">
        <v>72.58</v>
      </c>
      <c r="H1973" s="73">
        <v>0</v>
      </c>
      <c r="I1973" s="73">
        <f t="shared" si="90"/>
        <v>72.58</v>
      </c>
      <c r="J1973" s="72">
        <f t="shared" si="91"/>
        <v>-0.5793213346141215</v>
      </c>
      <c r="K1973" s="78">
        <v>102</v>
      </c>
      <c r="L1973" s="73">
        <f t="shared" si="92"/>
        <v>-59.090776130640393</v>
      </c>
      <c r="M1973" s="74"/>
    </row>
    <row r="1974" spans="1:13" ht="12.75" x14ac:dyDescent="0.2">
      <c r="A1974" s="43" t="s">
        <v>195</v>
      </c>
      <c r="B1974" s="43" t="s">
        <v>440</v>
      </c>
      <c r="C1974" s="44" t="s">
        <v>51</v>
      </c>
      <c r="D1974" s="45" t="s">
        <v>52</v>
      </c>
      <c r="E1974" s="46">
        <v>3331</v>
      </c>
      <c r="F1974" s="72">
        <v>81.179321334614116</v>
      </c>
      <c r="G1974" s="72">
        <v>80.599999999999994</v>
      </c>
      <c r="H1974" s="73">
        <v>0</v>
      </c>
      <c r="I1974" s="73">
        <f t="shared" si="90"/>
        <v>80.599999999999994</v>
      </c>
      <c r="J1974" s="72">
        <f t="shared" si="91"/>
        <v>-0.5793213346141215</v>
      </c>
      <c r="K1974" s="78">
        <v>599</v>
      </c>
      <c r="L1974" s="73">
        <f t="shared" si="92"/>
        <v>-347.01347943385878</v>
      </c>
      <c r="M1974" s="74"/>
    </row>
    <row r="1975" spans="1:13" ht="12.75" x14ac:dyDescent="0.2">
      <c r="A1975" s="43" t="s">
        <v>316</v>
      </c>
      <c r="B1975" s="43" t="s">
        <v>317</v>
      </c>
      <c r="C1975" s="44" t="s">
        <v>21</v>
      </c>
      <c r="D1975" s="45" t="s">
        <v>22</v>
      </c>
      <c r="E1975" s="46">
        <v>3301</v>
      </c>
      <c r="F1975" s="72">
        <v>117.14</v>
      </c>
      <c r="G1975" s="72">
        <v>116.14</v>
      </c>
      <c r="H1975" s="73">
        <v>0</v>
      </c>
      <c r="I1975" s="73">
        <f t="shared" si="90"/>
        <v>116.14</v>
      </c>
      <c r="J1975" s="72">
        <f t="shared" si="91"/>
        <v>-1</v>
      </c>
      <c r="K1975" s="78">
        <v>0</v>
      </c>
      <c r="L1975" s="73">
        <f t="shared" si="92"/>
        <v>0</v>
      </c>
      <c r="M1975" s="74">
        <v>-22355</v>
      </c>
    </row>
    <row r="1976" spans="1:13" ht="12.75" x14ac:dyDescent="0.2">
      <c r="A1976" s="43" t="s">
        <v>316</v>
      </c>
      <c r="B1976" s="43" t="s">
        <v>317</v>
      </c>
      <c r="C1976" s="44" t="s">
        <v>23</v>
      </c>
      <c r="D1976" s="45" t="s">
        <v>24</v>
      </c>
      <c r="E1976" s="46">
        <v>3303</v>
      </c>
      <c r="F1976" s="72">
        <v>127.51</v>
      </c>
      <c r="G1976" s="72">
        <v>126.51</v>
      </c>
      <c r="H1976" s="73">
        <v>0</v>
      </c>
      <c r="I1976" s="73">
        <f t="shared" si="90"/>
        <v>126.51</v>
      </c>
      <c r="J1976" s="72">
        <f t="shared" si="91"/>
        <v>-1</v>
      </c>
      <c r="K1976" s="78">
        <v>0</v>
      </c>
      <c r="L1976" s="73">
        <f t="shared" si="92"/>
        <v>0</v>
      </c>
      <c r="M1976" s="74"/>
    </row>
    <row r="1977" spans="1:13" ht="12.75" x14ac:dyDescent="0.2">
      <c r="A1977" s="43" t="s">
        <v>316</v>
      </c>
      <c r="B1977" s="43" t="s">
        <v>317</v>
      </c>
      <c r="C1977" s="44" t="s">
        <v>25</v>
      </c>
      <c r="D1977" s="45" t="s">
        <v>26</v>
      </c>
      <c r="E1977" s="46">
        <v>3305</v>
      </c>
      <c r="F1977" s="72">
        <v>114.51</v>
      </c>
      <c r="G1977" s="72">
        <v>113.51</v>
      </c>
      <c r="H1977" s="73">
        <v>0</v>
      </c>
      <c r="I1977" s="73">
        <f t="shared" si="90"/>
        <v>113.51</v>
      </c>
      <c r="J1977" s="72">
        <f t="shared" si="91"/>
        <v>-1</v>
      </c>
      <c r="K1977" s="78">
        <v>0</v>
      </c>
      <c r="L1977" s="73">
        <f t="shared" si="92"/>
        <v>0</v>
      </c>
      <c r="M1977" s="74"/>
    </row>
    <row r="1978" spans="1:13" ht="12.75" x14ac:dyDescent="0.2">
      <c r="A1978" s="43" t="s">
        <v>316</v>
      </c>
      <c r="B1978" s="43" t="s">
        <v>317</v>
      </c>
      <c r="C1978" s="44" t="s">
        <v>27</v>
      </c>
      <c r="D1978" s="45" t="s">
        <v>28</v>
      </c>
      <c r="E1978" s="46">
        <v>3307</v>
      </c>
      <c r="F1978" s="72">
        <v>125.52</v>
      </c>
      <c r="G1978" s="72">
        <v>124.52</v>
      </c>
      <c r="H1978" s="73">
        <v>0</v>
      </c>
      <c r="I1978" s="73">
        <f t="shared" si="90"/>
        <v>124.52</v>
      </c>
      <c r="J1978" s="72">
        <f t="shared" si="91"/>
        <v>-1</v>
      </c>
      <c r="K1978" s="78">
        <v>0</v>
      </c>
      <c r="L1978" s="73">
        <f t="shared" si="92"/>
        <v>0</v>
      </c>
      <c r="M1978" s="74"/>
    </row>
    <row r="1979" spans="1:13" ht="12.75" x14ac:dyDescent="0.2">
      <c r="A1979" s="43" t="s">
        <v>316</v>
      </c>
      <c r="B1979" s="43" t="s">
        <v>317</v>
      </c>
      <c r="C1979" s="44" t="s">
        <v>29</v>
      </c>
      <c r="D1979" s="45" t="s">
        <v>30</v>
      </c>
      <c r="E1979" s="46">
        <v>3309</v>
      </c>
      <c r="F1979" s="72">
        <v>76.55</v>
      </c>
      <c r="G1979" s="72">
        <v>75.55</v>
      </c>
      <c r="H1979" s="73">
        <v>0</v>
      </c>
      <c r="I1979" s="73">
        <f t="shared" si="90"/>
        <v>75.55</v>
      </c>
      <c r="J1979" s="72">
        <f t="shared" si="91"/>
        <v>-1</v>
      </c>
      <c r="K1979" s="78">
        <v>640</v>
      </c>
      <c r="L1979" s="73">
        <f t="shared" si="92"/>
        <v>-640</v>
      </c>
      <c r="M1979" s="74"/>
    </row>
    <row r="1980" spans="1:13" ht="12.75" x14ac:dyDescent="0.2">
      <c r="A1980" s="43" t="s">
        <v>316</v>
      </c>
      <c r="B1980" s="43" t="s">
        <v>317</v>
      </c>
      <c r="C1980" s="44" t="s">
        <v>31</v>
      </c>
      <c r="D1980" s="45" t="s">
        <v>32</v>
      </c>
      <c r="E1980" s="46">
        <v>3311</v>
      </c>
      <c r="F1980" s="72">
        <v>98.93</v>
      </c>
      <c r="G1980" s="72">
        <v>97.93</v>
      </c>
      <c r="H1980" s="73">
        <v>0</v>
      </c>
      <c r="I1980" s="73">
        <f t="shared" si="90"/>
        <v>97.93</v>
      </c>
      <c r="J1980" s="72">
        <f t="shared" si="91"/>
        <v>-1</v>
      </c>
      <c r="K1980" s="78">
        <v>0</v>
      </c>
      <c r="L1980" s="73">
        <f t="shared" si="92"/>
        <v>0</v>
      </c>
      <c r="M1980" s="74"/>
    </row>
    <row r="1981" spans="1:13" ht="12.75" x14ac:dyDescent="0.2">
      <c r="A1981" s="43" t="s">
        <v>316</v>
      </c>
      <c r="B1981" s="43" t="s">
        <v>317</v>
      </c>
      <c r="C1981" s="44" t="s">
        <v>33</v>
      </c>
      <c r="D1981" s="45" t="s">
        <v>34</v>
      </c>
      <c r="E1981" s="46">
        <v>3313</v>
      </c>
      <c r="F1981" s="72">
        <v>105.39</v>
      </c>
      <c r="G1981" s="72">
        <v>104.39</v>
      </c>
      <c r="H1981" s="73">
        <v>0</v>
      </c>
      <c r="I1981" s="73">
        <f t="shared" si="90"/>
        <v>104.39</v>
      </c>
      <c r="J1981" s="72">
        <f t="shared" si="91"/>
        <v>-1</v>
      </c>
      <c r="K1981" s="78">
        <v>0</v>
      </c>
      <c r="L1981" s="73">
        <f t="shared" si="92"/>
        <v>0</v>
      </c>
      <c r="M1981" s="74"/>
    </row>
    <row r="1982" spans="1:13" ht="12.75" x14ac:dyDescent="0.2">
      <c r="A1982" s="43" t="s">
        <v>316</v>
      </c>
      <c r="B1982" s="43" t="s">
        <v>317</v>
      </c>
      <c r="C1982" s="44" t="s">
        <v>35</v>
      </c>
      <c r="D1982" s="45" t="s">
        <v>36</v>
      </c>
      <c r="E1982" s="46">
        <v>3315</v>
      </c>
      <c r="F1982" s="72">
        <v>120.51</v>
      </c>
      <c r="G1982" s="72">
        <v>119.51</v>
      </c>
      <c r="H1982" s="73">
        <v>0</v>
      </c>
      <c r="I1982" s="73">
        <f t="shared" si="90"/>
        <v>119.51</v>
      </c>
      <c r="J1982" s="72">
        <f t="shared" si="91"/>
        <v>-1</v>
      </c>
      <c r="K1982" s="78">
        <v>0</v>
      </c>
      <c r="L1982" s="73">
        <f t="shared" si="92"/>
        <v>0</v>
      </c>
      <c r="M1982" s="74"/>
    </row>
    <row r="1983" spans="1:13" ht="12.75" x14ac:dyDescent="0.2">
      <c r="A1983" s="43" t="s">
        <v>316</v>
      </c>
      <c r="B1983" s="43" t="s">
        <v>317</v>
      </c>
      <c r="C1983" s="44" t="s">
        <v>37</v>
      </c>
      <c r="D1983" s="45" t="s">
        <v>38</v>
      </c>
      <c r="E1983" s="46">
        <v>3317</v>
      </c>
      <c r="F1983" s="72">
        <v>75.959999999999994</v>
      </c>
      <c r="G1983" s="72">
        <v>74.959999999999994</v>
      </c>
      <c r="H1983" s="73">
        <v>0</v>
      </c>
      <c r="I1983" s="73">
        <f t="shared" si="90"/>
        <v>74.959999999999994</v>
      </c>
      <c r="J1983" s="72">
        <f t="shared" si="91"/>
        <v>-1</v>
      </c>
      <c r="K1983" s="78">
        <v>0</v>
      </c>
      <c r="L1983" s="73">
        <f t="shared" si="92"/>
        <v>0</v>
      </c>
      <c r="M1983" s="74"/>
    </row>
    <row r="1984" spans="1:13" ht="12.75" x14ac:dyDescent="0.2">
      <c r="A1984" s="43" t="s">
        <v>316</v>
      </c>
      <c r="B1984" s="43" t="s">
        <v>317</v>
      </c>
      <c r="C1984" s="44" t="s">
        <v>39</v>
      </c>
      <c r="D1984" s="45" t="s">
        <v>40</v>
      </c>
      <c r="E1984" s="46">
        <v>3319</v>
      </c>
      <c r="F1984" s="72">
        <v>91.77</v>
      </c>
      <c r="G1984" s="72">
        <v>90.77</v>
      </c>
      <c r="H1984" s="73">
        <v>0</v>
      </c>
      <c r="I1984" s="73">
        <f t="shared" si="90"/>
        <v>90.77</v>
      </c>
      <c r="J1984" s="72">
        <f t="shared" si="91"/>
        <v>-1</v>
      </c>
      <c r="K1984" s="78">
        <v>4677</v>
      </c>
      <c r="L1984" s="73">
        <f t="shared" si="92"/>
        <v>-4677</v>
      </c>
      <c r="M1984" s="74"/>
    </row>
    <row r="1985" spans="1:13" ht="12.75" x14ac:dyDescent="0.2">
      <c r="A1985" s="43" t="s">
        <v>316</v>
      </c>
      <c r="B1985" s="43" t="s">
        <v>317</v>
      </c>
      <c r="C1985" s="44" t="s">
        <v>41</v>
      </c>
      <c r="D1985" s="45" t="s">
        <v>42</v>
      </c>
      <c r="E1985" s="46">
        <v>3321</v>
      </c>
      <c r="F1985" s="72">
        <v>102.15</v>
      </c>
      <c r="G1985" s="72">
        <v>101.15</v>
      </c>
      <c r="H1985" s="73">
        <v>0</v>
      </c>
      <c r="I1985" s="73">
        <f t="shared" si="90"/>
        <v>101.15</v>
      </c>
      <c r="J1985" s="72">
        <f t="shared" si="91"/>
        <v>-1</v>
      </c>
      <c r="K1985" s="78">
        <v>1120</v>
      </c>
      <c r="L1985" s="73">
        <f t="shared" si="92"/>
        <v>-1120</v>
      </c>
      <c r="M1985" s="74"/>
    </row>
    <row r="1986" spans="1:13" ht="12.75" x14ac:dyDescent="0.2">
      <c r="A1986" s="43" t="s">
        <v>316</v>
      </c>
      <c r="B1986" s="43" t="s">
        <v>317</v>
      </c>
      <c r="C1986" s="44" t="s">
        <v>43</v>
      </c>
      <c r="D1986" s="45" t="s">
        <v>44</v>
      </c>
      <c r="E1986" s="46">
        <v>3323</v>
      </c>
      <c r="F1986" s="72">
        <v>64.48</v>
      </c>
      <c r="G1986" s="72">
        <v>63.48</v>
      </c>
      <c r="H1986" s="73">
        <v>0</v>
      </c>
      <c r="I1986" s="73">
        <f t="shared" si="90"/>
        <v>63.48</v>
      </c>
      <c r="J1986" s="72">
        <f t="shared" si="91"/>
        <v>-1.0000000000000071</v>
      </c>
      <c r="K1986" s="78">
        <v>0</v>
      </c>
      <c r="L1986" s="73">
        <f t="shared" si="92"/>
        <v>0</v>
      </c>
      <c r="M1986" s="74"/>
    </row>
    <row r="1987" spans="1:13" ht="12.75" x14ac:dyDescent="0.2">
      <c r="A1987" s="43" t="s">
        <v>316</v>
      </c>
      <c r="B1987" s="43" t="s">
        <v>317</v>
      </c>
      <c r="C1987" s="44" t="s">
        <v>45</v>
      </c>
      <c r="D1987" s="45" t="s">
        <v>46</v>
      </c>
      <c r="E1987" s="46">
        <v>3325</v>
      </c>
      <c r="F1987" s="72">
        <v>82.5</v>
      </c>
      <c r="G1987" s="72">
        <v>81.5</v>
      </c>
      <c r="H1987" s="73">
        <v>0</v>
      </c>
      <c r="I1987" s="73">
        <f t="shared" si="90"/>
        <v>81.5</v>
      </c>
      <c r="J1987" s="72">
        <f t="shared" si="91"/>
        <v>-1</v>
      </c>
      <c r="K1987" s="78">
        <v>14514</v>
      </c>
      <c r="L1987" s="73">
        <f t="shared" si="92"/>
        <v>-14514</v>
      </c>
      <c r="M1987" s="74"/>
    </row>
    <row r="1988" spans="1:13" ht="12.75" x14ac:dyDescent="0.2">
      <c r="A1988" s="43" t="s">
        <v>316</v>
      </c>
      <c r="B1988" s="43" t="s">
        <v>317</v>
      </c>
      <c r="C1988" s="44" t="s">
        <v>47</v>
      </c>
      <c r="D1988" s="45" t="s">
        <v>48</v>
      </c>
      <c r="E1988" s="46">
        <v>3327</v>
      </c>
      <c r="F1988" s="72">
        <v>91.77</v>
      </c>
      <c r="G1988" s="72">
        <v>90.77</v>
      </c>
      <c r="H1988" s="73">
        <v>0</v>
      </c>
      <c r="I1988" s="73">
        <f t="shared" si="90"/>
        <v>90.77</v>
      </c>
      <c r="J1988" s="72">
        <f t="shared" si="91"/>
        <v>-1</v>
      </c>
      <c r="K1988" s="78">
        <v>1302</v>
      </c>
      <c r="L1988" s="73">
        <f t="shared" si="92"/>
        <v>-1302</v>
      </c>
      <c r="M1988" s="74"/>
    </row>
    <row r="1989" spans="1:13" ht="12.75" x14ac:dyDescent="0.2">
      <c r="A1989" s="43" t="s">
        <v>316</v>
      </c>
      <c r="B1989" s="43" t="s">
        <v>317</v>
      </c>
      <c r="C1989" s="44" t="s">
        <v>49</v>
      </c>
      <c r="D1989" s="45" t="s">
        <v>50</v>
      </c>
      <c r="E1989" s="46">
        <v>3329</v>
      </c>
      <c r="F1989" s="72">
        <v>98.35</v>
      </c>
      <c r="G1989" s="72">
        <v>97.35</v>
      </c>
      <c r="H1989" s="73">
        <v>0</v>
      </c>
      <c r="I1989" s="73">
        <f t="shared" si="90"/>
        <v>97.35</v>
      </c>
      <c r="J1989" s="72">
        <f t="shared" si="91"/>
        <v>-1</v>
      </c>
      <c r="K1989" s="78">
        <v>102</v>
      </c>
      <c r="L1989" s="73">
        <f t="shared" si="92"/>
        <v>-102</v>
      </c>
      <c r="M1989" s="74"/>
    </row>
    <row r="1990" spans="1:13" ht="12.75" x14ac:dyDescent="0.2">
      <c r="A1990" s="43" t="s">
        <v>316</v>
      </c>
      <c r="B1990" s="43" t="s">
        <v>317</v>
      </c>
      <c r="C1990" s="44" t="s">
        <v>51</v>
      </c>
      <c r="D1990" s="45" t="s">
        <v>52</v>
      </c>
      <c r="E1990" s="46">
        <v>3331</v>
      </c>
      <c r="F1990" s="72">
        <v>109.66</v>
      </c>
      <c r="G1990" s="72">
        <v>108.66</v>
      </c>
      <c r="H1990" s="73">
        <v>0</v>
      </c>
      <c r="I1990" s="73">
        <f t="shared" si="90"/>
        <v>108.66</v>
      </c>
      <c r="J1990" s="72">
        <f t="shared" si="91"/>
        <v>-1</v>
      </c>
      <c r="K1990" s="78">
        <v>0</v>
      </c>
      <c r="L1990" s="73">
        <f t="shared" si="92"/>
        <v>0</v>
      </c>
      <c r="M1990" s="74"/>
    </row>
    <row r="1991" spans="1:13" ht="12.75" x14ac:dyDescent="0.2">
      <c r="A1991" s="43" t="s">
        <v>259</v>
      </c>
      <c r="B1991" s="43" t="s">
        <v>260</v>
      </c>
      <c r="C1991" s="44" t="s">
        <v>21</v>
      </c>
      <c r="D1991" s="45" t="s">
        <v>22</v>
      </c>
      <c r="E1991" s="46">
        <v>3301</v>
      </c>
      <c r="F1991" s="72">
        <v>101.57000000000001</v>
      </c>
      <c r="G1991" s="72">
        <v>100.31</v>
      </c>
      <c r="H1991" s="73">
        <v>0</v>
      </c>
      <c r="I1991" s="73">
        <f t="shared" ref="I1991:I2054" si="93">+G1991+H1991</f>
        <v>100.31</v>
      </c>
      <c r="J1991" s="72">
        <f t="shared" ref="J1991:J2054" si="94">+I1991-F1991</f>
        <v>-1.2600000000000051</v>
      </c>
      <c r="K1991" s="78">
        <v>0</v>
      </c>
      <c r="L1991" s="73">
        <f t="shared" ref="L1991:L2054" si="95">+J1991*K1991</f>
        <v>0</v>
      </c>
      <c r="M1991" s="74">
        <v>-17466.120000000068</v>
      </c>
    </row>
    <row r="1992" spans="1:13" ht="12.75" x14ac:dyDescent="0.2">
      <c r="A1992" s="43" t="s">
        <v>259</v>
      </c>
      <c r="B1992" s="43" t="s">
        <v>260</v>
      </c>
      <c r="C1992" s="44" t="s">
        <v>23</v>
      </c>
      <c r="D1992" s="45" t="s">
        <v>24</v>
      </c>
      <c r="E1992" s="46">
        <v>3303</v>
      </c>
      <c r="F1992" s="72">
        <v>110.18</v>
      </c>
      <c r="G1992" s="72">
        <v>108.92</v>
      </c>
      <c r="H1992" s="73">
        <v>0</v>
      </c>
      <c r="I1992" s="73">
        <f t="shared" si="93"/>
        <v>108.92</v>
      </c>
      <c r="J1992" s="72">
        <f t="shared" si="94"/>
        <v>-1.2600000000000051</v>
      </c>
      <c r="K1992" s="78">
        <v>0</v>
      </c>
      <c r="L1992" s="73">
        <f t="shared" si="95"/>
        <v>0</v>
      </c>
      <c r="M1992" s="74"/>
    </row>
    <row r="1993" spans="1:13" ht="12.75" x14ac:dyDescent="0.2">
      <c r="A1993" s="43" t="s">
        <v>259</v>
      </c>
      <c r="B1993" s="43" t="s">
        <v>260</v>
      </c>
      <c r="C1993" s="44" t="s">
        <v>25</v>
      </c>
      <c r="D1993" s="45" t="s">
        <v>26</v>
      </c>
      <c r="E1993" s="46">
        <v>3305</v>
      </c>
      <c r="F1993" s="72">
        <v>99.190000000000012</v>
      </c>
      <c r="G1993" s="72">
        <v>97.93</v>
      </c>
      <c r="H1993" s="73">
        <v>0</v>
      </c>
      <c r="I1993" s="73">
        <f t="shared" si="93"/>
        <v>97.93</v>
      </c>
      <c r="J1993" s="72">
        <f t="shared" si="94"/>
        <v>-1.2600000000000051</v>
      </c>
      <c r="K1993" s="78">
        <v>0</v>
      </c>
      <c r="L1993" s="73">
        <f t="shared" si="95"/>
        <v>0</v>
      </c>
      <c r="M1993" s="74"/>
    </row>
    <row r="1994" spans="1:13" ht="12.75" x14ac:dyDescent="0.2">
      <c r="A1994" s="43" t="s">
        <v>259</v>
      </c>
      <c r="B1994" s="43" t="s">
        <v>260</v>
      </c>
      <c r="C1994" s="44" t="s">
        <v>27</v>
      </c>
      <c r="D1994" s="45" t="s">
        <v>28</v>
      </c>
      <c r="E1994" s="46">
        <v>3307</v>
      </c>
      <c r="F1994" s="72">
        <v>108.81</v>
      </c>
      <c r="G1994" s="72">
        <v>107.55</v>
      </c>
      <c r="H1994" s="73">
        <v>0</v>
      </c>
      <c r="I1994" s="73">
        <f t="shared" si="93"/>
        <v>107.55</v>
      </c>
      <c r="J1994" s="72">
        <f t="shared" si="94"/>
        <v>-1.2600000000000051</v>
      </c>
      <c r="K1994" s="78">
        <v>0</v>
      </c>
      <c r="L1994" s="73">
        <f t="shared" si="95"/>
        <v>0</v>
      </c>
      <c r="M1994" s="74"/>
    </row>
    <row r="1995" spans="1:13" ht="12.75" x14ac:dyDescent="0.2">
      <c r="A1995" s="43" t="s">
        <v>259</v>
      </c>
      <c r="B1995" s="43" t="s">
        <v>260</v>
      </c>
      <c r="C1995" s="44" t="s">
        <v>29</v>
      </c>
      <c r="D1995" s="45" t="s">
        <v>30</v>
      </c>
      <c r="E1995" s="46">
        <v>3309</v>
      </c>
      <c r="F1995" s="72">
        <v>67.09</v>
      </c>
      <c r="G1995" s="72">
        <v>65.83</v>
      </c>
      <c r="H1995" s="73">
        <v>0</v>
      </c>
      <c r="I1995" s="73">
        <f t="shared" si="93"/>
        <v>65.83</v>
      </c>
      <c r="J1995" s="72">
        <f t="shared" si="94"/>
        <v>-1.2600000000000051</v>
      </c>
      <c r="K1995" s="78">
        <v>166</v>
      </c>
      <c r="L1995" s="73">
        <f t="shared" si="95"/>
        <v>-209.16000000000085</v>
      </c>
      <c r="M1995" s="74"/>
    </row>
    <row r="1996" spans="1:13" ht="12.75" x14ac:dyDescent="0.2">
      <c r="A1996" s="43" t="s">
        <v>259</v>
      </c>
      <c r="B1996" s="43" t="s">
        <v>260</v>
      </c>
      <c r="C1996" s="44" t="s">
        <v>31</v>
      </c>
      <c r="D1996" s="45" t="s">
        <v>32</v>
      </c>
      <c r="E1996" s="46">
        <v>3311</v>
      </c>
      <c r="F1996" s="72">
        <v>85.89</v>
      </c>
      <c r="G1996" s="72">
        <v>84.63</v>
      </c>
      <c r="H1996" s="73">
        <v>0</v>
      </c>
      <c r="I1996" s="73">
        <f t="shared" si="93"/>
        <v>84.63</v>
      </c>
      <c r="J1996" s="72">
        <f t="shared" si="94"/>
        <v>-1.2600000000000051</v>
      </c>
      <c r="K1996" s="78">
        <v>0</v>
      </c>
      <c r="L1996" s="73">
        <f t="shared" si="95"/>
        <v>0</v>
      </c>
      <c r="M1996" s="74"/>
    </row>
    <row r="1997" spans="1:13" ht="12.75" x14ac:dyDescent="0.2">
      <c r="A1997" s="43" t="s">
        <v>259</v>
      </c>
      <c r="B1997" s="43" t="s">
        <v>260</v>
      </c>
      <c r="C1997" s="44" t="s">
        <v>33</v>
      </c>
      <c r="D1997" s="45" t="s">
        <v>34</v>
      </c>
      <c r="E1997" s="46">
        <v>3313</v>
      </c>
      <c r="F1997" s="72">
        <v>91.42</v>
      </c>
      <c r="G1997" s="72">
        <v>90.16</v>
      </c>
      <c r="H1997" s="73">
        <v>0</v>
      </c>
      <c r="I1997" s="73">
        <f t="shared" si="93"/>
        <v>90.16</v>
      </c>
      <c r="J1997" s="72">
        <f t="shared" si="94"/>
        <v>-1.2600000000000051</v>
      </c>
      <c r="K1997" s="78">
        <v>0</v>
      </c>
      <c r="L1997" s="73">
        <f t="shared" si="95"/>
        <v>0</v>
      </c>
      <c r="M1997" s="74"/>
    </row>
    <row r="1998" spans="1:13" ht="12.75" x14ac:dyDescent="0.2">
      <c r="A1998" s="43" t="s">
        <v>259</v>
      </c>
      <c r="B1998" s="43" t="s">
        <v>260</v>
      </c>
      <c r="C1998" s="44" t="s">
        <v>35</v>
      </c>
      <c r="D1998" s="45" t="s">
        <v>36</v>
      </c>
      <c r="E1998" s="46">
        <v>3315</v>
      </c>
      <c r="F1998" s="72">
        <v>104.24000000000001</v>
      </c>
      <c r="G1998" s="72">
        <v>102.98</v>
      </c>
      <c r="H1998" s="73">
        <v>0</v>
      </c>
      <c r="I1998" s="73">
        <f t="shared" si="93"/>
        <v>102.98</v>
      </c>
      <c r="J1998" s="72">
        <f t="shared" si="94"/>
        <v>-1.2600000000000051</v>
      </c>
      <c r="K1998" s="78">
        <v>0</v>
      </c>
      <c r="L1998" s="73">
        <f t="shared" si="95"/>
        <v>0</v>
      </c>
      <c r="M1998" s="74"/>
    </row>
    <row r="1999" spans="1:13" ht="12.75" x14ac:dyDescent="0.2">
      <c r="A1999" s="43" t="s">
        <v>259</v>
      </c>
      <c r="B1999" s="43" t="s">
        <v>260</v>
      </c>
      <c r="C1999" s="44" t="s">
        <v>37</v>
      </c>
      <c r="D1999" s="45" t="s">
        <v>38</v>
      </c>
      <c r="E1999" s="46">
        <v>3317</v>
      </c>
      <c r="F1999" s="72">
        <v>66.600000000000009</v>
      </c>
      <c r="G1999" s="72">
        <v>65.34</v>
      </c>
      <c r="H1999" s="73">
        <v>0</v>
      </c>
      <c r="I1999" s="73">
        <f t="shared" si="93"/>
        <v>65.34</v>
      </c>
      <c r="J1999" s="72">
        <f t="shared" si="94"/>
        <v>-1.2600000000000051</v>
      </c>
      <c r="K1999" s="78">
        <v>0</v>
      </c>
      <c r="L1999" s="73">
        <f t="shared" si="95"/>
        <v>0</v>
      </c>
      <c r="M1999" s="74"/>
    </row>
    <row r="2000" spans="1:13" ht="12.75" x14ac:dyDescent="0.2">
      <c r="A2000" s="43" t="s">
        <v>259</v>
      </c>
      <c r="B2000" s="43" t="s">
        <v>260</v>
      </c>
      <c r="C2000" s="44" t="s">
        <v>39</v>
      </c>
      <c r="D2000" s="45" t="s">
        <v>40</v>
      </c>
      <c r="E2000" s="46">
        <v>3319</v>
      </c>
      <c r="F2000" s="72">
        <v>79.850000000000009</v>
      </c>
      <c r="G2000" s="72">
        <v>78.59</v>
      </c>
      <c r="H2000" s="73">
        <v>0</v>
      </c>
      <c r="I2000" s="73">
        <f t="shared" si="93"/>
        <v>78.59</v>
      </c>
      <c r="J2000" s="72">
        <f t="shared" si="94"/>
        <v>-1.2600000000000051</v>
      </c>
      <c r="K2000" s="78">
        <v>3284</v>
      </c>
      <c r="L2000" s="73">
        <f t="shared" si="95"/>
        <v>-4137.8400000000165</v>
      </c>
      <c r="M2000" s="74"/>
    </row>
    <row r="2001" spans="1:13" ht="12.75" x14ac:dyDescent="0.2">
      <c r="A2001" s="43" t="s">
        <v>259</v>
      </c>
      <c r="B2001" s="43" t="s">
        <v>260</v>
      </c>
      <c r="C2001" s="44" t="s">
        <v>41</v>
      </c>
      <c r="D2001" s="45" t="s">
        <v>42</v>
      </c>
      <c r="E2001" s="46">
        <v>3321</v>
      </c>
      <c r="F2001" s="72">
        <v>88.54</v>
      </c>
      <c r="G2001" s="72">
        <v>87.28</v>
      </c>
      <c r="H2001" s="73">
        <v>0</v>
      </c>
      <c r="I2001" s="73">
        <f t="shared" si="93"/>
        <v>87.28</v>
      </c>
      <c r="J2001" s="72">
        <f t="shared" si="94"/>
        <v>-1.2600000000000051</v>
      </c>
      <c r="K2001" s="78">
        <v>475</v>
      </c>
      <c r="L2001" s="73">
        <f t="shared" si="95"/>
        <v>-598.50000000000239</v>
      </c>
      <c r="M2001" s="74"/>
    </row>
    <row r="2002" spans="1:13" ht="12.75" x14ac:dyDescent="0.2">
      <c r="A2002" s="43" t="s">
        <v>259</v>
      </c>
      <c r="B2002" s="43" t="s">
        <v>260</v>
      </c>
      <c r="C2002" s="44" t="s">
        <v>43</v>
      </c>
      <c r="D2002" s="45" t="s">
        <v>44</v>
      </c>
      <c r="E2002" s="46">
        <v>3323</v>
      </c>
      <c r="F2002" s="72">
        <v>56.69</v>
      </c>
      <c r="G2002" s="72">
        <v>55.43</v>
      </c>
      <c r="H2002" s="73">
        <v>0</v>
      </c>
      <c r="I2002" s="73">
        <f t="shared" si="93"/>
        <v>55.43</v>
      </c>
      <c r="J2002" s="72">
        <f t="shared" si="94"/>
        <v>-1.259999999999998</v>
      </c>
      <c r="K2002" s="78">
        <v>0</v>
      </c>
      <c r="L2002" s="73">
        <f t="shared" si="95"/>
        <v>0</v>
      </c>
      <c r="M2002" s="74"/>
    </row>
    <row r="2003" spans="1:13" ht="12.75" x14ac:dyDescent="0.2">
      <c r="A2003" s="43" t="s">
        <v>259</v>
      </c>
      <c r="B2003" s="43" t="s">
        <v>260</v>
      </c>
      <c r="C2003" s="44" t="s">
        <v>45</v>
      </c>
      <c r="D2003" s="45" t="s">
        <v>46</v>
      </c>
      <c r="E2003" s="46">
        <v>3325</v>
      </c>
      <c r="F2003" s="72">
        <v>72.040000000000006</v>
      </c>
      <c r="G2003" s="72">
        <v>70.78</v>
      </c>
      <c r="H2003" s="73">
        <v>0</v>
      </c>
      <c r="I2003" s="73">
        <f t="shared" si="93"/>
        <v>70.78</v>
      </c>
      <c r="J2003" s="72">
        <f t="shared" si="94"/>
        <v>-1.2600000000000051</v>
      </c>
      <c r="K2003" s="78">
        <v>9598</v>
      </c>
      <c r="L2003" s="73">
        <f t="shared" si="95"/>
        <v>-12093.480000000049</v>
      </c>
      <c r="M2003" s="74"/>
    </row>
    <row r="2004" spans="1:13" ht="12.75" x14ac:dyDescent="0.2">
      <c r="A2004" s="43" t="s">
        <v>259</v>
      </c>
      <c r="B2004" s="43" t="s">
        <v>260</v>
      </c>
      <c r="C2004" s="44" t="s">
        <v>47</v>
      </c>
      <c r="D2004" s="45" t="s">
        <v>48</v>
      </c>
      <c r="E2004" s="46">
        <v>3327</v>
      </c>
      <c r="F2004" s="72">
        <v>79.850000000000009</v>
      </c>
      <c r="G2004" s="72">
        <v>78.59</v>
      </c>
      <c r="H2004" s="73">
        <v>0</v>
      </c>
      <c r="I2004" s="73">
        <f t="shared" si="93"/>
        <v>78.59</v>
      </c>
      <c r="J2004" s="72">
        <f t="shared" si="94"/>
        <v>-1.2600000000000051</v>
      </c>
      <c r="K2004" s="78">
        <v>179</v>
      </c>
      <c r="L2004" s="73">
        <f t="shared" si="95"/>
        <v>-225.54000000000093</v>
      </c>
      <c r="M2004" s="74"/>
    </row>
    <row r="2005" spans="1:13" ht="12.75" x14ac:dyDescent="0.2">
      <c r="A2005" s="43" t="s">
        <v>259</v>
      </c>
      <c r="B2005" s="43" t="s">
        <v>260</v>
      </c>
      <c r="C2005" s="44" t="s">
        <v>49</v>
      </c>
      <c r="D2005" s="45" t="s">
        <v>50</v>
      </c>
      <c r="E2005" s="46">
        <v>3329</v>
      </c>
      <c r="F2005" s="72">
        <v>85.39</v>
      </c>
      <c r="G2005" s="72">
        <v>84.13</v>
      </c>
      <c r="H2005" s="73">
        <v>0</v>
      </c>
      <c r="I2005" s="73">
        <f t="shared" si="93"/>
        <v>84.13</v>
      </c>
      <c r="J2005" s="72">
        <f t="shared" si="94"/>
        <v>-1.2600000000000051</v>
      </c>
      <c r="K2005" s="78">
        <v>148</v>
      </c>
      <c r="L2005" s="73">
        <f t="shared" si="95"/>
        <v>-186.48000000000076</v>
      </c>
      <c r="M2005" s="74"/>
    </row>
    <row r="2006" spans="1:13" ht="12.75" x14ac:dyDescent="0.2">
      <c r="A2006" s="43" t="s">
        <v>259</v>
      </c>
      <c r="B2006" s="43" t="s">
        <v>260</v>
      </c>
      <c r="C2006" s="44" t="s">
        <v>51</v>
      </c>
      <c r="D2006" s="45" t="s">
        <v>52</v>
      </c>
      <c r="E2006" s="46">
        <v>3331</v>
      </c>
      <c r="F2006" s="72">
        <v>94.76</v>
      </c>
      <c r="G2006" s="72">
        <v>93.5</v>
      </c>
      <c r="H2006" s="73">
        <v>0</v>
      </c>
      <c r="I2006" s="73">
        <f t="shared" si="93"/>
        <v>93.5</v>
      </c>
      <c r="J2006" s="72">
        <f t="shared" si="94"/>
        <v>-1.2600000000000051</v>
      </c>
      <c r="K2006" s="78">
        <v>12</v>
      </c>
      <c r="L2006" s="73">
        <f t="shared" si="95"/>
        <v>-15.120000000000061</v>
      </c>
      <c r="M2006" s="74"/>
    </row>
    <row r="2007" spans="1:13" ht="12.75" x14ac:dyDescent="0.2">
      <c r="A2007" s="43" t="s">
        <v>318</v>
      </c>
      <c r="B2007" s="43" t="s">
        <v>319</v>
      </c>
      <c r="C2007" s="44" t="s">
        <v>21</v>
      </c>
      <c r="D2007" s="45" t="s">
        <v>22</v>
      </c>
      <c r="E2007" s="46">
        <v>3301</v>
      </c>
      <c r="F2007" s="72">
        <v>117.14</v>
      </c>
      <c r="G2007" s="72">
        <v>116.14</v>
      </c>
      <c r="H2007" s="73">
        <v>0</v>
      </c>
      <c r="I2007" s="73">
        <f t="shared" si="93"/>
        <v>116.14</v>
      </c>
      <c r="J2007" s="72">
        <f t="shared" si="94"/>
        <v>-1</v>
      </c>
      <c r="K2007" s="78">
        <v>2454</v>
      </c>
      <c r="L2007" s="73">
        <f t="shared" si="95"/>
        <v>-2454</v>
      </c>
      <c r="M2007" s="74">
        <v>-34739</v>
      </c>
    </row>
    <row r="2008" spans="1:13" ht="12.75" x14ac:dyDescent="0.2">
      <c r="A2008" s="43" t="s">
        <v>318</v>
      </c>
      <c r="B2008" s="43" t="s">
        <v>319</v>
      </c>
      <c r="C2008" s="44" t="s">
        <v>23</v>
      </c>
      <c r="D2008" s="45" t="s">
        <v>24</v>
      </c>
      <c r="E2008" s="46">
        <v>3303</v>
      </c>
      <c r="F2008" s="72">
        <v>127.51</v>
      </c>
      <c r="G2008" s="72">
        <v>126.51</v>
      </c>
      <c r="H2008" s="73">
        <v>0</v>
      </c>
      <c r="I2008" s="73">
        <f t="shared" si="93"/>
        <v>126.51</v>
      </c>
      <c r="J2008" s="72">
        <f t="shared" si="94"/>
        <v>-1</v>
      </c>
      <c r="K2008" s="78">
        <v>111</v>
      </c>
      <c r="L2008" s="73">
        <f t="shared" si="95"/>
        <v>-111</v>
      </c>
      <c r="M2008" s="74"/>
    </row>
    <row r="2009" spans="1:13" ht="12.75" x14ac:dyDescent="0.2">
      <c r="A2009" s="43" t="s">
        <v>318</v>
      </c>
      <c r="B2009" s="43" t="s">
        <v>319</v>
      </c>
      <c r="C2009" s="44" t="s">
        <v>25</v>
      </c>
      <c r="D2009" s="45" t="s">
        <v>26</v>
      </c>
      <c r="E2009" s="46">
        <v>3305</v>
      </c>
      <c r="F2009" s="72">
        <v>114.51</v>
      </c>
      <c r="G2009" s="72">
        <v>113.51</v>
      </c>
      <c r="H2009" s="73">
        <v>0</v>
      </c>
      <c r="I2009" s="73">
        <f t="shared" si="93"/>
        <v>113.51</v>
      </c>
      <c r="J2009" s="72">
        <f t="shared" si="94"/>
        <v>-1</v>
      </c>
      <c r="K2009" s="78">
        <v>57</v>
      </c>
      <c r="L2009" s="73">
        <f t="shared" si="95"/>
        <v>-57</v>
      </c>
      <c r="M2009" s="74"/>
    </row>
    <row r="2010" spans="1:13" ht="12.75" x14ac:dyDescent="0.2">
      <c r="A2010" s="43" t="s">
        <v>318</v>
      </c>
      <c r="B2010" s="43" t="s">
        <v>319</v>
      </c>
      <c r="C2010" s="44" t="s">
        <v>27</v>
      </c>
      <c r="D2010" s="45" t="s">
        <v>28</v>
      </c>
      <c r="E2010" s="46">
        <v>3307</v>
      </c>
      <c r="F2010" s="72">
        <v>125.52</v>
      </c>
      <c r="G2010" s="72">
        <v>124.52</v>
      </c>
      <c r="H2010" s="73">
        <v>0</v>
      </c>
      <c r="I2010" s="73">
        <f t="shared" si="93"/>
        <v>124.52</v>
      </c>
      <c r="J2010" s="72">
        <f t="shared" si="94"/>
        <v>-1</v>
      </c>
      <c r="K2010" s="78">
        <v>0</v>
      </c>
      <c r="L2010" s="73">
        <f t="shared" si="95"/>
        <v>0</v>
      </c>
      <c r="M2010" s="74"/>
    </row>
    <row r="2011" spans="1:13" ht="12.75" x14ac:dyDescent="0.2">
      <c r="A2011" s="43" t="s">
        <v>318</v>
      </c>
      <c r="B2011" s="43" t="s">
        <v>319</v>
      </c>
      <c r="C2011" s="44" t="s">
        <v>29</v>
      </c>
      <c r="D2011" s="45" t="s">
        <v>30</v>
      </c>
      <c r="E2011" s="46">
        <v>3309</v>
      </c>
      <c r="F2011" s="72">
        <v>76.55</v>
      </c>
      <c r="G2011" s="72">
        <v>75.55</v>
      </c>
      <c r="H2011" s="73">
        <v>0</v>
      </c>
      <c r="I2011" s="73">
        <f t="shared" si="93"/>
        <v>75.55</v>
      </c>
      <c r="J2011" s="72">
        <f t="shared" si="94"/>
        <v>-1</v>
      </c>
      <c r="K2011" s="78">
        <v>2088</v>
      </c>
      <c r="L2011" s="73">
        <f t="shared" si="95"/>
        <v>-2088</v>
      </c>
      <c r="M2011" s="74"/>
    </row>
    <row r="2012" spans="1:13" ht="12.75" x14ac:dyDescent="0.2">
      <c r="A2012" s="43" t="s">
        <v>318</v>
      </c>
      <c r="B2012" s="43" t="s">
        <v>319</v>
      </c>
      <c r="C2012" s="44" t="s">
        <v>31</v>
      </c>
      <c r="D2012" s="45" t="s">
        <v>32</v>
      </c>
      <c r="E2012" s="46">
        <v>3311</v>
      </c>
      <c r="F2012" s="72">
        <v>98.93</v>
      </c>
      <c r="G2012" s="72">
        <v>97.93</v>
      </c>
      <c r="H2012" s="73">
        <v>0</v>
      </c>
      <c r="I2012" s="73">
        <f t="shared" si="93"/>
        <v>97.93</v>
      </c>
      <c r="J2012" s="72">
        <f t="shared" si="94"/>
        <v>-1</v>
      </c>
      <c r="K2012" s="78">
        <v>484</v>
      </c>
      <c r="L2012" s="73">
        <f t="shared" si="95"/>
        <v>-484</v>
      </c>
      <c r="M2012" s="74"/>
    </row>
    <row r="2013" spans="1:13" ht="12.75" x14ac:dyDescent="0.2">
      <c r="A2013" s="43" t="s">
        <v>318</v>
      </c>
      <c r="B2013" s="43" t="s">
        <v>319</v>
      </c>
      <c r="C2013" s="44" t="s">
        <v>33</v>
      </c>
      <c r="D2013" s="45" t="s">
        <v>34</v>
      </c>
      <c r="E2013" s="46">
        <v>3313</v>
      </c>
      <c r="F2013" s="72">
        <v>105.39</v>
      </c>
      <c r="G2013" s="72">
        <v>104.39</v>
      </c>
      <c r="H2013" s="73">
        <v>0</v>
      </c>
      <c r="I2013" s="73">
        <f t="shared" si="93"/>
        <v>104.39</v>
      </c>
      <c r="J2013" s="72">
        <f t="shared" si="94"/>
        <v>-1</v>
      </c>
      <c r="K2013" s="78">
        <v>132</v>
      </c>
      <c r="L2013" s="73">
        <f t="shared" si="95"/>
        <v>-132</v>
      </c>
      <c r="M2013" s="74"/>
    </row>
    <row r="2014" spans="1:13" ht="12.75" x14ac:dyDescent="0.2">
      <c r="A2014" s="43" t="s">
        <v>318</v>
      </c>
      <c r="B2014" s="43" t="s">
        <v>319</v>
      </c>
      <c r="C2014" s="44" t="s">
        <v>35</v>
      </c>
      <c r="D2014" s="45" t="s">
        <v>36</v>
      </c>
      <c r="E2014" s="46">
        <v>3315</v>
      </c>
      <c r="F2014" s="72">
        <v>120.51</v>
      </c>
      <c r="G2014" s="72">
        <v>119.51</v>
      </c>
      <c r="H2014" s="73">
        <v>0</v>
      </c>
      <c r="I2014" s="73">
        <f t="shared" si="93"/>
        <v>119.51</v>
      </c>
      <c r="J2014" s="72">
        <f t="shared" si="94"/>
        <v>-1</v>
      </c>
      <c r="K2014" s="78">
        <v>35</v>
      </c>
      <c r="L2014" s="73">
        <f t="shared" si="95"/>
        <v>-35</v>
      </c>
      <c r="M2014" s="74"/>
    </row>
    <row r="2015" spans="1:13" ht="12.75" x14ac:dyDescent="0.2">
      <c r="A2015" s="43" t="s">
        <v>318</v>
      </c>
      <c r="B2015" s="43" t="s">
        <v>319</v>
      </c>
      <c r="C2015" s="44" t="s">
        <v>37</v>
      </c>
      <c r="D2015" s="45" t="s">
        <v>38</v>
      </c>
      <c r="E2015" s="46">
        <v>3317</v>
      </c>
      <c r="F2015" s="72">
        <v>75.959999999999994</v>
      </c>
      <c r="G2015" s="72">
        <v>74.959999999999994</v>
      </c>
      <c r="H2015" s="73">
        <v>0</v>
      </c>
      <c r="I2015" s="73">
        <f t="shared" si="93"/>
        <v>74.959999999999994</v>
      </c>
      <c r="J2015" s="72">
        <f t="shared" si="94"/>
        <v>-1</v>
      </c>
      <c r="K2015" s="78">
        <v>0</v>
      </c>
      <c r="L2015" s="73">
        <f t="shared" si="95"/>
        <v>0</v>
      </c>
      <c r="M2015" s="74"/>
    </row>
    <row r="2016" spans="1:13" ht="12.75" x14ac:dyDescent="0.2">
      <c r="A2016" s="43" t="s">
        <v>318</v>
      </c>
      <c r="B2016" s="43" t="s">
        <v>319</v>
      </c>
      <c r="C2016" s="44" t="s">
        <v>39</v>
      </c>
      <c r="D2016" s="45" t="s">
        <v>40</v>
      </c>
      <c r="E2016" s="46">
        <v>3319</v>
      </c>
      <c r="F2016" s="72">
        <v>91.77</v>
      </c>
      <c r="G2016" s="72">
        <v>90.77</v>
      </c>
      <c r="H2016" s="73">
        <v>0</v>
      </c>
      <c r="I2016" s="73">
        <f t="shared" si="93"/>
        <v>90.77</v>
      </c>
      <c r="J2016" s="72">
        <f t="shared" si="94"/>
        <v>-1</v>
      </c>
      <c r="K2016" s="78">
        <v>940</v>
      </c>
      <c r="L2016" s="73">
        <f t="shared" si="95"/>
        <v>-940</v>
      </c>
      <c r="M2016" s="74"/>
    </row>
    <row r="2017" spans="1:13" ht="12.75" x14ac:dyDescent="0.2">
      <c r="A2017" s="43" t="s">
        <v>318</v>
      </c>
      <c r="B2017" s="43" t="s">
        <v>319</v>
      </c>
      <c r="C2017" s="44" t="s">
        <v>41</v>
      </c>
      <c r="D2017" s="45" t="s">
        <v>42</v>
      </c>
      <c r="E2017" s="46">
        <v>3321</v>
      </c>
      <c r="F2017" s="72">
        <v>102.15</v>
      </c>
      <c r="G2017" s="72">
        <v>101.15</v>
      </c>
      <c r="H2017" s="73">
        <v>0</v>
      </c>
      <c r="I2017" s="73">
        <f t="shared" si="93"/>
        <v>101.15</v>
      </c>
      <c r="J2017" s="72">
        <f t="shared" si="94"/>
        <v>-1</v>
      </c>
      <c r="K2017" s="78">
        <v>0</v>
      </c>
      <c r="L2017" s="73">
        <f t="shared" si="95"/>
        <v>0</v>
      </c>
      <c r="M2017" s="74"/>
    </row>
    <row r="2018" spans="1:13" ht="12.75" x14ac:dyDescent="0.2">
      <c r="A2018" s="43" t="s">
        <v>318</v>
      </c>
      <c r="B2018" s="43" t="s">
        <v>319</v>
      </c>
      <c r="C2018" s="44" t="s">
        <v>43</v>
      </c>
      <c r="D2018" s="45" t="s">
        <v>44</v>
      </c>
      <c r="E2018" s="46">
        <v>3323</v>
      </c>
      <c r="F2018" s="72">
        <v>64.48</v>
      </c>
      <c r="G2018" s="72">
        <v>63.48</v>
      </c>
      <c r="H2018" s="73">
        <v>0</v>
      </c>
      <c r="I2018" s="73">
        <f t="shared" si="93"/>
        <v>63.48</v>
      </c>
      <c r="J2018" s="72">
        <f t="shared" si="94"/>
        <v>-1.0000000000000071</v>
      </c>
      <c r="K2018" s="78">
        <v>110</v>
      </c>
      <c r="L2018" s="73">
        <f t="shared" si="95"/>
        <v>-110.00000000000078</v>
      </c>
      <c r="M2018" s="74"/>
    </row>
    <row r="2019" spans="1:13" ht="12.75" x14ac:dyDescent="0.2">
      <c r="A2019" s="43" t="s">
        <v>318</v>
      </c>
      <c r="B2019" s="43" t="s">
        <v>319</v>
      </c>
      <c r="C2019" s="44" t="s">
        <v>45</v>
      </c>
      <c r="D2019" s="45" t="s">
        <v>46</v>
      </c>
      <c r="E2019" s="46">
        <v>3325</v>
      </c>
      <c r="F2019" s="72">
        <v>82.5</v>
      </c>
      <c r="G2019" s="72">
        <v>81.5</v>
      </c>
      <c r="H2019" s="73">
        <v>0</v>
      </c>
      <c r="I2019" s="73">
        <f t="shared" si="93"/>
        <v>81.5</v>
      </c>
      <c r="J2019" s="72">
        <f t="shared" si="94"/>
        <v>-1</v>
      </c>
      <c r="K2019" s="78">
        <v>26071</v>
      </c>
      <c r="L2019" s="73">
        <f t="shared" si="95"/>
        <v>-26071</v>
      </c>
      <c r="M2019" s="74"/>
    </row>
    <row r="2020" spans="1:13" ht="12.75" x14ac:dyDescent="0.2">
      <c r="A2020" s="43" t="s">
        <v>318</v>
      </c>
      <c r="B2020" s="43" t="s">
        <v>319</v>
      </c>
      <c r="C2020" s="44" t="s">
        <v>47</v>
      </c>
      <c r="D2020" s="45" t="s">
        <v>48</v>
      </c>
      <c r="E2020" s="46">
        <v>3327</v>
      </c>
      <c r="F2020" s="72">
        <v>91.77</v>
      </c>
      <c r="G2020" s="72">
        <v>90.77</v>
      </c>
      <c r="H2020" s="73">
        <v>0</v>
      </c>
      <c r="I2020" s="73">
        <f t="shared" si="93"/>
        <v>90.77</v>
      </c>
      <c r="J2020" s="72">
        <f t="shared" si="94"/>
        <v>-1</v>
      </c>
      <c r="K2020" s="78">
        <v>2024</v>
      </c>
      <c r="L2020" s="73">
        <f t="shared" si="95"/>
        <v>-2024</v>
      </c>
      <c r="M2020" s="74"/>
    </row>
    <row r="2021" spans="1:13" ht="12.75" x14ac:dyDescent="0.2">
      <c r="A2021" s="43" t="s">
        <v>318</v>
      </c>
      <c r="B2021" s="43" t="s">
        <v>319</v>
      </c>
      <c r="C2021" s="44" t="s">
        <v>49</v>
      </c>
      <c r="D2021" s="45" t="s">
        <v>50</v>
      </c>
      <c r="E2021" s="46">
        <v>3329</v>
      </c>
      <c r="F2021" s="72">
        <v>98.35</v>
      </c>
      <c r="G2021" s="72">
        <v>97.35</v>
      </c>
      <c r="H2021" s="73">
        <v>0</v>
      </c>
      <c r="I2021" s="73">
        <f t="shared" si="93"/>
        <v>97.35</v>
      </c>
      <c r="J2021" s="72">
        <f t="shared" si="94"/>
        <v>-1</v>
      </c>
      <c r="K2021" s="78">
        <v>233</v>
      </c>
      <c r="L2021" s="73">
        <f t="shared" si="95"/>
        <v>-233</v>
      </c>
      <c r="M2021" s="74"/>
    </row>
    <row r="2022" spans="1:13" ht="12.75" x14ac:dyDescent="0.2">
      <c r="A2022" s="43" t="s">
        <v>318</v>
      </c>
      <c r="B2022" s="43" t="s">
        <v>319</v>
      </c>
      <c r="C2022" s="44" t="s">
        <v>51</v>
      </c>
      <c r="D2022" s="45" t="s">
        <v>52</v>
      </c>
      <c r="E2022" s="46">
        <v>3331</v>
      </c>
      <c r="F2022" s="72">
        <v>109.66</v>
      </c>
      <c r="G2022" s="72">
        <v>108.66</v>
      </c>
      <c r="H2022" s="73">
        <v>0</v>
      </c>
      <c r="I2022" s="73">
        <f t="shared" si="93"/>
        <v>108.66</v>
      </c>
      <c r="J2022" s="72">
        <f t="shared" si="94"/>
        <v>-1</v>
      </c>
      <c r="K2022" s="78">
        <v>0</v>
      </c>
      <c r="L2022" s="73">
        <f t="shared" si="95"/>
        <v>0</v>
      </c>
      <c r="M2022" s="74"/>
    </row>
    <row r="2023" spans="1:13" ht="12.75" x14ac:dyDescent="0.2">
      <c r="A2023" s="43" t="s">
        <v>351</v>
      </c>
      <c r="B2023" s="43" t="s">
        <v>352</v>
      </c>
      <c r="C2023" s="44" t="s">
        <v>21</v>
      </c>
      <c r="D2023" s="45" t="s">
        <v>22</v>
      </c>
      <c r="E2023" s="46">
        <v>3301</v>
      </c>
      <c r="F2023" s="72">
        <v>91.98</v>
      </c>
      <c r="G2023" s="72">
        <v>91.45</v>
      </c>
      <c r="H2023" s="73">
        <v>0</v>
      </c>
      <c r="I2023" s="73">
        <f t="shared" si="93"/>
        <v>91.45</v>
      </c>
      <c r="J2023" s="72">
        <f t="shared" si="94"/>
        <v>-0.53000000000000114</v>
      </c>
      <c r="K2023" s="78">
        <v>0</v>
      </c>
      <c r="L2023" s="73">
        <f t="shared" si="95"/>
        <v>0</v>
      </c>
      <c r="M2023" s="74">
        <v>-17955.34000000004</v>
      </c>
    </row>
    <row r="2024" spans="1:13" ht="12.75" x14ac:dyDescent="0.2">
      <c r="A2024" s="43" t="s">
        <v>351</v>
      </c>
      <c r="B2024" s="43" t="s">
        <v>352</v>
      </c>
      <c r="C2024" s="44" t="s">
        <v>23</v>
      </c>
      <c r="D2024" s="45" t="s">
        <v>24</v>
      </c>
      <c r="E2024" s="46">
        <v>3303</v>
      </c>
      <c r="F2024" s="72">
        <v>99.79</v>
      </c>
      <c r="G2024" s="72">
        <v>99.26</v>
      </c>
      <c r="H2024" s="73">
        <v>0</v>
      </c>
      <c r="I2024" s="73">
        <f t="shared" si="93"/>
        <v>99.26</v>
      </c>
      <c r="J2024" s="72">
        <f t="shared" si="94"/>
        <v>-0.53000000000000114</v>
      </c>
      <c r="K2024" s="78">
        <v>0</v>
      </c>
      <c r="L2024" s="73">
        <f t="shared" si="95"/>
        <v>0</v>
      </c>
      <c r="M2024" s="74"/>
    </row>
    <row r="2025" spans="1:13" ht="12.75" x14ac:dyDescent="0.2">
      <c r="A2025" s="43" t="s">
        <v>351</v>
      </c>
      <c r="B2025" s="43" t="s">
        <v>352</v>
      </c>
      <c r="C2025" s="44" t="s">
        <v>25</v>
      </c>
      <c r="D2025" s="45" t="s">
        <v>26</v>
      </c>
      <c r="E2025" s="46">
        <v>3305</v>
      </c>
      <c r="F2025" s="72">
        <v>89.88</v>
      </c>
      <c r="G2025" s="72">
        <v>89.35</v>
      </c>
      <c r="H2025" s="73">
        <v>0</v>
      </c>
      <c r="I2025" s="73">
        <f t="shared" si="93"/>
        <v>89.35</v>
      </c>
      <c r="J2025" s="72">
        <f t="shared" si="94"/>
        <v>-0.53000000000000114</v>
      </c>
      <c r="K2025" s="78">
        <v>0</v>
      </c>
      <c r="L2025" s="73">
        <f t="shared" si="95"/>
        <v>0</v>
      </c>
      <c r="M2025" s="74"/>
    </row>
    <row r="2026" spans="1:13" ht="12.75" x14ac:dyDescent="0.2">
      <c r="A2026" s="43" t="s">
        <v>351</v>
      </c>
      <c r="B2026" s="43" t="s">
        <v>352</v>
      </c>
      <c r="C2026" s="44" t="s">
        <v>27</v>
      </c>
      <c r="D2026" s="45" t="s">
        <v>28</v>
      </c>
      <c r="E2026" s="46">
        <v>3307</v>
      </c>
      <c r="F2026" s="72">
        <v>98.48</v>
      </c>
      <c r="G2026" s="72">
        <v>97.95</v>
      </c>
      <c r="H2026" s="73">
        <v>0</v>
      </c>
      <c r="I2026" s="73">
        <f t="shared" si="93"/>
        <v>97.95</v>
      </c>
      <c r="J2026" s="72">
        <f t="shared" si="94"/>
        <v>-0.53000000000000114</v>
      </c>
      <c r="K2026" s="78">
        <v>0</v>
      </c>
      <c r="L2026" s="73">
        <f t="shared" si="95"/>
        <v>0</v>
      </c>
      <c r="M2026" s="74"/>
    </row>
    <row r="2027" spans="1:13" ht="12.75" x14ac:dyDescent="0.2">
      <c r="A2027" s="43" t="s">
        <v>351</v>
      </c>
      <c r="B2027" s="43" t="s">
        <v>352</v>
      </c>
      <c r="C2027" s="44" t="s">
        <v>29</v>
      </c>
      <c r="D2027" s="45" t="s">
        <v>30</v>
      </c>
      <c r="E2027" s="46">
        <v>3309</v>
      </c>
      <c r="F2027" s="72">
        <v>60.96</v>
      </c>
      <c r="G2027" s="72">
        <v>60.43</v>
      </c>
      <c r="H2027" s="73">
        <v>0</v>
      </c>
      <c r="I2027" s="73">
        <f t="shared" si="93"/>
        <v>60.43</v>
      </c>
      <c r="J2027" s="72">
        <f t="shared" si="94"/>
        <v>-0.53000000000000114</v>
      </c>
      <c r="K2027" s="78">
        <v>2606</v>
      </c>
      <c r="L2027" s="73">
        <f t="shared" si="95"/>
        <v>-1381.180000000003</v>
      </c>
      <c r="M2027" s="74"/>
    </row>
    <row r="2028" spans="1:13" ht="12.75" x14ac:dyDescent="0.2">
      <c r="A2028" s="43" t="s">
        <v>351</v>
      </c>
      <c r="B2028" s="43" t="s">
        <v>352</v>
      </c>
      <c r="C2028" s="44" t="s">
        <v>31</v>
      </c>
      <c r="D2028" s="45" t="s">
        <v>32</v>
      </c>
      <c r="E2028" s="46">
        <v>3311</v>
      </c>
      <c r="F2028" s="72">
        <v>77.930000000000007</v>
      </c>
      <c r="G2028" s="72">
        <v>77.400000000000006</v>
      </c>
      <c r="H2028" s="73">
        <v>0</v>
      </c>
      <c r="I2028" s="73">
        <f t="shared" si="93"/>
        <v>77.400000000000006</v>
      </c>
      <c r="J2028" s="72">
        <f t="shared" si="94"/>
        <v>-0.53000000000000114</v>
      </c>
      <c r="K2028" s="78">
        <v>862</v>
      </c>
      <c r="L2028" s="73">
        <f t="shared" si="95"/>
        <v>-456.86000000000098</v>
      </c>
      <c r="M2028" s="74"/>
    </row>
    <row r="2029" spans="1:13" ht="12.75" x14ac:dyDescent="0.2">
      <c r="A2029" s="43" t="s">
        <v>351</v>
      </c>
      <c r="B2029" s="43" t="s">
        <v>352</v>
      </c>
      <c r="C2029" s="44" t="s">
        <v>33</v>
      </c>
      <c r="D2029" s="45" t="s">
        <v>34</v>
      </c>
      <c r="E2029" s="46">
        <v>3313</v>
      </c>
      <c r="F2029" s="72">
        <v>82.89</v>
      </c>
      <c r="G2029" s="72">
        <v>82.36</v>
      </c>
      <c r="H2029" s="73">
        <v>0</v>
      </c>
      <c r="I2029" s="73">
        <f t="shared" si="93"/>
        <v>82.36</v>
      </c>
      <c r="J2029" s="72">
        <f t="shared" si="94"/>
        <v>-0.53000000000000114</v>
      </c>
      <c r="K2029" s="78">
        <v>698</v>
      </c>
      <c r="L2029" s="73">
        <f t="shared" si="95"/>
        <v>-369.94000000000079</v>
      </c>
      <c r="M2029" s="74"/>
    </row>
    <row r="2030" spans="1:13" ht="12.75" x14ac:dyDescent="0.2">
      <c r="A2030" s="43" t="s">
        <v>351</v>
      </c>
      <c r="B2030" s="43" t="s">
        <v>352</v>
      </c>
      <c r="C2030" s="44" t="s">
        <v>35</v>
      </c>
      <c r="D2030" s="45" t="s">
        <v>36</v>
      </c>
      <c r="E2030" s="46">
        <v>3315</v>
      </c>
      <c r="F2030" s="72">
        <v>94.43</v>
      </c>
      <c r="G2030" s="72">
        <v>93.9</v>
      </c>
      <c r="H2030" s="73">
        <v>0</v>
      </c>
      <c r="I2030" s="73">
        <f t="shared" si="93"/>
        <v>93.9</v>
      </c>
      <c r="J2030" s="72">
        <f t="shared" si="94"/>
        <v>-0.53000000000000114</v>
      </c>
      <c r="K2030" s="78">
        <v>0</v>
      </c>
      <c r="L2030" s="73">
        <f t="shared" si="95"/>
        <v>0</v>
      </c>
      <c r="M2030" s="74"/>
    </row>
    <row r="2031" spans="1:13" ht="12.75" x14ac:dyDescent="0.2">
      <c r="A2031" s="43" t="s">
        <v>351</v>
      </c>
      <c r="B2031" s="43" t="s">
        <v>352</v>
      </c>
      <c r="C2031" s="44" t="s">
        <v>37</v>
      </c>
      <c r="D2031" s="45" t="s">
        <v>38</v>
      </c>
      <c r="E2031" s="46">
        <v>3317</v>
      </c>
      <c r="F2031" s="72">
        <v>60.51</v>
      </c>
      <c r="G2031" s="72">
        <v>59.98</v>
      </c>
      <c r="H2031" s="73">
        <v>0</v>
      </c>
      <c r="I2031" s="73">
        <f t="shared" si="93"/>
        <v>59.98</v>
      </c>
      <c r="J2031" s="72">
        <f t="shared" si="94"/>
        <v>-0.53000000000000114</v>
      </c>
      <c r="K2031" s="78">
        <v>361</v>
      </c>
      <c r="L2031" s="73">
        <f t="shared" si="95"/>
        <v>-191.33000000000041</v>
      </c>
      <c r="M2031" s="74"/>
    </row>
    <row r="2032" spans="1:13" ht="12.75" x14ac:dyDescent="0.2">
      <c r="A2032" s="43" t="s">
        <v>351</v>
      </c>
      <c r="B2032" s="43" t="s">
        <v>352</v>
      </c>
      <c r="C2032" s="44" t="s">
        <v>39</v>
      </c>
      <c r="D2032" s="45" t="s">
        <v>40</v>
      </c>
      <c r="E2032" s="46">
        <v>3319</v>
      </c>
      <c r="F2032" s="72">
        <v>72.489999999999995</v>
      </c>
      <c r="G2032" s="72">
        <v>71.959999999999994</v>
      </c>
      <c r="H2032" s="73">
        <v>0</v>
      </c>
      <c r="I2032" s="73">
        <f t="shared" si="93"/>
        <v>71.959999999999994</v>
      </c>
      <c r="J2032" s="72">
        <f t="shared" si="94"/>
        <v>-0.53000000000000114</v>
      </c>
      <c r="K2032" s="78">
        <v>1127</v>
      </c>
      <c r="L2032" s="73">
        <f t="shared" si="95"/>
        <v>-597.31000000000131</v>
      </c>
      <c r="M2032" s="74"/>
    </row>
    <row r="2033" spans="1:13" ht="12.75" x14ac:dyDescent="0.2">
      <c r="A2033" s="43" t="s">
        <v>351</v>
      </c>
      <c r="B2033" s="43" t="s">
        <v>352</v>
      </c>
      <c r="C2033" s="44" t="s">
        <v>41</v>
      </c>
      <c r="D2033" s="45" t="s">
        <v>42</v>
      </c>
      <c r="E2033" s="46">
        <v>3321</v>
      </c>
      <c r="F2033" s="72">
        <v>80.34</v>
      </c>
      <c r="G2033" s="72">
        <v>79.81</v>
      </c>
      <c r="H2033" s="73">
        <v>0</v>
      </c>
      <c r="I2033" s="73">
        <f t="shared" si="93"/>
        <v>79.81</v>
      </c>
      <c r="J2033" s="72">
        <f t="shared" si="94"/>
        <v>-0.53000000000000114</v>
      </c>
      <c r="K2033" s="78">
        <v>120</v>
      </c>
      <c r="L2033" s="73">
        <f t="shared" si="95"/>
        <v>-63.600000000000136</v>
      </c>
      <c r="M2033" s="74"/>
    </row>
    <row r="2034" spans="1:13" ht="12.75" x14ac:dyDescent="0.2">
      <c r="A2034" s="43" t="s">
        <v>351</v>
      </c>
      <c r="B2034" s="43" t="s">
        <v>352</v>
      </c>
      <c r="C2034" s="44" t="s">
        <v>43</v>
      </c>
      <c r="D2034" s="45" t="s">
        <v>44</v>
      </c>
      <c r="E2034" s="46">
        <v>3323</v>
      </c>
      <c r="F2034" s="72">
        <v>51.65</v>
      </c>
      <c r="G2034" s="72">
        <v>51.12</v>
      </c>
      <c r="H2034" s="73">
        <v>0</v>
      </c>
      <c r="I2034" s="73">
        <f t="shared" si="93"/>
        <v>51.12</v>
      </c>
      <c r="J2034" s="72">
        <f t="shared" si="94"/>
        <v>-0.53000000000000114</v>
      </c>
      <c r="K2034" s="78">
        <v>9284</v>
      </c>
      <c r="L2034" s="73">
        <f t="shared" si="95"/>
        <v>-4920.5200000000104</v>
      </c>
      <c r="M2034" s="74"/>
    </row>
    <row r="2035" spans="1:13" ht="12.75" x14ac:dyDescent="0.2">
      <c r="A2035" s="43" t="s">
        <v>351</v>
      </c>
      <c r="B2035" s="43" t="s">
        <v>352</v>
      </c>
      <c r="C2035" s="44" t="s">
        <v>45</v>
      </c>
      <c r="D2035" s="45" t="s">
        <v>46</v>
      </c>
      <c r="E2035" s="46">
        <v>3325</v>
      </c>
      <c r="F2035" s="72">
        <v>65.44</v>
      </c>
      <c r="G2035" s="72">
        <v>64.91</v>
      </c>
      <c r="H2035" s="73">
        <v>0</v>
      </c>
      <c r="I2035" s="73">
        <f t="shared" si="93"/>
        <v>64.91</v>
      </c>
      <c r="J2035" s="72">
        <f t="shared" si="94"/>
        <v>-0.53000000000000114</v>
      </c>
      <c r="K2035" s="78">
        <v>15695</v>
      </c>
      <c r="L2035" s="73">
        <f t="shared" si="95"/>
        <v>-8318.3500000000186</v>
      </c>
      <c r="M2035" s="74"/>
    </row>
    <row r="2036" spans="1:13" ht="12.75" x14ac:dyDescent="0.2">
      <c r="A2036" s="43" t="s">
        <v>351</v>
      </c>
      <c r="B2036" s="43" t="s">
        <v>352</v>
      </c>
      <c r="C2036" s="44" t="s">
        <v>47</v>
      </c>
      <c r="D2036" s="45" t="s">
        <v>48</v>
      </c>
      <c r="E2036" s="46">
        <v>3327</v>
      </c>
      <c r="F2036" s="72">
        <v>72.489999999999995</v>
      </c>
      <c r="G2036" s="72">
        <v>71.959999999999994</v>
      </c>
      <c r="H2036" s="73">
        <v>0</v>
      </c>
      <c r="I2036" s="73">
        <f t="shared" si="93"/>
        <v>71.959999999999994</v>
      </c>
      <c r="J2036" s="72">
        <f t="shared" si="94"/>
        <v>-0.53000000000000114</v>
      </c>
      <c r="K2036" s="78">
        <v>3125</v>
      </c>
      <c r="L2036" s="73">
        <f t="shared" si="95"/>
        <v>-1656.2500000000036</v>
      </c>
      <c r="M2036" s="74"/>
    </row>
    <row r="2037" spans="1:13" ht="12.75" x14ac:dyDescent="0.2">
      <c r="A2037" s="43" t="s">
        <v>351</v>
      </c>
      <c r="B2037" s="43" t="s">
        <v>352</v>
      </c>
      <c r="C2037" s="44" t="s">
        <v>49</v>
      </c>
      <c r="D2037" s="45" t="s">
        <v>50</v>
      </c>
      <c r="E2037" s="46">
        <v>3329</v>
      </c>
      <c r="F2037" s="72">
        <v>77.48</v>
      </c>
      <c r="G2037" s="72">
        <v>76.95</v>
      </c>
      <c r="H2037" s="73">
        <v>0</v>
      </c>
      <c r="I2037" s="73">
        <f t="shared" si="93"/>
        <v>76.95</v>
      </c>
      <c r="J2037" s="72">
        <f t="shared" si="94"/>
        <v>-0.53000000000000114</v>
      </c>
      <c r="K2037" s="78">
        <v>0</v>
      </c>
      <c r="L2037" s="73">
        <f t="shared" si="95"/>
        <v>0</v>
      </c>
      <c r="M2037" s="74"/>
    </row>
    <row r="2038" spans="1:13" ht="12.75" x14ac:dyDescent="0.2">
      <c r="A2038" s="43" t="s">
        <v>351</v>
      </c>
      <c r="B2038" s="43" t="s">
        <v>352</v>
      </c>
      <c r="C2038" s="44" t="s">
        <v>51</v>
      </c>
      <c r="D2038" s="45" t="s">
        <v>52</v>
      </c>
      <c r="E2038" s="46">
        <v>3331</v>
      </c>
      <c r="F2038" s="72">
        <v>85.99</v>
      </c>
      <c r="G2038" s="72">
        <v>85.46</v>
      </c>
      <c r="H2038" s="73">
        <v>0</v>
      </c>
      <c r="I2038" s="73">
        <f t="shared" si="93"/>
        <v>85.46</v>
      </c>
      <c r="J2038" s="72">
        <f t="shared" si="94"/>
        <v>-0.53000000000000114</v>
      </c>
      <c r="K2038" s="78">
        <v>0</v>
      </c>
      <c r="L2038" s="73">
        <f t="shared" si="95"/>
        <v>0</v>
      </c>
      <c r="M2038" s="74"/>
    </row>
    <row r="2039" spans="1:13" ht="12.75" x14ac:dyDescent="0.2">
      <c r="A2039" s="43" t="s">
        <v>368</v>
      </c>
      <c r="B2039" s="43" t="s">
        <v>369</v>
      </c>
      <c r="C2039" s="44" t="s">
        <v>21</v>
      </c>
      <c r="D2039" s="45" t="s">
        <v>22</v>
      </c>
      <c r="E2039" s="46">
        <v>3301</v>
      </c>
      <c r="F2039" s="72">
        <v>117.14</v>
      </c>
      <c r="G2039" s="72">
        <v>116.14</v>
      </c>
      <c r="H2039" s="73">
        <v>1.95</v>
      </c>
      <c r="I2039" s="73">
        <f t="shared" si="93"/>
        <v>118.09</v>
      </c>
      <c r="J2039" s="72">
        <f t="shared" si="94"/>
        <v>0.95000000000000284</v>
      </c>
      <c r="K2039" s="78">
        <v>509</v>
      </c>
      <c r="L2039" s="73">
        <f t="shared" si="95"/>
        <v>483.55000000000143</v>
      </c>
      <c r="M2039" s="74">
        <v>2127.0500000000034</v>
      </c>
    </row>
    <row r="2040" spans="1:13" ht="12.75" x14ac:dyDescent="0.2">
      <c r="A2040" s="43" t="s">
        <v>368</v>
      </c>
      <c r="B2040" s="43" t="s">
        <v>369</v>
      </c>
      <c r="C2040" s="44" t="s">
        <v>23</v>
      </c>
      <c r="D2040" s="45" t="s">
        <v>24</v>
      </c>
      <c r="E2040" s="46">
        <v>3303</v>
      </c>
      <c r="F2040" s="72">
        <v>127.51</v>
      </c>
      <c r="G2040" s="72">
        <v>126.51</v>
      </c>
      <c r="H2040" s="73">
        <v>1.95</v>
      </c>
      <c r="I2040" s="73">
        <f t="shared" si="93"/>
        <v>128.46</v>
      </c>
      <c r="J2040" s="72">
        <f t="shared" si="94"/>
        <v>0.95000000000000284</v>
      </c>
      <c r="K2040" s="78">
        <v>184</v>
      </c>
      <c r="L2040" s="73">
        <f t="shared" si="95"/>
        <v>174.80000000000052</v>
      </c>
      <c r="M2040" s="74"/>
    </row>
    <row r="2041" spans="1:13" ht="12.75" x14ac:dyDescent="0.2">
      <c r="A2041" s="43" t="s">
        <v>368</v>
      </c>
      <c r="B2041" s="43" t="s">
        <v>369</v>
      </c>
      <c r="C2041" s="44" t="s">
        <v>25</v>
      </c>
      <c r="D2041" s="45" t="s">
        <v>26</v>
      </c>
      <c r="E2041" s="46">
        <v>3305</v>
      </c>
      <c r="F2041" s="72">
        <v>114.51</v>
      </c>
      <c r="G2041" s="72">
        <v>113.51</v>
      </c>
      <c r="H2041" s="73">
        <v>1.95</v>
      </c>
      <c r="I2041" s="73">
        <f t="shared" si="93"/>
        <v>115.46000000000001</v>
      </c>
      <c r="J2041" s="72">
        <f t="shared" si="94"/>
        <v>0.95000000000000284</v>
      </c>
      <c r="K2041" s="78">
        <v>0</v>
      </c>
      <c r="L2041" s="73">
        <f t="shared" si="95"/>
        <v>0</v>
      </c>
      <c r="M2041" s="74"/>
    </row>
    <row r="2042" spans="1:13" ht="12.75" x14ac:dyDescent="0.2">
      <c r="A2042" s="43" t="s">
        <v>368</v>
      </c>
      <c r="B2042" s="43" t="s">
        <v>369</v>
      </c>
      <c r="C2042" s="44" t="s">
        <v>27</v>
      </c>
      <c r="D2042" s="45" t="s">
        <v>28</v>
      </c>
      <c r="E2042" s="46">
        <v>3307</v>
      </c>
      <c r="F2042" s="72">
        <v>125.52</v>
      </c>
      <c r="G2042" s="72">
        <v>124.52</v>
      </c>
      <c r="H2042" s="73">
        <v>1.95</v>
      </c>
      <c r="I2042" s="73">
        <f t="shared" si="93"/>
        <v>126.47</v>
      </c>
      <c r="J2042" s="72">
        <f t="shared" si="94"/>
        <v>0.95000000000000284</v>
      </c>
      <c r="K2042" s="78">
        <v>0</v>
      </c>
      <c r="L2042" s="73">
        <f t="shared" si="95"/>
        <v>0</v>
      </c>
      <c r="M2042" s="74"/>
    </row>
    <row r="2043" spans="1:13" ht="12.75" x14ac:dyDescent="0.2">
      <c r="A2043" s="43" t="s">
        <v>368</v>
      </c>
      <c r="B2043" s="43" t="s">
        <v>369</v>
      </c>
      <c r="C2043" s="44" t="s">
        <v>29</v>
      </c>
      <c r="D2043" s="45" t="s">
        <v>30</v>
      </c>
      <c r="E2043" s="46">
        <v>3309</v>
      </c>
      <c r="F2043" s="72">
        <v>76.55</v>
      </c>
      <c r="G2043" s="72">
        <v>75.55</v>
      </c>
      <c r="H2043" s="73">
        <v>1.95</v>
      </c>
      <c r="I2043" s="73">
        <f t="shared" si="93"/>
        <v>77.5</v>
      </c>
      <c r="J2043" s="72">
        <f t="shared" si="94"/>
        <v>0.95000000000000284</v>
      </c>
      <c r="K2043" s="78">
        <v>270</v>
      </c>
      <c r="L2043" s="73">
        <f t="shared" si="95"/>
        <v>256.5000000000008</v>
      </c>
      <c r="M2043" s="74"/>
    </row>
    <row r="2044" spans="1:13" ht="12.75" x14ac:dyDescent="0.2">
      <c r="A2044" s="43" t="s">
        <v>368</v>
      </c>
      <c r="B2044" s="43" t="s">
        <v>369</v>
      </c>
      <c r="C2044" s="44" t="s">
        <v>31</v>
      </c>
      <c r="D2044" s="45" t="s">
        <v>32</v>
      </c>
      <c r="E2044" s="46">
        <v>3311</v>
      </c>
      <c r="F2044" s="72">
        <v>98.93</v>
      </c>
      <c r="G2044" s="72">
        <v>97.93</v>
      </c>
      <c r="H2044" s="73">
        <v>1.95</v>
      </c>
      <c r="I2044" s="73">
        <f t="shared" si="93"/>
        <v>99.88000000000001</v>
      </c>
      <c r="J2044" s="72">
        <f t="shared" si="94"/>
        <v>0.95000000000000284</v>
      </c>
      <c r="K2044" s="78">
        <v>104</v>
      </c>
      <c r="L2044" s="73">
        <f t="shared" si="95"/>
        <v>98.800000000000296</v>
      </c>
      <c r="M2044" s="74"/>
    </row>
    <row r="2045" spans="1:13" ht="12.75" x14ac:dyDescent="0.2">
      <c r="A2045" s="43" t="s">
        <v>368</v>
      </c>
      <c r="B2045" s="43" t="s">
        <v>369</v>
      </c>
      <c r="C2045" s="44" t="s">
        <v>33</v>
      </c>
      <c r="D2045" s="45" t="s">
        <v>34</v>
      </c>
      <c r="E2045" s="46">
        <v>3313</v>
      </c>
      <c r="F2045" s="72">
        <v>105.39</v>
      </c>
      <c r="G2045" s="72">
        <v>104.39</v>
      </c>
      <c r="H2045" s="73">
        <v>1.95</v>
      </c>
      <c r="I2045" s="73">
        <f t="shared" si="93"/>
        <v>106.34</v>
      </c>
      <c r="J2045" s="72">
        <f t="shared" si="94"/>
        <v>0.95000000000000284</v>
      </c>
      <c r="K2045" s="78">
        <v>0</v>
      </c>
      <c r="L2045" s="73">
        <f t="shared" si="95"/>
        <v>0</v>
      </c>
      <c r="M2045" s="74"/>
    </row>
    <row r="2046" spans="1:13" ht="12.75" x14ac:dyDescent="0.2">
      <c r="A2046" s="43" t="s">
        <v>368</v>
      </c>
      <c r="B2046" s="43" t="s">
        <v>369</v>
      </c>
      <c r="C2046" s="44" t="s">
        <v>35</v>
      </c>
      <c r="D2046" s="45" t="s">
        <v>36</v>
      </c>
      <c r="E2046" s="46">
        <v>3315</v>
      </c>
      <c r="F2046" s="72">
        <v>120.51</v>
      </c>
      <c r="G2046" s="72">
        <v>119.51</v>
      </c>
      <c r="H2046" s="73">
        <v>1.95</v>
      </c>
      <c r="I2046" s="73">
        <f t="shared" si="93"/>
        <v>121.46000000000001</v>
      </c>
      <c r="J2046" s="72">
        <f t="shared" si="94"/>
        <v>0.95000000000000284</v>
      </c>
      <c r="K2046" s="78">
        <v>133</v>
      </c>
      <c r="L2046" s="73">
        <f t="shared" si="95"/>
        <v>126.35000000000038</v>
      </c>
      <c r="M2046" s="74"/>
    </row>
    <row r="2047" spans="1:13" ht="12.75" x14ac:dyDescent="0.2">
      <c r="A2047" s="43" t="s">
        <v>368</v>
      </c>
      <c r="B2047" s="43" t="s">
        <v>369</v>
      </c>
      <c r="C2047" s="44" t="s">
        <v>37</v>
      </c>
      <c r="D2047" s="45" t="s">
        <v>38</v>
      </c>
      <c r="E2047" s="46">
        <v>3317</v>
      </c>
      <c r="F2047" s="72">
        <v>75.959999999999994</v>
      </c>
      <c r="G2047" s="72">
        <v>74.959999999999994</v>
      </c>
      <c r="H2047" s="73">
        <v>1.95</v>
      </c>
      <c r="I2047" s="73">
        <f t="shared" si="93"/>
        <v>76.91</v>
      </c>
      <c r="J2047" s="72">
        <f t="shared" si="94"/>
        <v>0.95000000000000284</v>
      </c>
      <c r="K2047" s="78">
        <v>0</v>
      </c>
      <c r="L2047" s="73">
        <f t="shared" si="95"/>
        <v>0</v>
      </c>
      <c r="M2047" s="74"/>
    </row>
    <row r="2048" spans="1:13" ht="12.75" x14ac:dyDescent="0.2">
      <c r="A2048" s="43" t="s">
        <v>368</v>
      </c>
      <c r="B2048" s="43" t="s">
        <v>369</v>
      </c>
      <c r="C2048" s="44" t="s">
        <v>39</v>
      </c>
      <c r="D2048" s="45" t="s">
        <v>40</v>
      </c>
      <c r="E2048" s="46">
        <v>3319</v>
      </c>
      <c r="F2048" s="72">
        <v>91.77</v>
      </c>
      <c r="G2048" s="72">
        <v>90.77</v>
      </c>
      <c r="H2048" s="73">
        <v>1.95</v>
      </c>
      <c r="I2048" s="73">
        <f t="shared" si="93"/>
        <v>92.72</v>
      </c>
      <c r="J2048" s="72">
        <f t="shared" si="94"/>
        <v>0.95000000000000284</v>
      </c>
      <c r="K2048" s="78">
        <v>43</v>
      </c>
      <c r="L2048" s="73">
        <f t="shared" si="95"/>
        <v>40.850000000000122</v>
      </c>
      <c r="M2048" s="74"/>
    </row>
    <row r="2049" spans="1:13" ht="12.75" x14ac:dyDescent="0.2">
      <c r="A2049" s="43" t="s">
        <v>368</v>
      </c>
      <c r="B2049" s="43" t="s">
        <v>369</v>
      </c>
      <c r="C2049" s="44" t="s">
        <v>41</v>
      </c>
      <c r="D2049" s="45" t="s">
        <v>42</v>
      </c>
      <c r="E2049" s="46">
        <v>3321</v>
      </c>
      <c r="F2049" s="72">
        <v>102.15</v>
      </c>
      <c r="G2049" s="72">
        <v>101.15</v>
      </c>
      <c r="H2049" s="73">
        <v>1.95</v>
      </c>
      <c r="I2049" s="73">
        <f t="shared" si="93"/>
        <v>103.10000000000001</v>
      </c>
      <c r="J2049" s="72">
        <f t="shared" si="94"/>
        <v>0.95000000000000284</v>
      </c>
      <c r="K2049" s="78">
        <v>10</v>
      </c>
      <c r="L2049" s="73">
        <f t="shared" si="95"/>
        <v>9.5000000000000284</v>
      </c>
      <c r="M2049" s="74"/>
    </row>
    <row r="2050" spans="1:13" ht="12.75" x14ac:dyDescent="0.2">
      <c r="A2050" s="43" t="s">
        <v>368</v>
      </c>
      <c r="B2050" s="43" t="s">
        <v>369</v>
      </c>
      <c r="C2050" s="44" t="s">
        <v>43</v>
      </c>
      <c r="D2050" s="45" t="s">
        <v>44</v>
      </c>
      <c r="E2050" s="46">
        <v>3323</v>
      </c>
      <c r="F2050" s="72">
        <v>64.48</v>
      </c>
      <c r="G2050" s="72">
        <v>63.48</v>
      </c>
      <c r="H2050" s="73">
        <v>1.95</v>
      </c>
      <c r="I2050" s="73">
        <f t="shared" si="93"/>
        <v>65.429999999999993</v>
      </c>
      <c r="J2050" s="72">
        <f t="shared" si="94"/>
        <v>0.94999999999998863</v>
      </c>
      <c r="K2050" s="78">
        <v>206</v>
      </c>
      <c r="L2050" s="73">
        <f t="shared" si="95"/>
        <v>195.69999999999766</v>
      </c>
      <c r="M2050" s="74"/>
    </row>
    <row r="2051" spans="1:13" ht="12.75" x14ac:dyDescent="0.2">
      <c r="A2051" s="43" t="s">
        <v>368</v>
      </c>
      <c r="B2051" s="43" t="s">
        <v>369</v>
      </c>
      <c r="C2051" s="44" t="s">
        <v>45</v>
      </c>
      <c r="D2051" s="45" t="s">
        <v>46</v>
      </c>
      <c r="E2051" s="46">
        <v>3325</v>
      </c>
      <c r="F2051" s="72">
        <v>82.5</v>
      </c>
      <c r="G2051" s="72">
        <v>81.5</v>
      </c>
      <c r="H2051" s="73">
        <v>1.95</v>
      </c>
      <c r="I2051" s="73">
        <f t="shared" si="93"/>
        <v>83.45</v>
      </c>
      <c r="J2051" s="72">
        <f t="shared" si="94"/>
        <v>0.95000000000000284</v>
      </c>
      <c r="K2051" s="78">
        <v>605</v>
      </c>
      <c r="L2051" s="73">
        <f t="shared" si="95"/>
        <v>574.75000000000171</v>
      </c>
      <c r="M2051" s="74"/>
    </row>
    <row r="2052" spans="1:13" ht="12.75" x14ac:dyDescent="0.2">
      <c r="A2052" s="43" t="s">
        <v>368</v>
      </c>
      <c r="B2052" s="43" t="s">
        <v>369</v>
      </c>
      <c r="C2052" s="44" t="s">
        <v>47</v>
      </c>
      <c r="D2052" s="45" t="s">
        <v>48</v>
      </c>
      <c r="E2052" s="46">
        <v>3327</v>
      </c>
      <c r="F2052" s="72">
        <v>91.77</v>
      </c>
      <c r="G2052" s="72">
        <v>90.77</v>
      </c>
      <c r="H2052" s="73">
        <v>1.95</v>
      </c>
      <c r="I2052" s="73">
        <f t="shared" si="93"/>
        <v>92.72</v>
      </c>
      <c r="J2052" s="72">
        <f t="shared" si="94"/>
        <v>0.95000000000000284</v>
      </c>
      <c r="K2052" s="78">
        <v>0</v>
      </c>
      <c r="L2052" s="73">
        <f t="shared" si="95"/>
        <v>0</v>
      </c>
      <c r="M2052" s="74"/>
    </row>
    <row r="2053" spans="1:13" ht="12.75" x14ac:dyDescent="0.2">
      <c r="A2053" s="43" t="s">
        <v>368</v>
      </c>
      <c r="B2053" s="43" t="s">
        <v>369</v>
      </c>
      <c r="C2053" s="44" t="s">
        <v>49</v>
      </c>
      <c r="D2053" s="45" t="s">
        <v>50</v>
      </c>
      <c r="E2053" s="46">
        <v>3329</v>
      </c>
      <c r="F2053" s="72">
        <v>98.35</v>
      </c>
      <c r="G2053" s="72">
        <v>97.35</v>
      </c>
      <c r="H2053" s="73">
        <v>1.95</v>
      </c>
      <c r="I2053" s="73">
        <f t="shared" si="93"/>
        <v>99.3</v>
      </c>
      <c r="J2053" s="72">
        <f t="shared" si="94"/>
        <v>0.95000000000000284</v>
      </c>
      <c r="K2053" s="78">
        <v>0</v>
      </c>
      <c r="L2053" s="73">
        <f t="shared" si="95"/>
        <v>0</v>
      </c>
      <c r="M2053" s="74"/>
    </row>
    <row r="2054" spans="1:13" ht="12.75" x14ac:dyDescent="0.2">
      <c r="A2054" s="43" t="s">
        <v>368</v>
      </c>
      <c r="B2054" s="43" t="s">
        <v>369</v>
      </c>
      <c r="C2054" s="44" t="s">
        <v>51</v>
      </c>
      <c r="D2054" s="45" t="s">
        <v>52</v>
      </c>
      <c r="E2054" s="46">
        <v>3331</v>
      </c>
      <c r="F2054" s="72">
        <v>109.66</v>
      </c>
      <c r="G2054" s="72">
        <v>108.66</v>
      </c>
      <c r="H2054" s="73">
        <v>1.95</v>
      </c>
      <c r="I2054" s="73">
        <f t="shared" si="93"/>
        <v>110.61</v>
      </c>
      <c r="J2054" s="72">
        <f t="shared" si="94"/>
        <v>0.95000000000000284</v>
      </c>
      <c r="K2054" s="78">
        <v>175</v>
      </c>
      <c r="L2054" s="73">
        <f t="shared" si="95"/>
        <v>166.25000000000051</v>
      </c>
      <c r="M2054" s="74"/>
    </row>
    <row r="2055" spans="1:13" ht="12.75" x14ac:dyDescent="0.2">
      <c r="A2055" s="43" t="s">
        <v>280</v>
      </c>
      <c r="B2055" s="43" t="s">
        <v>281</v>
      </c>
      <c r="C2055" s="44" t="s">
        <v>21</v>
      </c>
      <c r="D2055" s="45" t="s">
        <v>22</v>
      </c>
      <c r="E2055" s="46">
        <v>3301</v>
      </c>
      <c r="F2055" s="72">
        <v>92.05</v>
      </c>
      <c r="G2055" s="72">
        <v>91.48</v>
      </c>
      <c r="H2055" s="73">
        <v>0</v>
      </c>
      <c r="I2055" s="73">
        <f t="shared" ref="I2055:I2118" si="96">+G2055+H2055</f>
        <v>91.48</v>
      </c>
      <c r="J2055" s="72">
        <f t="shared" ref="J2055:J2118" si="97">+I2055-F2055</f>
        <v>-0.56999999999999318</v>
      </c>
      <c r="K2055" s="78">
        <v>0</v>
      </c>
      <c r="L2055" s="73">
        <f t="shared" ref="L2055:L2118" si="98">+J2055*K2055</f>
        <v>0</v>
      </c>
      <c r="M2055" s="74">
        <v>-3481.5599999999595</v>
      </c>
    </row>
    <row r="2056" spans="1:13" ht="12.75" x14ac:dyDescent="0.2">
      <c r="A2056" s="43" t="s">
        <v>280</v>
      </c>
      <c r="B2056" s="43" t="s">
        <v>281</v>
      </c>
      <c r="C2056" s="44" t="s">
        <v>23</v>
      </c>
      <c r="D2056" s="45" t="s">
        <v>24</v>
      </c>
      <c r="E2056" s="46">
        <v>3303</v>
      </c>
      <c r="F2056" s="72">
        <v>99.72</v>
      </c>
      <c r="G2056" s="72">
        <v>99.15</v>
      </c>
      <c r="H2056" s="73">
        <v>0</v>
      </c>
      <c r="I2056" s="73">
        <f t="shared" si="96"/>
        <v>99.15</v>
      </c>
      <c r="J2056" s="72">
        <f t="shared" si="97"/>
        <v>-0.56999999999999318</v>
      </c>
      <c r="K2056" s="78">
        <v>0</v>
      </c>
      <c r="L2056" s="73">
        <f t="shared" si="98"/>
        <v>0</v>
      </c>
      <c r="M2056" s="74"/>
    </row>
    <row r="2057" spans="1:13" ht="12.75" x14ac:dyDescent="0.2">
      <c r="A2057" s="43" t="s">
        <v>280</v>
      </c>
      <c r="B2057" s="43" t="s">
        <v>281</v>
      </c>
      <c r="C2057" s="44" t="s">
        <v>25</v>
      </c>
      <c r="D2057" s="45" t="s">
        <v>26</v>
      </c>
      <c r="E2057" s="46">
        <v>3305</v>
      </c>
      <c r="F2057" s="72">
        <v>90.059999999999988</v>
      </c>
      <c r="G2057" s="72">
        <v>89.49</v>
      </c>
      <c r="H2057" s="73">
        <v>0</v>
      </c>
      <c r="I2057" s="73">
        <f t="shared" si="96"/>
        <v>89.49</v>
      </c>
      <c r="J2057" s="72">
        <f t="shared" si="97"/>
        <v>-0.56999999999999318</v>
      </c>
      <c r="K2057" s="78">
        <v>0</v>
      </c>
      <c r="L2057" s="73">
        <f t="shared" si="98"/>
        <v>0</v>
      </c>
      <c r="M2057" s="74"/>
    </row>
    <row r="2058" spans="1:13" ht="12.75" x14ac:dyDescent="0.2">
      <c r="A2058" s="43" t="s">
        <v>280</v>
      </c>
      <c r="B2058" s="43" t="s">
        <v>281</v>
      </c>
      <c r="C2058" s="44" t="s">
        <v>27</v>
      </c>
      <c r="D2058" s="45" t="s">
        <v>28</v>
      </c>
      <c r="E2058" s="46">
        <v>3307</v>
      </c>
      <c r="F2058" s="72">
        <v>98.809999999999988</v>
      </c>
      <c r="G2058" s="72">
        <v>98.24</v>
      </c>
      <c r="H2058" s="73">
        <v>0</v>
      </c>
      <c r="I2058" s="73">
        <f t="shared" si="96"/>
        <v>98.24</v>
      </c>
      <c r="J2058" s="72">
        <f t="shared" si="97"/>
        <v>-0.56999999999999318</v>
      </c>
      <c r="K2058" s="78">
        <v>0</v>
      </c>
      <c r="L2058" s="73">
        <f t="shared" si="98"/>
        <v>0</v>
      </c>
      <c r="M2058" s="74"/>
    </row>
    <row r="2059" spans="1:13" ht="12.75" x14ac:dyDescent="0.2">
      <c r="A2059" s="43" t="s">
        <v>280</v>
      </c>
      <c r="B2059" s="43" t="s">
        <v>281</v>
      </c>
      <c r="C2059" s="44" t="s">
        <v>29</v>
      </c>
      <c r="D2059" s="45" t="s">
        <v>30</v>
      </c>
      <c r="E2059" s="46">
        <v>3309</v>
      </c>
      <c r="F2059" s="72">
        <v>61.660000000000004</v>
      </c>
      <c r="G2059" s="72">
        <v>61.09</v>
      </c>
      <c r="H2059" s="73">
        <v>0</v>
      </c>
      <c r="I2059" s="73">
        <f t="shared" si="96"/>
        <v>61.09</v>
      </c>
      <c r="J2059" s="72">
        <f t="shared" si="97"/>
        <v>-0.57000000000000028</v>
      </c>
      <c r="K2059" s="78">
        <v>199</v>
      </c>
      <c r="L2059" s="73">
        <f t="shared" si="98"/>
        <v>-113.43000000000006</v>
      </c>
      <c r="M2059" s="74"/>
    </row>
    <row r="2060" spans="1:13" ht="12.75" x14ac:dyDescent="0.2">
      <c r="A2060" s="43" t="s">
        <v>280</v>
      </c>
      <c r="B2060" s="43" t="s">
        <v>281</v>
      </c>
      <c r="C2060" s="44" t="s">
        <v>31</v>
      </c>
      <c r="D2060" s="45" t="s">
        <v>32</v>
      </c>
      <c r="E2060" s="46">
        <v>3311</v>
      </c>
      <c r="F2060" s="72">
        <v>78.19</v>
      </c>
      <c r="G2060" s="72">
        <v>77.62</v>
      </c>
      <c r="H2060" s="73">
        <v>0</v>
      </c>
      <c r="I2060" s="73">
        <f t="shared" si="96"/>
        <v>77.62</v>
      </c>
      <c r="J2060" s="72">
        <f t="shared" si="97"/>
        <v>-0.56999999999999318</v>
      </c>
      <c r="K2060" s="78">
        <v>0</v>
      </c>
      <c r="L2060" s="73">
        <f t="shared" si="98"/>
        <v>0</v>
      </c>
      <c r="M2060" s="74"/>
    </row>
    <row r="2061" spans="1:13" ht="12.75" x14ac:dyDescent="0.2">
      <c r="A2061" s="43" t="s">
        <v>280</v>
      </c>
      <c r="B2061" s="43" t="s">
        <v>281</v>
      </c>
      <c r="C2061" s="44" t="s">
        <v>33</v>
      </c>
      <c r="D2061" s="45" t="s">
        <v>34</v>
      </c>
      <c r="E2061" s="46">
        <v>3313</v>
      </c>
      <c r="F2061" s="72">
        <v>83.02</v>
      </c>
      <c r="G2061" s="72">
        <v>82.45</v>
      </c>
      <c r="H2061" s="73">
        <v>0</v>
      </c>
      <c r="I2061" s="73">
        <f t="shared" si="96"/>
        <v>82.45</v>
      </c>
      <c r="J2061" s="72">
        <f t="shared" si="97"/>
        <v>-0.56999999999999318</v>
      </c>
      <c r="K2061" s="78">
        <v>15</v>
      </c>
      <c r="L2061" s="73">
        <f t="shared" si="98"/>
        <v>-8.5499999999998977</v>
      </c>
      <c r="M2061" s="74"/>
    </row>
    <row r="2062" spans="1:13" ht="12.75" x14ac:dyDescent="0.2">
      <c r="A2062" s="43" t="s">
        <v>280</v>
      </c>
      <c r="B2062" s="43" t="s">
        <v>281</v>
      </c>
      <c r="C2062" s="44" t="s">
        <v>35</v>
      </c>
      <c r="D2062" s="45" t="s">
        <v>36</v>
      </c>
      <c r="E2062" s="46">
        <v>3315</v>
      </c>
      <c r="F2062" s="72">
        <v>94.449999999999989</v>
      </c>
      <c r="G2062" s="72">
        <v>93.88</v>
      </c>
      <c r="H2062" s="73">
        <v>0</v>
      </c>
      <c r="I2062" s="73">
        <f t="shared" si="96"/>
        <v>93.88</v>
      </c>
      <c r="J2062" s="72">
        <f t="shared" si="97"/>
        <v>-0.56999999999999318</v>
      </c>
      <c r="K2062" s="78">
        <v>0</v>
      </c>
      <c r="L2062" s="73">
        <f t="shared" si="98"/>
        <v>0</v>
      </c>
      <c r="M2062" s="74"/>
    </row>
    <row r="2063" spans="1:13" ht="12.75" x14ac:dyDescent="0.2">
      <c r="A2063" s="43" t="s">
        <v>280</v>
      </c>
      <c r="B2063" s="43" t="s">
        <v>281</v>
      </c>
      <c r="C2063" s="44" t="s">
        <v>37</v>
      </c>
      <c r="D2063" s="45" t="s">
        <v>38</v>
      </c>
      <c r="E2063" s="46">
        <v>3317</v>
      </c>
      <c r="F2063" s="72">
        <v>61.11</v>
      </c>
      <c r="G2063" s="72">
        <v>60.54</v>
      </c>
      <c r="H2063" s="73">
        <v>0</v>
      </c>
      <c r="I2063" s="73">
        <f t="shared" si="96"/>
        <v>60.54</v>
      </c>
      <c r="J2063" s="72">
        <f t="shared" si="97"/>
        <v>-0.57000000000000028</v>
      </c>
      <c r="K2063" s="78">
        <v>0</v>
      </c>
      <c r="L2063" s="73">
        <f t="shared" si="98"/>
        <v>0</v>
      </c>
      <c r="M2063" s="74"/>
    </row>
    <row r="2064" spans="1:13" ht="12.75" x14ac:dyDescent="0.2">
      <c r="A2064" s="43" t="s">
        <v>280</v>
      </c>
      <c r="B2064" s="43" t="s">
        <v>281</v>
      </c>
      <c r="C2064" s="44" t="s">
        <v>39</v>
      </c>
      <c r="D2064" s="45" t="s">
        <v>40</v>
      </c>
      <c r="E2064" s="46">
        <v>3319</v>
      </c>
      <c r="F2064" s="72">
        <v>72.739999999999995</v>
      </c>
      <c r="G2064" s="72">
        <v>72.17</v>
      </c>
      <c r="H2064" s="73">
        <v>0</v>
      </c>
      <c r="I2064" s="73">
        <f t="shared" si="96"/>
        <v>72.17</v>
      </c>
      <c r="J2064" s="72">
        <f t="shared" si="97"/>
        <v>-0.56999999999999318</v>
      </c>
      <c r="K2064" s="78">
        <v>0</v>
      </c>
      <c r="L2064" s="73">
        <f t="shared" si="98"/>
        <v>0</v>
      </c>
      <c r="M2064" s="74"/>
    </row>
    <row r="2065" spans="1:13" ht="12.75" x14ac:dyDescent="0.2">
      <c r="A2065" s="43" t="s">
        <v>280</v>
      </c>
      <c r="B2065" s="43" t="s">
        <v>281</v>
      </c>
      <c r="C2065" s="44" t="s">
        <v>41</v>
      </c>
      <c r="D2065" s="45" t="s">
        <v>42</v>
      </c>
      <c r="E2065" s="46">
        <v>3321</v>
      </c>
      <c r="F2065" s="72">
        <v>80.47999999999999</v>
      </c>
      <c r="G2065" s="72">
        <v>79.91</v>
      </c>
      <c r="H2065" s="73">
        <v>0</v>
      </c>
      <c r="I2065" s="73">
        <f t="shared" si="96"/>
        <v>79.91</v>
      </c>
      <c r="J2065" s="72">
        <f t="shared" si="97"/>
        <v>-0.56999999999999318</v>
      </c>
      <c r="K2065" s="78">
        <v>364</v>
      </c>
      <c r="L2065" s="73">
        <f t="shared" si="98"/>
        <v>-207.47999999999752</v>
      </c>
      <c r="M2065" s="74"/>
    </row>
    <row r="2066" spans="1:13" ht="12.75" x14ac:dyDescent="0.2">
      <c r="A2066" s="43" t="s">
        <v>280</v>
      </c>
      <c r="B2066" s="43" t="s">
        <v>281</v>
      </c>
      <c r="C2066" s="44" t="s">
        <v>43</v>
      </c>
      <c r="D2066" s="45" t="s">
        <v>44</v>
      </c>
      <c r="E2066" s="46">
        <v>3323</v>
      </c>
      <c r="F2066" s="72">
        <v>52.46</v>
      </c>
      <c r="G2066" s="72">
        <v>51.89</v>
      </c>
      <c r="H2066" s="73">
        <v>0</v>
      </c>
      <c r="I2066" s="73">
        <f t="shared" si="96"/>
        <v>51.89</v>
      </c>
      <c r="J2066" s="72">
        <f t="shared" si="97"/>
        <v>-0.57000000000000028</v>
      </c>
      <c r="K2066" s="78">
        <v>0</v>
      </c>
      <c r="L2066" s="73">
        <f t="shared" si="98"/>
        <v>0</v>
      </c>
      <c r="M2066" s="74"/>
    </row>
    <row r="2067" spans="1:13" ht="12.75" x14ac:dyDescent="0.2">
      <c r="A2067" s="43" t="s">
        <v>280</v>
      </c>
      <c r="B2067" s="43" t="s">
        <v>281</v>
      </c>
      <c r="C2067" s="44" t="s">
        <v>45</v>
      </c>
      <c r="D2067" s="45" t="s">
        <v>46</v>
      </c>
      <c r="E2067" s="46">
        <v>3325</v>
      </c>
      <c r="F2067" s="72">
        <v>65.899999999999991</v>
      </c>
      <c r="G2067" s="72">
        <v>65.33</v>
      </c>
      <c r="H2067" s="73">
        <v>0</v>
      </c>
      <c r="I2067" s="73">
        <f t="shared" si="96"/>
        <v>65.33</v>
      </c>
      <c r="J2067" s="72">
        <f t="shared" si="97"/>
        <v>-0.56999999999999318</v>
      </c>
      <c r="K2067" s="78">
        <v>4632</v>
      </c>
      <c r="L2067" s="73">
        <f t="shared" si="98"/>
        <v>-2640.2399999999684</v>
      </c>
      <c r="M2067" s="74"/>
    </row>
    <row r="2068" spans="1:13" ht="12.75" x14ac:dyDescent="0.2">
      <c r="A2068" s="43" t="s">
        <v>280</v>
      </c>
      <c r="B2068" s="43" t="s">
        <v>281</v>
      </c>
      <c r="C2068" s="44" t="s">
        <v>47</v>
      </c>
      <c r="D2068" s="45" t="s">
        <v>48</v>
      </c>
      <c r="E2068" s="46">
        <v>3327</v>
      </c>
      <c r="F2068" s="72">
        <v>72.739999999999995</v>
      </c>
      <c r="G2068" s="72">
        <v>72.17</v>
      </c>
      <c r="H2068" s="73">
        <v>0</v>
      </c>
      <c r="I2068" s="73">
        <f t="shared" si="96"/>
        <v>72.17</v>
      </c>
      <c r="J2068" s="72">
        <f t="shared" si="97"/>
        <v>-0.56999999999999318</v>
      </c>
      <c r="K2068" s="78">
        <v>898</v>
      </c>
      <c r="L2068" s="73">
        <f t="shared" si="98"/>
        <v>-511.85999999999387</v>
      </c>
      <c r="M2068" s="74"/>
    </row>
    <row r="2069" spans="1:13" ht="12.75" x14ac:dyDescent="0.2">
      <c r="A2069" s="43" t="s">
        <v>280</v>
      </c>
      <c r="B2069" s="43" t="s">
        <v>281</v>
      </c>
      <c r="C2069" s="44" t="s">
        <v>49</v>
      </c>
      <c r="D2069" s="45" t="s">
        <v>50</v>
      </c>
      <c r="E2069" s="46">
        <v>3329</v>
      </c>
      <c r="F2069" s="72">
        <v>77.66</v>
      </c>
      <c r="G2069" s="72">
        <v>77.09</v>
      </c>
      <c r="H2069" s="73">
        <v>0</v>
      </c>
      <c r="I2069" s="73">
        <f t="shared" si="96"/>
        <v>77.09</v>
      </c>
      <c r="J2069" s="72">
        <f t="shared" si="97"/>
        <v>-0.56999999999999318</v>
      </c>
      <c r="K2069" s="78">
        <v>0</v>
      </c>
      <c r="L2069" s="73">
        <f t="shared" si="98"/>
        <v>0</v>
      </c>
      <c r="M2069" s="74"/>
    </row>
    <row r="2070" spans="1:13" ht="12.75" x14ac:dyDescent="0.2">
      <c r="A2070" s="43" t="s">
        <v>280</v>
      </c>
      <c r="B2070" s="43" t="s">
        <v>281</v>
      </c>
      <c r="C2070" s="44" t="s">
        <v>51</v>
      </c>
      <c r="D2070" s="45" t="s">
        <v>52</v>
      </c>
      <c r="E2070" s="46">
        <v>3331</v>
      </c>
      <c r="F2070" s="72">
        <v>85.99</v>
      </c>
      <c r="G2070" s="72">
        <v>85.42</v>
      </c>
      <c r="H2070" s="73">
        <v>0</v>
      </c>
      <c r="I2070" s="73">
        <f t="shared" si="96"/>
        <v>85.42</v>
      </c>
      <c r="J2070" s="72">
        <f t="shared" si="97"/>
        <v>-0.56999999999999318</v>
      </c>
      <c r="K2070" s="78">
        <v>0</v>
      </c>
      <c r="L2070" s="73">
        <f t="shared" si="98"/>
        <v>0</v>
      </c>
      <c r="M2070" s="74"/>
    </row>
    <row r="2071" spans="1:13" ht="12.75" x14ac:dyDescent="0.2">
      <c r="A2071" s="43" t="s">
        <v>226</v>
      </c>
      <c r="B2071" s="43" t="s">
        <v>227</v>
      </c>
      <c r="C2071" s="44" t="s">
        <v>21</v>
      </c>
      <c r="D2071" s="45" t="s">
        <v>22</v>
      </c>
      <c r="E2071" s="46">
        <v>3301</v>
      </c>
      <c r="F2071" s="72">
        <v>139.29</v>
      </c>
      <c r="G2071" s="72">
        <v>135.51</v>
      </c>
      <c r="H2071" s="73">
        <v>0</v>
      </c>
      <c r="I2071" s="73">
        <f t="shared" si="96"/>
        <v>135.51</v>
      </c>
      <c r="J2071" s="72">
        <f t="shared" si="97"/>
        <v>-3.7800000000000011</v>
      </c>
      <c r="K2071" s="78">
        <v>0</v>
      </c>
      <c r="L2071" s="73">
        <f t="shared" si="98"/>
        <v>0</v>
      </c>
      <c r="M2071" s="74">
        <v>-35879.760000000002</v>
      </c>
    </row>
    <row r="2072" spans="1:13" ht="12.75" x14ac:dyDescent="0.2">
      <c r="A2072" s="43" t="s">
        <v>226</v>
      </c>
      <c r="B2072" s="43" t="s">
        <v>227</v>
      </c>
      <c r="C2072" s="44" t="s">
        <v>23</v>
      </c>
      <c r="D2072" s="45" t="s">
        <v>24</v>
      </c>
      <c r="E2072" s="46">
        <v>3303</v>
      </c>
      <c r="F2072" s="72">
        <v>151.87</v>
      </c>
      <c r="G2072" s="72">
        <v>148.09</v>
      </c>
      <c r="H2072" s="73">
        <v>0</v>
      </c>
      <c r="I2072" s="73">
        <f t="shared" si="96"/>
        <v>148.09</v>
      </c>
      <c r="J2072" s="72">
        <f t="shared" si="97"/>
        <v>-3.7800000000000011</v>
      </c>
      <c r="K2072" s="78">
        <v>0</v>
      </c>
      <c r="L2072" s="73">
        <f t="shared" si="98"/>
        <v>0</v>
      </c>
      <c r="M2072" s="74"/>
    </row>
    <row r="2073" spans="1:13" ht="12.75" x14ac:dyDescent="0.2">
      <c r="A2073" s="43" t="s">
        <v>226</v>
      </c>
      <c r="B2073" s="43" t="s">
        <v>227</v>
      </c>
      <c r="C2073" s="44" t="s">
        <v>25</v>
      </c>
      <c r="D2073" s="45" t="s">
        <v>26</v>
      </c>
      <c r="E2073" s="46">
        <v>3305</v>
      </c>
      <c r="F2073" s="72">
        <v>136.03</v>
      </c>
      <c r="G2073" s="72">
        <v>132.25</v>
      </c>
      <c r="H2073" s="73">
        <v>0</v>
      </c>
      <c r="I2073" s="73">
        <f t="shared" si="96"/>
        <v>132.25</v>
      </c>
      <c r="J2073" s="72">
        <f t="shared" si="97"/>
        <v>-3.7800000000000011</v>
      </c>
      <c r="K2073" s="78">
        <v>0</v>
      </c>
      <c r="L2073" s="73">
        <f t="shared" si="98"/>
        <v>0</v>
      </c>
      <c r="M2073" s="74"/>
    </row>
    <row r="2074" spans="1:13" ht="12.75" x14ac:dyDescent="0.2">
      <c r="A2074" s="43" t="s">
        <v>226</v>
      </c>
      <c r="B2074" s="43" t="s">
        <v>227</v>
      </c>
      <c r="C2074" s="44" t="s">
        <v>27</v>
      </c>
      <c r="D2074" s="45" t="s">
        <v>28</v>
      </c>
      <c r="E2074" s="46">
        <v>3307</v>
      </c>
      <c r="F2074" s="72">
        <v>148.6</v>
      </c>
      <c r="G2074" s="72">
        <v>144.82</v>
      </c>
      <c r="H2074" s="73">
        <v>0</v>
      </c>
      <c r="I2074" s="73">
        <f t="shared" si="96"/>
        <v>144.82</v>
      </c>
      <c r="J2074" s="72">
        <f t="shared" si="97"/>
        <v>-3.7800000000000011</v>
      </c>
      <c r="K2074" s="78">
        <v>0</v>
      </c>
      <c r="L2074" s="73">
        <f t="shared" si="98"/>
        <v>0</v>
      </c>
      <c r="M2074" s="74"/>
    </row>
    <row r="2075" spans="1:13" ht="12.75" x14ac:dyDescent="0.2">
      <c r="A2075" s="43" t="s">
        <v>226</v>
      </c>
      <c r="B2075" s="43" t="s">
        <v>227</v>
      </c>
      <c r="C2075" s="44" t="s">
        <v>29</v>
      </c>
      <c r="D2075" s="45" t="s">
        <v>30</v>
      </c>
      <c r="E2075" s="46">
        <v>3309</v>
      </c>
      <c r="F2075" s="72">
        <v>90.26</v>
      </c>
      <c r="G2075" s="72">
        <v>86.48</v>
      </c>
      <c r="H2075" s="73">
        <v>0</v>
      </c>
      <c r="I2075" s="73">
        <f t="shared" si="96"/>
        <v>86.48</v>
      </c>
      <c r="J2075" s="72">
        <f t="shared" si="97"/>
        <v>-3.7800000000000011</v>
      </c>
      <c r="K2075" s="78">
        <v>402</v>
      </c>
      <c r="L2075" s="73">
        <f t="shared" si="98"/>
        <v>-1519.5600000000004</v>
      </c>
      <c r="M2075" s="74"/>
    </row>
    <row r="2076" spans="1:13" ht="12.75" x14ac:dyDescent="0.2">
      <c r="A2076" s="43" t="s">
        <v>226</v>
      </c>
      <c r="B2076" s="43" t="s">
        <v>227</v>
      </c>
      <c r="C2076" s="44" t="s">
        <v>31</v>
      </c>
      <c r="D2076" s="45" t="s">
        <v>32</v>
      </c>
      <c r="E2076" s="46">
        <v>3311</v>
      </c>
      <c r="F2076" s="72">
        <v>117.54</v>
      </c>
      <c r="G2076" s="72">
        <v>113.76</v>
      </c>
      <c r="H2076" s="73">
        <v>0</v>
      </c>
      <c r="I2076" s="73">
        <f t="shared" si="96"/>
        <v>113.76</v>
      </c>
      <c r="J2076" s="72">
        <f t="shared" si="97"/>
        <v>-3.7800000000000011</v>
      </c>
      <c r="K2076" s="78">
        <v>0</v>
      </c>
      <c r="L2076" s="73">
        <f t="shared" si="98"/>
        <v>0</v>
      </c>
      <c r="M2076" s="74"/>
    </row>
    <row r="2077" spans="1:13" ht="12.75" x14ac:dyDescent="0.2">
      <c r="A2077" s="43" t="s">
        <v>226</v>
      </c>
      <c r="B2077" s="43" t="s">
        <v>227</v>
      </c>
      <c r="C2077" s="44" t="s">
        <v>33</v>
      </c>
      <c r="D2077" s="45" t="s">
        <v>34</v>
      </c>
      <c r="E2077" s="46">
        <v>3313</v>
      </c>
      <c r="F2077" s="72">
        <v>125.39</v>
      </c>
      <c r="G2077" s="72">
        <v>121.61</v>
      </c>
      <c r="H2077" s="73">
        <v>0</v>
      </c>
      <c r="I2077" s="73">
        <f t="shared" si="96"/>
        <v>121.61</v>
      </c>
      <c r="J2077" s="72">
        <f t="shared" si="97"/>
        <v>-3.7800000000000011</v>
      </c>
      <c r="K2077" s="78">
        <v>0</v>
      </c>
      <c r="L2077" s="73">
        <f t="shared" si="98"/>
        <v>0</v>
      </c>
      <c r="M2077" s="74"/>
    </row>
    <row r="2078" spans="1:13" ht="12.75" x14ac:dyDescent="0.2">
      <c r="A2078" s="43" t="s">
        <v>226</v>
      </c>
      <c r="B2078" s="43" t="s">
        <v>227</v>
      </c>
      <c r="C2078" s="44" t="s">
        <v>35</v>
      </c>
      <c r="D2078" s="45" t="s">
        <v>36</v>
      </c>
      <c r="E2078" s="46">
        <v>3315</v>
      </c>
      <c r="F2078" s="72">
        <v>143.41</v>
      </c>
      <c r="G2078" s="72">
        <v>139.63</v>
      </c>
      <c r="H2078" s="73">
        <v>0</v>
      </c>
      <c r="I2078" s="73">
        <f t="shared" si="96"/>
        <v>139.63</v>
      </c>
      <c r="J2078" s="72">
        <f t="shared" si="97"/>
        <v>-3.7800000000000011</v>
      </c>
      <c r="K2078" s="78">
        <v>0</v>
      </c>
      <c r="L2078" s="73">
        <f t="shared" si="98"/>
        <v>0</v>
      </c>
      <c r="M2078" s="74"/>
    </row>
    <row r="2079" spans="1:13" ht="12.75" x14ac:dyDescent="0.2">
      <c r="A2079" s="43" t="s">
        <v>226</v>
      </c>
      <c r="B2079" s="43" t="s">
        <v>227</v>
      </c>
      <c r="C2079" s="44" t="s">
        <v>37</v>
      </c>
      <c r="D2079" s="45" t="s">
        <v>38</v>
      </c>
      <c r="E2079" s="46">
        <v>3317</v>
      </c>
      <c r="F2079" s="72">
        <v>89.72</v>
      </c>
      <c r="G2079" s="72">
        <v>85.94</v>
      </c>
      <c r="H2079" s="73">
        <v>0</v>
      </c>
      <c r="I2079" s="73">
        <f t="shared" si="96"/>
        <v>85.94</v>
      </c>
      <c r="J2079" s="72">
        <f t="shared" si="97"/>
        <v>-3.7800000000000011</v>
      </c>
      <c r="K2079" s="78">
        <v>0</v>
      </c>
      <c r="L2079" s="73">
        <f t="shared" si="98"/>
        <v>0</v>
      </c>
      <c r="M2079" s="74"/>
    </row>
    <row r="2080" spans="1:13" ht="12.75" x14ac:dyDescent="0.2">
      <c r="A2080" s="43" t="s">
        <v>226</v>
      </c>
      <c r="B2080" s="43" t="s">
        <v>227</v>
      </c>
      <c r="C2080" s="44" t="s">
        <v>39</v>
      </c>
      <c r="D2080" s="45" t="s">
        <v>40</v>
      </c>
      <c r="E2080" s="46">
        <v>3319</v>
      </c>
      <c r="F2080" s="72">
        <v>109.08</v>
      </c>
      <c r="G2080" s="72">
        <v>105.3</v>
      </c>
      <c r="H2080" s="73">
        <v>0</v>
      </c>
      <c r="I2080" s="73">
        <f t="shared" si="96"/>
        <v>105.3</v>
      </c>
      <c r="J2080" s="72">
        <f t="shared" si="97"/>
        <v>-3.7800000000000011</v>
      </c>
      <c r="K2080" s="78">
        <v>0</v>
      </c>
      <c r="L2080" s="73">
        <f t="shared" si="98"/>
        <v>0</v>
      </c>
      <c r="M2080" s="74"/>
    </row>
    <row r="2081" spans="1:13" ht="12.75" x14ac:dyDescent="0.2">
      <c r="A2081" s="43" t="s">
        <v>226</v>
      </c>
      <c r="B2081" s="43" t="s">
        <v>227</v>
      </c>
      <c r="C2081" s="44" t="s">
        <v>41</v>
      </c>
      <c r="D2081" s="45" t="s">
        <v>42</v>
      </c>
      <c r="E2081" s="46">
        <v>3321</v>
      </c>
      <c r="F2081" s="72">
        <v>121.6</v>
      </c>
      <c r="G2081" s="72">
        <v>117.82</v>
      </c>
      <c r="H2081" s="73">
        <v>0</v>
      </c>
      <c r="I2081" s="73">
        <f t="shared" si="96"/>
        <v>117.82</v>
      </c>
      <c r="J2081" s="72">
        <f t="shared" si="97"/>
        <v>-3.7800000000000011</v>
      </c>
      <c r="K2081" s="78">
        <v>0</v>
      </c>
      <c r="L2081" s="73">
        <f t="shared" si="98"/>
        <v>0</v>
      </c>
      <c r="M2081" s="74"/>
    </row>
    <row r="2082" spans="1:13" ht="12.75" x14ac:dyDescent="0.2">
      <c r="A2082" s="43" t="s">
        <v>226</v>
      </c>
      <c r="B2082" s="43" t="s">
        <v>227</v>
      </c>
      <c r="C2082" s="44" t="s">
        <v>43</v>
      </c>
      <c r="D2082" s="45" t="s">
        <v>44</v>
      </c>
      <c r="E2082" s="46">
        <v>3323</v>
      </c>
      <c r="F2082" s="72">
        <v>75.849999999999994</v>
      </c>
      <c r="G2082" s="72">
        <v>72.069999999999993</v>
      </c>
      <c r="H2082" s="73">
        <v>0</v>
      </c>
      <c r="I2082" s="73">
        <f t="shared" si="96"/>
        <v>72.069999999999993</v>
      </c>
      <c r="J2082" s="72">
        <f t="shared" si="97"/>
        <v>-3.7800000000000011</v>
      </c>
      <c r="K2082" s="78">
        <v>0</v>
      </c>
      <c r="L2082" s="73">
        <f t="shared" si="98"/>
        <v>0</v>
      </c>
      <c r="M2082" s="74"/>
    </row>
    <row r="2083" spans="1:13" ht="12.75" x14ac:dyDescent="0.2">
      <c r="A2083" s="43" t="s">
        <v>226</v>
      </c>
      <c r="B2083" s="43" t="s">
        <v>227</v>
      </c>
      <c r="C2083" s="44" t="s">
        <v>45</v>
      </c>
      <c r="D2083" s="45" t="s">
        <v>46</v>
      </c>
      <c r="E2083" s="46">
        <v>3325</v>
      </c>
      <c r="F2083" s="72">
        <v>97.74</v>
      </c>
      <c r="G2083" s="72">
        <v>93.96</v>
      </c>
      <c r="H2083" s="73">
        <v>0</v>
      </c>
      <c r="I2083" s="73">
        <f t="shared" si="96"/>
        <v>93.96</v>
      </c>
      <c r="J2083" s="72">
        <f t="shared" si="97"/>
        <v>-3.7800000000000011</v>
      </c>
      <c r="K2083" s="78">
        <v>8793</v>
      </c>
      <c r="L2083" s="73">
        <f t="shared" si="98"/>
        <v>-33237.540000000008</v>
      </c>
      <c r="M2083" s="74"/>
    </row>
    <row r="2084" spans="1:13" ht="12.75" x14ac:dyDescent="0.2">
      <c r="A2084" s="43" t="s">
        <v>226</v>
      </c>
      <c r="B2084" s="43" t="s">
        <v>227</v>
      </c>
      <c r="C2084" s="44" t="s">
        <v>47</v>
      </c>
      <c r="D2084" s="45" t="s">
        <v>48</v>
      </c>
      <c r="E2084" s="46">
        <v>3327</v>
      </c>
      <c r="F2084" s="72">
        <v>109.08</v>
      </c>
      <c r="G2084" s="72">
        <v>105.3</v>
      </c>
      <c r="H2084" s="73">
        <v>0</v>
      </c>
      <c r="I2084" s="73">
        <f t="shared" si="96"/>
        <v>105.3</v>
      </c>
      <c r="J2084" s="72">
        <f t="shared" si="97"/>
        <v>-3.7800000000000011</v>
      </c>
      <c r="K2084" s="78">
        <v>7</v>
      </c>
      <c r="L2084" s="73">
        <f t="shared" si="98"/>
        <v>-26.460000000000008</v>
      </c>
      <c r="M2084" s="74"/>
    </row>
    <row r="2085" spans="1:13" ht="12.75" x14ac:dyDescent="0.2">
      <c r="A2085" s="43" t="s">
        <v>226</v>
      </c>
      <c r="B2085" s="43" t="s">
        <v>227</v>
      </c>
      <c r="C2085" s="44" t="s">
        <v>49</v>
      </c>
      <c r="D2085" s="45" t="s">
        <v>50</v>
      </c>
      <c r="E2085" s="46">
        <v>3329</v>
      </c>
      <c r="F2085" s="72">
        <v>117.02</v>
      </c>
      <c r="G2085" s="72">
        <v>113.24</v>
      </c>
      <c r="H2085" s="73">
        <v>0</v>
      </c>
      <c r="I2085" s="73">
        <f t="shared" si="96"/>
        <v>113.24</v>
      </c>
      <c r="J2085" s="72">
        <f t="shared" si="97"/>
        <v>-3.7800000000000011</v>
      </c>
      <c r="K2085" s="78">
        <v>0</v>
      </c>
      <c r="L2085" s="73">
        <f t="shared" si="98"/>
        <v>0</v>
      </c>
      <c r="M2085" s="74"/>
    </row>
    <row r="2086" spans="1:13" ht="12.75" x14ac:dyDescent="0.2">
      <c r="A2086" s="43" t="s">
        <v>226</v>
      </c>
      <c r="B2086" s="43" t="s">
        <v>227</v>
      </c>
      <c r="C2086" s="44" t="s">
        <v>51</v>
      </c>
      <c r="D2086" s="45" t="s">
        <v>52</v>
      </c>
      <c r="E2086" s="46">
        <v>3331</v>
      </c>
      <c r="F2086" s="72">
        <v>130.79</v>
      </c>
      <c r="G2086" s="72">
        <v>127.01</v>
      </c>
      <c r="H2086" s="73">
        <v>0</v>
      </c>
      <c r="I2086" s="73">
        <f t="shared" si="96"/>
        <v>127.01</v>
      </c>
      <c r="J2086" s="72">
        <f t="shared" si="97"/>
        <v>-3.7799999999999869</v>
      </c>
      <c r="K2086" s="78">
        <v>290</v>
      </c>
      <c r="L2086" s="73">
        <f t="shared" si="98"/>
        <v>-1096.1999999999962</v>
      </c>
      <c r="M2086" s="74"/>
    </row>
    <row r="2087" spans="1:13" ht="12.75" x14ac:dyDescent="0.2">
      <c r="A2087" s="43" t="s">
        <v>302</v>
      </c>
      <c r="B2087" s="43" t="s">
        <v>303</v>
      </c>
      <c r="C2087" s="44" t="s">
        <v>21</v>
      </c>
      <c r="D2087" s="45" t="s">
        <v>22</v>
      </c>
      <c r="E2087" s="46">
        <v>3301</v>
      </c>
      <c r="F2087" s="72">
        <v>85.19</v>
      </c>
      <c r="G2087" s="72">
        <v>84.25</v>
      </c>
      <c r="H2087" s="73">
        <v>0</v>
      </c>
      <c r="I2087" s="73">
        <f t="shared" si="96"/>
        <v>84.25</v>
      </c>
      <c r="J2087" s="72">
        <f t="shared" si="97"/>
        <v>-0.93999999999999773</v>
      </c>
      <c r="K2087" s="78">
        <v>0</v>
      </c>
      <c r="L2087" s="73">
        <f t="shared" si="98"/>
        <v>0</v>
      </c>
      <c r="M2087" s="74">
        <v>-4089.9399999999901</v>
      </c>
    </row>
    <row r="2088" spans="1:13" ht="12.75" x14ac:dyDescent="0.2">
      <c r="A2088" s="43" t="s">
        <v>302</v>
      </c>
      <c r="B2088" s="43" t="s">
        <v>303</v>
      </c>
      <c r="C2088" s="44" t="s">
        <v>23</v>
      </c>
      <c r="D2088" s="45" t="s">
        <v>24</v>
      </c>
      <c r="E2088" s="46">
        <v>3303</v>
      </c>
      <c r="F2088" s="72">
        <v>92.149999999999991</v>
      </c>
      <c r="G2088" s="72">
        <v>91.21</v>
      </c>
      <c r="H2088" s="73">
        <v>0</v>
      </c>
      <c r="I2088" s="73">
        <f t="shared" si="96"/>
        <v>91.21</v>
      </c>
      <c r="J2088" s="72">
        <f t="shared" si="97"/>
        <v>-0.93999999999999773</v>
      </c>
      <c r="K2088" s="78">
        <v>0</v>
      </c>
      <c r="L2088" s="73">
        <f t="shared" si="98"/>
        <v>0</v>
      </c>
      <c r="M2088" s="74"/>
    </row>
    <row r="2089" spans="1:13" ht="12.75" x14ac:dyDescent="0.2">
      <c r="A2089" s="43" t="s">
        <v>302</v>
      </c>
      <c r="B2089" s="43" t="s">
        <v>303</v>
      </c>
      <c r="C2089" s="44" t="s">
        <v>25</v>
      </c>
      <c r="D2089" s="45" t="s">
        <v>26</v>
      </c>
      <c r="E2089" s="46">
        <v>3305</v>
      </c>
      <c r="F2089" s="72">
        <v>83.24</v>
      </c>
      <c r="G2089" s="72">
        <v>82.3</v>
      </c>
      <c r="H2089" s="73">
        <v>0</v>
      </c>
      <c r="I2089" s="73">
        <f t="shared" si="96"/>
        <v>82.3</v>
      </c>
      <c r="J2089" s="72">
        <f t="shared" si="97"/>
        <v>-0.93999999999999773</v>
      </c>
      <c r="K2089" s="78">
        <v>0</v>
      </c>
      <c r="L2089" s="73">
        <f t="shared" si="98"/>
        <v>0</v>
      </c>
      <c r="M2089" s="74"/>
    </row>
    <row r="2090" spans="1:13" ht="12.75" x14ac:dyDescent="0.2">
      <c r="A2090" s="43" t="s">
        <v>302</v>
      </c>
      <c r="B2090" s="43" t="s">
        <v>303</v>
      </c>
      <c r="C2090" s="44" t="s">
        <v>27</v>
      </c>
      <c r="D2090" s="45" t="s">
        <v>28</v>
      </c>
      <c r="E2090" s="46">
        <v>3307</v>
      </c>
      <c r="F2090" s="72">
        <v>90.91</v>
      </c>
      <c r="G2090" s="72">
        <v>89.97</v>
      </c>
      <c r="H2090" s="73">
        <v>0</v>
      </c>
      <c r="I2090" s="73">
        <f t="shared" si="96"/>
        <v>89.97</v>
      </c>
      <c r="J2090" s="72">
        <f t="shared" si="97"/>
        <v>-0.93999999999999773</v>
      </c>
      <c r="K2090" s="78">
        <v>0</v>
      </c>
      <c r="L2090" s="73">
        <f t="shared" si="98"/>
        <v>0</v>
      </c>
      <c r="M2090" s="74"/>
    </row>
    <row r="2091" spans="1:13" ht="12.75" x14ac:dyDescent="0.2">
      <c r="A2091" s="43" t="s">
        <v>302</v>
      </c>
      <c r="B2091" s="43" t="s">
        <v>303</v>
      </c>
      <c r="C2091" s="44" t="s">
        <v>29</v>
      </c>
      <c r="D2091" s="45" t="s">
        <v>30</v>
      </c>
      <c r="E2091" s="46">
        <v>3309</v>
      </c>
      <c r="F2091" s="72">
        <v>57.349999999999994</v>
      </c>
      <c r="G2091" s="72">
        <v>56.41</v>
      </c>
      <c r="H2091" s="73">
        <v>0</v>
      </c>
      <c r="I2091" s="73">
        <f t="shared" si="96"/>
        <v>56.41</v>
      </c>
      <c r="J2091" s="72">
        <f t="shared" si="97"/>
        <v>-0.93999999999999773</v>
      </c>
      <c r="K2091" s="78">
        <v>823</v>
      </c>
      <c r="L2091" s="73">
        <f t="shared" si="98"/>
        <v>-773.61999999999807</v>
      </c>
      <c r="M2091" s="74"/>
    </row>
    <row r="2092" spans="1:13" ht="12.75" x14ac:dyDescent="0.2">
      <c r="A2092" s="43" t="s">
        <v>302</v>
      </c>
      <c r="B2092" s="43" t="s">
        <v>303</v>
      </c>
      <c r="C2092" s="44" t="s">
        <v>31</v>
      </c>
      <c r="D2092" s="45" t="s">
        <v>32</v>
      </c>
      <c r="E2092" s="46">
        <v>3311</v>
      </c>
      <c r="F2092" s="72">
        <v>72.56</v>
      </c>
      <c r="G2092" s="72">
        <v>71.62</v>
      </c>
      <c r="H2092" s="73">
        <v>0</v>
      </c>
      <c r="I2092" s="73">
        <f t="shared" si="96"/>
        <v>71.62</v>
      </c>
      <c r="J2092" s="72">
        <f t="shared" si="97"/>
        <v>-0.93999999999999773</v>
      </c>
      <c r="K2092" s="78">
        <v>0</v>
      </c>
      <c r="L2092" s="73">
        <f t="shared" si="98"/>
        <v>0</v>
      </c>
      <c r="M2092" s="74"/>
    </row>
    <row r="2093" spans="1:13" ht="12.75" x14ac:dyDescent="0.2">
      <c r="A2093" s="43" t="s">
        <v>302</v>
      </c>
      <c r="B2093" s="43" t="s">
        <v>303</v>
      </c>
      <c r="C2093" s="44" t="s">
        <v>33</v>
      </c>
      <c r="D2093" s="45" t="s">
        <v>34</v>
      </c>
      <c r="E2093" s="46">
        <v>3313</v>
      </c>
      <c r="F2093" s="72">
        <v>77.05</v>
      </c>
      <c r="G2093" s="72">
        <v>76.11</v>
      </c>
      <c r="H2093" s="73">
        <v>0</v>
      </c>
      <c r="I2093" s="73">
        <f t="shared" si="96"/>
        <v>76.11</v>
      </c>
      <c r="J2093" s="72">
        <f t="shared" si="97"/>
        <v>-0.93999999999999773</v>
      </c>
      <c r="K2093" s="78">
        <v>0</v>
      </c>
      <c r="L2093" s="73">
        <f t="shared" si="98"/>
        <v>0</v>
      </c>
      <c r="M2093" s="74"/>
    </row>
    <row r="2094" spans="1:13" ht="12.75" x14ac:dyDescent="0.2">
      <c r="A2094" s="43" t="s">
        <v>302</v>
      </c>
      <c r="B2094" s="43" t="s">
        <v>303</v>
      </c>
      <c r="C2094" s="44" t="s">
        <v>35</v>
      </c>
      <c r="D2094" s="45" t="s">
        <v>36</v>
      </c>
      <c r="E2094" s="46">
        <v>3315</v>
      </c>
      <c r="F2094" s="72">
        <v>87.35</v>
      </c>
      <c r="G2094" s="72">
        <v>86.41</v>
      </c>
      <c r="H2094" s="73">
        <v>0</v>
      </c>
      <c r="I2094" s="73">
        <f t="shared" si="96"/>
        <v>86.41</v>
      </c>
      <c r="J2094" s="72">
        <f t="shared" si="97"/>
        <v>-0.93999999999999773</v>
      </c>
      <c r="K2094" s="78">
        <v>0</v>
      </c>
      <c r="L2094" s="73">
        <f t="shared" si="98"/>
        <v>0</v>
      </c>
      <c r="M2094" s="74"/>
    </row>
    <row r="2095" spans="1:13" ht="12.75" x14ac:dyDescent="0.2">
      <c r="A2095" s="43" t="s">
        <v>302</v>
      </c>
      <c r="B2095" s="43" t="s">
        <v>303</v>
      </c>
      <c r="C2095" s="44" t="s">
        <v>37</v>
      </c>
      <c r="D2095" s="45" t="s">
        <v>38</v>
      </c>
      <c r="E2095" s="46">
        <v>3317</v>
      </c>
      <c r="F2095" s="72">
        <v>56.98</v>
      </c>
      <c r="G2095" s="72">
        <v>56.04</v>
      </c>
      <c r="H2095" s="73">
        <v>0</v>
      </c>
      <c r="I2095" s="73">
        <f t="shared" si="96"/>
        <v>56.04</v>
      </c>
      <c r="J2095" s="72">
        <f t="shared" si="97"/>
        <v>-0.93999999999999773</v>
      </c>
      <c r="K2095" s="78">
        <v>0</v>
      </c>
      <c r="L2095" s="73">
        <f t="shared" si="98"/>
        <v>0</v>
      </c>
      <c r="M2095" s="74"/>
    </row>
    <row r="2096" spans="1:13" ht="12.75" x14ac:dyDescent="0.2">
      <c r="A2096" s="43" t="s">
        <v>302</v>
      </c>
      <c r="B2096" s="43" t="s">
        <v>303</v>
      </c>
      <c r="C2096" s="44" t="s">
        <v>39</v>
      </c>
      <c r="D2096" s="45" t="s">
        <v>40</v>
      </c>
      <c r="E2096" s="46">
        <v>3319</v>
      </c>
      <c r="F2096" s="72">
        <v>67.72</v>
      </c>
      <c r="G2096" s="72">
        <v>66.78</v>
      </c>
      <c r="H2096" s="73">
        <v>0</v>
      </c>
      <c r="I2096" s="73">
        <f t="shared" si="96"/>
        <v>66.78</v>
      </c>
      <c r="J2096" s="72">
        <f t="shared" si="97"/>
        <v>-0.93999999999999773</v>
      </c>
      <c r="K2096" s="78">
        <v>528</v>
      </c>
      <c r="L2096" s="73">
        <f t="shared" si="98"/>
        <v>-496.3199999999988</v>
      </c>
      <c r="M2096" s="74"/>
    </row>
    <row r="2097" spans="1:13" ht="12.75" x14ac:dyDescent="0.2">
      <c r="A2097" s="43" t="s">
        <v>302</v>
      </c>
      <c r="B2097" s="43" t="s">
        <v>303</v>
      </c>
      <c r="C2097" s="44" t="s">
        <v>41</v>
      </c>
      <c r="D2097" s="45" t="s">
        <v>42</v>
      </c>
      <c r="E2097" s="46">
        <v>3321</v>
      </c>
      <c r="F2097" s="72">
        <v>74.72</v>
      </c>
      <c r="G2097" s="72">
        <v>73.78</v>
      </c>
      <c r="H2097" s="73">
        <v>0</v>
      </c>
      <c r="I2097" s="73">
        <f t="shared" si="96"/>
        <v>73.78</v>
      </c>
      <c r="J2097" s="72">
        <f t="shared" si="97"/>
        <v>-0.93999999999999773</v>
      </c>
      <c r="K2097" s="78">
        <v>365</v>
      </c>
      <c r="L2097" s="73">
        <f t="shared" si="98"/>
        <v>-343.09999999999917</v>
      </c>
      <c r="M2097" s="74"/>
    </row>
    <row r="2098" spans="1:13" ht="12.75" x14ac:dyDescent="0.2">
      <c r="A2098" s="43" t="s">
        <v>302</v>
      </c>
      <c r="B2098" s="43" t="s">
        <v>303</v>
      </c>
      <c r="C2098" s="44" t="s">
        <v>43</v>
      </c>
      <c r="D2098" s="45" t="s">
        <v>44</v>
      </c>
      <c r="E2098" s="46">
        <v>3323</v>
      </c>
      <c r="F2098" s="72">
        <v>48.97</v>
      </c>
      <c r="G2098" s="72">
        <v>48.03</v>
      </c>
      <c r="H2098" s="73">
        <v>0</v>
      </c>
      <c r="I2098" s="73">
        <f t="shared" si="96"/>
        <v>48.03</v>
      </c>
      <c r="J2098" s="72">
        <f t="shared" si="97"/>
        <v>-0.93999999999999773</v>
      </c>
      <c r="K2098" s="78">
        <v>0</v>
      </c>
      <c r="L2098" s="73">
        <f t="shared" si="98"/>
        <v>0</v>
      </c>
      <c r="M2098" s="74"/>
    </row>
    <row r="2099" spans="1:13" ht="12.75" x14ac:dyDescent="0.2">
      <c r="A2099" s="43" t="s">
        <v>302</v>
      </c>
      <c r="B2099" s="43" t="s">
        <v>303</v>
      </c>
      <c r="C2099" s="44" t="s">
        <v>45</v>
      </c>
      <c r="D2099" s="45" t="s">
        <v>46</v>
      </c>
      <c r="E2099" s="46">
        <v>3325</v>
      </c>
      <c r="F2099" s="72">
        <v>61.379999999999995</v>
      </c>
      <c r="G2099" s="72">
        <v>60.44</v>
      </c>
      <c r="H2099" s="73">
        <v>0</v>
      </c>
      <c r="I2099" s="73">
        <f t="shared" si="96"/>
        <v>60.44</v>
      </c>
      <c r="J2099" s="72">
        <f t="shared" si="97"/>
        <v>-0.93999999999999773</v>
      </c>
      <c r="K2099" s="78">
        <v>2547</v>
      </c>
      <c r="L2099" s="73">
        <f t="shared" si="98"/>
        <v>-2394.1799999999944</v>
      </c>
      <c r="M2099" s="74"/>
    </row>
    <row r="2100" spans="1:13" ht="12.75" x14ac:dyDescent="0.2">
      <c r="A2100" s="43" t="s">
        <v>302</v>
      </c>
      <c r="B2100" s="43" t="s">
        <v>303</v>
      </c>
      <c r="C2100" s="44" t="s">
        <v>47</v>
      </c>
      <c r="D2100" s="45" t="s">
        <v>48</v>
      </c>
      <c r="E2100" s="46">
        <v>3327</v>
      </c>
      <c r="F2100" s="72">
        <v>67.72</v>
      </c>
      <c r="G2100" s="72">
        <v>66.78</v>
      </c>
      <c r="H2100" s="73">
        <v>0</v>
      </c>
      <c r="I2100" s="73">
        <f t="shared" si="96"/>
        <v>66.78</v>
      </c>
      <c r="J2100" s="72">
        <f t="shared" si="97"/>
        <v>-0.93999999999999773</v>
      </c>
      <c r="K2100" s="78">
        <v>88</v>
      </c>
      <c r="L2100" s="73">
        <f t="shared" si="98"/>
        <v>-82.7199999999998</v>
      </c>
      <c r="M2100" s="74"/>
    </row>
    <row r="2101" spans="1:13" ht="12.75" x14ac:dyDescent="0.2">
      <c r="A2101" s="43" t="s">
        <v>302</v>
      </c>
      <c r="B2101" s="43" t="s">
        <v>303</v>
      </c>
      <c r="C2101" s="44" t="s">
        <v>49</v>
      </c>
      <c r="D2101" s="45" t="s">
        <v>50</v>
      </c>
      <c r="E2101" s="46">
        <v>3329</v>
      </c>
      <c r="F2101" s="72">
        <v>72.19</v>
      </c>
      <c r="G2101" s="72">
        <v>71.25</v>
      </c>
      <c r="H2101" s="73">
        <v>0</v>
      </c>
      <c r="I2101" s="73">
        <f t="shared" si="96"/>
        <v>71.25</v>
      </c>
      <c r="J2101" s="72">
        <f t="shared" si="97"/>
        <v>-0.93999999999999773</v>
      </c>
      <c r="K2101" s="78">
        <v>0</v>
      </c>
      <c r="L2101" s="73">
        <f t="shared" si="98"/>
        <v>0</v>
      </c>
      <c r="M2101" s="74"/>
    </row>
    <row r="2102" spans="1:13" ht="12.75" x14ac:dyDescent="0.2">
      <c r="A2102" s="43" t="s">
        <v>302</v>
      </c>
      <c r="B2102" s="43" t="s">
        <v>303</v>
      </c>
      <c r="C2102" s="44" t="s">
        <v>51</v>
      </c>
      <c r="D2102" s="45" t="s">
        <v>52</v>
      </c>
      <c r="E2102" s="46">
        <v>3331</v>
      </c>
      <c r="F2102" s="72">
        <v>79.75</v>
      </c>
      <c r="G2102" s="72">
        <v>78.81</v>
      </c>
      <c r="H2102" s="73">
        <v>0</v>
      </c>
      <c r="I2102" s="73">
        <f t="shared" si="96"/>
        <v>78.81</v>
      </c>
      <c r="J2102" s="72">
        <f t="shared" si="97"/>
        <v>-0.93999999999999773</v>
      </c>
      <c r="K2102" s="78">
        <v>0</v>
      </c>
      <c r="L2102" s="73">
        <f t="shared" si="98"/>
        <v>0</v>
      </c>
      <c r="M2102" s="74"/>
    </row>
    <row r="2103" spans="1:13" ht="12.75" x14ac:dyDescent="0.2">
      <c r="A2103" s="43" t="s">
        <v>82</v>
      </c>
      <c r="B2103" s="43" t="s">
        <v>441</v>
      </c>
      <c r="C2103" s="44" t="s">
        <v>21</v>
      </c>
      <c r="D2103" s="45" t="s">
        <v>22</v>
      </c>
      <c r="E2103" s="46">
        <v>3301</v>
      </c>
      <c r="F2103" s="72">
        <v>142.92495967594297</v>
      </c>
      <c r="G2103" s="72">
        <v>138.39814853816404</v>
      </c>
      <c r="H2103" s="73">
        <v>1.9821633096788953</v>
      </c>
      <c r="I2103" s="73">
        <f t="shared" si="96"/>
        <v>140.38031184784293</v>
      </c>
      <c r="J2103" s="72">
        <f t="shared" si="97"/>
        <v>-2.5446478281000395</v>
      </c>
      <c r="K2103" s="78">
        <v>929</v>
      </c>
      <c r="L2103" s="73">
        <f t="shared" si="98"/>
        <v>-2363.9778323049368</v>
      </c>
      <c r="M2103" s="74">
        <v>-97638.137164199012</v>
      </c>
    </row>
    <row r="2104" spans="1:13" ht="12.75" x14ac:dyDescent="0.2">
      <c r="A2104" s="43" t="s">
        <v>82</v>
      </c>
      <c r="B2104" s="43" t="s">
        <v>441</v>
      </c>
      <c r="C2104" s="44" t="s">
        <v>23</v>
      </c>
      <c r="D2104" s="45" t="s">
        <v>24</v>
      </c>
      <c r="E2104" s="46">
        <v>3303</v>
      </c>
      <c r="F2104" s="72">
        <v>155.50495967594298</v>
      </c>
      <c r="G2104" s="72">
        <v>150.97814853816405</v>
      </c>
      <c r="H2104" s="73">
        <v>1.9821633096788953</v>
      </c>
      <c r="I2104" s="73">
        <f t="shared" si="96"/>
        <v>152.96031184784295</v>
      </c>
      <c r="J2104" s="72">
        <f t="shared" si="97"/>
        <v>-2.5446478281000395</v>
      </c>
      <c r="K2104" s="78">
        <v>243</v>
      </c>
      <c r="L2104" s="73">
        <f t="shared" si="98"/>
        <v>-618.34942222830955</v>
      </c>
      <c r="M2104" s="74"/>
    </row>
    <row r="2105" spans="1:13" ht="12.75" x14ac:dyDescent="0.2">
      <c r="A2105" s="43" t="s">
        <v>82</v>
      </c>
      <c r="B2105" s="43" t="s">
        <v>441</v>
      </c>
      <c r="C2105" s="44" t="s">
        <v>25</v>
      </c>
      <c r="D2105" s="45" t="s">
        <v>26</v>
      </c>
      <c r="E2105" s="46">
        <v>3305</v>
      </c>
      <c r="F2105" s="72">
        <v>139.66495967594298</v>
      </c>
      <c r="G2105" s="72">
        <v>135.13814853816405</v>
      </c>
      <c r="H2105" s="73">
        <v>1.9821633096788953</v>
      </c>
      <c r="I2105" s="73">
        <f t="shared" si="96"/>
        <v>137.12031184784294</v>
      </c>
      <c r="J2105" s="72">
        <f t="shared" si="97"/>
        <v>-2.5446478281000395</v>
      </c>
      <c r="K2105" s="78">
        <v>0</v>
      </c>
      <c r="L2105" s="73">
        <f t="shared" si="98"/>
        <v>0</v>
      </c>
      <c r="M2105" s="74"/>
    </row>
    <row r="2106" spans="1:13" ht="12.75" x14ac:dyDescent="0.2">
      <c r="A2106" s="43" t="s">
        <v>82</v>
      </c>
      <c r="B2106" s="43" t="s">
        <v>441</v>
      </c>
      <c r="C2106" s="44" t="s">
        <v>27</v>
      </c>
      <c r="D2106" s="45" t="s">
        <v>28</v>
      </c>
      <c r="E2106" s="46">
        <v>3307</v>
      </c>
      <c r="F2106" s="72">
        <v>152.23495967594297</v>
      </c>
      <c r="G2106" s="72">
        <v>147.70814853816404</v>
      </c>
      <c r="H2106" s="73">
        <v>1.9821633096788953</v>
      </c>
      <c r="I2106" s="73">
        <f t="shared" si="96"/>
        <v>149.69031184784293</v>
      </c>
      <c r="J2106" s="72">
        <f t="shared" si="97"/>
        <v>-2.5446478281000395</v>
      </c>
      <c r="K2106" s="78">
        <v>209</v>
      </c>
      <c r="L2106" s="73">
        <f t="shared" si="98"/>
        <v>-531.83139607290832</v>
      </c>
      <c r="M2106" s="74"/>
    </row>
    <row r="2107" spans="1:13" ht="12.75" x14ac:dyDescent="0.2">
      <c r="A2107" s="43" t="s">
        <v>82</v>
      </c>
      <c r="B2107" s="43" t="s">
        <v>441</v>
      </c>
      <c r="C2107" s="44" t="s">
        <v>29</v>
      </c>
      <c r="D2107" s="45" t="s">
        <v>30</v>
      </c>
      <c r="E2107" s="46">
        <v>3309</v>
      </c>
      <c r="F2107" s="72">
        <v>93.894959675942985</v>
      </c>
      <c r="G2107" s="72">
        <v>89.368148538164036</v>
      </c>
      <c r="H2107" s="73">
        <v>1.9821633096788953</v>
      </c>
      <c r="I2107" s="73">
        <f t="shared" si="96"/>
        <v>91.350311847842931</v>
      </c>
      <c r="J2107" s="72">
        <f t="shared" si="97"/>
        <v>-2.5446478281000537</v>
      </c>
      <c r="K2107" s="78">
        <v>2847</v>
      </c>
      <c r="L2107" s="73">
        <f t="shared" si="98"/>
        <v>-7244.6123666008534</v>
      </c>
      <c r="M2107" s="74"/>
    </row>
    <row r="2108" spans="1:13" ht="12.75" x14ac:dyDescent="0.2">
      <c r="A2108" s="43" t="s">
        <v>82</v>
      </c>
      <c r="B2108" s="43" t="s">
        <v>441</v>
      </c>
      <c r="C2108" s="44" t="s">
        <v>31</v>
      </c>
      <c r="D2108" s="45" t="s">
        <v>32</v>
      </c>
      <c r="E2108" s="46">
        <v>3311</v>
      </c>
      <c r="F2108" s="72">
        <v>121.17495967594299</v>
      </c>
      <c r="G2108" s="72">
        <v>116.64814853816404</v>
      </c>
      <c r="H2108" s="73">
        <v>1.9821633096788953</v>
      </c>
      <c r="I2108" s="73">
        <f t="shared" si="96"/>
        <v>118.63031184784293</v>
      </c>
      <c r="J2108" s="72">
        <f t="shared" si="97"/>
        <v>-2.5446478281000537</v>
      </c>
      <c r="K2108" s="78">
        <v>121</v>
      </c>
      <c r="L2108" s="73">
        <f t="shared" si="98"/>
        <v>-307.90238720010649</v>
      </c>
      <c r="M2108" s="74"/>
    </row>
    <row r="2109" spans="1:13" ht="12.75" x14ac:dyDescent="0.2">
      <c r="A2109" s="43" t="s">
        <v>82</v>
      </c>
      <c r="B2109" s="43" t="s">
        <v>441</v>
      </c>
      <c r="C2109" s="44" t="s">
        <v>33</v>
      </c>
      <c r="D2109" s="45" t="s">
        <v>34</v>
      </c>
      <c r="E2109" s="46">
        <v>3313</v>
      </c>
      <c r="F2109" s="72">
        <v>129.02495967594297</v>
      </c>
      <c r="G2109" s="72">
        <v>124.49814853816403</v>
      </c>
      <c r="H2109" s="73">
        <v>1.9821633096788953</v>
      </c>
      <c r="I2109" s="73">
        <f t="shared" si="96"/>
        <v>126.48031184784293</v>
      </c>
      <c r="J2109" s="72">
        <f t="shared" si="97"/>
        <v>-2.5446478281000395</v>
      </c>
      <c r="K2109" s="78">
        <v>90</v>
      </c>
      <c r="L2109" s="73">
        <f t="shared" si="98"/>
        <v>-229.01830452900356</v>
      </c>
      <c r="M2109" s="74"/>
    </row>
    <row r="2110" spans="1:13" ht="12.75" x14ac:dyDescent="0.2">
      <c r="A2110" s="43" t="s">
        <v>82</v>
      </c>
      <c r="B2110" s="43" t="s">
        <v>441</v>
      </c>
      <c r="C2110" s="44" t="s">
        <v>35</v>
      </c>
      <c r="D2110" s="45" t="s">
        <v>36</v>
      </c>
      <c r="E2110" s="46">
        <v>3315</v>
      </c>
      <c r="F2110" s="72">
        <v>147.04495967594298</v>
      </c>
      <c r="G2110" s="72">
        <v>142.51814853816404</v>
      </c>
      <c r="H2110" s="73">
        <v>1.9821633096788953</v>
      </c>
      <c r="I2110" s="73">
        <f t="shared" si="96"/>
        <v>144.50031184784294</v>
      </c>
      <c r="J2110" s="72">
        <f t="shared" si="97"/>
        <v>-2.5446478281000395</v>
      </c>
      <c r="K2110" s="78">
        <v>365</v>
      </c>
      <c r="L2110" s="73">
        <f t="shared" si="98"/>
        <v>-928.79645725651449</v>
      </c>
      <c r="M2110" s="74"/>
    </row>
    <row r="2111" spans="1:13" ht="12.75" x14ac:dyDescent="0.2">
      <c r="A2111" s="43" t="s">
        <v>82</v>
      </c>
      <c r="B2111" s="43" t="s">
        <v>441</v>
      </c>
      <c r="C2111" s="44" t="s">
        <v>37</v>
      </c>
      <c r="D2111" s="45" t="s">
        <v>38</v>
      </c>
      <c r="E2111" s="46">
        <v>3317</v>
      </c>
      <c r="F2111" s="72">
        <v>93.354959675942979</v>
      </c>
      <c r="G2111" s="72">
        <v>88.828148538164029</v>
      </c>
      <c r="H2111" s="73">
        <v>1.9821633096788953</v>
      </c>
      <c r="I2111" s="73">
        <f t="shared" si="96"/>
        <v>90.810311847842925</v>
      </c>
      <c r="J2111" s="72">
        <f t="shared" si="97"/>
        <v>-2.5446478281000537</v>
      </c>
      <c r="K2111" s="78">
        <v>0</v>
      </c>
      <c r="L2111" s="73">
        <f t="shared" si="98"/>
        <v>0</v>
      </c>
      <c r="M2111" s="74"/>
    </row>
    <row r="2112" spans="1:13" ht="12.75" x14ac:dyDescent="0.2">
      <c r="A2112" s="43" t="s">
        <v>82</v>
      </c>
      <c r="B2112" s="43" t="s">
        <v>441</v>
      </c>
      <c r="C2112" s="44" t="s">
        <v>39</v>
      </c>
      <c r="D2112" s="45" t="s">
        <v>40</v>
      </c>
      <c r="E2112" s="46">
        <v>3319</v>
      </c>
      <c r="F2112" s="72">
        <v>112.71495967594298</v>
      </c>
      <c r="G2112" s="72">
        <v>108.18814853816403</v>
      </c>
      <c r="H2112" s="73">
        <v>1.9821633096788953</v>
      </c>
      <c r="I2112" s="73">
        <f t="shared" si="96"/>
        <v>110.17031184784292</v>
      </c>
      <c r="J2112" s="72">
        <f t="shared" si="97"/>
        <v>-2.5446478281000537</v>
      </c>
      <c r="K2112" s="78">
        <v>17588</v>
      </c>
      <c r="L2112" s="73">
        <f t="shared" si="98"/>
        <v>-44755.266000623742</v>
      </c>
      <c r="M2112" s="74"/>
    </row>
    <row r="2113" spans="1:13" ht="12.75" x14ac:dyDescent="0.2">
      <c r="A2113" s="43" t="s">
        <v>82</v>
      </c>
      <c r="B2113" s="43" t="s">
        <v>441</v>
      </c>
      <c r="C2113" s="44" t="s">
        <v>41</v>
      </c>
      <c r="D2113" s="45" t="s">
        <v>42</v>
      </c>
      <c r="E2113" s="46">
        <v>3321</v>
      </c>
      <c r="F2113" s="72">
        <v>125.23495967594297</v>
      </c>
      <c r="G2113" s="72">
        <v>120.70814853816402</v>
      </c>
      <c r="H2113" s="73">
        <v>1.9821633096788953</v>
      </c>
      <c r="I2113" s="73">
        <f t="shared" si="96"/>
        <v>122.69031184784292</v>
      </c>
      <c r="J2113" s="72">
        <f t="shared" si="97"/>
        <v>-2.5446478281000537</v>
      </c>
      <c r="K2113" s="78">
        <v>589</v>
      </c>
      <c r="L2113" s="73">
        <f t="shared" si="98"/>
        <v>-1498.7975707509318</v>
      </c>
      <c r="M2113" s="74"/>
    </row>
    <row r="2114" spans="1:13" ht="12.75" x14ac:dyDescent="0.2">
      <c r="A2114" s="43" t="s">
        <v>82</v>
      </c>
      <c r="B2114" s="43" t="s">
        <v>441</v>
      </c>
      <c r="C2114" s="44" t="s">
        <v>43</v>
      </c>
      <c r="D2114" s="45" t="s">
        <v>44</v>
      </c>
      <c r="E2114" s="46">
        <v>3323</v>
      </c>
      <c r="F2114" s="72">
        <v>79.484959675942974</v>
      </c>
      <c r="G2114" s="72">
        <v>74.958148538164025</v>
      </c>
      <c r="H2114" s="73">
        <v>1.9821633096788953</v>
      </c>
      <c r="I2114" s="73">
        <f t="shared" si="96"/>
        <v>76.940311847842921</v>
      </c>
      <c r="J2114" s="72">
        <f t="shared" si="97"/>
        <v>-2.5446478281000537</v>
      </c>
      <c r="K2114" s="78">
        <v>0</v>
      </c>
      <c r="L2114" s="73">
        <f t="shared" si="98"/>
        <v>0</v>
      </c>
      <c r="M2114" s="74"/>
    </row>
    <row r="2115" spans="1:13" ht="12.75" x14ac:dyDescent="0.2">
      <c r="A2115" s="43" t="s">
        <v>82</v>
      </c>
      <c r="B2115" s="43" t="s">
        <v>441</v>
      </c>
      <c r="C2115" s="44" t="s">
        <v>45</v>
      </c>
      <c r="D2115" s="45" t="s">
        <v>46</v>
      </c>
      <c r="E2115" s="46">
        <v>3325</v>
      </c>
      <c r="F2115" s="72">
        <v>101.37495967594297</v>
      </c>
      <c r="G2115" s="72">
        <v>96.848148538164025</v>
      </c>
      <c r="H2115" s="73">
        <v>1.9821633096788953</v>
      </c>
      <c r="I2115" s="73">
        <f t="shared" si="96"/>
        <v>98.830311847842921</v>
      </c>
      <c r="J2115" s="72">
        <f t="shared" si="97"/>
        <v>-2.5446478281000537</v>
      </c>
      <c r="K2115" s="78">
        <v>13612</v>
      </c>
      <c r="L2115" s="73">
        <f t="shared" si="98"/>
        <v>-34637.746236097933</v>
      </c>
      <c r="M2115" s="74"/>
    </row>
    <row r="2116" spans="1:13" ht="12.75" x14ac:dyDescent="0.2">
      <c r="A2116" s="43" t="s">
        <v>82</v>
      </c>
      <c r="B2116" s="43" t="s">
        <v>441</v>
      </c>
      <c r="C2116" s="44" t="s">
        <v>47</v>
      </c>
      <c r="D2116" s="45" t="s">
        <v>48</v>
      </c>
      <c r="E2116" s="46">
        <v>3327</v>
      </c>
      <c r="F2116" s="72">
        <v>112.71495967594298</v>
      </c>
      <c r="G2116" s="72">
        <v>108.18814853816403</v>
      </c>
      <c r="H2116" s="73">
        <v>1.9821633096788953</v>
      </c>
      <c r="I2116" s="73">
        <f t="shared" si="96"/>
        <v>110.17031184784292</v>
      </c>
      <c r="J2116" s="72">
        <f t="shared" si="97"/>
        <v>-2.5446478281000537</v>
      </c>
      <c r="K2116" s="78">
        <v>333</v>
      </c>
      <c r="L2116" s="73">
        <f t="shared" si="98"/>
        <v>-847.36772675731788</v>
      </c>
      <c r="M2116" s="74"/>
    </row>
    <row r="2117" spans="1:13" ht="12.75" x14ac:dyDescent="0.2">
      <c r="A2117" s="43" t="s">
        <v>82</v>
      </c>
      <c r="B2117" s="43" t="s">
        <v>441</v>
      </c>
      <c r="C2117" s="44" t="s">
        <v>49</v>
      </c>
      <c r="D2117" s="45" t="s">
        <v>50</v>
      </c>
      <c r="E2117" s="46">
        <v>3329</v>
      </c>
      <c r="F2117" s="72">
        <v>120.65495967594298</v>
      </c>
      <c r="G2117" s="72">
        <v>116.12814853816403</v>
      </c>
      <c r="H2117" s="73">
        <v>1.9821633096788953</v>
      </c>
      <c r="I2117" s="73">
        <f t="shared" si="96"/>
        <v>118.11031184784292</v>
      </c>
      <c r="J2117" s="72">
        <f t="shared" si="97"/>
        <v>-2.5446478281000537</v>
      </c>
      <c r="K2117" s="78">
        <v>0</v>
      </c>
      <c r="L2117" s="73">
        <f t="shared" si="98"/>
        <v>0</v>
      </c>
      <c r="M2117" s="74"/>
    </row>
    <row r="2118" spans="1:13" ht="12.75" x14ac:dyDescent="0.2">
      <c r="A2118" s="43" t="s">
        <v>82</v>
      </c>
      <c r="B2118" s="43" t="s">
        <v>441</v>
      </c>
      <c r="C2118" s="44" t="s">
        <v>51</v>
      </c>
      <c r="D2118" s="45" t="s">
        <v>52</v>
      </c>
      <c r="E2118" s="46">
        <v>3331</v>
      </c>
      <c r="F2118" s="72">
        <v>134.42495967594297</v>
      </c>
      <c r="G2118" s="72">
        <v>129.89814853816404</v>
      </c>
      <c r="H2118" s="73">
        <v>1.9821633096788953</v>
      </c>
      <c r="I2118" s="73">
        <f t="shared" si="96"/>
        <v>131.88031184784293</v>
      </c>
      <c r="J2118" s="72">
        <f t="shared" si="97"/>
        <v>-2.5446478281000395</v>
      </c>
      <c r="K2118" s="78">
        <v>1444</v>
      </c>
      <c r="L2118" s="73">
        <f t="shared" si="98"/>
        <v>-3674.4714637764573</v>
      </c>
      <c r="M2118" s="74"/>
    </row>
    <row r="2119" spans="1:13" ht="12.75" x14ac:dyDescent="0.2">
      <c r="A2119" s="43" t="s">
        <v>230</v>
      </c>
      <c r="B2119" s="43" t="s">
        <v>231</v>
      </c>
      <c r="C2119" s="44" t="s">
        <v>21</v>
      </c>
      <c r="D2119" s="45" t="s">
        <v>22</v>
      </c>
      <c r="E2119" s="46">
        <v>3301</v>
      </c>
      <c r="F2119" s="72">
        <v>139.29</v>
      </c>
      <c r="G2119" s="72">
        <v>135.51</v>
      </c>
      <c r="H2119" s="73">
        <v>0</v>
      </c>
      <c r="I2119" s="73">
        <f t="shared" ref="I2119:I2182" si="99">+G2119+H2119</f>
        <v>135.51</v>
      </c>
      <c r="J2119" s="72">
        <f t="shared" ref="J2119:J2182" si="100">+I2119-F2119</f>
        <v>-3.7800000000000011</v>
      </c>
      <c r="K2119" s="78">
        <v>0</v>
      </c>
      <c r="L2119" s="73">
        <f t="shared" ref="L2119:L2182" si="101">+J2119*K2119</f>
        <v>0</v>
      </c>
      <c r="M2119" s="74">
        <v>-54454.679999999986</v>
      </c>
    </row>
    <row r="2120" spans="1:13" ht="12.75" x14ac:dyDescent="0.2">
      <c r="A2120" s="43" t="s">
        <v>230</v>
      </c>
      <c r="B2120" s="43" t="s">
        <v>231</v>
      </c>
      <c r="C2120" s="44" t="s">
        <v>23</v>
      </c>
      <c r="D2120" s="45" t="s">
        <v>24</v>
      </c>
      <c r="E2120" s="46">
        <v>3303</v>
      </c>
      <c r="F2120" s="72">
        <v>151.87</v>
      </c>
      <c r="G2120" s="72">
        <v>148.09</v>
      </c>
      <c r="H2120" s="73">
        <v>0</v>
      </c>
      <c r="I2120" s="73">
        <f t="shared" si="99"/>
        <v>148.09</v>
      </c>
      <c r="J2120" s="72">
        <f t="shared" si="100"/>
        <v>-3.7800000000000011</v>
      </c>
      <c r="K2120" s="78">
        <v>0</v>
      </c>
      <c r="L2120" s="73">
        <f t="shared" si="101"/>
        <v>0</v>
      </c>
      <c r="M2120" s="74"/>
    </row>
    <row r="2121" spans="1:13" ht="12.75" x14ac:dyDescent="0.2">
      <c r="A2121" s="43" t="s">
        <v>230</v>
      </c>
      <c r="B2121" s="43" t="s">
        <v>231</v>
      </c>
      <c r="C2121" s="44" t="s">
        <v>25</v>
      </c>
      <c r="D2121" s="45" t="s">
        <v>26</v>
      </c>
      <c r="E2121" s="46">
        <v>3305</v>
      </c>
      <c r="F2121" s="72">
        <v>136.03</v>
      </c>
      <c r="G2121" s="72">
        <v>132.25</v>
      </c>
      <c r="H2121" s="73">
        <v>0</v>
      </c>
      <c r="I2121" s="73">
        <f t="shared" si="99"/>
        <v>132.25</v>
      </c>
      <c r="J2121" s="72">
        <f t="shared" si="100"/>
        <v>-3.7800000000000011</v>
      </c>
      <c r="K2121" s="78">
        <v>1403</v>
      </c>
      <c r="L2121" s="73">
        <f t="shared" si="101"/>
        <v>-5303.340000000002</v>
      </c>
      <c r="M2121" s="74"/>
    </row>
    <row r="2122" spans="1:13" ht="12.75" x14ac:dyDescent="0.2">
      <c r="A2122" s="43" t="s">
        <v>230</v>
      </c>
      <c r="B2122" s="43" t="s">
        <v>231</v>
      </c>
      <c r="C2122" s="44" t="s">
        <v>27</v>
      </c>
      <c r="D2122" s="45" t="s">
        <v>28</v>
      </c>
      <c r="E2122" s="46">
        <v>3307</v>
      </c>
      <c r="F2122" s="72">
        <v>148.6</v>
      </c>
      <c r="G2122" s="72">
        <v>144.82</v>
      </c>
      <c r="H2122" s="73">
        <v>0</v>
      </c>
      <c r="I2122" s="73">
        <f t="shared" si="99"/>
        <v>144.82</v>
      </c>
      <c r="J2122" s="72">
        <f t="shared" si="100"/>
        <v>-3.7800000000000011</v>
      </c>
      <c r="K2122" s="78">
        <v>393</v>
      </c>
      <c r="L2122" s="73">
        <f t="shared" si="101"/>
        <v>-1485.5400000000004</v>
      </c>
      <c r="M2122" s="74"/>
    </row>
    <row r="2123" spans="1:13" ht="12.75" x14ac:dyDescent="0.2">
      <c r="A2123" s="43" t="s">
        <v>230</v>
      </c>
      <c r="B2123" s="43" t="s">
        <v>231</v>
      </c>
      <c r="C2123" s="44" t="s">
        <v>29</v>
      </c>
      <c r="D2123" s="45" t="s">
        <v>30</v>
      </c>
      <c r="E2123" s="46">
        <v>3309</v>
      </c>
      <c r="F2123" s="72">
        <v>90.26</v>
      </c>
      <c r="G2123" s="72">
        <v>86.48</v>
      </c>
      <c r="H2123" s="73">
        <v>0</v>
      </c>
      <c r="I2123" s="73">
        <f t="shared" si="99"/>
        <v>86.48</v>
      </c>
      <c r="J2123" s="72">
        <f t="shared" si="100"/>
        <v>-3.7800000000000011</v>
      </c>
      <c r="K2123" s="78">
        <v>1114</v>
      </c>
      <c r="L2123" s="73">
        <f t="shared" si="101"/>
        <v>-4210.920000000001</v>
      </c>
      <c r="M2123" s="74"/>
    </row>
    <row r="2124" spans="1:13" ht="12.75" x14ac:dyDescent="0.2">
      <c r="A2124" s="43" t="s">
        <v>230</v>
      </c>
      <c r="B2124" s="43" t="s">
        <v>231</v>
      </c>
      <c r="C2124" s="44" t="s">
        <v>31</v>
      </c>
      <c r="D2124" s="45" t="s">
        <v>32</v>
      </c>
      <c r="E2124" s="46">
        <v>3311</v>
      </c>
      <c r="F2124" s="72">
        <v>117.54</v>
      </c>
      <c r="G2124" s="72">
        <v>113.76</v>
      </c>
      <c r="H2124" s="73">
        <v>0</v>
      </c>
      <c r="I2124" s="73">
        <f t="shared" si="99"/>
        <v>113.76</v>
      </c>
      <c r="J2124" s="72">
        <f t="shared" si="100"/>
        <v>-3.7800000000000011</v>
      </c>
      <c r="K2124" s="78">
        <v>315</v>
      </c>
      <c r="L2124" s="73">
        <f t="shared" si="101"/>
        <v>-1190.7000000000003</v>
      </c>
      <c r="M2124" s="74"/>
    </row>
    <row r="2125" spans="1:13" ht="12.75" x14ac:dyDescent="0.2">
      <c r="A2125" s="43" t="s">
        <v>230</v>
      </c>
      <c r="B2125" s="43" t="s">
        <v>231</v>
      </c>
      <c r="C2125" s="44" t="s">
        <v>33</v>
      </c>
      <c r="D2125" s="45" t="s">
        <v>34</v>
      </c>
      <c r="E2125" s="46">
        <v>3313</v>
      </c>
      <c r="F2125" s="72">
        <v>125.39</v>
      </c>
      <c r="G2125" s="72">
        <v>121.61</v>
      </c>
      <c r="H2125" s="73">
        <v>0</v>
      </c>
      <c r="I2125" s="73">
        <f t="shared" si="99"/>
        <v>121.61</v>
      </c>
      <c r="J2125" s="72">
        <f t="shared" si="100"/>
        <v>-3.7800000000000011</v>
      </c>
      <c r="K2125" s="78">
        <v>2109</v>
      </c>
      <c r="L2125" s="73">
        <f t="shared" si="101"/>
        <v>-7972.0200000000023</v>
      </c>
      <c r="M2125" s="74"/>
    </row>
    <row r="2126" spans="1:13" ht="12.75" x14ac:dyDescent="0.2">
      <c r="A2126" s="43" t="s">
        <v>230</v>
      </c>
      <c r="B2126" s="43" t="s">
        <v>231</v>
      </c>
      <c r="C2126" s="44" t="s">
        <v>35</v>
      </c>
      <c r="D2126" s="45" t="s">
        <v>36</v>
      </c>
      <c r="E2126" s="46">
        <v>3315</v>
      </c>
      <c r="F2126" s="72">
        <v>143.41</v>
      </c>
      <c r="G2126" s="72">
        <v>139.63</v>
      </c>
      <c r="H2126" s="73">
        <v>0</v>
      </c>
      <c r="I2126" s="73">
        <f t="shared" si="99"/>
        <v>139.63</v>
      </c>
      <c r="J2126" s="72">
        <f t="shared" si="100"/>
        <v>-3.7800000000000011</v>
      </c>
      <c r="K2126" s="78">
        <v>294</v>
      </c>
      <c r="L2126" s="73">
        <f t="shared" si="101"/>
        <v>-1111.3200000000004</v>
      </c>
      <c r="M2126" s="74"/>
    </row>
    <row r="2127" spans="1:13" ht="12.75" x14ac:dyDescent="0.2">
      <c r="A2127" s="43" t="s">
        <v>230</v>
      </c>
      <c r="B2127" s="43" t="s">
        <v>231</v>
      </c>
      <c r="C2127" s="44" t="s">
        <v>37</v>
      </c>
      <c r="D2127" s="45" t="s">
        <v>38</v>
      </c>
      <c r="E2127" s="46">
        <v>3317</v>
      </c>
      <c r="F2127" s="72">
        <v>89.72</v>
      </c>
      <c r="G2127" s="72">
        <v>85.94</v>
      </c>
      <c r="H2127" s="73">
        <v>0</v>
      </c>
      <c r="I2127" s="73">
        <f t="shared" si="99"/>
        <v>85.94</v>
      </c>
      <c r="J2127" s="72">
        <f t="shared" si="100"/>
        <v>-3.7800000000000011</v>
      </c>
      <c r="K2127" s="78">
        <v>0</v>
      </c>
      <c r="L2127" s="73">
        <f t="shared" si="101"/>
        <v>0</v>
      </c>
      <c r="M2127" s="74"/>
    </row>
    <row r="2128" spans="1:13" ht="12.75" x14ac:dyDescent="0.2">
      <c r="A2128" s="43" t="s">
        <v>230</v>
      </c>
      <c r="B2128" s="43" t="s">
        <v>231</v>
      </c>
      <c r="C2128" s="44" t="s">
        <v>39</v>
      </c>
      <c r="D2128" s="45" t="s">
        <v>40</v>
      </c>
      <c r="E2128" s="46">
        <v>3319</v>
      </c>
      <c r="F2128" s="72">
        <v>109.08</v>
      </c>
      <c r="G2128" s="72">
        <v>105.3</v>
      </c>
      <c r="H2128" s="73">
        <v>0</v>
      </c>
      <c r="I2128" s="73">
        <f t="shared" si="99"/>
        <v>105.3</v>
      </c>
      <c r="J2128" s="72">
        <f t="shared" si="100"/>
        <v>-3.7800000000000011</v>
      </c>
      <c r="K2128" s="78">
        <v>1159</v>
      </c>
      <c r="L2128" s="73">
        <f t="shared" si="101"/>
        <v>-4381.0200000000013</v>
      </c>
      <c r="M2128" s="74"/>
    </row>
    <row r="2129" spans="1:13" ht="12.75" x14ac:dyDescent="0.2">
      <c r="A2129" s="43" t="s">
        <v>230</v>
      </c>
      <c r="B2129" s="43" t="s">
        <v>231</v>
      </c>
      <c r="C2129" s="44" t="s">
        <v>41</v>
      </c>
      <c r="D2129" s="45" t="s">
        <v>42</v>
      </c>
      <c r="E2129" s="46">
        <v>3321</v>
      </c>
      <c r="F2129" s="72">
        <v>121.6</v>
      </c>
      <c r="G2129" s="72">
        <v>117.82</v>
      </c>
      <c r="H2129" s="73">
        <v>0</v>
      </c>
      <c r="I2129" s="73">
        <f t="shared" si="99"/>
        <v>117.82</v>
      </c>
      <c r="J2129" s="72">
        <f t="shared" si="100"/>
        <v>-3.7800000000000011</v>
      </c>
      <c r="K2129" s="78">
        <v>1637</v>
      </c>
      <c r="L2129" s="73">
        <f t="shared" si="101"/>
        <v>-6187.8600000000015</v>
      </c>
      <c r="M2129" s="74"/>
    </row>
    <row r="2130" spans="1:13" ht="12.75" x14ac:dyDescent="0.2">
      <c r="A2130" s="43" t="s">
        <v>230</v>
      </c>
      <c r="B2130" s="43" t="s">
        <v>231</v>
      </c>
      <c r="C2130" s="44" t="s">
        <v>43</v>
      </c>
      <c r="D2130" s="45" t="s">
        <v>44</v>
      </c>
      <c r="E2130" s="46">
        <v>3323</v>
      </c>
      <c r="F2130" s="72">
        <v>75.849999999999994</v>
      </c>
      <c r="G2130" s="72">
        <v>72.069999999999993</v>
      </c>
      <c r="H2130" s="73">
        <v>0</v>
      </c>
      <c r="I2130" s="73">
        <f t="shared" si="99"/>
        <v>72.069999999999993</v>
      </c>
      <c r="J2130" s="72">
        <f t="shared" si="100"/>
        <v>-3.7800000000000011</v>
      </c>
      <c r="K2130" s="78">
        <v>0</v>
      </c>
      <c r="L2130" s="73">
        <f t="shared" si="101"/>
        <v>0</v>
      </c>
      <c r="M2130" s="74"/>
    </row>
    <row r="2131" spans="1:13" ht="12.75" x14ac:dyDescent="0.2">
      <c r="A2131" s="43" t="s">
        <v>230</v>
      </c>
      <c r="B2131" s="43" t="s">
        <v>231</v>
      </c>
      <c r="C2131" s="44" t="s">
        <v>45</v>
      </c>
      <c r="D2131" s="45" t="s">
        <v>46</v>
      </c>
      <c r="E2131" s="46">
        <v>3325</v>
      </c>
      <c r="F2131" s="72">
        <v>97.74</v>
      </c>
      <c r="G2131" s="72">
        <v>93.96</v>
      </c>
      <c r="H2131" s="73">
        <v>0</v>
      </c>
      <c r="I2131" s="73">
        <f t="shared" si="99"/>
        <v>93.96</v>
      </c>
      <c r="J2131" s="72">
        <f t="shared" si="100"/>
        <v>-3.7800000000000011</v>
      </c>
      <c r="K2131" s="78">
        <v>3322</v>
      </c>
      <c r="L2131" s="73">
        <f t="shared" si="101"/>
        <v>-12557.160000000003</v>
      </c>
      <c r="M2131" s="74"/>
    </row>
    <row r="2132" spans="1:13" ht="12.75" x14ac:dyDescent="0.2">
      <c r="A2132" s="43" t="s">
        <v>230</v>
      </c>
      <c r="B2132" s="43" t="s">
        <v>231</v>
      </c>
      <c r="C2132" s="44" t="s">
        <v>47</v>
      </c>
      <c r="D2132" s="45" t="s">
        <v>48</v>
      </c>
      <c r="E2132" s="46">
        <v>3327</v>
      </c>
      <c r="F2132" s="72">
        <v>109.08</v>
      </c>
      <c r="G2132" s="72">
        <v>105.3</v>
      </c>
      <c r="H2132" s="73">
        <v>0</v>
      </c>
      <c r="I2132" s="73">
        <f t="shared" si="99"/>
        <v>105.3</v>
      </c>
      <c r="J2132" s="72">
        <f t="shared" si="100"/>
        <v>-3.7800000000000011</v>
      </c>
      <c r="K2132" s="78">
        <v>1138</v>
      </c>
      <c r="L2132" s="73">
        <f t="shared" si="101"/>
        <v>-4301.6400000000012</v>
      </c>
      <c r="M2132" s="74"/>
    </row>
    <row r="2133" spans="1:13" ht="12.75" x14ac:dyDescent="0.2">
      <c r="A2133" s="43" t="s">
        <v>230</v>
      </c>
      <c r="B2133" s="43" t="s">
        <v>231</v>
      </c>
      <c r="C2133" s="44" t="s">
        <v>49</v>
      </c>
      <c r="D2133" s="45" t="s">
        <v>50</v>
      </c>
      <c r="E2133" s="46">
        <v>3329</v>
      </c>
      <c r="F2133" s="72">
        <v>117.02</v>
      </c>
      <c r="G2133" s="72">
        <v>113.24</v>
      </c>
      <c r="H2133" s="73">
        <v>0</v>
      </c>
      <c r="I2133" s="73">
        <f t="shared" si="99"/>
        <v>113.24</v>
      </c>
      <c r="J2133" s="72">
        <f t="shared" si="100"/>
        <v>-3.7800000000000011</v>
      </c>
      <c r="K2133" s="78">
        <v>332</v>
      </c>
      <c r="L2133" s="73">
        <f t="shared" si="101"/>
        <v>-1254.9600000000005</v>
      </c>
      <c r="M2133" s="74"/>
    </row>
    <row r="2134" spans="1:13" ht="12.75" x14ac:dyDescent="0.2">
      <c r="A2134" s="43" t="s">
        <v>230</v>
      </c>
      <c r="B2134" s="43" t="s">
        <v>231</v>
      </c>
      <c r="C2134" s="44" t="s">
        <v>51</v>
      </c>
      <c r="D2134" s="45" t="s">
        <v>52</v>
      </c>
      <c r="E2134" s="46">
        <v>3331</v>
      </c>
      <c r="F2134" s="72">
        <v>130.79</v>
      </c>
      <c r="G2134" s="72">
        <v>127.01</v>
      </c>
      <c r="H2134" s="73">
        <v>0</v>
      </c>
      <c r="I2134" s="73">
        <f t="shared" si="99"/>
        <v>127.01</v>
      </c>
      <c r="J2134" s="72">
        <f t="shared" si="100"/>
        <v>-3.7799999999999869</v>
      </c>
      <c r="K2134" s="78">
        <v>1190</v>
      </c>
      <c r="L2134" s="73">
        <f t="shared" si="101"/>
        <v>-4498.1999999999844</v>
      </c>
      <c r="M2134" s="74"/>
    </row>
    <row r="2135" spans="1:13" ht="12.75" x14ac:dyDescent="0.2">
      <c r="A2135" s="43" t="s">
        <v>176</v>
      </c>
      <c r="B2135" s="43" t="s">
        <v>442</v>
      </c>
      <c r="C2135" s="44" t="s">
        <v>21</v>
      </c>
      <c r="D2135" s="45" t="s">
        <v>22</v>
      </c>
      <c r="E2135" s="46">
        <v>3301</v>
      </c>
      <c r="F2135" s="72">
        <v>86.378361211929928</v>
      </c>
      <c r="G2135" s="72">
        <v>84.691727158430226</v>
      </c>
      <c r="H2135" s="73">
        <v>0.17839628629697987</v>
      </c>
      <c r="I2135" s="73">
        <f t="shared" si="99"/>
        <v>84.870123444727199</v>
      </c>
      <c r="J2135" s="72">
        <f t="shared" si="100"/>
        <v>-1.5082377672027292</v>
      </c>
      <c r="K2135" s="78">
        <v>435</v>
      </c>
      <c r="L2135" s="73">
        <f t="shared" si="101"/>
        <v>-656.08342873318725</v>
      </c>
      <c r="M2135" s="74">
        <v>-10037.322340734132</v>
      </c>
    </row>
    <row r="2136" spans="1:13" ht="12.75" x14ac:dyDescent="0.2">
      <c r="A2136" s="43" t="s">
        <v>176</v>
      </c>
      <c r="B2136" s="43" t="s">
        <v>442</v>
      </c>
      <c r="C2136" s="44" t="s">
        <v>23</v>
      </c>
      <c r="D2136" s="45" t="s">
        <v>24</v>
      </c>
      <c r="E2136" s="46">
        <v>3303</v>
      </c>
      <c r="F2136" s="72">
        <v>93.458361211929926</v>
      </c>
      <c r="G2136" s="72">
        <v>91.771727158430224</v>
      </c>
      <c r="H2136" s="73">
        <v>0.17839628629697987</v>
      </c>
      <c r="I2136" s="73">
        <f t="shared" si="99"/>
        <v>91.950123444727197</v>
      </c>
      <c r="J2136" s="72">
        <f t="shared" si="100"/>
        <v>-1.5082377672027292</v>
      </c>
      <c r="K2136" s="78">
        <v>0</v>
      </c>
      <c r="L2136" s="73">
        <f t="shared" si="101"/>
        <v>0</v>
      </c>
      <c r="M2136" s="74"/>
    </row>
    <row r="2137" spans="1:13" ht="12.75" x14ac:dyDescent="0.2">
      <c r="A2137" s="43" t="s">
        <v>176</v>
      </c>
      <c r="B2137" s="43" t="s">
        <v>442</v>
      </c>
      <c r="C2137" s="44" t="s">
        <v>25</v>
      </c>
      <c r="D2137" s="45" t="s">
        <v>26</v>
      </c>
      <c r="E2137" s="46">
        <v>3305</v>
      </c>
      <c r="F2137" s="72">
        <v>84.448361211929935</v>
      </c>
      <c r="G2137" s="72">
        <v>82.761727158430233</v>
      </c>
      <c r="H2137" s="73">
        <v>0.17839628629697987</v>
      </c>
      <c r="I2137" s="73">
        <f t="shared" si="99"/>
        <v>82.940123444727206</v>
      </c>
      <c r="J2137" s="72">
        <f t="shared" si="100"/>
        <v>-1.5082377672027292</v>
      </c>
      <c r="K2137" s="78">
        <v>0</v>
      </c>
      <c r="L2137" s="73">
        <f t="shared" si="101"/>
        <v>0</v>
      </c>
      <c r="M2137" s="74"/>
    </row>
    <row r="2138" spans="1:13" ht="12.75" x14ac:dyDescent="0.2">
      <c r="A2138" s="43" t="s">
        <v>176</v>
      </c>
      <c r="B2138" s="43" t="s">
        <v>442</v>
      </c>
      <c r="C2138" s="44" t="s">
        <v>27</v>
      </c>
      <c r="D2138" s="45" t="s">
        <v>28</v>
      </c>
      <c r="E2138" s="46">
        <v>3307</v>
      </c>
      <c r="F2138" s="72">
        <v>92.388361211929933</v>
      </c>
      <c r="G2138" s="72">
        <v>90.701727158430231</v>
      </c>
      <c r="H2138" s="73">
        <v>0.17839628629697987</v>
      </c>
      <c r="I2138" s="73">
        <f t="shared" si="99"/>
        <v>90.880123444727204</v>
      </c>
      <c r="J2138" s="72">
        <f t="shared" si="100"/>
        <v>-1.5082377672027292</v>
      </c>
      <c r="K2138" s="78">
        <v>0</v>
      </c>
      <c r="L2138" s="73">
        <f t="shared" si="101"/>
        <v>0</v>
      </c>
      <c r="M2138" s="74"/>
    </row>
    <row r="2139" spans="1:13" ht="12.75" x14ac:dyDescent="0.2">
      <c r="A2139" s="43" t="s">
        <v>176</v>
      </c>
      <c r="B2139" s="43" t="s">
        <v>442</v>
      </c>
      <c r="C2139" s="44" t="s">
        <v>29</v>
      </c>
      <c r="D2139" s="45" t="s">
        <v>30</v>
      </c>
      <c r="E2139" s="46">
        <v>3309</v>
      </c>
      <c r="F2139" s="72">
        <v>58.128361211929935</v>
      </c>
      <c r="G2139" s="72">
        <v>56.441727158430233</v>
      </c>
      <c r="H2139" s="73">
        <v>0.17839628629697987</v>
      </c>
      <c r="I2139" s="73">
        <f t="shared" si="99"/>
        <v>56.620123444727213</v>
      </c>
      <c r="J2139" s="72">
        <f t="shared" si="100"/>
        <v>-1.5082377672027221</v>
      </c>
      <c r="K2139" s="78">
        <v>386</v>
      </c>
      <c r="L2139" s="73">
        <f t="shared" si="101"/>
        <v>-582.17977814025073</v>
      </c>
      <c r="M2139" s="74"/>
    </row>
    <row r="2140" spans="1:13" ht="12.75" x14ac:dyDescent="0.2">
      <c r="A2140" s="43" t="s">
        <v>176</v>
      </c>
      <c r="B2140" s="43" t="s">
        <v>442</v>
      </c>
      <c r="C2140" s="44" t="s">
        <v>31</v>
      </c>
      <c r="D2140" s="45" t="s">
        <v>32</v>
      </c>
      <c r="E2140" s="46">
        <v>3311</v>
      </c>
      <c r="F2140" s="72">
        <v>73.518361211929928</v>
      </c>
      <c r="G2140" s="72">
        <v>71.831727158430226</v>
      </c>
      <c r="H2140" s="73">
        <v>0.17839628629697987</v>
      </c>
      <c r="I2140" s="73">
        <f t="shared" si="99"/>
        <v>72.010123444727199</v>
      </c>
      <c r="J2140" s="72">
        <f t="shared" si="100"/>
        <v>-1.5082377672027292</v>
      </c>
      <c r="K2140" s="78">
        <v>0</v>
      </c>
      <c r="L2140" s="73">
        <f t="shared" si="101"/>
        <v>0</v>
      </c>
      <c r="M2140" s="74"/>
    </row>
    <row r="2141" spans="1:13" ht="12.75" x14ac:dyDescent="0.2">
      <c r="A2141" s="43" t="s">
        <v>176</v>
      </c>
      <c r="B2141" s="43" t="s">
        <v>442</v>
      </c>
      <c r="C2141" s="44" t="s">
        <v>33</v>
      </c>
      <c r="D2141" s="45" t="s">
        <v>34</v>
      </c>
      <c r="E2141" s="46">
        <v>3313</v>
      </c>
      <c r="F2141" s="72">
        <v>78.068361211929926</v>
      </c>
      <c r="G2141" s="72">
        <v>76.381727158430223</v>
      </c>
      <c r="H2141" s="73">
        <v>0.17839628629697987</v>
      </c>
      <c r="I2141" s="73">
        <f t="shared" si="99"/>
        <v>76.560123444727196</v>
      </c>
      <c r="J2141" s="72">
        <f t="shared" si="100"/>
        <v>-1.5082377672027292</v>
      </c>
      <c r="K2141" s="78">
        <v>0</v>
      </c>
      <c r="L2141" s="73">
        <f t="shared" si="101"/>
        <v>0</v>
      </c>
      <c r="M2141" s="74"/>
    </row>
    <row r="2142" spans="1:13" ht="12.75" x14ac:dyDescent="0.2">
      <c r="A2142" s="43" t="s">
        <v>176</v>
      </c>
      <c r="B2142" s="43" t="s">
        <v>442</v>
      </c>
      <c r="C2142" s="44" t="s">
        <v>35</v>
      </c>
      <c r="D2142" s="45" t="s">
        <v>36</v>
      </c>
      <c r="E2142" s="46">
        <v>3315</v>
      </c>
      <c r="F2142" s="72">
        <v>88.568361211929926</v>
      </c>
      <c r="G2142" s="72">
        <v>86.881727158430223</v>
      </c>
      <c r="H2142" s="73">
        <v>0.17839628629697987</v>
      </c>
      <c r="I2142" s="73">
        <f t="shared" si="99"/>
        <v>87.060123444727196</v>
      </c>
      <c r="J2142" s="72">
        <f t="shared" si="100"/>
        <v>-1.5082377672027292</v>
      </c>
      <c r="K2142" s="78">
        <v>0</v>
      </c>
      <c r="L2142" s="73">
        <f t="shared" si="101"/>
        <v>0</v>
      </c>
      <c r="M2142" s="74"/>
    </row>
    <row r="2143" spans="1:13" ht="12.75" x14ac:dyDescent="0.2">
      <c r="A2143" s="43" t="s">
        <v>176</v>
      </c>
      <c r="B2143" s="43" t="s">
        <v>442</v>
      </c>
      <c r="C2143" s="44" t="s">
        <v>37</v>
      </c>
      <c r="D2143" s="45" t="s">
        <v>38</v>
      </c>
      <c r="E2143" s="46">
        <v>3317</v>
      </c>
      <c r="F2143" s="72">
        <v>57.698361211929935</v>
      </c>
      <c r="G2143" s="72">
        <v>56.011727158430233</v>
      </c>
      <c r="H2143" s="73">
        <v>0.17839628629697987</v>
      </c>
      <c r="I2143" s="73">
        <f t="shared" si="99"/>
        <v>56.190123444727213</v>
      </c>
      <c r="J2143" s="72">
        <f t="shared" si="100"/>
        <v>-1.5082377672027221</v>
      </c>
      <c r="K2143" s="78">
        <v>0</v>
      </c>
      <c r="L2143" s="73">
        <f t="shared" si="101"/>
        <v>0</v>
      </c>
      <c r="M2143" s="74"/>
    </row>
    <row r="2144" spans="1:13" ht="12.75" x14ac:dyDescent="0.2">
      <c r="A2144" s="43" t="s">
        <v>176</v>
      </c>
      <c r="B2144" s="43" t="s">
        <v>442</v>
      </c>
      <c r="C2144" s="44" t="s">
        <v>39</v>
      </c>
      <c r="D2144" s="45" t="s">
        <v>40</v>
      </c>
      <c r="E2144" s="46">
        <v>3319</v>
      </c>
      <c r="F2144" s="72">
        <v>68.558361211929935</v>
      </c>
      <c r="G2144" s="72">
        <v>66.871727158430232</v>
      </c>
      <c r="H2144" s="73">
        <v>0.17839628629697987</v>
      </c>
      <c r="I2144" s="73">
        <f t="shared" si="99"/>
        <v>67.050123444727205</v>
      </c>
      <c r="J2144" s="72">
        <f t="shared" si="100"/>
        <v>-1.5082377672027292</v>
      </c>
      <c r="K2144" s="78">
        <v>96</v>
      </c>
      <c r="L2144" s="73">
        <f t="shared" si="101"/>
        <v>-144.790825651462</v>
      </c>
      <c r="M2144" s="74"/>
    </row>
    <row r="2145" spans="1:13" ht="12.75" x14ac:dyDescent="0.2">
      <c r="A2145" s="43" t="s">
        <v>176</v>
      </c>
      <c r="B2145" s="43" t="s">
        <v>442</v>
      </c>
      <c r="C2145" s="44" t="s">
        <v>41</v>
      </c>
      <c r="D2145" s="45" t="s">
        <v>42</v>
      </c>
      <c r="E2145" s="46">
        <v>3321</v>
      </c>
      <c r="F2145" s="72">
        <v>75.678361211929925</v>
      </c>
      <c r="G2145" s="72">
        <v>73.991727158430223</v>
      </c>
      <c r="H2145" s="73">
        <v>0.17839628629697987</v>
      </c>
      <c r="I2145" s="73">
        <f t="shared" si="99"/>
        <v>74.170123444727196</v>
      </c>
      <c r="J2145" s="72">
        <f t="shared" si="100"/>
        <v>-1.5082377672027292</v>
      </c>
      <c r="K2145" s="78">
        <v>957</v>
      </c>
      <c r="L2145" s="73">
        <f t="shared" si="101"/>
        <v>-1443.3835432130118</v>
      </c>
      <c r="M2145" s="74"/>
    </row>
    <row r="2146" spans="1:13" ht="12.75" x14ac:dyDescent="0.2">
      <c r="A2146" s="43" t="s">
        <v>176</v>
      </c>
      <c r="B2146" s="43" t="s">
        <v>442</v>
      </c>
      <c r="C2146" s="44" t="s">
        <v>43</v>
      </c>
      <c r="D2146" s="45" t="s">
        <v>44</v>
      </c>
      <c r="E2146" s="46">
        <v>3323</v>
      </c>
      <c r="F2146" s="72">
        <v>49.578361211929938</v>
      </c>
      <c r="G2146" s="72">
        <v>47.891727158430236</v>
      </c>
      <c r="H2146" s="73">
        <v>0.17839628629697987</v>
      </c>
      <c r="I2146" s="73">
        <f t="shared" si="99"/>
        <v>48.070123444727216</v>
      </c>
      <c r="J2146" s="72">
        <f t="shared" si="100"/>
        <v>-1.5082377672027221</v>
      </c>
      <c r="K2146" s="78">
        <v>0</v>
      </c>
      <c r="L2146" s="73">
        <f t="shared" si="101"/>
        <v>0</v>
      </c>
      <c r="M2146" s="74"/>
    </row>
    <row r="2147" spans="1:13" ht="12.75" x14ac:dyDescent="0.2">
      <c r="A2147" s="43" t="s">
        <v>176</v>
      </c>
      <c r="B2147" s="43" t="s">
        <v>442</v>
      </c>
      <c r="C2147" s="44" t="s">
        <v>45</v>
      </c>
      <c r="D2147" s="45" t="s">
        <v>46</v>
      </c>
      <c r="E2147" s="46">
        <v>3325</v>
      </c>
      <c r="F2147" s="72">
        <v>62.158361211929936</v>
      </c>
      <c r="G2147" s="72">
        <v>60.471727158430234</v>
      </c>
      <c r="H2147" s="73">
        <v>0.17839628629697987</v>
      </c>
      <c r="I2147" s="73">
        <f t="shared" si="99"/>
        <v>60.650123444727214</v>
      </c>
      <c r="J2147" s="72">
        <f t="shared" si="100"/>
        <v>-1.5082377672027221</v>
      </c>
      <c r="K2147" s="78">
        <v>4049</v>
      </c>
      <c r="L2147" s="73">
        <f t="shared" si="101"/>
        <v>-6106.8547194038219</v>
      </c>
      <c r="M2147" s="74"/>
    </row>
    <row r="2148" spans="1:13" ht="12.75" x14ac:dyDescent="0.2">
      <c r="A2148" s="43" t="s">
        <v>176</v>
      </c>
      <c r="B2148" s="43" t="s">
        <v>442</v>
      </c>
      <c r="C2148" s="44" t="s">
        <v>47</v>
      </c>
      <c r="D2148" s="45" t="s">
        <v>48</v>
      </c>
      <c r="E2148" s="46">
        <v>3327</v>
      </c>
      <c r="F2148" s="72">
        <v>68.558361211929935</v>
      </c>
      <c r="G2148" s="72">
        <v>66.871727158430232</v>
      </c>
      <c r="H2148" s="73">
        <v>0.17839628629697987</v>
      </c>
      <c r="I2148" s="73">
        <f t="shared" si="99"/>
        <v>67.050123444727205</v>
      </c>
      <c r="J2148" s="72">
        <f t="shared" si="100"/>
        <v>-1.5082377672027292</v>
      </c>
      <c r="K2148" s="78">
        <v>671</v>
      </c>
      <c r="L2148" s="73">
        <f t="shared" si="101"/>
        <v>-1012.0275417930313</v>
      </c>
      <c r="M2148" s="74"/>
    </row>
    <row r="2149" spans="1:13" ht="12.75" x14ac:dyDescent="0.2">
      <c r="A2149" s="43" t="s">
        <v>176</v>
      </c>
      <c r="B2149" s="43" t="s">
        <v>442</v>
      </c>
      <c r="C2149" s="44" t="s">
        <v>49</v>
      </c>
      <c r="D2149" s="45" t="s">
        <v>50</v>
      </c>
      <c r="E2149" s="46">
        <v>3329</v>
      </c>
      <c r="F2149" s="72">
        <v>73.098361211929927</v>
      </c>
      <c r="G2149" s="72">
        <v>71.411727158430224</v>
      </c>
      <c r="H2149" s="73">
        <v>0.17839628629697987</v>
      </c>
      <c r="I2149" s="73">
        <f t="shared" si="99"/>
        <v>71.590123444727197</v>
      </c>
      <c r="J2149" s="72">
        <f t="shared" si="100"/>
        <v>-1.5082377672027292</v>
      </c>
      <c r="K2149" s="78">
        <v>0</v>
      </c>
      <c r="L2149" s="73">
        <f t="shared" si="101"/>
        <v>0</v>
      </c>
      <c r="M2149" s="74"/>
    </row>
    <row r="2150" spans="1:13" ht="12.75" x14ac:dyDescent="0.2">
      <c r="A2150" s="43" t="s">
        <v>176</v>
      </c>
      <c r="B2150" s="43" t="s">
        <v>442</v>
      </c>
      <c r="C2150" s="44" t="s">
        <v>51</v>
      </c>
      <c r="D2150" s="45" t="s">
        <v>52</v>
      </c>
      <c r="E2150" s="46">
        <v>3331</v>
      </c>
      <c r="F2150" s="72">
        <v>80.778361211929933</v>
      </c>
      <c r="G2150" s="72">
        <v>79.091727158430231</v>
      </c>
      <c r="H2150" s="73">
        <v>0.17839628629697987</v>
      </c>
      <c r="I2150" s="73">
        <f t="shared" si="99"/>
        <v>79.270123444727204</v>
      </c>
      <c r="J2150" s="72">
        <f t="shared" si="100"/>
        <v>-1.5082377672027292</v>
      </c>
      <c r="K2150" s="78">
        <v>61</v>
      </c>
      <c r="L2150" s="73">
        <f t="shared" si="101"/>
        <v>-92.00250379936648</v>
      </c>
      <c r="M2150" s="74"/>
    </row>
    <row r="2151" spans="1:13" ht="12.75" x14ac:dyDescent="0.2">
      <c r="A2151" s="43" t="s">
        <v>174</v>
      </c>
      <c r="B2151" s="43" t="s">
        <v>175</v>
      </c>
      <c r="C2151" s="44" t="s">
        <v>21</v>
      </c>
      <c r="D2151" s="45" t="s">
        <v>22</v>
      </c>
      <c r="E2151" s="46">
        <v>3301</v>
      </c>
      <c r="F2151" s="72">
        <v>85.07</v>
      </c>
      <c r="G2151" s="72">
        <v>84.69</v>
      </c>
      <c r="H2151" s="73">
        <v>0</v>
      </c>
      <c r="I2151" s="73">
        <f t="shared" si="99"/>
        <v>84.69</v>
      </c>
      <c r="J2151" s="72">
        <f t="shared" si="100"/>
        <v>-0.37999999999999545</v>
      </c>
      <c r="K2151" s="78">
        <v>722</v>
      </c>
      <c r="L2151" s="73">
        <f t="shared" si="101"/>
        <v>-274.35999999999672</v>
      </c>
      <c r="M2151" s="74">
        <v>-5912.0400000000254</v>
      </c>
    </row>
    <row r="2152" spans="1:13" ht="12.75" x14ac:dyDescent="0.2">
      <c r="A2152" s="43" t="s">
        <v>174</v>
      </c>
      <c r="B2152" s="43" t="s">
        <v>175</v>
      </c>
      <c r="C2152" s="44" t="s">
        <v>23</v>
      </c>
      <c r="D2152" s="45" t="s">
        <v>24</v>
      </c>
      <c r="E2152" s="46">
        <v>3303</v>
      </c>
      <c r="F2152" s="72">
        <v>92.149999999999991</v>
      </c>
      <c r="G2152" s="72">
        <v>91.77</v>
      </c>
      <c r="H2152" s="73">
        <v>0</v>
      </c>
      <c r="I2152" s="73">
        <f t="shared" si="99"/>
        <v>91.77</v>
      </c>
      <c r="J2152" s="72">
        <f t="shared" si="100"/>
        <v>-0.37999999999999545</v>
      </c>
      <c r="K2152" s="78">
        <v>0</v>
      </c>
      <c r="L2152" s="73">
        <f t="shared" si="101"/>
        <v>0</v>
      </c>
      <c r="M2152" s="74"/>
    </row>
    <row r="2153" spans="1:13" ht="12.75" x14ac:dyDescent="0.2">
      <c r="A2153" s="43" t="s">
        <v>174</v>
      </c>
      <c r="B2153" s="43" t="s">
        <v>175</v>
      </c>
      <c r="C2153" s="44" t="s">
        <v>25</v>
      </c>
      <c r="D2153" s="45" t="s">
        <v>26</v>
      </c>
      <c r="E2153" s="46">
        <v>3305</v>
      </c>
      <c r="F2153" s="72">
        <v>83.14</v>
      </c>
      <c r="G2153" s="72">
        <v>82.76</v>
      </c>
      <c r="H2153" s="73">
        <v>0</v>
      </c>
      <c r="I2153" s="73">
        <f t="shared" si="99"/>
        <v>82.76</v>
      </c>
      <c r="J2153" s="72">
        <f t="shared" si="100"/>
        <v>-0.37999999999999545</v>
      </c>
      <c r="K2153" s="78">
        <v>0</v>
      </c>
      <c r="L2153" s="73">
        <f t="shared" si="101"/>
        <v>0</v>
      </c>
      <c r="M2153" s="74"/>
    </row>
    <row r="2154" spans="1:13" ht="12.75" x14ac:dyDescent="0.2">
      <c r="A2154" s="43" t="s">
        <v>174</v>
      </c>
      <c r="B2154" s="43" t="s">
        <v>175</v>
      </c>
      <c r="C2154" s="44" t="s">
        <v>27</v>
      </c>
      <c r="D2154" s="45" t="s">
        <v>28</v>
      </c>
      <c r="E2154" s="46">
        <v>3307</v>
      </c>
      <c r="F2154" s="72">
        <v>91.08</v>
      </c>
      <c r="G2154" s="72">
        <v>90.7</v>
      </c>
      <c r="H2154" s="73">
        <v>0</v>
      </c>
      <c r="I2154" s="73">
        <f t="shared" si="99"/>
        <v>90.7</v>
      </c>
      <c r="J2154" s="72">
        <f t="shared" si="100"/>
        <v>-0.37999999999999545</v>
      </c>
      <c r="K2154" s="78">
        <v>0</v>
      </c>
      <c r="L2154" s="73">
        <f t="shared" si="101"/>
        <v>0</v>
      </c>
      <c r="M2154" s="74"/>
    </row>
    <row r="2155" spans="1:13" ht="12.75" x14ac:dyDescent="0.2">
      <c r="A2155" s="43" t="s">
        <v>174</v>
      </c>
      <c r="B2155" s="43" t="s">
        <v>175</v>
      </c>
      <c r="C2155" s="44" t="s">
        <v>29</v>
      </c>
      <c r="D2155" s="45" t="s">
        <v>30</v>
      </c>
      <c r="E2155" s="46">
        <v>3309</v>
      </c>
      <c r="F2155" s="72">
        <v>56.82</v>
      </c>
      <c r="G2155" s="72">
        <v>56.44</v>
      </c>
      <c r="H2155" s="73">
        <v>0</v>
      </c>
      <c r="I2155" s="73">
        <f t="shared" si="99"/>
        <v>56.44</v>
      </c>
      <c r="J2155" s="72">
        <f t="shared" si="100"/>
        <v>-0.38000000000000256</v>
      </c>
      <c r="K2155" s="78">
        <v>1478</v>
      </c>
      <c r="L2155" s="73">
        <f t="shared" si="101"/>
        <v>-561.64000000000374</v>
      </c>
      <c r="M2155" s="74"/>
    </row>
    <row r="2156" spans="1:13" ht="12.75" x14ac:dyDescent="0.2">
      <c r="A2156" s="43" t="s">
        <v>174</v>
      </c>
      <c r="B2156" s="43" t="s">
        <v>175</v>
      </c>
      <c r="C2156" s="44" t="s">
        <v>31</v>
      </c>
      <c r="D2156" s="45" t="s">
        <v>32</v>
      </c>
      <c r="E2156" s="46">
        <v>3311</v>
      </c>
      <c r="F2156" s="72">
        <v>72.209999999999994</v>
      </c>
      <c r="G2156" s="72">
        <v>71.83</v>
      </c>
      <c r="H2156" s="73">
        <v>0</v>
      </c>
      <c r="I2156" s="73">
        <f t="shared" si="99"/>
        <v>71.83</v>
      </c>
      <c r="J2156" s="72">
        <f t="shared" si="100"/>
        <v>-0.37999999999999545</v>
      </c>
      <c r="K2156" s="78">
        <v>178</v>
      </c>
      <c r="L2156" s="73">
        <f t="shared" si="101"/>
        <v>-67.639999999999191</v>
      </c>
      <c r="M2156" s="74"/>
    </row>
    <row r="2157" spans="1:13" ht="12.75" x14ac:dyDescent="0.2">
      <c r="A2157" s="43" t="s">
        <v>174</v>
      </c>
      <c r="B2157" s="43" t="s">
        <v>175</v>
      </c>
      <c r="C2157" s="44" t="s">
        <v>33</v>
      </c>
      <c r="D2157" s="45" t="s">
        <v>34</v>
      </c>
      <c r="E2157" s="46">
        <v>3313</v>
      </c>
      <c r="F2157" s="72">
        <v>76.759999999999991</v>
      </c>
      <c r="G2157" s="72">
        <v>76.38</v>
      </c>
      <c r="H2157" s="73">
        <v>0</v>
      </c>
      <c r="I2157" s="73">
        <f t="shared" si="99"/>
        <v>76.38</v>
      </c>
      <c r="J2157" s="72">
        <f t="shared" si="100"/>
        <v>-0.37999999999999545</v>
      </c>
      <c r="K2157" s="78">
        <v>0</v>
      </c>
      <c r="L2157" s="73">
        <f t="shared" si="101"/>
        <v>0</v>
      </c>
      <c r="M2157" s="74"/>
    </row>
    <row r="2158" spans="1:13" ht="12.75" x14ac:dyDescent="0.2">
      <c r="A2158" s="43" t="s">
        <v>174</v>
      </c>
      <c r="B2158" s="43" t="s">
        <v>175</v>
      </c>
      <c r="C2158" s="44" t="s">
        <v>35</v>
      </c>
      <c r="D2158" s="45" t="s">
        <v>36</v>
      </c>
      <c r="E2158" s="46">
        <v>3315</v>
      </c>
      <c r="F2158" s="72">
        <v>87.259999999999991</v>
      </c>
      <c r="G2158" s="72">
        <v>86.88</v>
      </c>
      <c r="H2158" s="73">
        <v>0</v>
      </c>
      <c r="I2158" s="73">
        <f t="shared" si="99"/>
        <v>86.88</v>
      </c>
      <c r="J2158" s="72">
        <f t="shared" si="100"/>
        <v>-0.37999999999999545</v>
      </c>
      <c r="K2158" s="78">
        <v>0</v>
      </c>
      <c r="L2158" s="73">
        <f t="shared" si="101"/>
        <v>0</v>
      </c>
      <c r="M2158" s="74"/>
    </row>
    <row r="2159" spans="1:13" ht="12.75" x14ac:dyDescent="0.2">
      <c r="A2159" s="43" t="s">
        <v>174</v>
      </c>
      <c r="B2159" s="43" t="s">
        <v>175</v>
      </c>
      <c r="C2159" s="44" t="s">
        <v>37</v>
      </c>
      <c r="D2159" s="45" t="s">
        <v>38</v>
      </c>
      <c r="E2159" s="46">
        <v>3317</v>
      </c>
      <c r="F2159" s="72">
        <v>56.39</v>
      </c>
      <c r="G2159" s="72">
        <v>56.01</v>
      </c>
      <c r="H2159" s="73">
        <v>0</v>
      </c>
      <c r="I2159" s="73">
        <f t="shared" si="99"/>
        <v>56.01</v>
      </c>
      <c r="J2159" s="72">
        <f t="shared" si="100"/>
        <v>-0.38000000000000256</v>
      </c>
      <c r="K2159" s="78">
        <v>0</v>
      </c>
      <c r="L2159" s="73">
        <f t="shared" si="101"/>
        <v>0</v>
      </c>
      <c r="M2159" s="74"/>
    </row>
    <row r="2160" spans="1:13" ht="12.75" x14ac:dyDescent="0.2">
      <c r="A2160" s="43" t="s">
        <v>174</v>
      </c>
      <c r="B2160" s="43" t="s">
        <v>175</v>
      </c>
      <c r="C2160" s="44" t="s">
        <v>39</v>
      </c>
      <c r="D2160" s="45" t="s">
        <v>40</v>
      </c>
      <c r="E2160" s="46">
        <v>3319</v>
      </c>
      <c r="F2160" s="72">
        <v>67.25</v>
      </c>
      <c r="G2160" s="72">
        <v>66.87</v>
      </c>
      <c r="H2160" s="73">
        <v>0</v>
      </c>
      <c r="I2160" s="73">
        <f t="shared" si="99"/>
        <v>66.87</v>
      </c>
      <c r="J2160" s="72">
        <f t="shared" si="100"/>
        <v>-0.37999999999999545</v>
      </c>
      <c r="K2160" s="78">
        <v>121</v>
      </c>
      <c r="L2160" s="73">
        <f t="shared" si="101"/>
        <v>-45.97999999999945</v>
      </c>
      <c r="M2160" s="74"/>
    </row>
    <row r="2161" spans="1:13" ht="12.75" x14ac:dyDescent="0.2">
      <c r="A2161" s="43" t="s">
        <v>174</v>
      </c>
      <c r="B2161" s="43" t="s">
        <v>175</v>
      </c>
      <c r="C2161" s="44" t="s">
        <v>41</v>
      </c>
      <c r="D2161" s="45" t="s">
        <v>42</v>
      </c>
      <c r="E2161" s="46">
        <v>3321</v>
      </c>
      <c r="F2161" s="72">
        <v>74.36999999999999</v>
      </c>
      <c r="G2161" s="72">
        <v>73.989999999999995</v>
      </c>
      <c r="H2161" s="73">
        <v>0</v>
      </c>
      <c r="I2161" s="73">
        <f t="shared" si="99"/>
        <v>73.989999999999995</v>
      </c>
      <c r="J2161" s="72">
        <f t="shared" si="100"/>
        <v>-0.37999999999999545</v>
      </c>
      <c r="K2161" s="78">
        <v>0</v>
      </c>
      <c r="L2161" s="73">
        <f t="shared" si="101"/>
        <v>0</v>
      </c>
      <c r="M2161" s="74"/>
    </row>
    <row r="2162" spans="1:13" ht="12.75" x14ac:dyDescent="0.2">
      <c r="A2162" s="43" t="s">
        <v>174</v>
      </c>
      <c r="B2162" s="43" t="s">
        <v>175</v>
      </c>
      <c r="C2162" s="44" t="s">
        <v>43</v>
      </c>
      <c r="D2162" s="45" t="s">
        <v>44</v>
      </c>
      <c r="E2162" s="46">
        <v>3323</v>
      </c>
      <c r="F2162" s="72">
        <v>48.27</v>
      </c>
      <c r="G2162" s="72">
        <v>47.89</v>
      </c>
      <c r="H2162" s="73">
        <v>0</v>
      </c>
      <c r="I2162" s="73">
        <f t="shared" si="99"/>
        <v>47.89</v>
      </c>
      <c r="J2162" s="72">
        <f t="shared" si="100"/>
        <v>-0.38000000000000256</v>
      </c>
      <c r="K2162" s="78">
        <v>127</v>
      </c>
      <c r="L2162" s="73">
        <f t="shared" si="101"/>
        <v>-48.260000000000325</v>
      </c>
      <c r="M2162" s="74"/>
    </row>
    <row r="2163" spans="1:13" ht="12.75" x14ac:dyDescent="0.2">
      <c r="A2163" s="43" t="s">
        <v>174</v>
      </c>
      <c r="B2163" s="43" t="s">
        <v>175</v>
      </c>
      <c r="C2163" s="44" t="s">
        <v>45</v>
      </c>
      <c r="D2163" s="45" t="s">
        <v>46</v>
      </c>
      <c r="E2163" s="46">
        <v>3325</v>
      </c>
      <c r="F2163" s="72">
        <v>60.85</v>
      </c>
      <c r="G2163" s="72">
        <v>60.47</v>
      </c>
      <c r="H2163" s="73">
        <v>0</v>
      </c>
      <c r="I2163" s="73">
        <f t="shared" si="99"/>
        <v>60.47</v>
      </c>
      <c r="J2163" s="72">
        <f t="shared" si="100"/>
        <v>-0.38000000000000256</v>
      </c>
      <c r="K2163" s="78">
        <v>11941</v>
      </c>
      <c r="L2163" s="73">
        <f t="shared" si="101"/>
        <v>-4537.5800000000309</v>
      </c>
      <c r="M2163" s="74"/>
    </row>
    <row r="2164" spans="1:13" ht="12.75" x14ac:dyDescent="0.2">
      <c r="A2164" s="43" t="s">
        <v>174</v>
      </c>
      <c r="B2164" s="43" t="s">
        <v>175</v>
      </c>
      <c r="C2164" s="44" t="s">
        <v>47</v>
      </c>
      <c r="D2164" s="45" t="s">
        <v>48</v>
      </c>
      <c r="E2164" s="46">
        <v>3327</v>
      </c>
      <c r="F2164" s="72">
        <v>67.25</v>
      </c>
      <c r="G2164" s="72">
        <v>66.87</v>
      </c>
      <c r="H2164" s="73">
        <v>0</v>
      </c>
      <c r="I2164" s="73">
        <f t="shared" si="99"/>
        <v>66.87</v>
      </c>
      <c r="J2164" s="72">
        <f t="shared" si="100"/>
        <v>-0.37999999999999545</v>
      </c>
      <c r="K2164" s="78">
        <v>991</v>
      </c>
      <c r="L2164" s="73">
        <f t="shared" si="101"/>
        <v>-376.57999999999549</v>
      </c>
      <c r="M2164" s="74"/>
    </row>
    <row r="2165" spans="1:13" ht="12.75" x14ac:dyDescent="0.2">
      <c r="A2165" s="43" t="s">
        <v>174</v>
      </c>
      <c r="B2165" s="43" t="s">
        <v>175</v>
      </c>
      <c r="C2165" s="44" t="s">
        <v>49</v>
      </c>
      <c r="D2165" s="45" t="s">
        <v>50</v>
      </c>
      <c r="E2165" s="46">
        <v>3329</v>
      </c>
      <c r="F2165" s="72">
        <v>71.789999999999992</v>
      </c>
      <c r="G2165" s="72">
        <v>71.41</v>
      </c>
      <c r="H2165" s="73">
        <v>0</v>
      </c>
      <c r="I2165" s="73">
        <f t="shared" si="99"/>
        <v>71.41</v>
      </c>
      <c r="J2165" s="72">
        <f t="shared" si="100"/>
        <v>-0.37999999999999545</v>
      </c>
      <c r="K2165" s="78">
        <v>0</v>
      </c>
      <c r="L2165" s="73">
        <f t="shared" si="101"/>
        <v>0</v>
      </c>
      <c r="M2165" s="74"/>
    </row>
    <row r="2166" spans="1:13" ht="12.75" x14ac:dyDescent="0.2">
      <c r="A2166" s="43" t="s">
        <v>174</v>
      </c>
      <c r="B2166" s="43" t="s">
        <v>175</v>
      </c>
      <c r="C2166" s="44" t="s">
        <v>51</v>
      </c>
      <c r="D2166" s="45" t="s">
        <v>52</v>
      </c>
      <c r="E2166" s="46">
        <v>3331</v>
      </c>
      <c r="F2166" s="72">
        <v>79.47</v>
      </c>
      <c r="G2166" s="72">
        <v>79.09</v>
      </c>
      <c r="H2166" s="73">
        <v>0</v>
      </c>
      <c r="I2166" s="73">
        <f t="shared" si="99"/>
        <v>79.09</v>
      </c>
      <c r="J2166" s="72">
        <f t="shared" si="100"/>
        <v>-0.37999999999999545</v>
      </c>
      <c r="K2166" s="78">
        <v>0</v>
      </c>
      <c r="L2166" s="73">
        <f t="shared" si="101"/>
        <v>0</v>
      </c>
      <c r="M2166" s="74"/>
    </row>
    <row r="2167" spans="1:13" ht="12.75" x14ac:dyDescent="0.2">
      <c r="A2167" s="43" t="s">
        <v>139</v>
      </c>
      <c r="B2167" s="43" t="s">
        <v>443</v>
      </c>
      <c r="C2167" s="44" t="s">
        <v>21</v>
      </c>
      <c r="D2167" s="45" t="s">
        <v>22</v>
      </c>
      <c r="E2167" s="46">
        <v>3301</v>
      </c>
      <c r="F2167" s="72">
        <v>92.439451160399813</v>
      </c>
      <c r="G2167" s="72">
        <v>91.45</v>
      </c>
      <c r="H2167" s="73">
        <v>0</v>
      </c>
      <c r="I2167" s="73">
        <f t="shared" si="99"/>
        <v>91.45</v>
      </c>
      <c r="J2167" s="72">
        <f t="shared" si="100"/>
        <v>-0.98945116039980974</v>
      </c>
      <c r="K2167" s="78">
        <v>24</v>
      </c>
      <c r="L2167" s="73">
        <f t="shared" si="101"/>
        <v>-23.746827849595434</v>
      </c>
      <c r="M2167" s="74">
        <v>-24835.224126035228</v>
      </c>
    </row>
    <row r="2168" spans="1:13" ht="12.75" x14ac:dyDescent="0.2">
      <c r="A2168" s="43" t="s">
        <v>139</v>
      </c>
      <c r="B2168" s="43" t="s">
        <v>443</v>
      </c>
      <c r="C2168" s="44" t="s">
        <v>23</v>
      </c>
      <c r="D2168" s="45" t="s">
        <v>24</v>
      </c>
      <c r="E2168" s="46">
        <v>3303</v>
      </c>
      <c r="F2168" s="72">
        <v>100.24945116039981</v>
      </c>
      <c r="G2168" s="72">
        <v>99.26</v>
      </c>
      <c r="H2168" s="73">
        <v>0</v>
      </c>
      <c r="I2168" s="73">
        <f t="shared" si="99"/>
        <v>99.26</v>
      </c>
      <c r="J2168" s="72">
        <f t="shared" si="100"/>
        <v>-0.98945116039980974</v>
      </c>
      <c r="K2168" s="78">
        <v>0</v>
      </c>
      <c r="L2168" s="73">
        <f t="shared" si="101"/>
        <v>0</v>
      </c>
      <c r="M2168" s="74"/>
    </row>
    <row r="2169" spans="1:13" ht="12.75" x14ac:dyDescent="0.2">
      <c r="A2169" s="43" t="s">
        <v>139</v>
      </c>
      <c r="B2169" s="43" t="s">
        <v>443</v>
      </c>
      <c r="C2169" s="44" t="s">
        <v>25</v>
      </c>
      <c r="D2169" s="45" t="s">
        <v>26</v>
      </c>
      <c r="E2169" s="46">
        <v>3305</v>
      </c>
      <c r="F2169" s="72">
        <v>90.339451160399804</v>
      </c>
      <c r="G2169" s="72">
        <v>89.35</v>
      </c>
      <c r="H2169" s="73">
        <v>0</v>
      </c>
      <c r="I2169" s="73">
        <f t="shared" si="99"/>
        <v>89.35</v>
      </c>
      <c r="J2169" s="72">
        <f t="shared" si="100"/>
        <v>-0.98945116039980974</v>
      </c>
      <c r="K2169" s="78">
        <v>56</v>
      </c>
      <c r="L2169" s="73">
        <f t="shared" si="101"/>
        <v>-55.409264982389345</v>
      </c>
      <c r="M2169" s="74"/>
    </row>
    <row r="2170" spans="1:13" ht="12.75" x14ac:dyDescent="0.2">
      <c r="A2170" s="43" t="s">
        <v>139</v>
      </c>
      <c r="B2170" s="43" t="s">
        <v>443</v>
      </c>
      <c r="C2170" s="44" t="s">
        <v>27</v>
      </c>
      <c r="D2170" s="45" t="s">
        <v>28</v>
      </c>
      <c r="E2170" s="46">
        <v>3307</v>
      </c>
      <c r="F2170" s="72">
        <v>98.939451160399813</v>
      </c>
      <c r="G2170" s="72">
        <v>97.95</v>
      </c>
      <c r="H2170" s="73">
        <v>0</v>
      </c>
      <c r="I2170" s="73">
        <f t="shared" si="99"/>
        <v>97.95</v>
      </c>
      <c r="J2170" s="72">
        <f t="shared" si="100"/>
        <v>-0.98945116039980974</v>
      </c>
      <c r="K2170" s="78">
        <v>0</v>
      </c>
      <c r="L2170" s="73">
        <f t="shared" si="101"/>
        <v>0</v>
      </c>
      <c r="M2170" s="74"/>
    </row>
    <row r="2171" spans="1:13" ht="12.75" x14ac:dyDescent="0.2">
      <c r="A2171" s="43" t="s">
        <v>139</v>
      </c>
      <c r="B2171" s="43" t="s">
        <v>443</v>
      </c>
      <c r="C2171" s="44" t="s">
        <v>29</v>
      </c>
      <c r="D2171" s="45" t="s">
        <v>30</v>
      </c>
      <c r="E2171" s="46">
        <v>3309</v>
      </c>
      <c r="F2171" s="72">
        <v>61.419451160399809</v>
      </c>
      <c r="G2171" s="72">
        <v>60.43</v>
      </c>
      <c r="H2171" s="73">
        <v>0</v>
      </c>
      <c r="I2171" s="73">
        <f t="shared" si="99"/>
        <v>60.43</v>
      </c>
      <c r="J2171" s="72">
        <f t="shared" si="100"/>
        <v>-0.98945116039980974</v>
      </c>
      <c r="K2171" s="78">
        <v>4325</v>
      </c>
      <c r="L2171" s="73">
        <f t="shared" si="101"/>
        <v>-4279.3762687291774</v>
      </c>
      <c r="M2171" s="74"/>
    </row>
    <row r="2172" spans="1:13" ht="12.75" x14ac:dyDescent="0.2">
      <c r="A2172" s="43" t="s">
        <v>139</v>
      </c>
      <c r="B2172" s="43" t="s">
        <v>443</v>
      </c>
      <c r="C2172" s="44" t="s">
        <v>31</v>
      </c>
      <c r="D2172" s="45" t="s">
        <v>32</v>
      </c>
      <c r="E2172" s="46">
        <v>3311</v>
      </c>
      <c r="F2172" s="72">
        <v>78.389451160399815</v>
      </c>
      <c r="G2172" s="72">
        <v>77.400000000000006</v>
      </c>
      <c r="H2172" s="73">
        <v>0</v>
      </c>
      <c r="I2172" s="73">
        <f t="shared" si="99"/>
        <v>77.400000000000006</v>
      </c>
      <c r="J2172" s="72">
        <f t="shared" si="100"/>
        <v>-0.98945116039980974</v>
      </c>
      <c r="K2172" s="78">
        <v>1214</v>
      </c>
      <c r="L2172" s="73">
        <f t="shared" si="101"/>
        <v>-1201.1937087253691</v>
      </c>
      <c r="M2172" s="74"/>
    </row>
    <row r="2173" spans="1:13" ht="12.75" x14ac:dyDescent="0.2">
      <c r="A2173" s="43" t="s">
        <v>139</v>
      </c>
      <c r="B2173" s="43" t="s">
        <v>443</v>
      </c>
      <c r="C2173" s="44" t="s">
        <v>33</v>
      </c>
      <c r="D2173" s="45" t="s">
        <v>34</v>
      </c>
      <c r="E2173" s="46">
        <v>3313</v>
      </c>
      <c r="F2173" s="72">
        <v>83.349451160399809</v>
      </c>
      <c r="G2173" s="72">
        <v>82.36</v>
      </c>
      <c r="H2173" s="73">
        <v>0</v>
      </c>
      <c r="I2173" s="73">
        <f t="shared" si="99"/>
        <v>82.36</v>
      </c>
      <c r="J2173" s="72">
        <f t="shared" si="100"/>
        <v>-0.98945116039980974</v>
      </c>
      <c r="K2173" s="78">
        <v>289</v>
      </c>
      <c r="L2173" s="73">
        <f t="shared" si="101"/>
        <v>-285.95138535554503</v>
      </c>
      <c r="M2173" s="74"/>
    </row>
    <row r="2174" spans="1:13" ht="12.75" x14ac:dyDescent="0.2">
      <c r="A2174" s="43" t="s">
        <v>139</v>
      </c>
      <c r="B2174" s="43" t="s">
        <v>443</v>
      </c>
      <c r="C2174" s="44" t="s">
        <v>35</v>
      </c>
      <c r="D2174" s="45" t="s">
        <v>36</v>
      </c>
      <c r="E2174" s="46">
        <v>3315</v>
      </c>
      <c r="F2174" s="72">
        <v>94.889451160399815</v>
      </c>
      <c r="G2174" s="72">
        <v>93.9</v>
      </c>
      <c r="H2174" s="73">
        <v>0</v>
      </c>
      <c r="I2174" s="73">
        <f t="shared" si="99"/>
        <v>93.9</v>
      </c>
      <c r="J2174" s="72">
        <f t="shared" si="100"/>
        <v>-0.98945116039980974</v>
      </c>
      <c r="K2174" s="78">
        <v>7</v>
      </c>
      <c r="L2174" s="73">
        <f t="shared" si="101"/>
        <v>-6.9261581227986682</v>
      </c>
      <c r="M2174" s="74"/>
    </row>
    <row r="2175" spans="1:13" ht="12.75" x14ac:dyDescent="0.2">
      <c r="A2175" s="43" t="s">
        <v>139</v>
      </c>
      <c r="B2175" s="43" t="s">
        <v>443</v>
      </c>
      <c r="C2175" s="44" t="s">
        <v>37</v>
      </c>
      <c r="D2175" s="45" t="s">
        <v>38</v>
      </c>
      <c r="E2175" s="46">
        <v>3317</v>
      </c>
      <c r="F2175" s="72">
        <v>60.969451160399807</v>
      </c>
      <c r="G2175" s="72">
        <v>59.98</v>
      </c>
      <c r="H2175" s="73">
        <v>0</v>
      </c>
      <c r="I2175" s="73">
        <f t="shared" si="99"/>
        <v>59.98</v>
      </c>
      <c r="J2175" s="72">
        <f t="shared" si="100"/>
        <v>-0.98945116039980974</v>
      </c>
      <c r="K2175" s="78">
        <v>0</v>
      </c>
      <c r="L2175" s="73">
        <f t="shared" si="101"/>
        <v>0</v>
      </c>
      <c r="M2175" s="74"/>
    </row>
    <row r="2176" spans="1:13" ht="12.75" x14ac:dyDescent="0.2">
      <c r="A2176" s="43" t="s">
        <v>139</v>
      </c>
      <c r="B2176" s="43" t="s">
        <v>443</v>
      </c>
      <c r="C2176" s="44" t="s">
        <v>39</v>
      </c>
      <c r="D2176" s="45" t="s">
        <v>40</v>
      </c>
      <c r="E2176" s="46">
        <v>3319</v>
      </c>
      <c r="F2176" s="72">
        <v>72.949451160399803</v>
      </c>
      <c r="G2176" s="72">
        <v>71.959999999999994</v>
      </c>
      <c r="H2176" s="73">
        <v>0</v>
      </c>
      <c r="I2176" s="73">
        <f t="shared" si="99"/>
        <v>71.959999999999994</v>
      </c>
      <c r="J2176" s="72">
        <f t="shared" si="100"/>
        <v>-0.98945116039980974</v>
      </c>
      <c r="K2176" s="78">
        <v>1575</v>
      </c>
      <c r="L2176" s="73">
        <f t="shared" si="101"/>
        <v>-1558.3855776297003</v>
      </c>
      <c r="M2176" s="74"/>
    </row>
    <row r="2177" spans="1:13" ht="12.75" x14ac:dyDescent="0.2">
      <c r="A2177" s="43" t="s">
        <v>139</v>
      </c>
      <c r="B2177" s="43" t="s">
        <v>443</v>
      </c>
      <c r="C2177" s="44" t="s">
        <v>41</v>
      </c>
      <c r="D2177" s="45" t="s">
        <v>42</v>
      </c>
      <c r="E2177" s="46">
        <v>3321</v>
      </c>
      <c r="F2177" s="72">
        <v>80.799451160399812</v>
      </c>
      <c r="G2177" s="72">
        <v>79.81</v>
      </c>
      <c r="H2177" s="73">
        <v>0</v>
      </c>
      <c r="I2177" s="73">
        <f t="shared" si="99"/>
        <v>79.81</v>
      </c>
      <c r="J2177" s="72">
        <f t="shared" si="100"/>
        <v>-0.98945116039980974</v>
      </c>
      <c r="K2177" s="78">
        <v>530</v>
      </c>
      <c r="L2177" s="73">
        <f t="shared" si="101"/>
        <v>-524.40911501189919</v>
      </c>
      <c r="M2177" s="74"/>
    </row>
    <row r="2178" spans="1:13" ht="12.75" x14ac:dyDescent="0.2">
      <c r="A2178" s="43" t="s">
        <v>139</v>
      </c>
      <c r="B2178" s="43" t="s">
        <v>443</v>
      </c>
      <c r="C2178" s="44" t="s">
        <v>43</v>
      </c>
      <c r="D2178" s="45" t="s">
        <v>44</v>
      </c>
      <c r="E2178" s="46">
        <v>3323</v>
      </c>
      <c r="F2178" s="72">
        <v>52.109451160399807</v>
      </c>
      <c r="G2178" s="72">
        <v>51.12</v>
      </c>
      <c r="H2178" s="73">
        <v>0</v>
      </c>
      <c r="I2178" s="73">
        <f t="shared" si="99"/>
        <v>51.12</v>
      </c>
      <c r="J2178" s="72">
        <f t="shared" si="100"/>
        <v>-0.98945116039980974</v>
      </c>
      <c r="K2178" s="78">
        <v>16</v>
      </c>
      <c r="L2178" s="73">
        <f t="shared" si="101"/>
        <v>-15.831218566396956</v>
      </c>
      <c r="M2178" s="74"/>
    </row>
    <row r="2179" spans="1:13" ht="12.75" x14ac:dyDescent="0.2">
      <c r="A2179" s="43" t="s">
        <v>139</v>
      </c>
      <c r="B2179" s="43" t="s">
        <v>443</v>
      </c>
      <c r="C2179" s="44" t="s">
        <v>45</v>
      </c>
      <c r="D2179" s="45" t="s">
        <v>46</v>
      </c>
      <c r="E2179" s="46">
        <v>3325</v>
      </c>
      <c r="F2179" s="72">
        <v>65.899451160399806</v>
      </c>
      <c r="G2179" s="72">
        <v>64.91</v>
      </c>
      <c r="H2179" s="73">
        <v>0</v>
      </c>
      <c r="I2179" s="73">
        <f t="shared" si="99"/>
        <v>64.91</v>
      </c>
      <c r="J2179" s="72">
        <f t="shared" si="100"/>
        <v>-0.98945116039980974</v>
      </c>
      <c r="K2179" s="78">
        <v>13951</v>
      </c>
      <c r="L2179" s="73">
        <f t="shared" si="101"/>
        <v>-13803.833138737746</v>
      </c>
      <c r="M2179" s="74"/>
    </row>
    <row r="2180" spans="1:13" ht="12.75" x14ac:dyDescent="0.2">
      <c r="A2180" s="43" t="s">
        <v>139</v>
      </c>
      <c r="B2180" s="43" t="s">
        <v>443</v>
      </c>
      <c r="C2180" s="44" t="s">
        <v>47</v>
      </c>
      <c r="D2180" s="45" t="s">
        <v>48</v>
      </c>
      <c r="E2180" s="46">
        <v>3327</v>
      </c>
      <c r="F2180" s="72">
        <v>72.949451160399803</v>
      </c>
      <c r="G2180" s="72">
        <v>71.959999999999994</v>
      </c>
      <c r="H2180" s="73">
        <v>0</v>
      </c>
      <c r="I2180" s="73">
        <f t="shared" si="99"/>
        <v>71.959999999999994</v>
      </c>
      <c r="J2180" s="72">
        <f t="shared" si="100"/>
        <v>-0.98945116039980974</v>
      </c>
      <c r="K2180" s="78">
        <v>2965</v>
      </c>
      <c r="L2180" s="73">
        <f t="shared" si="101"/>
        <v>-2933.7226905854359</v>
      </c>
      <c r="M2180" s="74"/>
    </row>
    <row r="2181" spans="1:13" ht="12.75" x14ac:dyDescent="0.2">
      <c r="A2181" s="43" t="s">
        <v>139</v>
      </c>
      <c r="B2181" s="43" t="s">
        <v>443</v>
      </c>
      <c r="C2181" s="44" t="s">
        <v>49</v>
      </c>
      <c r="D2181" s="45" t="s">
        <v>50</v>
      </c>
      <c r="E2181" s="46">
        <v>3329</v>
      </c>
      <c r="F2181" s="72">
        <v>77.939451160399813</v>
      </c>
      <c r="G2181" s="72">
        <v>76.95</v>
      </c>
      <c r="H2181" s="73">
        <v>0</v>
      </c>
      <c r="I2181" s="73">
        <f t="shared" si="99"/>
        <v>76.95</v>
      </c>
      <c r="J2181" s="72">
        <f t="shared" si="100"/>
        <v>-0.98945116039980974</v>
      </c>
      <c r="K2181" s="78">
        <v>148</v>
      </c>
      <c r="L2181" s="73">
        <f t="shared" si="101"/>
        <v>-146.43877173917184</v>
      </c>
      <c r="M2181" s="74"/>
    </row>
    <row r="2182" spans="1:13" ht="12.75" x14ac:dyDescent="0.2">
      <c r="A2182" s="43" t="s">
        <v>139</v>
      </c>
      <c r="B2182" s="43" t="s">
        <v>443</v>
      </c>
      <c r="C2182" s="44" t="s">
        <v>51</v>
      </c>
      <c r="D2182" s="45" t="s">
        <v>52</v>
      </c>
      <c r="E2182" s="46">
        <v>3331</v>
      </c>
      <c r="F2182" s="72">
        <v>86.449451160399803</v>
      </c>
      <c r="G2182" s="72">
        <v>85.46</v>
      </c>
      <c r="H2182" s="73">
        <v>0</v>
      </c>
      <c r="I2182" s="73">
        <f t="shared" si="99"/>
        <v>85.46</v>
      </c>
      <c r="J2182" s="72">
        <f t="shared" si="100"/>
        <v>-0.98945116039980974</v>
      </c>
      <c r="K2182" s="78">
        <v>0</v>
      </c>
      <c r="L2182" s="73">
        <f t="shared" si="101"/>
        <v>0</v>
      </c>
      <c r="M2182" s="74"/>
    </row>
    <row r="2183" spans="1:13" ht="12.75" x14ac:dyDescent="0.2">
      <c r="A2183" s="43" t="s">
        <v>101</v>
      </c>
      <c r="B2183" s="43" t="s">
        <v>444</v>
      </c>
      <c r="C2183" s="44" t="s">
        <v>21</v>
      </c>
      <c r="D2183" s="45" t="s">
        <v>22</v>
      </c>
      <c r="E2183" s="46">
        <v>3301</v>
      </c>
      <c r="F2183" s="72">
        <v>86.052378475750572</v>
      </c>
      <c r="G2183" s="72">
        <v>85.630430337893785</v>
      </c>
      <c r="H2183" s="73">
        <v>0.73507120296002093</v>
      </c>
      <c r="I2183" s="73">
        <f t="shared" ref="I2183:I2246" si="102">+G2183+H2183</f>
        <v>86.365501540853799</v>
      </c>
      <c r="J2183" s="72">
        <f t="shared" ref="J2183:J2246" si="103">+I2183-F2183</f>
        <v>0.31312306510322685</v>
      </c>
      <c r="K2183" s="78">
        <v>1020</v>
      </c>
      <c r="L2183" s="73">
        <f t="shared" ref="L2183:L2246" si="104">+J2183*K2183</f>
        <v>319.38552640529139</v>
      </c>
      <c r="M2183" s="74">
        <v>3103.3626982381056</v>
      </c>
    </row>
    <row r="2184" spans="1:13" ht="12.75" x14ac:dyDescent="0.2">
      <c r="A2184" s="43" t="s">
        <v>101</v>
      </c>
      <c r="B2184" s="43" t="s">
        <v>444</v>
      </c>
      <c r="C2184" s="44" t="s">
        <v>23</v>
      </c>
      <c r="D2184" s="45" t="s">
        <v>24</v>
      </c>
      <c r="E2184" s="46">
        <v>3303</v>
      </c>
      <c r="F2184" s="72">
        <v>93.132378475750571</v>
      </c>
      <c r="G2184" s="72">
        <v>92.710430337893783</v>
      </c>
      <c r="H2184" s="73">
        <v>0.73507120296002093</v>
      </c>
      <c r="I2184" s="73">
        <f t="shared" si="102"/>
        <v>93.445501540853797</v>
      </c>
      <c r="J2184" s="72">
        <f t="shared" si="103"/>
        <v>0.31312306510322685</v>
      </c>
      <c r="K2184" s="78">
        <v>0</v>
      </c>
      <c r="L2184" s="73">
        <f t="shared" si="104"/>
        <v>0</v>
      </c>
      <c r="M2184" s="74"/>
    </row>
    <row r="2185" spans="1:13" ht="12.75" x14ac:dyDescent="0.2">
      <c r="A2185" s="43" t="s">
        <v>101</v>
      </c>
      <c r="B2185" s="43" t="s">
        <v>444</v>
      </c>
      <c r="C2185" s="44" t="s">
        <v>25</v>
      </c>
      <c r="D2185" s="45" t="s">
        <v>26</v>
      </c>
      <c r="E2185" s="46">
        <v>3305</v>
      </c>
      <c r="F2185" s="72">
        <v>84.12237847575058</v>
      </c>
      <c r="G2185" s="72">
        <v>83.700430337893792</v>
      </c>
      <c r="H2185" s="73">
        <v>0.73507120296002093</v>
      </c>
      <c r="I2185" s="73">
        <f t="shared" si="102"/>
        <v>84.435501540853807</v>
      </c>
      <c r="J2185" s="72">
        <f t="shared" si="103"/>
        <v>0.31312306510322685</v>
      </c>
      <c r="K2185" s="78">
        <v>0</v>
      </c>
      <c r="L2185" s="73">
        <f t="shared" si="104"/>
        <v>0</v>
      </c>
      <c r="M2185" s="74"/>
    </row>
    <row r="2186" spans="1:13" ht="12.75" x14ac:dyDescent="0.2">
      <c r="A2186" s="43" t="s">
        <v>101</v>
      </c>
      <c r="B2186" s="43" t="s">
        <v>444</v>
      </c>
      <c r="C2186" s="44" t="s">
        <v>27</v>
      </c>
      <c r="D2186" s="45" t="s">
        <v>28</v>
      </c>
      <c r="E2186" s="46">
        <v>3307</v>
      </c>
      <c r="F2186" s="72">
        <v>92.062378475750577</v>
      </c>
      <c r="G2186" s="72">
        <v>91.64043033789379</v>
      </c>
      <c r="H2186" s="73">
        <v>0.73507120296002093</v>
      </c>
      <c r="I2186" s="73">
        <f t="shared" si="102"/>
        <v>92.375501540853804</v>
      </c>
      <c r="J2186" s="72">
        <f t="shared" si="103"/>
        <v>0.31312306510322685</v>
      </c>
      <c r="K2186" s="78">
        <v>0</v>
      </c>
      <c r="L2186" s="73">
        <f t="shared" si="104"/>
        <v>0</v>
      </c>
      <c r="M2186" s="74"/>
    </row>
    <row r="2187" spans="1:13" ht="12.75" x14ac:dyDescent="0.2">
      <c r="A2187" s="43" t="s">
        <v>101</v>
      </c>
      <c r="B2187" s="43" t="s">
        <v>444</v>
      </c>
      <c r="C2187" s="44" t="s">
        <v>29</v>
      </c>
      <c r="D2187" s="45" t="s">
        <v>30</v>
      </c>
      <c r="E2187" s="46">
        <v>3309</v>
      </c>
      <c r="F2187" s="72">
        <v>57.802378475750579</v>
      </c>
      <c r="G2187" s="72">
        <v>57.380430337893792</v>
      </c>
      <c r="H2187" s="73">
        <v>0.73507120296002093</v>
      </c>
      <c r="I2187" s="73">
        <f t="shared" si="102"/>
        <v>58.115501540853813</v>
      </c>
      <c r="J2187" s="72">
        <f t="shared" si="103"/>
        <v>0.31312306510323396</v>
      </c>
      <c r="K2187" s="78">
        <v>2485</v>
      </c>
      <c r="L2187" s="73">
        <f t="shared" si="104"/>
        <v>778.11081678153641</v>
      </c>
      <c r="M2187" s="74"/>
    </row>
    <row r="2188" spans="1:13" ht="12.75" x14ac:dyDescent="0.2">
      <c r="A2188" s="43" t="s">
        <v>101</v>
      </c>
      <c r="B2188" s="43" t="s">
        <v>444</v>
      </c>
      <c r="C2188" s="44" t="s">
        <v>31</v>
      </c>
      <c r="D2188" s="45" t="s">
        <v>32</v>
      </c>
      <c r="E2188" s="46">
        <v>3311</v>
      </c>
      <c r="F2188" s="72">
        <v>73.192378475750573</v>
      </c>
      <c r="G2188" s="72">
        <v>72.770430337893785</v>
      </c>
      <c r="H2188" s="73">
        <v>0.73507120296002093</v>
      </c>
      <c r="I2188" s="73">
        <f t="shared" si="102"/>
        <v>73.5055015408538</v>
      </c>
      <c r="J2188" s="72">
        <f t="shared" si="103"/>
        <v>0.31312306510322685</v>
      </c>
      <c r="K2188" s="78">
        <v>212</v>
      </c>
      <c r="L2188" s="73">
        <f t="shared" si="104"/>
        <v>66.382089801884092</v>
      </c>
      <c r="M2188" s="74"/>
    </row>
    <row r="2189" spans="1:13" ht="12.75" x14ac:dyDescent="0.2">
      <c r="A2189" s="43" t="s">
        <v>101</v>
      </c>
      <c r="B2189" s="43" t="s">
        <v>444</v>
      </c>
      <c r="C2189" s="44" t="s">
        <v>33</v>
      </c>
      <c r="D2189" s="45" t="s">
        <v>34</v>
      </c>
      <c r="E2189" s="46">
        <v>3313</v>
      </c>
      <c r="F2189" s="72">
        <v>77.74237847575057</v>
      </c>
      <c r="G2189" s="72">
        <v>77.320430337893782</v>
      </c>
      <c r="H2189" s="73">
        <v>0.73507120296002093</v>
      </c>
      <c r="I2189" s="73">
        <f t="shared" si="102"/>
        <v>78.055501540853797</v>
      </c>
      <c r="J2189" s="72">
        <f t="shared" si="103"/>
        <v>0.31312306510322685</v>
      </c>
      <c r="K2189" s="78">
        <v>0</v>
      </c>
      <c r="L2189" s="73">
        <f t="shared" si="104"/>
        <v>0</v>
      </c>
      <c r="M2189" s="74"/>
    </row>
    <row r="2190" spans="1:13" ht="12.75" x14ac:dyDescent="0.2">
      <c r="A2190" s="43" t="s">
        <v>101</v>
      </c>
      <c r="B2190" s="43" t="s">
        <v>444</v>
      </c>
      <c r="C2190" s="44" t="s">
        <v>35</v>
      </c>
      <c r="D2190" s="45" t="s">
        <v>36</v>
      </c>
      <c r="E2190" s="46">
        <v>3315</v>
      </c>
      <c r="F2190" s="72">
        <v>88.24237847575057</v>
      </c>
      <c r="G2190" s="72">
        <v>87.820430337893782</v>
      </c>
      <c r="H2190" s="73">
        <v>0.73507120296002093</v>
      </c>
      <c r="I2190" s="73">
        <f t="shared" si="102"/>
        <v>88.555501540853797</v>
      </c>
      <c r="J2190" s="72">
        <f t="shared" si="103"/>
        <v>0.31312306510322685</v>
      </c>
      <c r="K2190" s="78">
        <v>153</v>
      </c>
      <c r="L2190" s="73">
        <f t="shared" si="104"/>
        <v>47.907828960793708</v>
      </c>
      <c r="M2190" s="74"/>
    </row>
    <row r="2191" spans="1:13" ht="12.75" x14ac:dyDescent="0.2">
      <c r="A2191" s="43" t="s">
        <v>101</v>
      </c>
      <c r="B2191" s="43" t="s">
        <v>444</v>
      </c>
      <c r="C2191" s="44" t="s">
        <v>37</v>
      </c>
      <c r="D2191" s="45" t="s">
        <v>38</v>
      </c>
      <c r="E2191" s="46">
        <v>3317</v>
      </c>
      <c r="F2191" s="72">
        <v>57.37237847575058</v>
      </c>
      <c r="G2191" s="72">
        <v>56.950430337893792</v>
      </c>
      <c r="H2191" s="73">
        <v>0.73507120296002093</v>
      </c>
      <c r="I2191" s="73">
        <f t="shared" si="102"/>
        <v>57.685501540853814</v>
      </c>
      <c r="J2191" s="72">
        <f t="shared" si="103"/>
        <v>0.31312306510323396</v>
      </c>
      <c r="K2191" s="78">
        <v>0</v>
      </c>
      <c r="L2191" s="73">
        <f t="shared" si="104"/>
        <v>0</v>
      </c>
      <c r="M2191" s="74"/>
    </row>
    <row r="2192" spans="1:13" ht="12.75" x14ac:dyDescent="0.2">
      <c r="A2192" s="43" t="s">
        <v>101</v>
      </c>
      <c r="B2192" s="43" t="s">
        <v>444</v>
      </c>
      <c r="C2192" s="44" t="s">
        <v>39</v>
      </c>
      <c r="D2192" s="45" t="s">
        <v>40</v>
      </c>
      <c r="E2192" s="46">
        <v>3319</v>
      </c>
      <c r="F2192" s="72">
        <v>68.232378475750579</v>
      </c>
      <c r="G2192" s="72">
        <v>67.810430337893791</v>
      </c>
      <c r="H2192" s="73">
        <v>0.73507120296002093</v>
      </c>
      <c r="I2192" s="73">
        <f t="shared" si="102"/>
        <v>68.545501540853806</v>
      </c>
      <c r="J2192" s="72">
        <f t="shared" si="103"/>
        <v>0.31312306510322685</v>
      </c>
      <c r="K2192" s="78">
        <v>3353</v>
      </c>
      <c r="L2192" s="73">
        <f t="shared" si="104"/>
        <v>1049.9016372911196</v>
      </c>
      <c r="M2192" s="74"/>
    </row>
    <row r="2193" spans="1:13" ht="12.75" x14ac:dyDescent="0.2">
      <c r="A2193" s="43" t="s">
        <v>101</v>
      </c>
      <c r="B2193" s="43" t="s">
        <v>444</v>
      </c>
      <c r="C2193" s="44" t="s">
        <v>41</v>
      </c>
      <c r="D2193" s="45" t="s">
        <v>42</v>
      </c>
      <c r="E2193" s="46">
        <v>3321</v>
      </c>
      <c r="F2193" s="72">
        <v>75.352378475750569</v>
      </c>
      <c r="G2193" s="72">
        <v>74.930430337893782</v>
      </c>
      <c r="H2193" s="73">
        <v>0.73507120296002093</v>
      </c>
      <c r="I2193" s="73">
        <f t="shared" si="102"/>
        <v>75.665501540853796</v>
      </c>
      <c r="J2193" s="72">
        <f t="shared" si="103"/>
        <v>0.31312306510322685</v>
      </c>
      <c r="K2193" s="78">
        <v>979</v>
      </c>
      <c r="L2193" s="73">
        <f t="shared" si="104"/>
        <v>306.54748073605907</v>
      </c>
      <c r="M2193" s="74"/>
    </row>
    <row r="2194" spans="1:13" ht="12.75" x14ac:dyDescent="0.2">
      <c r="A2194" s="43" t="s">
        <v>101</v>
      </c>
      <c r="B2194" s="43" t="s">
        <v>444</v>
      </c>
      <c r="C2194" s="44" t="s">
        <v>43</v>
      </c>
      <c r="D2194" s="45" t="s">
        <v>44</v>
      </c>
      <c r="E2194" s="46">
        <v>3323</v>
      </c>
      <c r="F2194" s="72">
        <v>49.252378475750582</v>
      </c>
      <c r="G2194" s="72">
        <v>48.830430337893795</v>
      </c>
      <c r="H2194" s="73">
        <v>0.73507120296002093</v>
      </c>
      <c r="I2194" s="73">
        <f t="shared" si="102"/>
        <v>49.565501540853816</v>
      </c>
      <c r="J2194" s="72">
        <f t="shared" si="103"/>
        <v>0.31312306510323396</v>
      </c>
      <c r="K2194" s="78">
        <v>3</v>
      </c>
      <c r="L2194" s="73">
        <f t="shared" si="104"/>
        <v>0.93936919530970187</v>
      </c>
      <c r="M2194" s="74"/>
    </row>
    <row r="2195" spans="1:13" ht="12.75" x14ac:dyDescent="0.2">
      <c r="A2195" s="43" t="s">
        <v>101</v>
      </c>
      <c r="B2195" s="43" t="s">
        <v>444</v>
      </c>
      <c r="C2195" s="44" t="s">
        <v>45</v>
      </c>
      <c r="D2195" s="45" t="s">
        <v>46</v>
      </c>
      <c r="E2195" s="46">
        <v>3325</v>
      </c>
      <c r="F2195" s="72">
        <v>61.832378475750581</v>
      </c>
      <c r="G2195" s="72">
        <v>61.410430337893793</v>
      </c>
      <c r="H2195" s="73">
        <v>0.73507120296002093</v>
      </c>
      <c r="I2195" s="73">
        <f t="shared" si="102"/>
        <v>62.145501540853815</v>
      </c>
      <c r="J2195" s="72">
        <f t="shared" si="103"/>
        <v>0.31312306510323396</v>
      </c>
      <c r="K2195" s="78">
        <v>868</v>
      </c>
      <c r="L2195" s="73">
        <f t="shared" si="104"/>
        <v>271.7908205096071</v>
      </c>
      <c r="M2195" s="74"/>
    </row>
    <row r="2196" spans="1:13" ht="12.75" x14ac:dyDescent="0.2">
      <c r="A2196" s="43" t="s">
        <v>101</v>
      </c>
      <c r="B2196" s="43" t="s">
        <v>444</v>
      </c>
      <c r="C2196" s="44" t="s">
        <v>47</v>
      </c>
      <c r="D2196" s="45" t="s">
        <v>48</v>
      </c>
      <c r="E2196" s="46">
        <v>3327</v>
      </c>
      <c r="F2196" s="72">
        <v>68.232378475750579</v>
      </c>
      <c r="G2196" s="72">
        <v>67.810430337893791</v>
      </c>
      <c r="H2196" s="73">
        <v>0.73507120296002093</v>
      </c>
      <c r="I2196" s="73">
        <f t="shared" si="102"/>
        <v>68.545501540853806</v>
      </c>
      <c r="J2196" s="72">
        <f t="shared" si="103"/>
        <v>0.31312306510322685</v>
      </c>
      <c r="K2196" s="78">
        <v>838</v>
      </c>
      <c r="L2196" s="73">
        <f t="shared" si="104"/>
        <v>262.39712855650407</v>
      </c>
      <c r="M2196" s="74"/>
    </row>
    <row r="2197" spans="1:13" ht="12.75" x14ac:dyDescent="0.2">
      <c r="A2197" s="43" t="s">
        <v>101</v>
      </c>
      <c r="B2197" s="43" t="s">
        <v>444</v>
      </c>
      <c r="C2197" s="44" t="s">
        <v>49</v>
      </c>
      <c r="D2197" s="45" t="s">
        <v>50</v>
      </c>
      <c r="E2197" s="46">
        <v>3329</v>
      </c>
      <c r="F2197" s="72">
        <v>72.772378475750571</v>
      </c>
      <c r="G2197" s="72">
        <v>72.350430337893783</v>
      </c>
      <c r="H2197" s="73">
        <v>0.73507120296002093</v>
      </c>
      <c r="I2197" s="73">
        <f t="shared" si="102"/>
        <v>73.085501540853798</v>
      </c>
      <c r="J2197" s="72">
        <f t="shared" si="103"/>
        <v>0.31312306510322685</v>
      </c>
      <c r="K2197" s="78">
        <v>0</v>
      </c>
      <c r="L2197" s="73">
        <f t="shared" si="104"/>
        <v>0</v>
      </c>
      <c r="M2197" s="74"/>
    </row>
    <row r="2198" spans="1:13" ht="12.75" x14ac:dyDescent="0.2">
      <c r="A2198" s="43" t="s">
        <v>101</v>
      </c>
      <c r="B2198" s="43" t="s">
        <v>444</v>
      </c>
      <c r="C2198" s="44" t="s">
        <v>51</v>
      </c>
      <c r="D2198" s="45" t="s">
        <v>52</v>
      </c>
      <c r="E2198" s="46">
        <v>3331</v>
      </c>
      <c r="F2198" s="72">
        <v>80.452378475750578</v>
      </c>
      <c r="G2198" s="72">
        <v>80.03043033789379</v>
      </c>
      <c r="H2198" s="73">
        <v>0.73507120296002093</v>
      </c>
      <c r="I2198" s="73">
        <f t="shared" si="102"/>
        <v>80.765501540853805</v>
      </c>
      <c r="J2198" s="72">
        <f t="shared" si="103"/>
        <v>0.31312306510322685</v>
      </c>
      <c r="K2198" s="78">
        <v>0</v>
      </c>
      <c r="L2198" s="73">
        <f t="shared" si="104"/>
        <v>0</v>
      </c>
      <c r="M2198" s="74"/>
    </row>
    <row r="2199" spans="1:13" ht="12.75" x14ac:dyDescent="0.2">
      <c r="A2199" s="43" t="s">
        <v>220</v>
      </c>
      <c r="B2199" s="43" t="s">
        <v>445</v>
      </c>
      <c r="C2199" s="44" t="s">
        <v>21</v>
      </c>
      <c r="D2199" s="45" t="s">
        <v>22</v>
      </c>
      <c r="E2199" s="46">
        <v>3301</v>
      </c>
      <c r="F2199" s="72">
        <v>79.651787750251103</v>
      </c>
      <c r="G2199" s="72">
        <v>78.739999999999995</v>
      </c>
      <c r="H2199" s="73">
        <v>0</v>
      </c>
      <c r="I2199" s="73">
        <f t="shared" si="102"/>
        <v>78.739999999999995</v>
      </c>
      <c r="J2199" s="72">
        <f t="shared" si="103"/>
        <v>-0.91178775025110781</v>
      </c>
      <c r="K2199" s="78">
        <v>0</v>
      </c>
      <c r="L2199" s="73">
        <f t="shared" si="104"/>
        <v>0</v>
      </c>
      <c r="M2199" s="74">
        <v>-11410.111906642538</v>
      </c>
    </row>
    <row r="2200" spans="1:13" ht="12.75" x14ac:dyDescent="0.2">
      <c r="A2200" s="43" t="s">
        <v>220</v>
      </c>
      <c r="B2200" s="43" t="s">
        <v>445</v>
      </c>
      <c r="C2200" s="44" t="s">
        <v>23</v>
      </c>
      <c r="D2200" s="45" t="s">
        <v>24</v>
      </c>
      <c r="E2200" s="46">
        <v>3303</v>
      </c>
      <c r="F2200" s="72">
        <v>86.311787750251113</v>
      </c>
      <c r="G2200" s="72">
        <v>85.4</v>
      </c>
      <c r="H2200" s="73">
        <v>0</v>
      </c>
      <c r="I2200" s="73">
        <f t="shared" si="102"/>
        <v>85.4</v>
      </c>
      <c r="J2200" s="72">
        <f t="shared" si="103"/>
        <v>-0.91178775025110781</v>
      </c>
      <c r="K2200" s="78">
        <v>0</v>
      </c>
      <c r="L2200" s="73">
        <f t="shared" si="104"/>
        <v>0</v>
      </c>
      <c r="M2200" s="74"/>
    </row>
    <row r="2201" spans="1:13" ht="12.75" x14ac:dyDescent="0.2">
      <c r="A2201" s="43" t="s">
        <v>220</v>
      </c>
      <c r="B2201" s="43" t="s">
        <v>445</v>
      </c>
      <c r="C2201" s="44" t="s">
        <v>25</v>
      </c>
      <c r="D2201" s="45" t="s">
        <v>26</v>
      </c>
      <c r="E2201" s="46">
        <v>3305</v>
      </c>
      <c r="F2201" s="72">
        <v>77.731787750251101</v>
      </c>
      <c r="G2201" s="72">
        <v>76.819999999999993</v>
      </c>
      <c r="H2201" s="73">
        <v>0</v>
      </c>
      <c r="I2201" s="73">
        <f t="shared" si="102"/>
        <v>76.819999999999993</v>
      </c>
      <c r="J2201" s="72">
        <f t="shared" si="103"/>
        <v>-0.91178775025110781</v>
      </c>
      <c r="K2201" s="78">
        <v>0</v>
      </c>
      <c r="L2201" s="73">
        <f t="shared" si="104"/>
        <v>0</v>
      </c>
      <c r="M2201" s="74"/>
    </row>
    <row r="2202" spans="1:13" ht="12.75" x14ac:dyDescent="0.2">
      <c r="A2202" s="43" t="s">
        <v>220</v>
      </c>
      <c r="B2202" s="43" t="s">
        <v>445</v>
      </c>
      <c r="C2202" s="44" t="s">
        <v>27</v>
      </c>
      <c r="D2202" s="45" t="s">
        <v>28</v>
      </c>
      <c r="E2202" s="46">
        <v>3307</v>
      </c>
      <c r="F2202" s="72">
        <v>84.97178775025111</v>
      </c>
      <c r="G2202" s="72">
        <v>84.06</v>
      </c>
      <c r="H2202" s="73">
        <v>0</v>
      </c>
      <c r="I2202" s="73">
        <f t="shared" si="102"/>
        <v>84.06</v>
      </c>
      <c r="J2202" s="72">
        <f t="shared" si="103"/>
        <v>-0.91178775025110781</v>
      </c>
      <c r="K2202" s="78">
        <v>0</v>
      </c>
      <c r="L2202" s="73">
        <f t="shared" si="104"/>
        <v>0</v>
      </c>
      <c r="M2202" s="74"/>
    </row>
    <row r="2203" spans="1:13" ht="12.75" x14ac:dyDescent="0.2">
      <c r="A2203" s="43" t="s">
        <v>220</v>
      </c>
      <c r="B2203" s="43" t="s">
        <v>445</v>
      </c>
      <c r="C2203" s="44" t="s">
        <v>29</v>
      </c>
      <c r="D2203" s="45" t="s">
        <v>30</v>
      </c>
      <c r="E2203" s="46">
        <v>3309</v>
      </c>
      <c r="F2203" s="72">
        <v>52.92178775025112</v>
      </c>
      <c r="G2203" s="72">
        <v>52.01</v>
      </c>
      <c r="H2203" s="73">
        <v>0</v>
      </c>
      <c r="I2203" s="73">
        <f t="shared" si="102"/>
        <v>52.01</v>
      </c>
      <c r="J2203" s="72">
        <f t="shared" si="103"/>
        <v>-0.91178775025112202</v>
      </c>
      <c r="K2203" s="78">
        <v>4251</v>
      </c>
      <c r="L2203" s="73">
        <f t="shared" si="104"/>
        <v>-3876.0097263175198</v>
      </c>
      <c r="M2203" s="74"/>
    </row>
    <row r="2204" spans="1:13" ht="12.75" x14ac:dyDescent="0.2">
      <c r="A2204" s="43" t="s">
        <v>220</v>
      </c>
      <c r="B2204" s="43" t="s">
        <v>445</v>
      </c>
      <c r="C2204" s="44" t="s">
        <v>31</v>
      </c>
      <c r="D2204" s="45" t="s">
        <v>32</v>
      </c>
      <c r="E2204" s="46">
        <v>3311</v>
      </c>
      <c r="F2204" s="72">
        <v>67.551787750251108</v>
      </c>
      <c r="G2204" s="72">
        <v>66.64</v>
      </c>
      <c r="H2204" s="73">
        <v>0</v>
      </c>
      <c r="I2204" s="73">
        <f t="shared" si="102"/>
        <v>66.64</v>
      </c>
      <c r="J2204" s="72">
        <f t="shared" si="103"/>
        <v>-0.91178775025110781</v>
      </c>
      <c r="K2204" s="78">
        <v>53</v>
      </c>
      <c r="L2204" s="73">
        <f t="shared" si="104"/>
        <v>-48.324750763308714</v>
      </c>
      <c r="M2204" s="74"/>
    </row>
    <row r="2205" spans="1:13" ht="12.75" x14ac:dyDescent="0.2">
      <c r="A2205" s="43" t="s">
        <v>220</v>
      </c>
      <c r="B2205" s="43" t="s">
        <v>445</v>
      </c>
      <c r="C2205" s="44" t="s">
        <v>33</v>
      </c>
      <c r="D2205" s="45" t="s">
        <v>34</v>
      </c>
      <c r="E2205" s="46">
        <v>3313</v>
      </c>
      <c r="F2205" s="72">
        <v>71.891787750251112</v>
      </c>
      <c r="G2205" s="72">
        <v>70.98</v>
      </c>
      <c r="H2205" s="73">
        <v>0</v>
      </c>
      <c r="I2205" s="73">
        <f t="shared" si="102"/>
        <v>70.98</v>
      </c>
      <c r="J2205" s="72">
        <f t="shared" si="103"/>
        <v>-0.91178775025110781</v>
      </c>
      <c r="K2205" s="78">
        <v>0</v>
      </c>
      <c r="L2205" s="73">
        <f t="shared" si="104"/>
        <v>0</v>
      </c>
      <c r="M2205" s="74"/>
    </row>
    <row r="2206" spans="1:13" ht="12.75" x14ac:dyDescent="0.2">
      <c r="A2206" s="43" t="s">
        <v>220</v>
      </c>
      <c r="B2206" s="43" t="s">
        <v>445</v>
      </c>
      <c r="C2206" s="44" t="s">
        <v>35</v>
      </c>
      <c r="D2206" s="45" t="s">
        <v>36</v>
      </c>
      <c r="E2206" s="46">
        <v>3315</v>
      </c>
      <c r="F2206" s="72">
        <v>81.711787750251105</v>
      </c>
      <c r="G2206" s="72">
        <v>80.8</v>
      </c>
      <c r="H2206" s="73">
        <v>0</v>
      </c>
      <c r="I2206" s="73">
        <f t="shared" si="102"/>
        <v>80.8</v>
      </c>
      <c r="J2206" s="72">
        <f t="shared" si="103"/>
        <v>-0.91178775025110781</v>
      </c>
      <c r="K2206" s="78">
        <v>0</v>
      </c>
      <c r="L2206" s="73">
        <f t="shared" si="104"/>
        <v>0</v>
      </c>
      <c r="M2206" s="74"/>
    </row>
    <row r="2207" spans="1:13" ht="12.75" x14ac:dyDescent="0.2">
      <c r="A2207" s="43" t="s">
        <v>220</v>
      </c>
      <c r="B2207" s="43" t="s">
        <v>445</v>
      </c>
      <c r="C2207" s="44" t="s">
        <v>37</v>
      </c>
      <c r="D2207" s="45" t="s">
        <v>38</v>
      </c>
      <c r="E2207" s="46">
        <v>3317</v>
      </c>
      <c r="F2207" s="72">
        <v>52.611787750251125</v>
      </c>
      <c r="G2207" s="72">
        <v>51.7</v>
      </c>
      <c r="H2207" s="73">
        <v>0</v>
      </c>
      <c r="I2207" s="73">
        <f t="shared" si="102"/>
        <v>51.7</v>
      </c>
      <c r="J2207" s="72">
        <f t="shared" si="103"/>
        <v>-0.91178775025112202</v>
      </c>
      <c r="K2207" s="78">
        <v>0</v>
      </c>
      <c r="L2207" s="73">
        <f t="shared" si="104"/>
        <v>0</v>
      </c>
      <c r="M2207" s="74"/>
    </row>
    <row r="2208" spans="1:13" ht="12.75" x14ac:dyDescent="0.2">
      <c r="A2208" s="43" t="s">
        <v>220</v>
      </c>
      <c r="B2208" s="43" t="s">
        <v>445</v>
      </c>
      <c r="C2208" s="44" t="s">
        <v>39</v>
      </c>
      <c r="D2208" s="45" t="s">
        <v>40</v>
      </c>
      <c r="E2208" s="46">
        <v>3319</v>
      </c>
      <c r="F2208" s="72">
        <v>62.961787750251119</v>
      </c>
      <c r="G2208" s="72">
        <v>62.05</v>
      </c>
      <c r="H2208" s="73">
        <v>0</v>
      </c>
      <c r="I2208" s="73">
        <f t="shared" si="102"/>
        <v>62.05</v>
      </c>
      <c r="J2208" s="72">
        <f t="shared" si="103"/>
        <v>-0.91178775025112202</v>
      </c>
      <c r="K2208" s="78">
        <v>943</v>
      </c>
      <c r="L2208" s="73">
        <f t="shared" si="104"/>
        <v>-859.81584848680802</v>
      </c>
      <c r="M2208" s="74"/>
    </row>
    <row r="2209" spans="1:13" ht="12.75" x14ac:dyDescent="0.2">
      <c r="A2209" s="43" t="s">
        <v>220</v>
      </c>
      <c r="B2209" s="43" t="s">
        <v>445</v>
      </c>
      <c r="C2209" s="44" t="s">
        <v>41</v>
      </c>
      <c r="D2209" s="45" t="s">
        <v>42</v>
      </c>
      <c r="E2209" s="46">
        <v>3321</v>
      </c>
      <c r="F2209" s="72">
        <v>69.651787750251103</v>
      </c>
      <c r="G2209" s="72">
        <v>68.739999999999995</v>
      </c>
      <c r="H2209" s="73">
        <v>0</v>
      </c>
      <c r="I2209" s="73">
        <f t="shared" si="102"/>
        <v>68.739999999999995</v>
      </c>
      <c r="J2209" s="72">
        <f t="shared" si="103"/>
        <v>-0.91178775025110781</v>
      </c>
      <c r="K2209" s="78">
        <v>11</v>
      </c>
      <c r="L2209" s="73">
        <f t="shared" si="104"/>
        <v>-10.029665252762186</v>
      </c>
      <c r="M2209" s="74"/>
    </row>
    <row r="2210" spans="1:13" ht="12.75" x14ac:dyDescent="0.2">
      <c r="A2210" s="43" t="s">
        <v>220</v>
      </c>
      <c r="B2210" s="43" t="s">
        <v>445</v>
      </c>
      <c r="C2210" s="44" t="s">
        <v>43</v>
      </c>
      <c r="D2210" s="45" t="s">
        <v>44</v>
      </c>
      <c r="E2210" s="46">
        <v>3323</v>
      </c>
      <c r="F2210" s="72">
        <v>44.881787750251121</v>
      </c>
      <c r="G2210" s="72">
        <v>43.97</v>
      </c>
      <c r="H2210" s="73">
        <v>0</v>
      </c>
      <c r="I2210" s="73">
        <f t="shared" si="102"/>
        <v>43.97</v>
      </c>
      <c r="J2210" s="72">
        <f t="shared" si="103"/>
        <v>-0.91178775025112202</v>
      </c>
      <c r="K2210" s="78">
        <v>132</v>
      </c>
      <c r="L2210" s="73">
        <f t="shared" si="104"/>
        <v>-120.35598303314811</v>
      </c>
      <c r="M2210" s="74"/>
    </row>
    <row r="2211" spans="1:13" ht="12.75" x14ac:dyDescent="0.2">
      <c r="A2211" s="43" t="s">
        <v>220</v>
      </c>
      <c r="B2211" s="43" t="s">
        <v>445</v>
      </c>
      <c r="C2211" s="44" t="s">
        <v>45</v>
      </c>
      <c r="D2211" s="45" t="s">
        <v>46</v>
      </c>
      <c r="E2211" s="46">
        <v>3325</v>
      </c>
      <c r="F2211" s="72">
        <v>56.841787750251122</v>
      </c>
      <c r="G2211" s="72">
        <v>55.93</v>
      </c>
      <c r="H2211" s="73">
        <v>0</v>
      </c>
      <c r="I2211" s="73">
        <f t="shared" si="102"/>
        <v>55.93</v>
      </c>
      <c r="J2211" s="72">
        <f t="shared" si="103"/>
        <v>-0.91178775025112202</v>
      </c>
      <c r="K2211" s="78">
        <v>6202</v>
      </c>
      <c r="L2211" s="73">
        <f t="shared" si="104"/>
        <v>-5654.9076270574587</v>
      </c>
      <c r="M2211" s="74"/>
    </row>
    <row r="2212" spans="1:13" ht="12.75" x14ac:dyDescent="0.2">
      <c r="A2212" s="43" t="s">
        <v>220</v>
      </c>
      <c r="B2212" s="43" t="s">
        <v>445</v>
      </c>
      <c r="C2212" s="44" t="s">
        <v>47</v>
      </c>
      <c r="D2212" s="45" t="s">
        <v>48</v>
      </c>
      <c r="E2212" s="46">
        <v>3327</v>
      </c>
      <c r="F2212" s="72">
        <v>62.961787750251119</v>
      </c>
      <c r="G2212" s="72">
        <v>62.05</v>
      </c>
      <c r="H2212" s="73">
        <v>0</v>
      </c>
      <c r="I2212" s="73">
        <f t="shared" si="102"/>
        <v>62.05</v>
      </c>
      <c r="J2212" s="72">
        <f t="shared" si="103"/>
        <v>-0.91178775025112202</v>
      </c>
      <c r="K2212" s="78">
        <v>877</v>
      </c>
      <c r="L2212" s="73">
        <f t="shared" si="104"/>
        <v>-799.637856970234</v>
      </c>
      <c r="M2212" s="74"/>
    </row>
    <row r="2213" spans="1:13" ht="12.75" x14ac:dyDescent="0.2">
      <c r="A2213" s="43" t="s">
        <v>220</v>
      </c>
      <c r="B2213" s="43" t="s">
        <v>445</v>
      </c>
      <c r="C2213" s="44" t="s">
        <v>49</v>
      </c>
      <c r="D2213" s="45" t="s">
        <v>50</v>
      </c>
      <c r="E2213" s="46">
        <v>3329</v>
      </c>
      <c r="F2213" s="72">
        <v>67.241787750251106</v>
      </c>
      <c r="G2213" s="72">
        <v>66.33</v>
      </c>
      <c r="H2213" s="73">
        <v>0</v>
      </c>
      <c r="I2213" s="73">
        <f t="shared" si="102"/>
        <v>66.33</v>
      </c>
      <c r="J2213" s="72">
        <f t="shared" si="103"/>
        <v>-0.91178775025110781</v>
      </c>
      <c r="K2213" s="78">
        <v>45</v>
      </c>
      <c r="L2213" s="73">
        <f t="shared" si="104"/>
        <v>-41.030448761299851</v>
      </c>
      <c r="M2213" s="74"/>
    </row>
    <row r="2214" spans="1:13" ht="12.75" x14ac:dyDescent="0.2">
      <c r="A2214" s="43" t="s">
        <v>220</v>
      </c>
      <c r="B2214" s="43" t="s">
        <v>445</v>
      </c>
      <c r="C2214" s="44" t="s">
        <v>51</v>
      </c>
      <c r="D2214" s="45" t="s">
        <v>52</v>
      </c>
      <c r="E2214" s="46">
        <v>3331</v>
      </c>
      <c r="F2214" s="72">
        <v>74.47178775025111</v>
      </c>
      <c r="G2214" s="72">
        <v>73.56</v>
      </c>
      <c r="H2214" s="73">
        <v>0</v>
      </c>
      <c r="I2214" s="73">
        <f t="shared" si="102"/>
        <v>73.56</v>
      </c>
      <c r="J2214" s="72">
        <f t="shared" si="103"/>
        <v>-0.91178775025110781</v>
      </c>
      <c r="K2214" s="78">
        <v>0</v>
      </c>
      <c r="L2214" s="73">
        <f t="shared" si="104"/>
        <v>0</v>
      </c>
      <c r="M2214" s="74"/>
    </row>
    <row r="2215" spans="1:13" ht="12.75" x14ac:dyDescent="0.2">
      <c r="A2215" s="43" t="s">
        <v>214</v>
      </c>
      <c r="B2215" s="43" t="s">
        <v>446</v>
      </c>
      <c r="C2215" s="44" t="s">
        <v>21</v>
      </c>
      <c r="D2215" s="45" t="s">
        <v>22</v>
      </c>
      <c r="E2215" s="46">
        <v>3301</v>
      </c>
      <c r="F2215" s="72">
        <v>80.43732315849914</v>
      </c>
      <c r="G2215" s="72">
        <v>78.739999999999995</v>
      </c>
      <c r="H2215" s="73">
        <v>0.17035979193758097</v>
      </c>
      <c r="I2215" s="73">
        <f t="shared" si="102"/>
        <v>78.91035979193758</v>
      </c>
      <c r="J2215" s="72">
        <f t="shared" si="103"/>
        <v>-1.5269633665615601</v>
      </c>
      <c r="K2215" s="78">
        <v>24</v>
      </c>
      <c r="L2215" s="73">
        <f t="shared" si="104"/>
        <v>-36.647120797477442</v>
      </c>
      <c r="M2215" s="74">
        <v>-13814.437577282597</v>
      </c>
    </row>
    <row r="2216" spans="1:13" ht="12.75" x14ac:dyDescent="0.2">
      <c r="A2216" s="43" t="s">
        <v>214</v>
      </c>
      <c r="B2216" s="43" t="s">
        <v>446</v>
      </c>
      <c r="C2216" s="44" t="s">
        <v>23</v>
      </c>
      <c r="D2216" s="45" t="s">
        <v>24</v>
      </c>
      <c r="E2216" s="46">
        <v>3303</v>
      </c>
      <c r="F2216" s="72">
        <v>87.097323158499151</v>
      </c>
      <c r="G2216" s="72">
        <v>85.4</v>
      </c>
      <c r="H2216" s="73">
        <v>0.17035979193758097</v>
      </c>
      <c r="I2216" s="73">
        <f t="shared" si="102"/>
        <v>85.570359791937591</v>
      </c>
      <c r="J2216" s="72">
        <f t="shared" si="103"/>
        <v>-1.5269633665615601</v>
      </c>
      <c r="K2216" s="78">
        <v>0</v>
      </c>
      <c r="L2216" s="73">
        <f t="shared" si="104"/>
        <v>0</v>
      </c>
      <c r="M2216" s="74"/>
    </row>
    <row r="2217" spans="1:13" ht="12.75" x14ac:dyDescent="0.2">
      <c r="A2217" s="43" t="s">
        <v>214</v>
      </c>
      <c r="B2217" s="43" t="s">
        <v>446</v>
      </c>
      <c r="C2217" s="44" t="s">
        <v>25</v>
      </c>
      <c r="D2217" s="45" t="s">
        <v>26</v>
      </c>
      <c r="E2217" s="46">
        <v>3305</v>
      </c>
      <c r="F2217" s="72">
        <v>78.517323158499138</v>
      </c>
      <c r="G2217" s="72">
        <v>76.819999999999993</v>
      </c>
      <c r="H2217" s="73">
        <v>0.17035979193758097</v>
      </c>
      <c r="I2217" s="73">
        <f t="shared" si="102"/>
        <v>76.990359791937578</v>
      </c>
      <c r="J2217" s="72">
        <f t="shared" si="103"/>
        <v>-1.5269633665615601</v>
      </c>
      <c r="K2217" s="78">
        <v>0</v>
      </c>
      <c r="L2217" s="73">
        <f t="shared" si="104"/>
        <v>0</v>
      </c>
      <c r="M2217" s="74"/>
    </row>
    <row r="2218" spans="1:13" ht="12.75" x14ac:dyDescent="0.2">
      <c r="A2218" s="43" t="s">
        <v>214</v>
      </c>
      <c r="B2218" s="43" t="s">
        <v>446</v>
      </c>
      <c r="C2218" s="44" t="s">
        <v>27</v>
      </c>
      <c r="D2218" s="45" t="s">
        <v>28</v>
      </c>
      <c r="E2218" s="46">
        <v>3307</v>
      </c>
      <c r="F2218" s="72">
        <v>85.757323158499148</v>
      </c>
      <c r="G2218" s="72">
        <v>84.06</v>
      </c>
      <c r="H2218" s="73">
        <v>0.17035979193758097</v>
      </c>
      <c r="I2218" s="73">
        <f t="shared" si="102"/>
        <v>84.230359791937587</v>
      </c>
      <c r="J2218" s="72">
        <f t="shared" si="103"/>
        <v>-1.5269633665615601</v>
      </c>
      <c r="K2218" s="78">
        <v>0</v>
      </c>
      <c r="L2218" s="73">
        <f t="shared" si="104"/>
        <v>0</v>
      </c>
      <c r="M2218" s="74"/>
    </row>
    <row r="2219" spans="1:13" ht="12.75" x14ac:dyDescent="0.2">
      <c r="A2219" s="43" t="s">
        <v>214</v>
      </c>
      <c r="B2219" s="43" t="s">
        <v>446</v>
      </c>
      <c r="C2219" s="44" t="s">
        <v>29</v>
      </c>
      <c r="D2219" s="45" t="s">
        <v>30</v>
      </c>
      <c r="E2219" s="46">
        <v>3309</v>
      </c>
      <c r="F2219" s="72">
        <v>53.707323158499158</v>
      </c>
      <c r="G2219" s="72">
        <v>52.01</v>
      </c>
      <c r="H2219" s="73">
        <v>0.17035979193758097</v>
      </c>
      <c r="I2219" s="73">
        <f t="shared" si="102"/>
        <v>52.180359791937576</v>
      </c>
      <c r="J2219" s="72">
        <f t="shared" si="103"/>
        <v>-1.5269633665615814</v>
      </c>
      <c r="K2219" s="78">
        <v>1477</v>
      </c>
      <c r="L2219" s="73">
        <f t="shared" si="104"/>
        <v>-2255.3248924114555</v>
      </c>
      <c r="M2219" s="74"/>
    </row>
    <row r="2220" spans="1:13" ht="12.75" x14ac:dyDescent="0.2">
      <c r="A2220" s="43" t="s">
        <v>214</v>
      </c>
      <c r="B2220" s="43" t="s">
        <v>446</v>
      </c>
      <c r="C2220" s="44" t="s">
        <v>31</v>
      </c>
      <c r="D2220" s="45" t="s">
        <v>32</v>
      </c>
      <c r="E2220" s="46">
        <v>3311</v>
      </c>
      <c r="F2220" s="72">
        <v>68.337323158499146</v>
      </c>
      <c r="G2220" s="72">
        <v>66.64</v>
      </c>
      <c r="H2220" s="73">
        <v>0.17035979193758097</v>
      </c>
      <c r="I2220" s="73">
        <f t="shared" si="102"/>
        <v>66.810359791937586</v>
      </c>
      <c r="J2220" s="72">
        <f t="shared" si="103"/>
        <v>-1.5269633665615601</v>
      </c>
      <c r="K2220" s="78">
        <v>578</v>
      </c>
      <c r="L2220" s="73">
        <f t="shared" si="104"/>
        <v>-882.58482587258175</v>
      </c>
      <c r="M2220" s="74"/>
    </row>
    <row r="2221" spans="1:13" ht="12.75" x14ac:dyDescent="0.2">
      <c r="A2221" s="43" t="s">
        <v>214</v>
      </c>
      <c r="B2221" s="43" t="s">
        <v>446</v>
      </c>
      <c r="C2221" s="44" t="s">
        <v>33</v>
      </c>
      <c r="D2221" s="45" t="s">
        <v>34</v>
      </c>
      <c r="E2221" s="46">
        <v>3313</v>
      </c>
      <c r="F2221" s="72">
        <v>72.677323158499149</v>
      </c>
      <c r="G2221" s="72">
        <v>70.98</v>
      </c>
      <c r="H2221" s="73">
        <v>0.17035979193758097</v>
      </c>
      <c r="I2221" s="73">
        <f t="shared" si="102"/>
        <v>71.150359791937589</v>
      </c>
      <c r="J2221" s="72">
        <f t="shared" si="103"/>
        <v>-1.5269633665615601</v>
      </c>
      <c r="K2221" s="78">
        <v>0</v>
      </c>
      <c r="L2221" s="73">
        <f t="shared" si="104"/>
        <v>0</v>
      </c>
      <c r="M2221" s="74"/>
    </row>
    <row r="2222" spans="1:13" ht="12.75" x14ac:dyDescent="0.2">
      <c r="A2222" s="43" t="s">
        <v>214</v>
      </c>
      <c r="B2222" s="43" t="s">
        <v>446</v>
      </c>
      <c r="C2222" s="44" t="s">
        <v>35</v>
      </c>
      <c r="D2222" s="45" t="s">
        <v>36</v>
      </c>
      <c r="E2222" s="46">
        <v>3315</v>
      </c>
      <c r="F2222" s="72">
        <v>82.497323158499142</v>
      </c>
      <c r="G2222" s="72">
        <v>80.8</v>
      </c>
      <c r="H2222" s="73">
        <v>0.17035979193758097</v>
      </c>
      <c r="I2222" s="73">
        <f t="shared" si="102"/>
        <v>80.970359791937582</v>
      </c>
      <c r="J2222" s="72">
        <f t="shared" si="103"/>
        <v>-1.5269633665615601</v>
      </c>
      <c r="K2222" s="78">
        <v>0</v>
      </c>
      <c r="L2222" s="73">
        <f t="shared" si="104"/>
        <v>0</v>
      </c>
      <c r="M2222" s="74"/>
    </row>
    <row r="2223" spans="1:13" ht="12.75" x14ac:dyDescent="0.2">
      <c r="A2223" s="43" t="s">
        <v>214</v>
      </c>
      <c r="B2223" s="43" t="s">
        <v>446</v>
      </c>
      <c r="C2223" s="44" t="s">
        <v>37</v>
      </c>
      <c r="D2223" s="45" t="s">
        <v>38</v>
      </c>
      <c r="E2223" s="46">
        <v>3317</v>
      </c>
      <c r="F2223" s="72">
        <v>53.397323158499162</v>
      </c>
      <c r="G2223" s="72">
        <v>51.7</v>
      </c>
      <c r="H2223" s="73">
        <v>0.17035979193758097</v>
      </c>
      <c r="I2223" s="73">
        <f t="shared" si="102"/>
        <v>51.870359791937581</v>
      </c>
      <c r="J2223" s="72">
        <f t="shared" si="103"/>
        <v>-1.5269633665615814</v>
      </c>
      <c r="K2223" s="78">
        <v>81</v>
      </c>
      <c r="L2223" s="73">
        <f t="shared" si="104"/>
        <v>-123.68403269148808</v>
      </c>
      <c r="M2223" s="74"/>
    </row>
    <row r="2224" spans="1:13" ht="12.75" x14ac:dyDescent="0.2">
      <c r="A2224" s="43" t="s">
        <v>214</v>
      </c>
      <c r="B2224" s="43" t="s">
        <v>446</v>
      </c>
      <c r="C2224" s="44" t="s">
        <v>39</v>
      </c>
      <c r="D2224" s="45" t="s">
        <v>40</v>
      </c>
      <c r="E2224" s="46">
        <v>3319</v>
      </c>
      <c r="F2224" s="72">
        <v>63.747323158499157</v>
      </c>
      <c r="G2224" s="72">
        <v>62.05</v>
      </c>
      <c r="H2224" s="73">
        <v>0.17035979193758097</v>
      </c>
      <c r="I2224" s="73">
        <f t="shared" si="102"/>
        <v>62.220359791937575</v>
      </c>
      <c r="J2224" s="72">
        <f t="shared" si="103"/>
        <v>-1.5269633665615814</v>
      </c>
      <c r="K2224" s="78">
        <v>2638</v>
      </c>
      <c r="L2224" s="73">
        <f t="shared" si="104"/>
        <v>-4028.1293609894515</v>
      </c>
      <c r="M2224" s="74"/>
    </row>
    <row r="2225" spans="1:13" ht="12.75" x14ac:dyDescent="0.2">
      <c r="A2225" s="43" t="s">
        <v>214</v>
      </c>
      <c r="B2225" s="43" t="s">
        <v>446</v>
      </c>
      <c r="C2225" s="44" t="s">
        <v>41</v>
      </c>
      <c r="D2225" s="45" t="s">
        <v>42</v>
      </c>
      <c r="E2225" s="46">
        <v>3321</v>
      </c>
      <c r="F2225" s="72">
        <v>70.43732315849914</v>
      </c>
      <c r="G2225" s="72">
        <v>68.739999999999995</v>
      </c>
      <c r="H2225" s="73">
        <v>0.17035979193758097</v>
      </c>
      <c r="I2225" s="73">
        <f t="shared" si="102"/>
        <v>68.91035979193758</v>
      </c>
      <c r="J2225" s="72">
        <f t="shared" si="103"/>
        <v>-1.5269633665615601</v>
      </c>
      <c r="K2225" s="78">
        <v>756</v>
      </c>
      <c r="L2225" s="73">
        <f t="shared" si="104"/>
        <v>-1154.3843051205395</v>
      </c>
      <c r="M2225" s="74"/>
    </row>
    <row r="2226" spans="1:13" ht="12.75" x14ac:dyDescent="0.2">
      <c r="A2226" s="43" t="s">
        <v>214</v>
      </c>
      <c r="B2226" s="43" t="s">
        <v>446</v>
      </c>
      <c r="C2226" s="44" t="s">
        <v>43</v>
      </c>
      <c r="D2226" s="45" t="s">
        <v>44</v>
      </c>
      <c r="E2226" s="46">
        <v>3323</v>
      </c>
      <c r="F2226" s="72">
        <v>45.667323158499158</v>
      </c>
      <c r="G2226" s="72">
        <v>43.97</v>
      </c>
      <c r="H2226" s="73">
        <v>0.17035979193758097</v>
      </c>
      <c r="I2226" s="73">
        <f t="shared" si="102"/>
        <v>44.140359791937577</v>
      </c>
      <c r="J2226" s="72">
        <f t="shared" si="103"/>
        <v>-1.5269633665615814</v>
      </c>
      <c r="K2226" s="78">
        <v>0</v>
      </c>
      <c r="L2226" s="73">
        <f t="shared" si="104"/>
        <v>0</v>
      </c>
      <c r="M2226" s="74"/>
    </row>
    <row r="2227" spans="1:13" ht="12.75" x14ac:dyDescent="0.2">
      <c r="A2227" s="43" t="s">
        <v>214</v>
      </c>
      <c r="B2227" s="43" t="s">
        <v>446</v>
      </c>
      <c r="C2227" s="44" t="s">
        <v>45</v>
      </c>
      <c r="D2227" s="45" t="s">
        <v>46</v>
      </c>
      <c r="E2227" s="46">
        <v>3325</v>
      </c>
      <c r="F2227" s="72">
        <v>57.627323158499159</v>
      </c>
      <c r="G2227" s="72">
        <v>55.93</v>
      </c>
      <c r="H2227" s="73">
        <v>0.17035979193758097</v>
      </c>
      <c r="I2227" s="73">
        <f t="shared" si="102"/>
        <v>56.100359791937578</v>
      </c>
      <c r="J2227" s="72">
        <f t="shared" si="103"/>
        <v>-1.5269633665615814</v>
      </c>
      <c r="K2227" s="78">
        <v>3293</v>
      </c>
      <c r="L2227" s="73">
        <f t="shared" si="104"/>
        <v>-5028.2903660872871</v>
      </c>
      <c r="M2227" s="74"/>
    </row>
    <row r="2228" spans="1:13" ht="12.75" x14ac:dyDescent="0.2">
      <c r="A2228" s="43" t="s">
        <v>214</v>
      </c>
      <c r="B2228" s="43" t="s">
        <v>446</v>
      </c>
      <c r="C2228" s="44" t="s">
        <v>47</v>
      </c>
      <c r="D2228" s="45" t="s">
        <v>48</v>
      </c>
      <c r="E2228" s="46">
        <v>3327</v>
      </c>
      <c r="F2228" s="72">
        <v>63.747323158499157</v>
      </c>
      <c r="G2228" s="72">
        <v>62.05</v>
      </c>
      <c r="H2228" s="73">
        <v>0.17035979193758097</v>
      </c>
      <c r="I2228" s="73">
        <f t="shared" si="102"/>
        <v>62.220359791937575</v>
      </c>
      <c r="J2228" s="72">
        <f t="shared" si="103"/>
        <v>-1.5269633665615814</v>
      </c>
      <c r="K2228" s="78">
        <v>200</v>
      </c>
      <c r="L2228" s="73">
        <f t="shared" si="104"/>
        <v>-305.39267331231628</v>
      </c>
      <c r="M2228" s="74"/>
    </row>
    <row r="2229" spans="1:13" ht="12.75" x14ac:dyDescent="0.2">
      <c r="A2229" s="43" t="s">
        <v>214</v>
      </c>
      <c r="B2229" s="43" t="s">
        <v>446</v>
      </c>
      <c r="C2229" s="44" t="s">
        <v>49</v>
      </c>
      <c r="D2229" s="45" t="s">
        <v>50</v>
      </c>
      <c r="E2229" s="46">
        <v>3329</v>
      </c>
      <c r="F2229" s="72">
        <v>68.027323158499144</v>
      </c>
      <c r="G2229" s="72">
        <v>66.33</v>
      </c>
      <c r="H2229" s="73">
        <v>0.17035979193758097</v>
      </c>
      <c r="I2229" s="73">
        <f t="shared" si="102"/>
        <v>66.500359791937584</v>
      </c>
      <c r="J2229" s="72">
        <f t="shared" si="103"/>
        <v>-1.5269633665615601</v>
      </c>
      <c r="K2229" s="78">
        <v>0</v>
      </c>
      <c r="L2229" s="73">
        <f t="shared" si="104"/>
        <v>0</v>
      </c>
      <c r="M2229" s="74"/>
    </row>
    <row r="2230" spans="1:13" ht="12.75" x14ac:dyDescent="0.2">
      <c r="A2230" s="43" t="s">
        <v>214</v>
      </c>
      <c r="B2230" s="43" t="s">
        <v>446</v>
      </c>
      <c r="C2230" s="44" t="s">
        <v>51</v>
      </c>
      <c r="D2230" s="45" t="s">
        <v>52</v>
      </c>
      <c r="E2230" s="46">
        <v>3331</v>
      </c>
      <c r="F2230" s="72">
        <v>75.257323158499148</v>
      </c>
      <c r="G2230" s="72">
        <v>73.56</v>
      </c>
      <c r="H2230" s="73">
        <v>0.17035979193758097</v>
      </c>
      <c r="I2230" s="73">
        <f t="shared" si="102"/>
        <v>73.730359791937587</v>
      </c>
      <c r="J2230" s="72">
        <f t="shared" si="103"/>
        <v>-1.5269633665615601</v>
      </c>
      <c r="K2230" s="78">
        <v>0</v>
      </c>
      <c r="L2230" s="73">
        <f t="shared" si="104"/>
        <v>0</v>
      </c>
      <c r="M2230" s="74"/>
    </row>
    <row r="2231" spans="1:13" ht="12.75" x14ac:dyDescent="0.2">
      <c r="A2231" s="43" t="s">
        <v>304</v>
      </c>
      <c r="B2231" s="43" t="s">
        <v>447</v>
      </c>
      <c r="C2231" s="44" t="s">
        <v>21</v>
      </c>
      <c r="D2231" s="45" t="s">
        <v>22</v>
      </c>
      <c r="E2231" s="46">
        <v>3301</v>
      </c>
      <c r="F2231" s="72">
        <v>85.984273545851522</v>
      </c>
      <c r="G2231" s="72">
        <v>84.269537043715502</v>
      </c>
      <c r="H2231" s="73">
        <v>6.0374448733113206E-2</v>
      </c>
      <c r="I2231" s="73">
        <f t="shared" si="102"/>
        <v>84.329911492448616</v>
      </c>
      <c r="J2231" s="72">
        <f t="shared" si="103"/>
        <v>-1.654362053402906</v>
      </c>
      <c r="K2231" s="78">
        <v>1601</v>
      </c>
      <c r="L2231" s="73">
        <f t="shared" si="104"/>
        <v>-2648.6336474980526</v>
      </c>
      <c r="M2231" s="74">
        <v>-17193.784821016401</v>
      </c>
    </row>
    <row r="2232" spans="1:13" ht="12.75" x14ac:dyDescent="0.2">
      <c r="A2232" s="43" t="s">
        <v>304</v>
      </c>
      <c r="B2232" s="43" t="s">
        <v>447</v>
      </c>
      <c r="C2232" s="44" t="s">
        <v>23</v>
      </c>
      <c r="D2232" s="45" t="s">
        <v>24</v>
      </c>
      <c r="E2232" s="46">
        <v>3303</v>
      </c>
      <c r="F2232" s="72">
        <v>92.944273545851516</v>
      </c>
      <c r="G2232" s="72">
        <v>91.229537043715496</v>
      </c>
      <c r="H2232" s="73">
        <v>6.0374448733113206E-2</v>
      </c>
      <c r="I2232" s="73">
        <f t="shared" si="102"/>
        <v>91.28991149244861</v>
      </c>
      <c r="J2232" s="72">
        <f t="shared" si="103"/>
        <v>-1.654362053402906</v>
      </c>
      <c r="K2232" s="78">
        <v>0</v>
      </c>
      <c r="L2232" s="73">
        <f t="shared" si="104"/>
        <v>0</v>
      </c>
      <c r="M2232" s="74"/>
    </row>
    <row r="2233" spans="1:13" ht="12.75" x14ac:dyDescent="0.2">
      <c r="A2233" s="43" t="s">
        <v>304</v>
      </c>
      <c r="B2233" s="43" t="s">
        <v>447</v>
      </c>
      <c r="C2233" s="44" t="s">
        <v>25</v>
      </c>
      <c r="D2233" s="45" t="s">
        <v>26</v>
      </c>
      <c r="E2233" s="46">
        <v>3305</v>
      </c>
      <c r="F2233" s="72">
        <v>84.034273545851519</v>
      </c>
      <c r="G2233" s="72">
        <v>82.319537043715499</v>
      </c>
      <c r="H2233" s="73">
        <v>6.0374448733113206E-2</v>
      </c>
      <c r="I2233" s="73">
        <f t="shared" si="102"/>
        <v>82.379911492448613</v>
      </c>
      <c r="J2233" s="72">
        <f t="shared" si="103"/>
        <v>-1.654362053402906</v>
      </c>
      <c r="K2233" s="78">
        <v>10</v>
      </c>
      <c r="L2233" s="73">
        <f t="shared" si="104"/>
        <v>-16.54362053402906</v>
      </c>
      <c r="M2233" s="74"/>
    </row>
    <row r="2234" spans="1:13" ht="12.75" x14ac:dyDescent="0.2">
      <c r="A2234" s="43" t="s">
        <v>304</v>
      </c>
      <c r="B2234" s="43" t="s">
        <v>447</v>
      </c>
      <c r="C2234" s="44" t="s">
        <v>27</v>
      </c>
      <c r="D2234" s="45" t="s">
        <v>28</v>
      </c>
      <c r="E2234" s="46">
        <v>3307</v>
      </c>
      <c r="F2234" s="72">
        <v>91.704273545851521</v>
      </c>
      <c r="G2234" s="72">
        <v>89.989537043715501</v>
      </c>
      <c r="H2234" s="73">
        <v>6.0374448733113206E-2</v>
      </c>
      <c r="I2234" s="73">
        <f t="shared" si="102"/>
        <v>90.049911492448615</v>
      </c>
      <c r="J2234" s="72">
        <f t="shared" si="103"/>
        <v>-1.654362053402906</v>
      </c>
      <c r="K2234" s="78">
        <v>0</v>
      </c>
      <c r="L2234" s="73">
        <f t="shared" si="104"/>
        <v>0</v>
      </c>
      <c r="M2234" s="74"/>
    </row>
    <row r="2235" spans="1:13" ht="12.75" x14ac:dyDescent="0.2">
      <c r="A2235" s="43" t="s">
        <v>304</v>
      </c>
      <c r="B2235" s="43" t="s">
        <v>447</v>
      </c>
      <c r="C2235" s="44" t="s">
        <v>29</v>
      </c>
      <c r="D2235" s="45" t="s">
        <v>30</v>
      </c>
      <c r="E2235" s="46">
        <v>3309</v>
      </c>
      <c r="F2235" s="72">
        <v>58.144273545851519</v>
      </c>
      <c r="G2235" s="72">
        <v>56.429537043715499</v>
      </c>
      <c r="H2235" s="73">
        <v>6.0374448733113206E-2</v>
      </c>
      <c r="I2235" s="73">
        <f t="shared" si="102"/>
        <v>56.489911492448613</v>
      </c>
      <c r="J2235" s="72">
        <f t="shared" si="103"/>
        <v>-1.654362053402906</v>
      </c>
      <c r="K2235" s="78">
        <v>1010</v>
      </c>
      <c r="L2235" s="73">
        <f t="shared" si="104"/>
        <v>-1670.905673936935</v>
      </c>
      <c r="M2235" s="74"/>
    </row>
    <row r="2236" spans="1:13" ht="12.75" x14ac:dyDescent="0.2">
      <c r="A2236" s="43" t="s">
        <v>304</v>
      </c>
      <c r="B2236" s="43" t="s">
        <v>447</v>
      </c>
      <c r="C2236" s="44" t="s">
        <v>31</v>
      </c>
      <c r="D2236" s="45" t="s">
        <v>32</v>
      </c>
      <c r="E2236" s="46">
        <v>3311</v>
      </c>
      <c r="F2236" s="72">
        <v>73.354273545851527</v>
      </c>
      <c r="G2236" s="72">
        <v>71.639537043715507</v>
      </c>
      <c r="H2236" s="73">
        <v>6.0374448733113206E-2</v>
      </c>
      <c r="I2236" s="73">
        <f t="shared" si="102"/>
        <v>71.699911492448621</v>
      </c>
      <c r="J2236" s="72">
        <f t="shared" si="103"/>
        <v>-1.654362053402906</v>
      </c>
      <c r="K2236" s="78">
        <v>0</v>
      </c>
      <c r="L2236" s="73">
        <f t="shared" si="104"/>
        <v>0</v>
      </c>
      <c r="M2236" s="74"/>
    </row>
    <row r="2237" spans="1:13" ht="12.75" x14ac:dyDescent="0.2">
      <c r="A2237" s="43" t="s">
        <v>304</v>
      </c>
      <c r="B2237" s="43" t="s">
        <v>447</v>
      </c>
      <c r="C2237" s="44" t="s">
        <v>33</v>
      </c>
      <c r="D2237" s="45" t="s">
        <v>34</v>
      </c>
      <c r="E2237" s="46">
        <v>3313</v>
      </c>
      <c r="F2237" s="72">
        <v>77.844273545851522</v>
      </c>
      <c r="G2237" s="72">
        <v>76.129537043715501</v>
      </c>
      <c r="H2237" s="73">
        <v>6.0374448733113206E-2</v>
      </c>
      <c r="I2237" s="73">
        <f t="shared" si="102"/>
        <v>76.189911492448616</v>
      </c>
      <c r="J2237" s="72">
        <f t="shared" si="103"/>
        <v>-1.654362053402906</v>
      </c>
      <c r="K2237" s="78">
        <v>0</v>
      </c>
      <c r="L2237" s="73">
        <f t="shared" si="104"/>
        <v>0</v>
      </c>
      <c r="M2237" s="74"/>
    </row>
    <row r="2238" spans="1:13" ht="12.75" x14ac:dyDescent="0.2">
      <c r="A2238" s="43" t="s">
        <v>304</v>
      </c>
      <c r="B2238" s="43" t="s">
        <v>447</v>
      </c>
      <c r="C2238" s="44" t="s">
        <v>35</v>
      </c>
      <c r="D2238" s="45" t="s">
        <v>36</v>
      </c>
      <c r="E2238" s="46">
        <v>3315</v>
      </c>
      <c r="F2238" s="72">
        <v>88.144273545851519</v>
      </c>
      <c r="G2238" s="72">
        <v>86.429537043715499</v>
      </c>
      <c r="H2238" s="73">
        <v>6.0374448733113206E-2</v>
      </c>
      <c r="I2238" s="73">
        <f t="shared" si="102"/>
        <v>86.489911492448613</v>
      </c>
      <c r="J2238" s="72">
        <f t="shared" si="103"/>
        <v>-1.654362053402906</v>
      </c>
      <c r="K2238" s="78">
        <v>0</v>
      </c>
      <c r="L2238" s="73">
        <f t="shared" si="104"/>
        <v>0</v>
      </c>
      <c r="M2238" s="74"/>
    </row>
    <row r="2239" spans="1:13" ht="12.75" x14ac:dyDescent="0.2">
      <c r="A2239" s="43" t="s">
        <v>304</v>
      </c>
      <c r="B2239" s="43" t="s">
        <v>447</v>
      </c>
      <c r="C2239" s="44" t="s">
        <v>37</v>
      </c>
      <c r="D2239" s="45" t="s">
        <v>38</v>
      </c>
      <c r="E2239" s="46">
        <v>3317</v>
      </c>
      <c r="F2239" s="72">
        <v>57.774273545851521</v>
      </c>
      <c r="G2239" s="72">
        <v>56.059537043715501</v>
      </c>
      <c r="H2239" s="73">
        <v>6.0374448733113206E-2</v>
      </c>
      <c r="I2239" s="73">
        <f t="shared" si="102"/>
        <v>56.119911492448615</v>
      </c>
      <c r="J2239" s="72">
        <f t="shared" si="103"/>
        <v>-1.654362053402906</v>
      </c>
      <c r="K2239" s="78">
        <v>145</v>
      </c>
      <c r="L2239" s="73">
        <f t="shared" si="104"/>
        <v>-239.88249774342137</v>
      </c>
      <c r="M2239" s="74"/>
    </row>
    <row r="2240" spans="1:13" ht="12.75" x14ac:dyDescent="0.2">
      <c r="A2240" s="43" t="s">
        <v>304</v>
      </c>
      <c r="B2240" s="43" t="s">
        <v>447</v>
      </c>
      <c r="C2240" s="44" t="s">
        <v>39</v>
      </c>
      <c r="D2240" s="45" t="s">
        <v>40</v>
      </c>
      <c r="E2240" s="46">
        <v>3319</v>
      </c>
      <c r="F2240" s="72">
        <v>68.514273545851523</v>
      </c>
      <c r="G2240" s="72">
        <v>66.799537043715503</v>
      </c>
      <c r="H2240" s="73">
        <v>6.0374448733113206E-2</v>
      </c>
      <c r="I2240" s="73">
        <f t="shared" si="102"/>
        <v>66.859911492448617</v>
      </c>
      <c r="J2240" s="72">
        <f t="shared" si="103"/>
        <v>-1.654362053402906</v>
      </c>
      <c r="K2240" s="78">
        <v>0</v>
      </c>
      <c r="L2240" s="73">
        <f t="shared" si="104"/>
        <v>0</v>
      </c>
      <c r="M2240" s="74"/>
    </row>
    <row r="2241" spans="1:13" ht="12.75" x14ac:dyDescent="0.2">
      <c r="A2241" s="43" t="s">
        <v>304</v>
      </c>
      <c r="B2241" s="43" t="s">
        <v>447</v>
      </c>
      <c r="C2241" s="44" t="s">
        <v>41</v>
      </c>
      <c r="D2241" s="45" t="s">
        <v>42</v>
      </c>
      <c r="E2241" s="46">
        <v>3321</v>
      </c>
      <c r="F2241" s="72">
        <v>75.514273545851523</v>
      </c>
      <c r="G2241" s="72">
        <v>73.799537043715503</v>
      </c>
      <c r="H2241" s="73">
        <v>6.0374448733113206E-2</v>
      </c>
      <c r="I2241" s="73">
        <f t="shared" si="102"/>
        <v>73.859911492448617</v>
      </c>
      <c r="J2241" s="72">
        <f t="shared" si="103"/>
        <v>-1.654362053402906</v>
      </c>
      <c r="K2241" s="78">
        <v>0</v>
      </c>
      <c r="L2241" s="73">
        <f t="shared" si="104"/>
        <v>0</v>
      </c>
      <c r="M2241" s="74"/>
    </row>
    <row r="2242" spans="1:13" ht="12.75" x14ac:dyDescent="0.2">
      <c r="A2242" s="43" t="s">
        <v>304</v>
      </c>
      <c r="B2242" s="43" t="s">
        <v>447</v>
      </c>
      <c r="C2242" s="44" t="s">
        <v>43</v>
      </c>
      <c r="D2242" s="45" t="s">
        <v>44</v>
      </c>
      <c r="E2242" s="46">
        <v>3323</v>
      </c>
      <c r="F2242" s="72">
        <v>49.764273545851523</v>
      </c>
      <c r="G2242" s="72">
        <v>48.049537043715503</v>
      </c>
      <c r="H2242" s="73">
        <v>6.0374448733113206E-2</v>
      </c>
      <c r="I2242" s="73">
        <f t="shared" si="102"/>
        <v>48.109911492448617</v>
      </c>
      <c r="J2242" s="72">
        <f t="shared" si="103"/>
        <v>-1.654362053402906</v>
      </c>
      <c r="K2242" s="78">
        <v>7411</v>
      </c>
      <c r="L2242" s="73">
        <f t="shared" si="104"/>
        <v>-12260.477177768937</v>
      </c>
      <c r="M2242" s="74"/>
    </row>
    <row r="2243" spans="1:13" ht="12.75" x14ac:dyDescent="0.2">
      <c r="A2243" s="43" t="s">
        <v>304</v>
      </c>
      <c r="B2243" s="43" t="s">
        <v>447</v>
      </c>
      <c r="C2243" s="44" t="s">
        <v>45</v>
      </c>
      <c r="D2243" s="45" t="s">
        <v>46</v>
      </c>
      <c r="E2243" s="46">
        <v>3325</v>
      </c>
      <c r="F2243" s="72">
        <v>62.17427354585152</v>
      </c>
      <c r="G2243" s="72">
        <v>60.4595370437155</v>
      </c>
      <c r="H2243" s="73">
        <v>6.0374448733113206E-2</v>
      </c>
      <c r="I2243" s="73">
        <f t="shared" si="102"/>
        <v>60.519911492448614</v>
      </c>
      <c r="J2243" s="72">
        <f t="shared" si="103"/>
        <v>-1.654362053402906</v>
      </c>
      <c r="K2243" s="78">
        <v>216</v>
      </c>
      <c r="L2243" s="73">
        <f t="shared" si="104"/>
        <v>-357.34220353502769</v>
      </c>
      <c r="M2243" s="74"/>
    </row>
    <row r="2244" spans="1:13" ht="12.75" x14ac:dyDescent="0.2">
      <c r="A2244" s="43" t="s">
        <v>304</v>
      </c>
      <c r="B2244" s="43" t="s">
        <v>447</v>
      </c>
      <c r="C2244" s="44" t="s">
        <v>47</v>
      </c>
      <c r="D2244" s="45" t="s">
        <v>48</v>
      </c>
      <c r="E2244" s="46">
        <v>3327</v>
      </c>
      <c r="F2244" s="72">
        <v>68.514273545851523</v>
      </c>
      <c r="G2244" s="72">
        <v>66.799537043715503</v>
      </c>
      <c r="H2244" s="73">
        <v>6.0374448733113206E-2</v>
      </c>
      <c r="I2244" s="73">
        <f t="shared" si="102"/>
        <v>66.859911492448617</v>
      </c>
      <c r="J2244" s="72">
        <f t="shared" si="103"/>
        <v>-1.654362053402906</v>
      </c>
      <c r="K2244" s="78">
        <v>0</v>
      </c>
      <c r="L2244" s="73">
        <f t="shared" si="104"/>
        <v>0</v>
      </c>
      <c r="M2244" s="74"/>
    </row>
    <row r="2245" spans="1:13" ht="12.75" x14ac:dyDescent="0.2">
      <c r="A2245" s="43" t="s">
        <v>304</v>
      </c>
      <c r="B2245" s="43" t="s">
        <v>447</v>
      </c>
      <c r="C2245" s="44" t="s">
        <v>49</v>
      </c>
      <c r="D2245" s="45" t="s">
        <v>50</v>
      </c>
      <c r="E2245" s="46">
        <v>3329</v>
      </c>
      <c r="F2245" s="72">
        <v>72.984273545851522</v>
      </c>
      <c r="G2245" s="72">
        <v>71.269537043715502</v>
      </c>
      <c r="H2245" s="73">
        <v>6.0374448733113206E-2</v>
      </c>
      <c r="I2245" s="73">
        <f t="shared" si="102"/>
        <v>71.329911492448616</v>
      </c>
      <c r="J2245" s="72">
        <f t="shared" si="103"/>
        <v>-1.654362053402906</v>
      </c>
      <c r="K2245" s="78">
        <v>0</v>
      </c>
      <c r="L2245" s="73">
        <f t="shared" si="104"/>
        <v>0</v>
      </c>
      <c r="M2245" s="74"/>
    </row>
    <row r="2246" spans="1:13" ht="12.75" x14ac:dyDescent="0.2">
      <c r="A2246" s="43" t="s">
        <v>304</v>
      </c>
      <c r="B2246" s="43" t="s">
        <v>447</v>
      </c>
      <c r="C2246" s="44" t="s">
        <v>51</v>
      </c>
      <c r="D2246" s="45" t="s">
        <v>52</v>
      </c>
      <c r="E2246" s="46">
        <v>3331</v>
      </c>
      <c r="F2246" s="72">
        <v>80.544273545851524</v>
      </c>
      <c r="G2246" s="72">
        <v>78.829537043715504</v>
      </c>
      <c r="H2246" s="73">
        <v>6.0374448733113206E-2</v>
      </c>
      <c r="I2246" s="73">
        <f t="shared" si="102"/>
        <v>78.889911492448618</v>
      </c>
      <c r="J2246" s="72">
        <f t="shared" si="103"/>
        <v>-1.654362053402906</v>
      </c>
      <c r="K2246" s="78">
        <v>0</v>
      </c>
      <c r="L2246" s="73">
        <f t="shared" si="104"/>
        <v>0</v>
      </c>
      <c r="M2246" s="74"/>
    </row>
    <row r="2247" spans="1:13" ht="12.75" x14ac:dyDescent="0.2">
      <c r="A2247" s="43" t="s">
        <v>261</v>
      </c>
      <c r="B2247" s="43" t="s">
        <v>262</v>
      </c>
      <c r="C2247" s="44" t="s">
        <v>21</v>
      </c>
      <c r="D2247" s="45" t="s">
        <v>22</v>
      </c>
      <c r="E2247" s="46">
        <v>3301</v>
      </c>
      <c r="F2247" s="72">
        <v>101.57000000000001</v>
      </c>
      <c r="G2247" s="72">
        <v>100.31</v>
      </c>
      <c r="H2247" s="73">
        <v>0</v>
      </c>
      <c r="I2247" s="73">
        <f t="shared" ref="I2247:I2310" si="105">+G2247+H2247</f>
        <v>100.31</v>
      </c>
      <c r="J2247" s="72">
        <f t="shared" ref="J2247:J2310" si="106">+I2247-F2247</f>
        <v>-1.2600000000000051</v>
      </c>
      <c r="K2247" s="78">
        <v>0</v>
      </c>
      <c r="L2247" s="73">
        <f t="shared" ref="L2247:L2310" si="107">+J2247*K2247</f>
        <v>0</v>
      </c>
      <c r="M2247" s="74">
        <v>-23146.200000000092</v>
      </c>
    </row>
    <row r="2248" spans="1:13" ht="12.75" x14ac:dyDescent="0.2">
      <c r="A2248" s="43" t="s">
        <v>261</v>
      </c>
      <c r="B2248" s="43" t="s">
        <v>262</v>
      </c>
      <c r="C2248" s="44" t="s">
        <v>23</v>
      </c>
      <c r="D2248" s="45" t="s">
        <v>24</v>
      </c>
      <c r="E2248" s="46">
        <v>3303</v>
      </c>
      <c r="F2248" s="72">
        <v>110.18</v>
      </c>
      <c r="G2248" s="72">
        <v>108.92</v>
      </c>
      <c r="H2248" s="73">
        <v>0</v>
      </c>
      <c r="I2248" s="73">
        <f t="shared" si="105"/>
        <v>108.92</v>
      </c>
      <c r="J2248" s="72">
        <f t="shared" si="106"/>
        <v>-1.2600000000000051</v>
      </c>
      <c r="K2248" s="78">
        <v>0</v>
      </c>
      <c r="L2248" s="73">
        <f t="shared" si="107"/>
        <v>0</v>
      </c>
      <c r="M2248" s="74"/>
    </row>
    <row r="2249" spans="1:13" ht="12.75" x14ac:dyDescent="0.2">
      <c r="A2249" s="43" t="s">
        <v>261</v>
      </c>
      <c r="B2249" s="43" t="s">
        <v>262</v>
      </c>
      <c r="C2249" s="44" t="s">
        <v>25</v>
      </c>
      <c r="D2249" s="45" t="s">
        <v>26</v>
      </c>
      <c r="E2249" s="46">
        <v>3305</v>
      </c>
      <c r="F2249" s="72">
        <v>99.190000000000012</v>
      </c>
      <c r="G2249" s="72">
        <v>97.93</v>
      </c>
      <c r="H2249" s="73">
        <v>0</v>
      </c>
      <c r="I2249" s="73">
        <f t="shared" si="105"/>
        <v>97.93</v>
      </c>
      <c r="J2249" s="72">
        <f t="shared" si="106"/>
        <v>-1.2600000000000051</v>
      </c>
      <c r="K2249" s="78">
        <v>0</v>
      </c>
      <c r="L2249" s="73">
        <f t="shared" si="107"/>
        <v>0</v>
      </c>
      <c r="M2249" s="74"/>
    </row>
    <row r="2250" spans="1:13" ht="12.75" x14ac:dyDescent="0.2">
      <c r="A2250" s="43" t="s">
        <v>261</v>
      </c>
      <c r="B2250" s="43" t="s">
        <v>262</v>
      </c>
      <c r="C2250" s="44" t="s">
        <v>27</v>
      </c>
      <c r="D2250" s="45" t="s">
        <v>28</v>
      </c>
      <c r="E2250" s="46">
        <v>3307</v>
      </c>
      <c r="F2250" s="72">
        <v>108.81</v>
      </c>
      <c r="G2250" s="72">
        <v>107.55</v>
      </c>
      <c r="H2250" s="73">
        <v>0</v>
      </c>
      <c r="I2250" s="73">
        <f t="shared" si="105"/>
        <v>107.55</v>
      </c>
      <c r="J2250" s="72">
        <f t="shared" si="106"/>
        <v>-1.2600000000000051</v>
      </c>
      <c r="K2250" s="78">
        <v>0</v>
      </c>
      <c r="L2250" s="73">
        <f t="shared" si="107"/>
        <v>0</v>
      </c>
      <c r="M2250" s="74"/>
    </row>
    <row r="2251" spans="1:13" ht="12.75" x14ac:dyDescent="0.2">
      <c r="A2251" s="43" t="s">
        <v>261</v>
      </c>
      <c r="B2251" s="43" t="s">
        <v>262</v>
      </c>
      <c r="C2251" s="44" t="s">
        <v>29</v>
      </c>
      <c r="D2251" s="45" t="s">
        <v>30</v>
      </c>
      <c r="E2251" s="46">
        <v>3309</v>
      </c>
      <c r="F2251" s="72">
        <v>67.09</v>
      </c>
      <c r="G2251" s="72">
        <v>65.83</v>
      </c>
      <c r="H2251" s="73">
        <v>0</v>
      </c>
      <c r="I2251" s="73">
        <f t="shared" si="105"/>
        <v>65.83</v>
      </c>
      <c r="J2251" s="72">
        <f t="shared" si="106"/>
        <v>-1.2600000000000051</v>
      </c>
      <c r="K2251" s="78">
        <v>1160</v>
      </c>
      <c r="L2251" s="73">
        <f t="shared" si="107"/>
        <v>-1461.6000000000058</v>
      </c>
      <c r="M2251" s="74"/>
    </row>
    <row r="2252" spans="1:13" ht="12.75" x14ac:dyDescent="0.2">
      <c r="A2252" s="43" t="s">
        <v>261</v>
      </c>
      <c r="B2252" s="43" t="s">
        <v>262</v>
      </c>
      <c r="C2252" s="44" t="s">
        <v>31</v>
      </c>
      <c r="D2252" s="45" t="s">
        <v>32</v>
      </c>
      <c r="E2252" s="46">
        <v>3311</v>
      </c>
      <c r="F2252" s="72">
        <v>85.89</v>
      </c>
      <c r="G2252" s="72">
        <v>84.63</v>
      </c>
      <c r="H2252" s="73">
        <v>0</v>
      </c>
      <c r="I2252" s="73">
        <f t="shared" si="105"/>
        <v>84.63</v>
      </c>
      <c r="J2252" s="72">
        <f t="shared" si="106"/>
        <v>-1.2600000000000051</v>
      </c>
      <c r="K2252" s="78">
        <v>312</v>
      </c>
      <c r="L2252" s="73">
        <f t="shared" si="107"/>
        <v>-393.1200000000016</v>
      </c>
      <c r="M2252" s="74"/>
    </row>
    <row r="2253" spans="1:13" ht="12.75" x14ac:dyDescent="0.2">
      <c r="A2253" s="43" t="s">
        <v>261</v>
      </c>
      <c r="B2253" s="43" t="s">
        <v>262</v>
      </c>
      <c r="C2253" s="44" t="s">
        <v>33</v>
      </c>
      <c r="D2253" s="45" t="s">
        <v>34</v>
      </c>
      <c r="E2253" s="46">
        <v>3313</v>
      </c>
      <c r="F2253" s="72">
        <v>91.42</v>
      </c>
      <c r="G2253" s="72">
        <v>90.16</v>
      </c>
      <c r="H2253" s="73">
        <v>0</v>
      </c>
      <c r="I2253" s="73">
        <f t="shared" si="105"/>
        <v>90.16</v>
      </c>
      <c r="J2253" s="72">
        <f t="shared" si="106"/>
        <v>-1.2600000000000051</v>
      </c>
      <c r="K2253" s="78">
        <v>0</v>
      </c>
      <c r="L2253" s="73">
        <f t="shared" si="107"/>
        <v>0</v>
      </c>
      <c r="M2253" s="74"/>
    </row>
    <row r="2254" spans="1:13" ht="12.75" x14ac:dyDescent="0.2">
      <c r="A2254" s="43" t="s">
        <v>261</v>
      </c>
      <c r="B2254" s="43" t="s">
        <v>262</v>
      </c>
      <c r="C2254" s="44" t="s">
        <v>35</v>
      </c>
      <c r="D2254" s="45" t="s">
        <v>36</v>
      </c>
      <c r="E2254" s="46">
        <v>3315</v>
      </c>
      <c r="F2254" s="72">
        <v>104.24000000000001</v>
      </c>
      <c r="G2254" s="72">
        <v>102.98</v>
      </c>
      <c r="H2254" s="73">
        <v>0</v>
      </c>
      <c r="I2254" s="73">
        <f t="shared" si="105"/>
        <v>102.98</v>
      </c>
      <c r="J2254" s="72">
        <f t="shared" si="106"/>
        <v>-1.2600000000000051</v>
      </c>
      <c r="K2254" s="78">
        <v>0</v>
      </c>
      <c r="L2254" s="73">
        <f t="shared" si="107"/>
        <v>0</v>
      </c>
      <c r="M2254" s="74"/>
    </row>
    <row r="2255" spans="1:13" ht="12.75" x14ac:dyDescent="0.2">
      <c r="A2255" s="43" t="s">
        <v>261</v>
      </c>
      <c r="B2255" s="43" t="s">
        <v>262</v>
      </c>
      <c r="C2255" s="44" t="s">
        <v>37</v>
      </c>
      <c r="D2255" s="45" t="s">
        <v>38</v>
      </c>
      <c r="E2255" s="46">
        <v>3317</v>
      </c>
      <c r="F2255" s="72">
        <v>66.600000000000009</v>
      </c>
      <c r="G2255" s="72">
        <v>65.34</v>
      </c>
      <c r="H2255" s="73">
        <v>0</v>
      </c>
      <c r="I2255" s="73">
        <f t="shared" si="105"/>
        <v>65.34</v>
      </c>
      <c r="J2255" s="72">
        <f t="shared" si="106"/>
        <v>-1.2600000000000051</v>
      </c>
      <c r="K2255" s="78">
        <v>0</v>
      </c>
      <c r="L2255" s="73">
        <f t="shared" si="107"/>
        <v>0</v>
      </c>
      <c r="M2255" s="74"/>
    </row>
    <row r="2256" spans="1:13" ht="12.75" x14ac:dyDescent="0.2">
      <c r="A2256" s="43" t="s">
        <v>261</v>
      </c>
      <c r="B2256" s="43" t="s">
        <v>262</v>
      </c>
      <c r="C2256" s="44" t="s">
        <v>39</v>
      </c>
      <c r="D2256" s="45" t="s">
        <v>40</v>
      </c>
      <c r="E2256" s="46">
        <v>3319</v>
      </c>
      <c r="F2256" s="72">
        <v>79.850000000000009</v>
      </c>
      <c r="G2256" s="72">
        <v>78.59</v>
      </c>
      <c r="H2256" s="73">
        <v>0</v>
      </c>
      <c r="I2256" s="73">
        <f t="shared" si="105"/>
        <v>78.59</v>
      </c>
      <c r="J2256" s="72">
        <f t="shared" si="106"/>
        <v>-1.2600000000000051</v>
      </c>
      <c r="K2256" s="78">
        <v>1563</v>
      </c>
      <c r="L2256" s="73">
        <f t="shared" si="107"/>
        <v>-1969.3800000000081</v>
      </c>
      <c r="M2256" s="74"/>
    </row>
    <row r="2257" spans="1:13" ht="12.75" x14ac:dyDescent="0.2">
      <c r="A2257" s="43" t="s">
        <v>261</v>
      </c>
      <c r="B2257" s="43" t="s">
        <v>262</v>
      </c>
      <c r="C2257" s="44" t="s">
        <v>41</v>
      </c>
      <c r="D2257" s="45" t="s">
        <v>42</v>
      </c>
      <c r="E2257" s="46">
        <v>3321</v>
      </c>
      <c r="F2257" s="72">
        <v>88.54</v>
      </c>
      <c r="G2257" s="72">
        <v>87.28</v>
      </c>
      <c r="H2257" s="73">
        <v>0</v>
      </c>
      <c r="I2257" s="73">
        <f t="shared" si="105"/>
        <v>87.28</v>
      </c>
      <c r="J2257" s="72">
        <f t="shared" si="106"/>
        <v>-1.2600000000000051</v>
      </c>
      <c r="K2257" s="78">
        <v>17</v>
      </c>
      <c r="L2257" s="73">
        <f t="shared" si="107"/>
        <v>-21.420000000000087</v>
      </c>
      <c r="M2257" s="74"/>
    </row>
    <row r="2258" spans="1:13" ht="12.75" x14ac:dyDescent="0.2">
      <c r="A2258" s="43" t="s">
        <v>261</v>
      </c>
      <c r="B2258" s="43" t="s">
        <v>262</v>
      </c>
      <c r="C2258" s="44" t="s">
        <v>43</v>
      </c>
      <c r="D2258" s="45" t="s">
        <v>44</v>
      </c>
      <c r="E2258" s="46">
        <v>3323</v>
      </c>
      <c r="F2258" s="72">
        <v>56.69</v>
      </c>
      <c r="G2258" s="72">
        <v>55.43</v>
      </c>
      <c r="H2258" s="73">
        <v>0</v>
      </c>
      <c r="I2258" s="73">
        <f t="shared" si="105"/>
        <v>55.43</v>
      </c>
      <c r="J2258" s="72">
        <f t="shared" si="106"/>
        <v>-1.259999999999998</v>
      </c>
      <c r="K2258" s="78">
        <v>0</v>
      </c>
      <c r="L2258" s="73">
        <f t="shared" si="107"/>
        <v>0</v>
      </c>
      <c r="M2258" s="74"/>
    </row>
    <row r="2259" spans="1:13" ht="12.75" x14ac:dyDescent="0.2">
      <c r="A2259" s="43" t="s">
        <v>261</v>
      </c>
      <c r="B2259" s="43" t="s">
        <v>262</v>
      </c>
      <c r="C2259" s="44" t="s">
        <v>45</v>
      </c>
      <c r="D2259" s="45" t="s">
        <v>46</v>
      </c>
      <c r="E2259" s="46">
        <v>3325</v>
      </c>
      <c r="F2259" s="72">
        <v>72.040000000000006</v>
      </c>
      <c r="G2259" s="72">
        <v>70.78</v>
      </c>
      <c r="H2259" s="73">
        <v>0</v>
      </c>
      <c r="I2259" s="73">
        <f t="shared" si="105"/>
        <v>70.78</v>
      </c>
      <c r="J2259" s="72">
        <f t="shared" si="106"/>
        <v>-1.2600000000000051</v>
      </c>
      <c r="K2259" s="78">
        <v>15318</v>
      </c>
      <c r="L2259" s="73">
        <f t="shared" si="107"/>
        <v>-19300.680000000077</v>
      </c>
      <c r="M2259" s="74"/>
    </row>
    <row r="2260" spans="1:13" ht="12.75" x14ac:dyDescent="0.2">
      <c r="A2260" s="43" t="s">
        <v>261</v>
      </c>
      <c r="B2260" s="43" t="s">
        <v>262</v>
      </c>
      <c r="C2260" s="44" t="s">
        <v>47</v>
      </c>
      <c r="D2260" s="45" t="s">
        <v>48</v>
      </c>
      <c r="E2260" s="46">
        <v>3327</v>
      </c>
      <c r="F2260" s="72">
        <v>79.850000000000009</v>
      </c>
      <c r="G2260" s="72">
        <v>78.59</v>
      </c>
      <c r="H2260" s="73">
        <v>0</v>
      </c>
      <c r="I2260" s="73">
        <f t="shared" si="105"/>
        <v>78.59</v>
      </c>
      <c r="J2260" s="72">
        <f t="shared" si="106"/>
        <v>-1.2600000000000051</v>
      </c>
      <c r="K2260" s="78">
        <v>0</v>
      </c>
      <c r="L2260" s="73">
        <f t="shared" si="107"/>
        <v>0</v>
      </c>
      <c r="M2260" s="74"/>
    </row>
    <row r="2261" spans="1:13" ht="12.75" x14ac:dyDescent="0.2">
      <c r="A2261" s="43" t="s">
        <v>261</v>
      </c>
      <c r="B2261" s="43" t="s">
        <v>262</v>
      </c>
      <c r="C2261" s="44" t="s">
        <v>49</v>
      </c>
      <c r="D2261" s="45" t="s">
        <v>50</v>
      </c>
      <c r="E2261" s="46">
        <v>3329</v>
      </c>
      <c r="F2261" s="72">
        <v>85.39</v>
      </c>
      <c r="G2261" s="72">
        <v>84.13</v>
      </c>
      <c r="H2261" s="73">
        <v>0</v>
      </c>
      <c r="I2261" s="73">
        <f t="shared" si="105"/>
        <v>84.13</v>
      </c>
      <c r="J2261" s="72">
        <f t="shared" si="106"/>
        <v>-1.2600000000000051</v>
      </c>
      <c r="K2261" s="78">
        <v>0</v>
      </c>
      <c r="L2261" s="73">
        <f t="shared" si="107"/>
        <v>0</v>
      </c>
      <c r="M2261" s="74"/>
    </row>
    <row r="2262" spans="1:13" ht="12.75" x14ac:dyDescent="0.2">
      <c r="A2262" s="43" t="s">
        <v>261</v>
      </c>
      <c r="B2262" s="43" t="s">
        <v>262</v>
      </c>
      <c r="C2262" s="44" t="s">
        <v>51</v>
      </c>
      <c r="D2262" s="45" t="s">
        <v>52</v>
      </c>
      <c r="E2262" s="46">
        <v>3331</v>
      </c>
      <c r="F2262" s="72">
        <v>94.76</v>
      </c>
      <c r="G2262" s="72">
        <v>93.5</v>
      </c>
      <c r="H2262" s="73">
        <v>0</v>
      </c>
      <c r="I2262" s="73">
        <f t="shared" si="105"/>
        <v>93.5</v>
      </c>
      <c r="J2262" s="72">
        <f t="shared" si="106"/>
        <v>-1.2600000000000051</v>
      </c>
      <c r="K2262" s="78">
        <v>0</v>
      </c>
      <c r="L2262" s="73">
        <f t="shared" si="107"/>
        <v>0</v>
      </c>
      <c r="M2262" s="74"/>
    </row>
    <row r="2263" spans="1:13" ht="12.75" x14ac:dyDescent="0.2">
      <c r="A2263" s="43" t="s">
        <v>271</v>
      </c>
      <c r="B2263" s="43" t="s">
        <v>272</v>
      </c>
      <c r="C2263" s="44" t="s">
        <v>21</v>
      </c>
      <c r="D2263" s="45" t="s">
        <v>22</v>
      </c>
      <c r="E2263" s="46">
        <v>3301</v>
      </c>
      <c r="F2263" s="72">
        <v>93.945515772307701</v>
      </c>
      <c r="G2263" s="72">
        <v>92.949644523627725</v>
      </c>
      <c r="H2263" s="73">
        <v>7.0847471593372985E-2</v>
      </c>
      <c r="I2263" s="73">
        <f t="shared" si="105"/>
        <v>93.020491995221093</v>
      </c>
      <c r="J2263" s="72">
        <f t="shared" si="106"/>
        <v>-0.92502377708660788</v>
      </c>
      <c r="K2263" s="78">
        <v>490</v>
      </c>
      <c r="L2263" s="73">
        <f t="shared" si="107"/>
        <v>-453.26165077243786</v>
      </c>
      <c r="M2263" s="74">
        <v>-2715.8698095262803</v>
      </c>
    </row>
    <row r="2264" spans="1:13" ht="12.75" x14ac:dyDescent="0.2">
      <c r="A2264" s="43" t="s">
        <v>271</v>
      </c>
      <c r="B2264" s="43" t="s">
        <v>272</v>
      </c>
      <c r="C2264" s="44" t="s">
        <v>23</v>
      </c>
      <c r="D2264" s="45" t="s">
        <v>24</v>
      </c>
      <c r="E2264" s="46">
        <v>3303</v>
      </c>
      <c r="F2264" s="72">
        <v>101.9355157723077</v>
      </c>
      <c r="G2264" s="72">
        <v>100.93964452362772</v>
      </c>
      <c r="H2264" s="73">
        <v>7.0847471593372985E-2</v>
      </c>
      <c r="I2264" s="73">
        <f t="shared" si="105"/>
        <v>101.01049199522109</v>
      </c>
      <c r="J2264" s="72">
        <f t="shared" si="106"/>
        <v>-0.92502377708660788</v>
      </c>
      <c r="K2264" s="78">
        <v>0</v>
      </c>
      <c r="L2264" s="73">
        <f t="shared" si="107"/>
        <v>0</v>
      </c>
      <c r="M2264" s="74"/>
    </row>
    <row r="2265" spans="1:13" ht="12.75" x14ac:dyDescent="0.2">
      <c r="A2265" s="43" t="s">
        <v>271</v>
      </c>
      <c r="B2265" s="43" t="s">
        <v>272</v>
      </c>
      <c r="C2265" s="44" t="s">
        <v>25</v>
      </c>
      <c r="D2265" s="45" t="s">
        <v>26</v>
      </c>
      <c r="E2265" s="46">
        <v>3305</v>
      </c>
      <c r="F2265" s="72">
        <v>91.935515772307696</v>
      </c>
      <c r="G2265" s="72">
        <v>90.93964452362772</v>
      </c>
      <c r="H2265" s="73">
        <v>7.0847471593372985E-2</v>
      </c>
      <c r="I2265" s="73">
        <f t="shared" si="105"/>
        <v>91.010491995221088</v>
      </c>
      <c r="J2265" s="72">
        <f t="shared" si="106"/>
        <v>-0.92502377708660788</v>
      </c>
      <c r="K2265" s="78">
        <v>0</v>
      </c>
      <c r="L2265" s="73">
        <f t="shared" si="107"/>
        <v>0</v>
      </c>
      <c r="M2265" s="74"/>
    </row>
    <row r="2266" spans="1:13" ht="12.75" x14ac:dyDescent="0.2">
      <c r="A2266" s="43" t="s">
        <v>271</v>
      </c>
      <c r="B2266" s="43" t="s">
        <v>272</v>
      </c>
      <c r="C2266" s="44" t="s">
        <v>27</v>
      </c>
      <c r="D2266" s="45" t="s">
        <v>28</v>
      </c>
      <c r="E2266" s="46">
        <v>3307</v>
      </c>
      <c r="F2266" s="72">
        <v>100.62551577230771</v>
      </c>
      <c r="G2266" s="72">
        <v>99.629644523627732</v>
      </c>
      <c r="H2266" s="73">
        <v>7.0847471593372985E-2</v>
      </c>
      <c r="I2266" s="73">
        <f t="shared" si="105"/>
        <v>99.7004919952211</v>
      </c>
      <c r="J2266" s="72">
        <f t="shared" si="106"/>
        <v>-0.92502377708660788</v>
      </c>
      <c r="K2266" s="78">
        <v>0</v>
      </c>
      <c r="L2266" s="73">
        <f t="shared" si="107"/>
        <v>0</v>
      </c>
      <c r="M2266" s="74"/>
    </row>
    <row r="2267" spans="1:13" ht="12.75" x14ac:dyDescent="0.2">
      <c r="A2267" s="43" t="s">
        <v>271</v>
      </c>
      <c r="B2267" s="43" t="s">
        <v>272</v>
      </c>
      <c r="C2267" s="44" t="s">
        <v>29</v>
      </c>
      <c r="D2267" s="45" t="s">
        <v>30</v>
      </c>
      <c r="E2267" s="46">
        <v>3309</v>
      </c>
      <c r="F2267" s="72">
        <v>62.615515772307688</v>
      </c>
      <c r="G2267" s="72">
        <v>61.619644523627727</v>
      </c>
      <c r="H2267" s="73">
        <v>7.0847471593372985E-2</v>
      </c>
      <c r="I2267" s="73">
        <f t="shared" si="105"/>
        <v>61.690491995221102</v>
      </c>
      <c r="J2267" s="72">
        <f t="shared" si="106"/>
        <v>-0.92502377708658656</v>
      </c>
      <c r="K2267" s="78">
        <v>27</v>
      </c>
      <c r="L2267" s="73">
        <f t="shared" si="107"/>
        <v>-24.975641981337837</v>
      </c>
      <c r="M2267" s="74"/>
    </row>
    <row r="2268" spans="1:13" ht="12.75" x14ac:dyDescent="0.2">
      <c r="A2268" s="43" t="s">
        <v>271</v>
      </c>
      <c r="B2268" s="43" t="s">
        <v>272</v>
      </c>
      <c r="C2268" s="44" t="s">
        <v>31</v>
      </c>
      <c r="D2268" s="45" t="s">
        <v>32</v>
      </c>
      <c r="E2268" s="46">
        <v>3311</v>
      </c>
      <c r="F2268" s="72">
        <v>79.815515772307705</v>
      </c>
      <c r="G2268" s="72">
        <v>78.81964452362773</v>
      </c>
      <c r="H2268" s="73">
        <v>7.0847471593372985E-2</v>
      </c>
      <c r="I2268" s="73">
        <f t="shared" si="105"/>
        <v>78.890491995221097</v>
      </c>
      <c r="J2268" s="72">
        <f t="shared" si="106"/>
        <v>-0.92502377708660788</v>
      </c>
      <c r="K2268" s="78">
        <v>0</v>
      </c>
      <c r="L2268" s="73">
        <f t="shared" si="107"/>
        <v>0</v>
      </c>
      <c r="M2268" s="74"/>
    </row>
    <row r="2269" spans="1:13" ht="12.75" x14ac:dyDescent="0.2">
      <c r="A2269" s="43" t="s">
        <v>271</v>
      </c>
      <c r="B2269" s="43" t="s">
        <v>272</v>
      </c>
      <c r="C2269" s="44" t="s">
        <v>33</v>
      </c>
      <c r="D2269" s="45" t="s">
        <v>34</v>
      </c>
      <c r="E2269" s="46">
        <v>3313</v>
      </c>
      <c r="F2269" s="72">
        <v>84.795515772307695</v>
      </c>
      <c r="G2269" s="72">
        <v>83.79964452362772</v>
      </c>
      <c r="H2269" s="73">
        <v>7.0847471593372985E-2</v>
      </c>
      <c r="I2269" s="73">
        <f t="shared" si="105"/>
        <v>83.870491995221087</v>
      </c>
      <c r="J2269" s="72">
        <f t="shared" si="106"/>
        <v>-0.92502377708660788</v>
      </c>
      <c r="K2269" s="78">
        <v>0</v>
      </c>
      <c r="L2269" s="73">
        <f t="shared" si="107"/>
        <v>0</v>
      </c>
      <c r="M2269" s="74"/>
    </row>
    <row r="2270" spans="1:13" ht="12.75" x14ac:dyDescent="0.2">
      <c r="A2270" s="43" t="s">
        <v>271</v>
      </c>
      <c r="B2270" s="43" t="s">
        <v>272</v>
      </c>
      <c r="C2270" s="44" t="s">
        <v>35</v>
      </c>
      <c r="D2270" s="45" t="s">
        <v>36</v>
      </c>
      <c r="E2270" s="46">
        <v>3315</v>
      </c>
      <c r="F2270" s="72">
        <v>96.525515772307699</v>
      </c>
      <c r="G2270" s="72">
        <v>95.529644523627724</v>
      </c>
      <c r="H2270" s="73">
        <v>7.0847471593372985E-2</v>
      </c>
      <c r="I2270" s="73">
        <f t="shared" si="105"/>
        <v>95.600491995221091</v>
      </c>
      <c r="J2270" s="72">
        <f t="shared" si="106"/>
        <v>-0.92502377708660788</v>
      </c>
      <c r="K2270" s="78">
        <v>0</v>
      </c>
      <c r="L2270" s="73">
        <f t="shared" si="107"/>
        <v>0</v>
      </c>
      <c r="M2270" s="74"/>
    </row>
    <row r="2271" spans="1:13" ht="12.75" x14ac:dyDescent="0.2">
      <c r="A2271" s="43" t="s">
        <v>271</v>
      </c>
      <c r="B2271" s="43" t="s">
        <v>272</v>
      </c>
      <c r="C2271" s="44" t="s">
        <v>37</v>
      </c>
      <c r="D2271" s="45" t="s">
        <v>38</v>
      </c>
      <c r="E2271" s="46">
        <v>3317</v>
      </c>
      <c r="F2271" s="72">
        <v>62.125515772307686</v>
      </c>
      <c r="G2271" s="72">
        <v>61.129644523627725</v>
      </c>
      <c r="H2271" s="73">
        <v>7.0847471593372985E-2</v>
      </c>
      <c r="I2271" s="73">
        <f t="shared" si="105"/>
        <v>61.2004919952211</v>
      </c>
      <c r="J2271" s="72">
        <f t="shared" si="106"/>
        <v>-0.92502377708658656</v>
      </c>
      <c r="K2271" s="78">
        <v>0</v>
      </c>
      <c r="L2271" s="73">
        <f t="shared" si="107"/>
        <v>0</v>
      </c>
      <c r="M2271" s="74"/>
    </row>
    <row r="2272" spans="1:13" ht="12.75" x14ac:dyDescent="0.2">
      <c r="A2272" s="43" t="s">
        <v>271</v>
      </c>
      <c r="B2272" s="43" t="s">
        <v>272</v>
      </c>
      <c r="C2272" s="44" t="s">
        <v>39</v>
      </c>
      <c r="D2272" s="45" t="s">
        <v>40</v>
      </c>
      <c r="E2272" s="46">
        <v>3319</v>
      </c>
      <c r="F2272" s="72">
        <v>74.255515772307703</v>
      </c>
      <c r="G2272" s="72">
        <v>73.259644523627728</v>
      </c>
      <c r="H2272" s="73">
        <v>7.0847471593372985E-2</v>
      </c>
      <c r="I2272" s="73">
        <f t="shared" si="105"/>
        <v>73.330491995221095</v>
      </c>
      <c r="J2272" s="72">
        <f t="shared" si="106"/>
        <v>-0.92502377708660788</v>
      </c>
      <c r="K2272" s="78">
        <v>602</v>
      </c>
      <c r="L2272" s="73">
        <f t="shared" si="107"/>
        <v>-556.86431380613794</v>
      </c>
      <c r="M2272" s="74"/>
    </row>
    <row r="2273" spans="1:13" ht="12.75" x14ac:dyDescent="0.2">
      <c r="A2273" s="43" t="s">
        <v>271</v>
      </c>
      <c r="B2273" s="43" t="s">
        <v>272</v>
      </c>
      <c r="C2273" s="44" t="s">
        <v>41</v>
      </c>
      <c r="D2273" s="45" t="s">
        <v>42</v>
      </c>
      <c r="E2273" s="46">
        <v>3321</v>
      </c>
      <c r="F2273" s="72">
        <v>82.265515772307708</v>
      </c>
      <c r="G2273" s="72">
        <v>81.269644523627733</v>
      </c>
      <c r="H2273" s="73">
        <v>7.0847471593372985E-2</v>
      </c>
      <c r="I2273" s="73">
        <f t="shared" si="105"/>
        <v>81.3404919952211</v>
      </c>
      <c r="J2273" s="72">
        <f t="shared" si="106"/>
        <v>-0.92502377708660788</v>
      </c>
      <c r="K2273" s="78">
        <v>322</v>
      </c>
      <c r="L2273" s="73">
        <f t="shared" si="107"/>
        <v>-297.85765622188774</v>
      </c>
      <c r="M2273" s="74"/>
    </row>
    <row r="2274" spans="1:13" ht="12.75" x14ac:dyDescent="0.2">
      <c r="A2274" s="43" t="s">
        <v>271</v>
      </c>
      <c r="B2274" s="43" t="s">
        <v>272</v>
      </c>
      <c r="C2274" s="44" t="s">
        <v>43</v>
      </c>
      <c r="D2274" s="45" t="s">
        <v>44</v>
      </c>
      <c r="E2274" s="46">
        <v>3323</v>
      </c>
      <c r="F2274" s="72">
        <v>53.275515772307685</v>
      </c>
      <c r="G2274" s="72">
        <v>52.279644523627724</v>
      </c>
      <c r="H2274" s="73">
        <v>7.0847471593372985E-2</v>
      </c>
      <c r="I2274" s="73">
        <f t="shared" si="105"/>
        <v>52.350491995221098</v>
      </c>
      <c r="J2274" s="72">
        <f t="shared" si="106"/>
        <v>-0.92502377708658656</v>
      </c>
      <c r="K2274" s="78">
        <v>0</v>
      </c>
      <c r="L2274" s="73">
        <f t="shared" si="107"/>
        <v>0</v>
      </c>
      <c r="M2274" s="74"/>
    </row>
    <row r="2275" spans="1:13" ht="12.75" x14ac:dyDescent="0.2">
      <c r="A2275" s="43" t="s">
        <v>271</v>
      </c>
      <c r="B2275" s="43" t="s">
        <v>272</v>
      </c>
      <c r="C2275" s="44" t="s">
        <v>45</v>
      </c>
      <c r="D2275" s="45" t="s">
        <v>46</v>
      </c>
      <c r="E2275" s="46">
        <v>3325</v>
      </c>
      <c r="F2275" s="72">
        <v>67.145515772307704</v>
      </c>
      <c r="G2275" s="72">
        <v>66.149644523627728</v>
      </c>
      <c r="H2275" s="73">
        <v>7.0847471593372985E-2</v>
      </c>
      <c r="I2275" s="73">
        <f t="shared" si="105"/>
        <v>66.220491995221096</v>
      </c>
      <c r="J2275" s="72">
        <f t="shared" si="106"/>
        <v>-0.92502377708660788</v>
      </c>
      <c r="K2275" s="78">
        <v>791</v>
      </c>
      <c r="L2275" s="73">
        <f t="shared" si="107"/>
        <v>-731.69380767550683</v>
      </c>
      <c r="M2275" s="74"/>
    </row>
    <row r="2276" spans="1:13" ht="12.75" x14ac:dyDescent="0.2">
      <c r="A2276" s="43" t="s">
        <v>271</v>
      </c>
      <c r="B2276" s="43" t="s">
        <v>272</v>
      </c>
      <c r="C2276" s="44" t="s">
        <v>47</v>
      </c>
      <c r="D2276" s="45" t="s">
        <v>48</v>
      </c>
      <c r="E2276" s="46">
        <v>3327</v>
      </c>
      <c r="F2276" s="72">
        <v>74.255515772307703</v>
      </c>
      <c r="G2276" s="72">
        <v>73.259644523627728</v>
      </c>
      <c r="H2276" s="73">
        <v>7.0847471593372985E-2</v>
      </c>
      <c r="I2276" s="73">
        <f t="shared" si="105"/>
        <v>73.330491995221095</v>
      </c>
      <c r="J2276" s="72">
        <f t="shared" si="106"/>
        <v>-0.92502377708660788</v>
      </c>
      <c r="K2276" s="78">
        <v>396</v>
      </c>
      <c r="L2276" s="73">
        <f t="shared" si="107"/>
        <v>-366.30941572629672</v>
      </c>
      <c r="M2276" s="74"/>
    </row>
    <row r="2277" spans="1:13" ht="12.75" x14ac:dyDescent="0.2">
      <c r="A2277" s="43" t="s">
        <v>271</v>
      </c>
      <c r="B2277" s="43" t="s">
        <v>272</v>
      </c>
      <c r="C2277" s="44" t="s">
        <v>49</v>
      </c>
      <c r="D2277" s="45" t="s">
        <v>50</v>
      </c>
      <c r="E2277" s="46">
        <v>3329</v>
      </c>
      <c r="F2277" s="72">
        <v>79.335515772307701</v>
      </c>
      <c r="G2277" s="72">
        <v>78.339644523627726</v>
      </c>
      <c r="H2277" s="73">
        <v>7.0847471593372985E-2</v>
      </c>
      <c r="I2277" s="73">
        <f t="shared" si="105"/>
        <v>78.410491995221093</v>
      </c>
      <c r="J2277" s="72">
        <f t="shared" si="106"/>
        <v>-0.92502377708660788</v>
      </c>
      <c r="K2277" s="78">
        <v>106</v>
      </c>
      <c r="L2277" s="73">
        <f t="shared" si="107"/>
        <v>-98.052520371180435</v>
      </c>
      <c r="M2277" s="74"/>
    </row>
    <row r="2278" spans="1:13" ht="12.75" x14ac:dyDescent="0.2">
      <c r="A2278" s="43" t="s">
        <v>271</v>
      </c>
      <c r="B2278" s="43" t="s">
        <v>272</v>
      </c>
      <c r="C2278" s="44" t="s">
        <v>51</v>
      </c>
      <c r="D2278" s="45" t="s">
        <v>52</v>
      </c>
      <c r="E2278" s="46">
        <v>3331</v>
      </c>
      <c r="F2278" s="72">
        <v>88.045515772307695</v>
      </c>
      <c r="G2278" s="72">
        <v>87.04964452362772</v>
      </c>
      <c r="H2278" s="73">
        <v>7.0847471593372985E-2</v>
      </c>
      <c r="I2278" s="73">
        <f t="shared" si="105"/>
        <v>87.120491995221087</v>
      </c>
      <c r="J2278" s="72">
        <f t="shared" si="106"/>
        <v>-0.92502377708660788</v>
      </c>
      <c r="K2278" s="78">
        <v>202</v>
      </c>
      <c r="L2278" s="73">
        <f t="shared" si="107"/>
        <v>-186.85480297149479</v>
      </c>
      <c r="M2278" s="74"/>
    </row>
    <row r="2279" spans="1:13" ht="12.75" x14ac:dyDescent="0.2">
      <c r="A2279" s="43" t="s">
        <v>228</v>
      </c>
      <c r="B2279" s="43" t="s">
        <v>448</v>
      </c>
      <c r="C2279" s="44" t="s">
        <v>21</v>
      </c>
      <c r="D2279" s="45" t="s">
        <v>22</v>
      </c>
      <c r="E2279" s="46">
        <v>3301</v>
      </c>
      <c r="F2279" s="72">
        <v>141.46535306083578</v>
      </c>
      <c r="G2279" s="72">
        <v>135.51</v>
      </c>
      <c r="H2279" s="73">
        <v>0</v>
      </c>
      <c r="I2279" s="73">
        <f t="shared" si="105"/>
        <v>135.51</v>
      </c>
      <c r="J2279" s="72">
        <f t="shared" si="106"/>
        <v>-5.9553530608357903</v>
      </c>
      <c r="K2279" s="78">
        <v>429</v>
      </c>
      <c r="L2279" s="73">
        <f t="shared" si="107"/>
        <v>-2554.8464630985541</v>
      </c>
      <c r="M2279" s="74">
        <v>-163891.31623420058</v>
      </c>
    </row>
    <row r="2280" spans="1:13" ht="12.75" x14ac:dyDescent="0.2">
      <c r="A2280" s="43" t="s">
        <v>228</v>
      </c>
      <c r="B2280" s="43" t="s">
        <v>448</v>
      </c>
      <c r="C2280" s="44" t="s">
        <v>23</v>
      </c>
      <c r="D2280" s="45" t="s">
        <v>24</v>
      </c>
      <c r="E2280" s="46">
        <v>3303</v>
      </c>
      <c r="F2280" s="72">
        <v>154.04535306083579</v>
      </c>
      <c r="G2280" s="72">
        <v>148.09</v>
      </c>
      <c r="H2280" s="73">
        <v>0</v>
      </c>
      <c r="I2280" s="73">
        <f t="shared" si="105"/>
        <v>148.09</v>
      </c>
      <c r="J2280" s="72">
        <f t="shared" si="106"/>
        <v>-5.9553530608357903</v>
      </c>
      <c r="K2280" s="78">
        <v>0</v>
      </c>
      <c r="L2280" s="73">
        <f t="shared" si="107"/>
        <v>0</v>
      </c>
      <c r="M2280" s="74"/>
    </row>
    <row r="2281" spans="1:13" ht="12.75" x14ac:dyDescent="0.2">
      <c r="A2281" s="43" t="s">
        <v>228</v>
      </c>
      <c r="B2281" s="43" t="s">
        <v>448</v>
      </c>
      <c r="C2281" s="44" t="s">
        <v>25</v>
      </c>
      <c r="D2281" s="45" t="s">
        <v>26</v>
      </c>
      <c r="E2281" s="46">
        <v>3305</v>
      </c>
      <c r="F2281" s="72">
        <v>138.20535306083579</v>
      </c>
      <c r="G2281" s="72">
        <v>132.25</v>
      </c>
      <c r="H2281" s="73">
        <v>0</v>
      </c>
      <c r="I2281" s="73">
        <f t="shared" si="105"/>
        <v>132.25</v>
      </c>
      <c r="J2281" s="72">
        <f t="shared" si="106"/>
        <v>-5.9553530608357903</v>
      </c>
      <c r="K2281" s="78">
        <v>0</v>
      </c>
      <c r="L2281" s="73">
        <f t="shared" si="107"/>
        <v>0</v>
      </c>
      <c r="M2281" s="74"/>
    </row>
    <row r="2282" spans="1:13" ht="12.75" x14ac:dyDescent="0.2">
      <c r="A2282" s="43" t="s">
        <v>228</v>
      </c>
      <c r="B2282" s="43" t="s">
        <v>448</v>
      </c>
      <c r="C2282" s="44" t="s">
        <v>27</v>
      </c>
      <c r="D2282" s="45" t="s">
        <v>28</v>
      </c>
      <c r="E2282" s="46">
        <v>3307</v>
      </c>
      <c r="F2282" s="72">
        <v>150.77535306083578</v>
      </c>
      <c r="G2282" s="72">
        <v>144.82</v>
      </c>
      <c r="H2282" s="73">
        <v>0</v>
      </c>
      <c r="I2282" s="73">
        <f t="shared" si="105"/>
        <v>144.82</v>
      </c>
      <c r="J2282" s="72">
        <f t="shared" si="106"/>
        <v>-5.9553530608357903</v>
      </c>
      <c r="K2282" s="78">
        <v>0</v>
      </c>
      <c r="L2282" s="73">
        <f t="shared" si="107"/>
        <v>0</v>
      </c>
      <c r="M2282" s="74"/>
    </row>
    <row r="2283" spans="1:13" ht="12.75" x14ac:dyDescent="0.2">
      <c r="A2283" s="43" t="s">
        <v>228</v>
      </c>
      <c r="B2283" s="43" t="s">
        <v>448</v>
      </c>
      <c r="C2283" s="44" t="s">
        <v>29</v>
      </c>
      <c r="D2283" s="45" t="s">
        <v>30</v>
      </c>
      <c r="E2283" s="46">
        <v>3309</v>
      </c>
      <c r="F2283" s="72">
        <v>92.43535306083578</v>
      </c>
      <c r="G2283" s="72">
        <v>86.48</v>
      </c>
      <c r="H2283" s="73">
        <v>0</v>
      </c>
      <c r="I2283" s="73">
        <f t="shared" si="105"/>
        <v>86.48</v>
      </c>
      <c r="J2283" s="72">
        <f t="shared" si="106"/>
        <v>-5.9553530608357761</v>
      </c>
      <c r="K2283" s="78">
        <v>1536</v>
      </c>
      <c r="L2283" s="73">
        <f t="shared" si="107"/>
        <v>-9147.4223014437521</v>
      </c>
      <c r="M2283" s="74"/>
    </row>
    <row r="2284" spans="1:13" ht="12.75" x14ac:dyDescent="0.2">
      <c r="A2284" s="43" t="s">
        <v>228</v>
      </c>
      <c r="B2284" s="43" t="s">
        <v>448</v>
      </c>
      <c r="C2284" s="44" t="s">
        <v>31</v>
      </c>
      <c r="D2284" s="45" t="s">
        <v>32</v>
      </c>
      <c r="E2284" s="46">
        <v>3311</v>
      </c>
      <c r="F2284" s="72">
        <v>119.71535306083578</v>
      </c>
      <c r="G2284" s="72">
        <v>113.76</v>
      </c>
      <c r="H2284" s="73">
        <v>0</v>
      </c>
      <c r="I2284" s="73">
        <f t="shared" si="105"/>
        <v>113.76</v>
      </c>
      <c r="J2284" s="72">
        <f t="shared" si="106"/>
        <v>-5.9553530608357761</v>
      </c>
      <c r="K2284" s="78">
        <v>0</v>
      </c>
      <c r="L2284" s="73">
        <f t="shared" si="107"/>
        <v>0</v>
      </c>
      <c r="M2284" s="74"/>
    </row>
    <row r="2285" spans="1:13" ht="12.75" x14ac:dyDescent="0.2">
      <c r="A2285" s="43" t="s">
        <v>228</v>
      </c>
      <c r="B2285" s="43" t="s">
        <v>448</v>
      </c>
      <c r="C2285" s="44" t="s">
        <v>33</v>
      </c>
      <c r="D2285" s="45" t="s">
        <v>34</v>
      </c>
      <c r="E2285" s="46">
        <v>3313</v>
      </c>
      <c r="F2285" s="72">
        <v>127.56535306083578</v>
      </c>
      <c r="G2285" s="72">
        <v>121.61</v>
      </c>
      <c r="H2285" s="73">
        <v>0</v>
      </c>
      <c r="I2285" s="73">
        <f t="shared" si="105"/>
        <v>121.61</v>
      </c>
      <c r="J2285" s="72">
        <f t="shared" si="106"/>
        <v>-5.9553530608357761</v>
      </c>
      <c r="K2285" s="78">
        <v>0</v>
      </c>
      <c r="L2285" s="73">
        <f t="shared" si="107"/>
        <v>0</v>
      </c>
      <c r="M2285" s="74"/>
    </row>
    <row r="2286" spans="1:13" ht="12.75" x14ac:dyDescent="0.2">
      <c r="A2286" s="43" t="s">
        <v>228</v>
      </c>
      <c r="B2286" s="43" t="s">
        <v>448</v>
      </c>
      <c r="C2286" s="44" t="s">
        <v>35</v>
      </c>
      <c r="D2286" s="45" t="s">
        <v>36</v>
      </c>
      <c r="E2286" s="46">
        <v>3315</v>
      </c>
      <c r="F2286" s="72">
        <v>145.58535306083579</v>
      </c>
      <c r="G2286" s="72">
        <v>139.63</v>
      </c>
      <c r="H2286" s="73">
        <v>0</v>
      </c>
      <c r="I2286" s="73">
        <f t="shared" si="105"/>
        <v>139.63</v>
      </c>
      <c r="J2286" s="72">
        <f t="shared" si="106"/>
        <v>-5.9553530608357903</v>
      </c>
      <c r="K2286" s="78">
        <v>0</v>
      </c>
      <c r="L2286" s="73">
        <f t="shared" si="107"/>
        <v>0</v>
      </c>
      <c r="M2286" s="74"/>
    </row>
    <row r="2287" spans="1:13" ht="12.75" x14ac:dyDescent="0.2">
      <c r="A2287" s="43" t="s">
        <v>228</v>
      </c>
      <c r="B2287" s="43" t="s">
        <v>448</v>
      </c>
      <c r="C2287" s="44" t="s">
        <v>37</v>
      </c>
      <c r="D2287" s="45" t="s">
        <v>38</v>
      </c>
      <c r="E2287" s="46">
        <v>3317</v>
      </c>
      <c r="F2287" s="72">
        <v>91.895353060835774</v>
      </c>
      <c r="G2287" s="72">
        <v>85.94</v>
      </c>
      <c r="H2287" s="73">
        <v>0</v>
      </c>
      <c r="I2287" s="73">
        <f t="shared" si="105"/>
        <v>85.94</v>
      </c>
      <c r="J2287" s="72">
        <f t="shared" si="106"/>
        <v>-5.9553530608357761</v>
      </c>
      <c r="K2287" s="78">
        <v>0</v>
      </c>
      <c r="L2287" s="73">
        <f t="shared" si="107"/>
        <v>0</v>
      </c>
      <c r="M2287" s="74"/>
    </row>
    <row r="2288" spans="1:13" ht="12.75" x14ac:dyDescent="0.2">
      <c r="A2288" s="43" t="s">
        <v>228</v>
      </c>
      <c r="B2288" s="43" t="s">
        <v>448</v>
      </c>
      <c r="C2288" s="44" t="s">
        <v>39</v>
      </c>
      <c r="D2288" s="45" t="s">
        <v>40</v>
      </c>
      <c r="E2288" s="46">
        <v>3319</v>
      </c>
      <c r="F2288" s="72">
        <v>111.25535306083577</v>
      </c>
      <c r="G2288" s="72">
        <v>105.3</v>
      </c>
      <c r="H2288" s="73">
        <v>0</v>
      </c>
      <c r="I2288" s="73">
        <f t="shared" si="105"/>
        <v>105.3</v>
      </c>
      <c r="J2288" s="72">
        <f t="shared" si="106"/>
        <v>-5.9553530608357761</v>
      </c>
      <c r="K2288" s="78">
        <v>439</v>
      </c>
      <c r="L2288" s="73">
        <f t="shared" si="107"/>
        <v>-2614.3999937069057</v>
      </c>
      <c r="M2288" s="74"/>
    </row>
    <row r="2289" spans="1:13" ht="12.75" x14ac:dyDescent="0.2">
      <c r="A2289" s="43" t="s">
        <v>228</v>
      </c>
      <c r="B2289" s="43" t="s">
        <v>448</v>
      </c>
      <c r="C2289" s="44" t="s">
        <v>41</v>
      </c>
      <c r="D2289" s="45" t="s">
        <v>42</v>
      </c>
      <c r="E2289" s="46">
        <v>3321</v>
      </c>
      <c r="F2289" s="72">
        <v>123.77535306083577</v>
      </c>
      <c r="G2289" s="72">
        <v>117.82</v>
      </c>
      <c r="H2289" s="73">
        <v>0</v>
      </c>
      <c r="I2289" s="73">
        <f t="shared" si="105"/>
        <v>117.82</v>
      </c>
      <c r="J2289" s="72">
        <f t="shared" si="106"/>
        <v>-5.9553530608357761</v>
      </c>
      <c r="K2289" s="78">
        <v>0</v>
      </c>
      <c r="L2289" s="73">
        <f t="shared" si="107"/>
        <v>0</v>
      </c>
      <c r="M2289" s="74"/>
    </row>
    <row r="2290" spans="1:13" ht="12.75" x14ac:dyDescent="0.2">
      <c r="A2290" s="43" t="s">
        <v>228</v>
      </c>
      <c r="B2290" s="43" t="s">
        <v>448</v>
      </c>
      <c r="C2290" s="44" t="s">
        <v>43</v>
      </c>
      <c r="D2290" s="45" t="s">
        <v>44</v>
      </c>
      <c r="E2290" s="46">
        <v>3323</v>
      </c>
      <c r="F2290" s="72">
        <v>78.025353060835769</v>
      </c>
      <c r="G2290" s="72">
        <v>72.069999999999993</v>
      </c>
      <c r="H2290" s="73">
        <v>0</v>
      </c>
      <c r="I2290" s="73">
        <f t="shared" si="105"/>
        <v>72.069999999999993</v>
      </c>
      <c r="J2290" s="72">
        <f t="shared" si="106"/>
        <v>-5.9553530608357761</v>
      </c>
      <c r="K2290" s="78">
        <v>2158</v>
      </c>
      <c r="L2290" s="73">
        <f t="shared" si="107"/>
        <v>-12851.651905283605</v>
      </c>
      <c r="M2290" s="74"/>
    </row>
    <row r="2291" spans="1:13" ht="12.75" x14ac:dyDescent="0.2">
      <c r="A2291" s="43" t="s">
        <v>228</v>
      </c>
      <c r="B2291" s="43" t="s">
        <v>448</v>
      </c>
      <c r="C2291" s="44" t="s">
        <v>45</v>
      </c>
      <c r="D2291" s="45" t="s">
        <v>46</v>
      </c>
      <c r="E2291" s="46">
        <v>3325</v>
      </c>
      <c r="F2291" s="72">
        <v>99.91535306083577</v>
      </c>
      <c r="G2291" s="72">
        <v>93.96</v>
      </c>
      <c r="H2291" s="73">
        <v>0</v>
      </c>
      <c r="I2291" s="73">
        <f t="shared" si="105"/>
        <v>93.96</v>
      </c>
      <c r="J2291" s="72">
        <f t="shared" si="106"/>
        <v>-5.9553530608357761</v>
      </c>
      <c r="K2291" s="78">
        <v>22485</v>
      </c>
      <c r="L2291" s="73">
        <f t="shared" si="107"/>
        <v>-133906.11357289241</v>
      </c>
      <c r="M2291" s="74"/>
    </row>
    <row r="2292" spans="1:13" ht="12.75" x14ac:dyDescent="0.2">
      <c r="A2292" s="43" t="s">
        <v>228</v>
      </c>
      <c r="B2292" s="43" t="s">
        <v>448</v>
      </c>
      <c r="C2292" s="44" t="s">
        <v>47</v>
      </c>
      <c r="D2292" s="45" t="s">
        <v>48</v>
      </c>
      <c r="E2292" s="46">
        <v>3327</v>
      </c>
      <c r="F2292" s="72">
        <v>111.25535306083577</v>
      </c>
      <c r="G2292" s="72">
        <v>105.3</v>
      </c>
      <c r="H2292" s="73">
        <v>0</v>
      </c>
      <c r="I2292" s="73">
        <f t="shared" si="105"/>
        <v>105.3</v>
      </c>
      <c r="J2292" s="72">
        <f t="shared" si="106"/>
        <v>-5.9553530608357761</v>
      </c>
      <c r="K2292" s="78">
        <v>365</v>
      </c>
      <c r="L2292" s="73">
        <f t="shared" si="107"/>
        <v>-2173.7038672050585</v>
      </c>
      <c r="M2292" s="74"/>
    </row>
    <row r="2293" spans="1:13" ht="12.75" x14ac:dyDescent="0.2">
      <c r="A2293" s="43" t="s">
        <v>228</v>
      </c>
      <c r="B2293" s="43" t="s">
        <v>448</v>
      </c>
      <c r="C2293" s="44" t="s">
        <v>49</v>
      </c>
      <c r="D2293" s="45" t="s">
        <v>50</v>
      </c>
      <c r="E2293" s="46">
        <v>3329</v>
      </c>
      <c r="F2293" s="72">
        <v>119.19535306083577</v>
      </c>
      <c r="G2293" s="72">
        <v>113.24</v>
      </c>
      <c r="H2293" s="73">
        <v>0</v>
      </c>
      <c r="I2293" s="73">
        <f t="shared" si="105"/>
        <v>113.24</v>
      </c>
      <c r="J2293" s="72">
        <f t="shared" si="106"/>
        <v>-5.9553530608357761</v>
      </c>
      <c r="K2293" s="78">
        <v>108</v>
      </c>
      <c r="L2293" s="73">
        <f t="shared" si="107"/>
        <v>-643.17813057026387</v>
      </c>
      <c r="M2293" s="74"/>
    </row>
    <row r="2294" spans="1:13" ht="12.75" x14ac:dyDescent="0.2">
      <c r="A2294" s="43" t="s">
        <v>228</v>
      </c>
      <c r="B2294" s="43" t="s">
        <v>448</v>
      </c>
      <c r="C2294" s="44" t="s">
        <v>51</v>
      </c>
      <c r="D2294" s="45" t="s">
        <v>52</v>
      </c>
      <c r="E2294" s="46">
        <v>3331</v>
      </c>
      <c r="F2294" s="72">
        <v>132.96535306083578</v>
      </c>
      <c r="G2294" s="72">
        <v>127.01</v>
      </c>
      <c r="H2294" s="73">
        <v>0</v>
      </c>
      <c r="I2294" s="73">
        <f t="shared" si="105"/>
        <v>127.01</v>
      </c>
      <c r="J2294" s="72">
        <f t="shared" si="106"/>
        <v>-5.9553530608357761</v>
      </c>
      <c r="K2294" s="78">
        <v>0</v>
      </c>
      <c r="L2294" s="73">
        <f t="shared" si="107"/>
        <v>0</v>
      </c>
      <c r="M2294" s="74"/>
    </row>
    <row r="2295" spans="1:13" ht="12.75" x14ac:dyDescent="0.2">
      <c r="A2295" s="43" t="s">
        <v>108</v>
      </c>
      <c r="B2295" s="43" t="s">
        <v>449</v>
      </c>
      <c r="C2295" s="44" t="s">
        <v>21</v>
      </c>
      <c r="D2295" s="45" t="s">
        <v>22</v>
      </c>
      <c r="E2295" s="46">
        <v>3301</v>
      </c>
      <c r="F2295" s="72">
        <v>117.51003919478528</v>
      </c>
      <c r="G2295" s="72">
        <v>116.18761114356643</v>
      </c>
      <c r="H2295" s="73">
        <v>0</v>
      </c>
      <c r="I2295" s="73">
        <f t="shared" si="105"/>
        <v>116.18761114356643</v>
      </c>
      <c r="J2295" s="72">
        <f t="shared" si="106"/>
        <v>-1.32242805121885</v>
      </c>
      <c r="K2295" s="78">
        <v>6436</v>
      </c>
      <c r="L2295" s="73">
        <f t="shared" si="107"/>
        <v>-8511.1469376445184</v>
      </c>
      <c r="M2295" s="74">
        <v>-85409.015687969426</v>
      </c>
    </row>
    <row r="2296" spans="1:13" ht="12.75" x14ac:dyDescent="0.2">
      <c r="A2296" s="43" t="s">
        <v>108</v>
      </c>
      <c r="B2296" s="43" t="s">
        <v>449</v>
      </c>
      <c r="C2296" s="44" t="s">
        <v>23</v>
      </c>
      <c r="D2296" s="45" t="s">
        <v>24</v>
      </c>
      <c r="E2296" s="46">
        <v>3303</v>
      </c>
      <c r="F2296" s="72">
        <v>127.88003919478528</v>
      </c>
      <c r="G2296" s="72">
        <v>126.55761114356643</v>
      </c>
      <c r="H2296" s="73">
        <v>0</v>
      </c>
      <c r="I2296" s="73">
        <f t="shared" si="105"/>
        <v>126.55761114356643</v>
      </c>
      <c r="J2296" s="72">
        <f t="shared" si="106"/>
        <v>-1.32242805121885</v>
      </c>
      <c r="K2296" s="78">
        <v>139</v>
      </c>
      <c r="L2296" s="73">
        <f t="shared" si="107"/>
        <v>-183.81749911942015</v>
      </c>
      <c r="M2296" s="74"/>
    </row>
    <row r="2297" spans="1:13" ht="12.75" x14ac:dyDescent="0.2">
      <c r="A2297" s="43" t="s">
        <v>108</v>
      </c>
      <c r="B2297" s="43" t="s">
        <v>449</v>
      </c>
      <c r="C2297" s="44" t="s">
        <v>25</v>
      </c>
      <c r="D2297" s="45" t="s">
        <v>26</v>
      </c>
      <c r="E2297" s="46">
        <v>3305</v>
      </c>
      <c r="F2297" s="72">
        <v>114.88003919478528</v>
      </c>
      <c r="G2297" s="72">
        <v>113.55761114356643</v>
      </c>
      <c r="H2297" s="73">
        <v>0</v>
      </c>
      <c r="I2297" s="73">
        <f t="shared" si="105"/>
        <v>113.55761114356643</v>
      </c>
      <c r="J2297" s="72">
        <f t="shared" si="106"/>
        <v>-1.32242805121885</v>
      </c>
      <c r="K2297" s="78">
        <v>0</v>
      </c>
      <c r="L2297" s="73">
        <f t="shared" si="107"/>
        <v>0</v>
      </c>
      <c r="M2297" s="74"/>
    </row>
    <row r="2298" spans="1:13" ht="12.75" x14ac:dyDescent="0.2">
      <c r="A2298" s="43" t="s">
        <v>108</v>
      </c>
      <c r="B2298" s="43" t="s">
        <v>449</v>
      </c>
      <c r="C2298" s="44" t="s">
        <v>27</v>
      </c>
      <c r="D2298" s="45" t="s">
        <v>28</v>
      </c>
      <c r="E2298" s="46">
        <v>3307</v>
      </c>
      <c r="F2298" s="72">
        <v>125.89003919478527</v>
      </c>
      <c r="G2298" s="72">
        <v>124.56761114356642</v>
      </c>
      <c r="H2298" s="73">
        <v>0</v>
      </c>
      <c r="I2298" s="73">
        <f t="shared" si="105"/>
        <v>124.56761114356642</v>
      </c>
      <c r="J2298" s="72">
        <f t="shared" si="106"/>
        <v>-1.32242805121885</v>
      </c>
      <c r="K2298" s="78">
        <v>0</v>
      </c>
      <c r="L2298" s="73">
        <f t="shared" si="107"/>
        <v>0</v>
      </c>
      <c r="M2298" s="74"/>
    </row>
    <row r="2299" spans="1:13" ht="12.75" x14ac:dyDescent="0.2">
      <c r="A2299" s="43" t="s">
        <v>108</v>
      </c>
      <c r="B2299" s="43" t="s">
        <v>449</v>
      </c>
      <c r="C2299" s="44" t="s">
        <v>29</v>
      </c>
      <c r="D2299" s="45" t="s">
        <v>30</v>
      </c>
      <c r="E2299" s="46">
        <v>3309</v>
      </c>
      <c r="F2299" s="72">
        <v>76.920039194785275</v>
      </c>
      <c r="G2299" s="72">
        <v>75.597611143566425</v>
      </c>
      <c r="H2299" s="73">
        <v>0</v>
      </c>
      <c r="I2299" s="73">
        <f t="shared" si="105"/>
        <v>75.597611143566425</v>
      </c>
      <c r="J2299" s="72">
        <f t="shared" si="106"/>
        <v>-1.32242805121885</v>
      </c>
      <c r="K2299" s="78">
        <v>4552</v>
      </c>
      <c r="L2299" s="73">
        <f t="shared" si="107"/>
        <v>-6019.6924891482049</v>
      </c>
      <c r="M2299" s="74"/>
    </row>
    <row r="2300" spans="1:13" ht="12.75" x14ac:dyDescent="0.2">
      <c r="A2300" s="43" t="s">
        <v>108</v>
      </c>
      <c r="B2300" s="43" t="s">
        <v>449</v>
      </c>
      <c r="C2300" s="44" t="s">
        <v>31</v>
      </c>
      <c r="D2300" s="45" t="s">
        <v>32</v>
      </c>
      <c r="E2300" s="46">
        <v>3311</v>
      </c>
      <c r="F2300" s="72">
        <v>99.300039194785285</v>
      </c>
      <c r="G2300" s="72">
        <v>97.977611143566435</v>
      </c>
      <c r="H2300" s="73">
        <v>0</v>
      </c>
      <c r="I2300" s="73">
        <f t="shared" si="105"/>
        <v>97.977611143566435</v>
      </c>
      <c r="J2300" s="72">
        <f t="shared" si="106"/>
        <v>-1.32242805121885</v>
      </c>
      <c r="K2300" s="78">
        <v>326</v>
      </c>
      <c r="L2300" s="73">
        <f t="shared" si="107"/>
        <v>-431.1115446973451</v>
      </c>
      <c r="M2300" s="74"/>
    </row>
    <row r="2301" spans="1:13" ht="12.75" x14ac:dyDescent="0.2">
      <c r="A2301" s="43" t="s">
        <v>108</v>
      </c>
      <c r="B2301" s="43" t="s">
        <v>449</v>
      </c>
      <c r="C2301" s="44" t="s">
        <v>33</v>
      </c>
      <c r="D2301" s="45" t="s">
        <v>34</v>
      </c>
      <c r="E2301" s="46">
        <v>3313</v>
      </c>
      <c r="F2301" s="72">
        <v>105.76003919478528</v>
      </c>
      <c r="G2301" s="72">
        <v>104.43761114356643</v>
      </c>
      <c r="H2301" s="73">
        <v>0</v>
      </c>
      <c r="I2301" s="73">
        <f t="shared" si="105"/>
        <v>104.43761114356643</v>
      </c>
      <c r="J2301" s="72">
        <f t="shared" si="106"/>
        <v>-1.32242805121885</v>
      </c>
      <c r="K2301" s="78">
        <v>741</v>
      </c>
      <c r="L2301" s="73">
        <f t="shared" si="107"/>
        <v>-979.91918595316781</v>
      </c>
      <c r="M2301" s="74"/>
    </row>
    <row r="2302" spans="1:13" ht="12.75" x14ac:dyDescent="0.2">
      <c r="A2302" s="43" t="s">
        <v>108</v>
      </c>
      <c r="B2302" s="43" t="s">
        <v>449</v>
      </c>
      <c r="C2302" s="44" t="s">
        <v>35</v>
      </c>
      <c r="D2302" s="45" t="s">
        <v>36</v>
      </c>
      <c r="E2302" s="46">
        <v>3315</v>
      </c>
      <c r="F2302" s="72">
        <v>120.88003919478528</v>
      </c>
      <c r="G2302" s="72">
        <v>119.55761114356643</v>
      </c>
      <c r="H2302" s="73">
        <v>0</v>
      </c>
      <c r="I2302" s="73">
        <f t="shared" si="105"/>
        <v>119.55761114356643</v>
      </c>
      <c r="J2302" s="72">
        <f t="shared" si="106"/>
        <v>-1.32242805121885</v>
      </c>
      <c r="K2302" s="78">
        <v>360</v>
      </c>
      <c r="L2302" s="73">
        <f t="shared" si="107"/>
        <v>-476.074098438786</v>
      </c>
      <c r="M2302" s="74"/>
    </row>
    <row r="2303" spans="1:13" ht="12.75" x14ac:dyDescent="0.2">
      <c r="A2303" s="43" t="s">
        <v>108</v>
      </c>
      <c r="B2303" s="43" t="s">
        <v>449</v>
      </c>
      <c r="C2303" s="44" t="s">
        <v>37</v>
      </c>
      <c r="D2303" s="45" t="s">
        <v>38</v>
      </c>
      <c r="E2303" s="46">
        <v>3317</v>
      </c>
      <c r="F2303" s="72">
        <v>76.330039194785272</v>
      </c>
      <c r="G2303" s="72">
        <v>75.007611143566422</v>
      </c>
      <c r="H2303" s="73">
        <v>0</v>
      </c>
      <c r="I2303" s="73">
        <f t="shared" si="105"/>
        <v>75.007611143566422</v>
      </c>
      <c r="J2303" s="72">
        <f t="shared" si="106"/>
        <v>-1.32242805121885</v>
      </c>
      <c r="K2303" s="78">
        <v>0</v>
      </c>
      <c r="L2303" s="73">
        <f t="shared" si="107"/>
        <v>0</v>
      </c>
      <c r="M2303" s="74"/>
    </row>
    <row r="2304" spans="1:13" ht="12.75" x14ac:dyDescent="0.2">
      <c r="A2304" s="43" t="s">
        <v>108</v>
      </c>
      <c r="B2304" s="43" t="s">
        <v>449</v>
      </c>
      <c r="C2304" s="44" t="s">
        <v>39</v>
      </c>
      <c r="D2304" s="45" t="s">
        <v>40</v>
      </c>
      <c r="E2304" s="46">
        <v>3319</v>
      </c>
      <c r="F2304" s="72">
        <v>92.140039194785274</v>
      </c>
      <c r="G2304" s="72">
        <v>90.817611143566424</v>
      </c>
      <c r="H2304" s="73">
        <v>0</v>
      </c>
      <c r="I2304" s="73">
        <f t="shared" si="105"/>
        <v>90.817611143566424</v>
      </c>
      <c r="J2304" s="72">
        <f t="shared" si="106"/>
        <v>-1.32242805121885</v>
      </c>
      <c r="K2304" s="78">
        <v>862</v>
      </c>
      <c r="L2304" s="73">
        <f t="shared" si="107"/>
        <v>-1139.9329801506487</v>
      </c>
      <c r="M2304" s="74"/>
    </row>
    <row r="2305" spans="1:13" ht="12.75" x14ac:dyDescent="0.2">
      <c r="A2305" s="43" t="s">
        <v>108</v>
      </c>
      <c r="B2305" s="43" t="s">
        <v>449</v>
      </c>
      <c r="C2305" s="44" t="s">
        <v>41</v>
      </c>
      <c r="D2305" s="45" t="s">
        <v>42</v>
      </c>
      <c r="E2305" s="46">
        <v>3321</v>
      </c>
      <c r="F2305" s="72">
        <v>102.52003919478528</v>
      </c>
      <c r="G2305" s="72">
        <v>101.19761114356643</v>
      </c>
      <c r="H2305" s="73">
        <v>0</v>
      </c>
      <c r="I2305" s="73">
        <f t="shared" si="105"/>
        <v>101.19761114356643</v>
      </c>
      <c r="J2305" s="72">
        <f t="shared" si="106"/>
        <v>-1.32242805121885</v>
      </c>
      <c r="K2305" s="78">
        <v>0</v>
      </c>
      <c r="L2305" s="73">
        <f t="shared" si="107"/>
        <v>0</v>
      </c>
      <c r="M2305" s="74"/>
    </row>
    <row r="2306" spans="1:13" ht="12.75" x14ac:dyDescent="0.2">
      <c r="A2306" s="43" t="s">
        <v>108</v>
      </c>
      <c r="B2306" s="43" t="s">
        <v>449</v>
      </c>
      <c r="C2306" s="44" t="s">
        <v>43</v>
      </c>
      <c r="D2306" s="45" t="s">
        <v>44</v>
      </c>
      <c r="E2306" s="46">
        <v>3323</v>
      </c>
      <c r="F2306" s="72">
        <v>64.850039194785282</v>
      </c>
      <c r="G2306" s="72">
        <v>63.527611143566432</v>
      </c>
      <c r="H2306" s="73">
        <v>0</v>
      </c>
      <c r="I2306" s="73">
        <f t="shared" si="105"/>
        <v>63.527611143566432</v>
      </c>
      <c r="J2306" s="72">
        <f t="shared" si="106"/>
        <v>-1.32242805121885</v>
      </c>
      <c r="K2306" s="78">
        <v>0</v>
      </c>
      <c r="L2306" s="73">
        <f t="shared" si="107"/>
        <v>0</v>
      </c>
      <c r="M2306" s="74"/>
    </row>
    <row r="2307" spans="1:13" ht="12.75" x14ac:dyDescent="0.2">
      <c r="A2307" s="43" t="s">
        <v>108</v>
      </c>
      <c r="B2307" s="43" t="s">
        <v>449</v>
      </c>
      <c r="C2307" s="44" t="s">
        <v>45</v>
      </c>
      <c r="D2307" s="45" t="s">
        <v>46</v>
      </c>
      <c r="E2307" s="46">
        <v>3325</v>
      </c>
      <c r="F2307" s="72">
        <v>82.870039194785278</v>
      </c>
      <c r="G2307" s="72">
        <v>81.547611143566428</v>
      </c>
      <c r="H2307" s="73">
        <v>0</v>
      </c>
      <c r="I2307" s="73">
        <f t="shared" si="105"/>
        <v>81.547611143566428</v>
      </c>
      <c r="J2307" s="72">
        <f t="shared" si="106"/>
        <v>-1.32242805121885</v>
      </c>
      <c r="K2307" s="78">
        <v>48134</v>
      </c>
      <c r="L2307" s="73">
        <f t="shared" si="107"/>
        <v>-63653.751817368124</v>
      </c>
      <c r="M2307" s="74"/>
    </row>
    <row r="2308" spans="1:13" ht="12.75" x14ac:dyDescent="0.2">
      <c r="A2308" s="43" t="s">
        <v>108</v>
      </c>
      <c r="B2308" s="43" t="s">
        <v>449</v>
      </c>
      <c r="C2308" s="44" t="s">
        <v>47</v>
      </c>
      <c r="D2308" s="45" t="s">
        <v>48</v>
      </c>
      <c r="E2308" s="46">
        <v>3327</v>
      </c>
      <c r="F2308" s="72">
        <v>92.140039194785274</v>
      </c>
      <c r="G2308" s="72">
        <v>90.817611143566424</v>
      </c>
      <c r="H2308" s="73">
        <v>0</v>
      </c>
      <c r="I2308" s="73">
        <f t="shared" si="105"/>
        <v>90.817611143566424</v>
      </c>
      <c r="J2308" s="72">
        <f t="shared" si="106"/>
        <v>-1.32242805121885</v>
      </c>
      <c r="K2308" s="78">
        <v>2820</v>
      </c>
      <c r="L2308" s="73">
        <f t="shared" si="107"/>
        <v>-3729.2471044371568</v>
      </c>
      <c r="M2308" s="74"/>
    </row>
    <row r="2309" spans="1:13" ht="12.75" x14ac:dyDescent="0.2">
      <c r="A2309" s="43" t="s">
        <v>108</v>
      </c>
      <c r="B2309" s="43" t="s">
        <v>449</v>
      </c>
      <c r="C2309" s="44" t="s">
        <v>49</v>
      </c>
      <c r="D2309" s="45" t="s">
        <v>50</v>
      </c>
      <c r="E2309" s="46">
        <v>3329</v>
      </c>
      <c r="F2309" s="72">
        <v>98.720039194785272</v>
      </c>
      <c r="G2309" s="72">
        <v>97.397611143566422</v>
      </c>
      <c r="H2309" s="73">
        <v>0</v>
      </c>
      <c r="I2309" s="73">
        <f t="shared" si="105"/>
        <v>97.397611143566422</v>
      </c>
      <c r="J2309" s="72">
        <f t="shared" si="106"/>
        <v>-1.32242805121885</v>
      </c>
      <c r="K2309" s="78">
        <v>0</v>
      </c>
      <c r="L2309" s="73">
        <f t="shared" si="107"/>
        <v>0</v>
      </c>
      <c r="M2309" s="74"/>
    </row>
    <row r="2310" spans="1:13" ht="12.75" x14ac:dyDescent="0.2">
      <c r="A2310" s="43" t="s">
        <v>108</v>
      </c>
      <c r="B2310" s="43" t="s">
        <v>449</v>
      </c>
      <c r="C2310" s="44" t="s">
        <v>51</v>
      </c>
      <c r="D2310" s="45" t="s">
        <v>52</v>
      </c>
      <c r="E2310" s="46">
        <v>3331</v>
      </c>
      <c r="F2310" s="72">
        <v>110.03003919478527</v>
      </c>
      <c r="G2310" s="72">
        <v>108.70761114356642</v>
      </c>
      <c r="H2310" s="73">
        <v>0</v>
      </c>
      <c r="I2310" s="73">
        <f t="shared" si="105"/>
        <v>108.70761114356642</v>
      </c>
      <c r="J2310" s="72">
        <f t="shared" si="106"/>
        <v>-1.32242805121885</v>
      </c>
      <c r="K2310" s="78">
        <v>215</v>
      </c>
      <c r="L2310" s="73">
        <f t="shared" si="107"/>
        <v>-284.32203101205278</v>
      </c>
      <c r="M2310" s="74"/>
    </row>
    <row r="2311" spans="1:13" ht="12.75" x14ac:dyDescent="0.2">
      <c r="A2311" s="43" t="s">
        <v>135</v>
      </c>
      <c r="B2311" s="43" t="s">
        <v>450</v>
      </c>
      <c r="C2311" s="44" t="s">
        <v>21</v>
      </c>
      <c r="D2311" s="45" t="s">
        <v>22</v>
      </c>
      <c r="E2311" s="46">
        <v>3301</v>
      </c>
      <c r="F2311" s="72">
        <v>92.36437418188325</v>
      </c>
      <c r="G2311" s="72">
        <v>91.45</v>
      </c>
      <c r="H2311" s="73">
        <v>0</v>
      </c>
      <c r="I2311" s="73">
        <f t="shared" ref="I2311:I2358" si="108">+G2311+H2311</f>
        <v>91.45</v>
      </c>
      <c r="J2311" s="72">
        <f t="shared" ref="J2311:J2358" si="109">+I2311-F2311</f>
        <v>-0.91437418188324671</v>
      </c>
      <c r="K2311" s="78">
        <v>234</v>
      </c>
      <c r="L2311" s="73">
        <f t="shared" ref="L2311:L2358" si="110">+J2311*K2311</f>
        <v>-213.96355856067973</v>
      </c>
      <c r="M2311" s="74">
        <v>-7023.3080910452181</v>
      </c>
    </row>
    <row r="2312" spans="1:13" ht="12.75" x14ac:dyDescent="0.2">
      <c r="A2312" s="43" t="s">
        <v>135</v>
      </c>
      <c r="B2312" s="43" t="s">
        <v>450</v>
      </c>
      <c r="C2312" s="44" t="s">
        <v>23</v>
      </c>
      <c r="D2312" s="45" t="s">
        <v>24</v>
      </c>
      <c r="E2312" s="46">
        <v>3303</v>
      </c>
      <c r="F2312" s="72">
        <v>100.17437418188325</v>
      </c>
      <c r="G2312" s="72">
        <v>99.26</v>
      </c>
      <c r="H2312" s="73">
        <v>0</v>
      </c>
      <c r="I2312" s="73">
        <f t="shared" si="108"/>
        <v>99.26</v>
      </c>
      <c r="J2312" s="72">
        <f t="shared" si="109"/>
        <v>-0.91437418188324671</v>
      </c>
      <c r="K2312" s="78">
        <v>90</v>
      </c>
      <c r="L2312" s="73">
        <f t="shared" si="110"/>
        <v>-82.293676369492204</v>
      </c>
      <c r="M2312" s="74"/>
    </row>
    <row r="2313" spans="1:13" ht="12.75" x14ac:dyDescent="0.2">
      <c r="A2313" s="43" t="s">
        <v>135</v>
      </c>
      <c r="B2313" s="43" t="s">
        <v>450</v>
      </c>
      <c r="C2313" s="44" t="s">
        <v>25</v>
      </c>
      <c r="D2313" s="45" t="s">
        <v>26</v>
      </c>
      <c r="E2313" s="46">
        <v>3305</v>
      </c>
      <c r="F2313" s="72">
        <v>90.264374181883241</v>
      </c>
      <c r="G2313" s="72">
        <v>89.35</v>
      </c>
      <c r="H2313" s="73">
        <v>0</v>
      </c>
      <c r="I2313" s="73">
        <f t="shared" si="108"/>
        <v>89.35</v>
      </c>
      <c r="J2313" s="72">
        <f t="shared" si="109"/>
        <v>-0.91437418188324671</v>
      </c>
      <c r="K2313" s="78">
        <v>0</v>
      </c>
      <c r="L2313" s="73">
        <f t="shared" si="110"/>
        <v>0</v>
      </c>
      <c r="M2313" s="74"/>
    </row>
    <row r="2314" spans="1:13" ht="12.75" x14ac:dyDescent="0.2">
      <c r="A2314" s="43" t="s">
        <v>135</v>
      </c>
      <c r="B2314" s="43" t="s">
        <v>450</v>
      </c>
      <c r="C2314" s="44" t="s">
        <v>27</v>
      </c>
      <c r="D2314" s="45" t="s">
        <v>28</v>
      </c>
      <c r="E2314" s="46">
        <v>3307</v>
      </c>
      <c r="F2314" s="72">
        <v>98.86437418188325</v>
      </c>
      <c r="G2314" s="72">
        <v>97.95</v>
      </c>
      <c r="H2314" s="73">
        <v>0</v>
      </c>
      <c r="I2314" s="73">
        <f t="shared" si="108"/>
        <v>97.95</v>
      </c>
      <c r="J2314" s="72">
        <f t="shared" si="109"/>
        <v>-0.91437418188324671</v>
      </c>
      <c r="K2314" s="78">
        <v>0</v>
      </c>
      <c r="L2314" s="73">
        <f t="shared" si="110"/>
        <v>0</v>
      </c>
      <c r="M2314" s="74"/>
    </row>
    <row r="2315" spans="1:13" ht="12.75" x14ac:dyDescent="0.2">
      <c r="A2315" s="43" t="s">
        <v>135</v>
      </c>
      <c r="B2315" s="43" t="s">
        <v>450</v>
      </c>
      <c r="C2315" s="44" t="s">
        <v>29</v>
      </c>
      <c r="D2315" s="45" t="s">
        <v>30</v>
      </c>
      <c r="E2315" s="46">
        <v>3309</v>
      </c>
      <c r="F2315" s="72">
        <v>61.344374181883246</v>
      </c>
      <c r="G2315" s="72">
        <v>60.43</v>
      </c>
      <c r="H2315" s="73">
        <v>0</v>
      </c>
      <c r="I2315" s="73">
        <f t="shared" si="108"/>
        <v>60.43</v>
      </c>
      <c r="J2315" s="72">
        <f t="shared" si="109"/>
        <v>-0.91437418188324671</v>
      </c>
      <c r="K2315" s="78">
        <v>477</v>
      </c>
      <c r="L2315" s="73">
        <f t="shared" si="110"/>
        <v>-436.15648475830869</v>
      </c>
      <c r="M2315" s="74"/>
    </row>
    <row r="2316" spans="1:13" ht="12.75" x14ac:dyDescent="0.2">
      <c r="A2316" s="43" t="s">
        <v>135</v>
      </c>
      <c r="B2316" s="43" t="s">
        <v>450</v>
      </c>
      <c r="C2316" s="44" t="s">
        <v>31</v>
      </c>
      <c r="D2316" s="45" t="s">
        <v>32</v>
      </c>
      <c r="E2316" s="46">
        <v>3311</v>
      </c>
      <c r="F2316" s="72">
        <v>78.314374181883252</v>
      </c>
      <c r="G2316" s="72">
        <v>77.400000000000006</v>
      </c>
      <c r="H2316" s="73">
        <v>0</v>
      </c>
      <c r="I2316" s="73">
        <f t="shared" si="108"/>
        <v>77.400000000000006</v>
      </c>
      <c r="J2316" s="72">
        <f t="shared" si="109"/>
        <v>-0.91437418188324671</v>
      </c>
      <c r="K2316" s="78">
        <v>692</v>
      </c>
      <c r="L2316" s="73">
        <f t="shared" si="110"/>
        <v>-632.74693386320678</v>
      </c>
      <c r="M2316" s="74"/>
    </row>
    <row r="2317" spans="1:13" ht="12.75" x14ac:dyDescent="0.2">
      <c r="A2317" s="43" t="s">
        <v>135</v>
      </c>
      <c r="B2317" s="43" t="s">
        <v>450</v>
      </c>
      <c r="C2317" s="44" t="s">
        <v>33</v>
      </c>
      <c r="D2317" s="45" t="s">
        <v>34</v>
      </c>
      <c r="E2317" s="46">
        <v>3313</v>
      </c>
      <c r="F2317" s="72">
        <v>83.274374181883246</v>
      </c>
      <c r="G2317" s="72">
        <v>82.36</v>
      </c>
      <c r="H2317" s="73">
        <v>0</v>
      </c>
      <c r="I2317" s="73">
        <f t="shared" si="108"/>
        <v>82.36</v>
      </c>
      <c r="J2317" s="72">
        <f t="shared" si="109"/>
        <v>-0.91437418188324671</v>
      </c>
      <c r="K2317" s="78">
        <v>0</v>
      </c>
      <c r="L2317" s="73">
        <f t="shared" si="110"/>
        <v>0</v>
      </c>
      <c r="M2317" s="74"/>
    </row>
    <row r="2318" spans="1:13" ht="12.75" x14ac:dyDescent="0.2">
      <c r="A2318" s="43" t="s">
        <v>135</v>
      </c>
      <c r="B2318" s="43" t="s">
        <v>450</v>
      </c>
      <c r="C2318" s="44" t="s">
        <v>35</v>
      </c>
      <c r="D2318" s="45" t="s">
        <v>36</v>
      </c>
      <c r="E2318" s="46">
        <v>3315</v>
      </c>
      <c r="F2318" s="72">
        <v>94.814374181883252</v>
      </c>
      <c r="G2318" s="72">
        <v>93.9</v>
      </c>
      <c r="H2318" s="73">
        <v>0</v>
      </c>
      <c r="I2318" s="73">
        <f t="shared" si="108"/>
        <v>93.9</v>
      </c>
      <c r="J2318" s="72">
        <f t="shared" si="109"/>
        <v>-0.91437418188324671</v>
      </c>
      <c r="K2318" s="78">
        <v>0</v>
      </c>
      <c r="L2318" s="73">
        <f t="shared" si="110"/>
        <v>0</v>
      </c>
      <c r="M2318" s="74"/>
    </row>
    <row r="2319" spans="1:13" ht="12.75" x14ac:dyDescent="0.2">
      <c r="A2319" s="43" t="s">
        <v>135</v>
      </c>
      <c r="B2319" s="43" t="s">
        <v>450</v>
      </c>
      <c r="C2319" s="44" t="s">
        <v>37</v>
      </c>
      <c r="D2319" s="45" t="s">
        <v>38</v>
      </c>
      <c r="E2319" s="46">
        <v>3317</v>
      </c>
      <c r="F2319" s="72">
        <v>60.894374181883244</v>
      </c>
      <c r="G2319" s="72">
        <v>59.98</v>
      </c>
      <c r="H2319" s="73">
        <v>0</v>
      </c>
      <c r="I2319" s="73">
        <f t="shared" si="108"/>
        <v>59.98</v>
      </c>
      <c r="J2319" s="72">
        <f t="shared" si="109"/>
        <v>-0.91437418188324671</v>
      </c>
      <c r="K2319" s="78">
        <v>0</v>
      </c>
      <c r="L2319" s="73">
        <f t="shared" si="110"/>
        <v>0</v>
      </c>
      <c r="M2319" s="74"/>
    </row>
    <row r="2320" spans="1:13" ht="12.75" x14ac:dyDescent="0.2">
      <c r="A2320" s="43" t="s">
        <v>135</v>
      </c>
      <c r="B2320" s="43" t="s">
        <v>450</v>
      </c>
      <c r="C2320" s="44" t="s">
        <v>39</v>
      </c>
      <c r="D2320" s="45" t="s">
        <v>40</v>
      </c>
      <c r="E2320" s="46">
        <v>3319</v>
      </c>
      <c r="F2320" s="72">
        <v>72.87437418188324</v>
      </c>
      <c r="G2320" s="72">
        <v>71.959999999999994</v>
      </c>
      <c r="H2320" s="73">
        <v>0</v>
      </c>
      <c r="I2320" s="73">
        <f t="shared" si="108"/>
        <v>71.959999999999994</v>
      </c>
      <c r="J2320" s="72">
        <f t="shared" si="109"/>
        <v>-0.91437418188324671</v>
      </c>
      <c r="K2320" s="78">
        <v>257</v>
      </c>
      <c r="L2320" s="73">
        <f t="shared" si="110"/>
        <v>-234.99416474399442</v>
      </c>
      <c r="M2320" s="74"/>
    </row>
    <row r="2321" spans="1:13" ht="12.75" x14ac:dyDescent="0.2">
      <c r="A2321" s="43" t="s">
        <v>135</v>
      </c>
      <c r="B2321" s="43" t="s">
        <v>450</v>
      </c>
      <c r="C2321" s="44" t="s">
        <v>41</v>
      </c>
      <c r="D2321" s="45" t="s">
        <v>42</v>
      </c>
      <c r="E2321" s="46">
        <v>3321</v>
      </c>
      <c r="F2321" s="72">
        <v>80.724374181883249</v>
      </c>
      <c r="G2321" s="72">
        <v>79.81</v>
      </c>
      <c r="H2321" s="73">
        <v>0</v>
      </c>
      <c r="I2321" s="73">
        <f t="shared" si="108"/>
        <v>79.81</v>
      </c>
      <c r="J2321" s="72">
        <f t="shared" si="109"/>
        <v>-0.91437418188324671</v>
      </c>
      <c r="K2321" s="78">
        <v>457</v>
      </c>
      <c r="L2321" s="73">
        <f t="shared" si="110"/>
        <v>-417.86900112064376</v>
      </c>
      <c r="M2321" s="74"/>
    </row>
    <row r="2322" spans="1:13" ht="12.75" x14ac:dyDescent="0.2">
      <c r="A2322" s="43" t="s">
        <v>135</v>
      </c>
      <c r="B2322" s="43" t="s">
        <v>450</v>
      </c>
      <c r="C2322" s="44" t="s">
        <v>43</v>
      </c>
      <c r="D2322" s="45" t="s">
        <v>44</v>
      </c>
      <c r="E2322" s="46">
        <v>3323</v>
      </c>
      <c r="F2322" s="72">
        <v>52.034374181883244</v>
      </c>
      <c r="G2322" s="72">
        <v>51.12</v>
      </c>
      <c r="H2322" s="73">
        <v>0</v>
      </c>
      <c r="I2322" s="73">
        <f t="shared" si="108"/>
        <v>51.12</v>
      </c>
      <c r="J2322" s="72">
        <f t="shared" si="109"/>
        <v>-0.91437418188324671</v>
      </c>
      <c r="K2322" s="78">
        <v>0</v>
      </c>
      <c r="L2322" s="73">
        <f t="shared" si="110"/>
        <v>0</v>
      </c>
      <c r="M2322" s="74"/>
    </row>
    <row r="2323" spans="1:13" ht="12.75" x14ac:dyDescent="0.2">
      <c r="A2323" s="43" t="s">
        <v>135</v>
      </c>
      <c r="B2323" s="43" t="s">
        <v>450</v>
      </c>
      <c r="C2323" s="44" t="s">
        <v>45</v>
      </c>
      <c r="D2323" s="45" t="s">
        <v>46</v>
      </c>
      <c r="E2323" s="46">
        <v>3325</v>
      </c>
      <c r="F2323" s="72">
        <v>65.824374181883243</v>
      </c>
      <c r="G2323" s="72">
        <v>64.91</v>
      </c>
      <c r="H2323" s="73">
        <v>0</v>
      </c>
      <c r="I2323" s="73">
        <f t="shared" si="108"/>
        <v>64.91</v>
      </c>
      <c r="J2323" s="72">
        <f t="shared" si="109"/>
        <v>-0.91437418188324671</v>
      </c>
      <c r="K2323" s="78">
        <v>2889</v>
      </c>
      <c r="L2323" s="73">
        <f t="shared" si="110"/>
        <v>-2641.6270114606996</v>
      </c>
      <c r="M2323" s="74"/>
    </row>
    <row r="2324" spans="1:13" ht="12.75" x14ac:dyDescent="0.2">
      <c r="A2324" s="43" t="s">
        <v>135</v>
      </c>
      <c r="B2324" s="43" t="s">
        <v>450</v>
      </c>
      <c r="C2324" s="44" t="s">
        <v>47</v>
      </c>
      <c r="D2324" s="45" t="s">
        <v>48</v>
      </c>
      <c r="E2324" s="46">
        <v>3327</v>
      </c>
      <c r="F2324" s="72">
        <v>72.87437418188324</v>
      </c>
      <c r="G2324" s="72">
        <v>71.959999999999994</v>
      </c>
      <c r="H2324" s="73">
        <v>0</v>
      </c>
      <c r="I2324" s="73">
        <f t="shared" si="108"/>
        <v>71.959999999999994</v>
      </c>
      <c r="J2324" s="72">
        <f t="shared" si="109"/>
        <v>-0.91437418188324671</v>
      </c>
      <c r="K2324" s="78">
        <v>2538</v>
      </c>
      <c r="L2324" s="73">
        <f t="shared" si="110"/>
        <v>-2320.6816736196802</v>
      </c>
      <c r="M2324" s="74"/>
    </row>
    <row r="2325" spans="1:13" ht="12.75" x14ac:dyDescent="0.2">
      <c r="A2325" s="43" t="s">
        <v>135</v>
      </c>
      <c r="B2325" s="43" t="s">
        <v>450</v>
      </c>
      <c r="C2325" s="44" t="s">
        <v>49</v>
      </c>
      <c r="D2325" s="45" t="s">
        <v>50</v>
      </c>
      <c r="E2325" s="46">
        <v>3329</v>
      </c>
      <c r="F2325" s="72">
        <v>77.86437418188325</v>
      </c>
      <c r="G2325" s="72">
        <v>76.95</v>
      </c>
      <c r="H2325" s="73">
        <v>0</v>
      </c>
      <c r="I2325" s="73">
        <f t="shared" si="108"/>
        <v>76.95</v>
      </c>
      <c r="J2325" s="72">
        <f t="shared" si="109"/>
        <v>-0.91437418188324671</v>
      </c>
      <c r="K2325" s="78">
        <v>47</v>
      </c>
      <c r="L2325" s="73">
        <f t="shared" si="110"/>
        <v>-42.975586548512595</v>
      </c>
      <c r="M2325" s="74"/>
    </row>
    <row r="2326" spans="1:13" ht="12.75" x14ac:dyDescent="0.2">
      <c r="A2326" s="43" t="s">
        <v>135</v>
      </c>
      <c r="B2326" s="43" t="s">
        <v>450</v>
      </c>
      <c r="C2326" s="44" t="s">
        <v>51</v>
      </c>
      <c r="D2326" s="45" t="s">
        <v>52</v>
      </c>
      <c r="E2326" s="46">
        <v>3331</v>
      </c>
      <c r="F2326" s="72">
        <v>86.37437418188324</v>
      </c>
      <c r="G2326" s="72">
        <v>85.46</v>
      </c>
      <c r="H2326" s="73">
        <v>0</v>
      </c>
      <c r="I2326" s="73">
        <f t="shared" si="108"/>
        <v>85.46</v>
      </c>
      <c r="J2326" s="72">
        <f t="shared" si="109"/>
        <v>-0.91437418188324671</v>
      </c>
      <c r="K2326" s="78">
        <v>0</v>
      </c>
      <c r="L2326" s="73">
        <f t="shared" si="110"/>
        <v>0</v>
      </c>
      <c r="M2326" s="74"/>
    </row>
    <row r="2327" spans="1:13" ht="12.75" x14ac:dyDescent="0.2">
      <c r="A2327" s="43" t="s">
        <v>306</v>
      </c>
      <c r="B2327" s="43" t="s">
        <v>451</v>
      </c>
      <c r="C2327" s="44" t="s">
        <v>21</v>
      </c>
      <c r="D2327" s="45" t="s">
        <v>22</v>
      </c>
      <c r="E2327" s="46">
        <v>3301</v>
      </c>
      <c r="F2327" s="72">
        <v>85.927368341559728</v>
      </c>
      <c r="G2327" s="72">
        <v>84.25</v>
      </c>
      <c r="H2327" s="73">
        <v>6.2512114709517771E-2</v>
      </c>
      <c r="I2327" s="73">
        <f t="shared" si="108"/>
        <v>84.31251211470952</v>
      </c>
      <c r="J2327" s="72">
        <f t="shared" si="109"/>
        <v>-1.6148562268502076</v>
      </c>
      <c r="K2327" s="78">
        <v>155</v>
      </c>
      <c r="L2327" s="73">
        <f t="shared" si="110"/>
        <v>-250.30271516178217</v>
      </c>
      <c r="M2327" s="74">
        <v>-24332.653626178992</v>
      </c>
    </row>
    <row r="2328" spans="1:13" ht="12.75" x14ac:dyDescent="0.2">
      <c r="A2328" s="43" t="s">
        <v>306</v>
      </c>
      <c r="B2328" s="43" t="s">
        <v>451</v>
      </c>
      <c r="C2328" s="44" t="s">
        <v>23</v>
      </c>
      <c r="D2328" s="45" t="s">
        <v>24</v>
      </c>
      <c r="E2328" s="46">
        <v>3303</v>
      </c>
      <c r="F2328" s="72">
        <v>92.887368341559721</v>
      </c>
      <c r="G2328" s="72">
        <v>91.21</v>
      </c>
      <c r="H2328" s="73">
        <v>6.2512114709517771E-2</v>
      </c>
      <c r="I2328" s="73">
        <f t="shared" si="108"/>
        <v>91.272512114709514</v>
      </c>
      <c r="J2328" s="72">
        <f t="shared" si="109"/>
        <v>-1.6148562268502076</v>
      </c>
      <c r="K2328" s="78">
        <v>0</v>
      </c>
      <c r="L2328" s="73">
        <f t="shared" si="110"/>
        <v>0</v>
      </c>
      <c r="M2328" s="74"/>
    </row>
    <row r="2329" spans="1:13" ht="12.75" x14ac:dyDescent="0.2">
      <c r="A2329" s="43" t="s">
        <v>306</v>
      </c>
      <c r="B2329" s="43" t="s">
        <v>451</v>
      </c>
      <c r="C2329" s="44" t="s">
        <v>25</v>
      </c>
      <c r="D2329" s="45" t="s">
        <v>26</v>
      </c>
      <c r="E2329" s="46">
        <v>3305</v>
      </c>
      <c r="F2329" s="72">
        <v>83.977368341559725</v>
      </c>
      <c r="G2329" s="72">
        <v>82.3</v>
      </c>
      <c r="H2329" s="73">
        <v>6.2512114709517771E-2</v>
      </c>
      <c r="I2329" s="73">
        <f t="shared" si="108"/>
        <v>82.362512114709517</v>
      </c>
      <c r="J2329" s="72">
        <f t="shared" si="109"/>
        <v>-1.6148562268502076</v>
      </c>
      <c r="K2329" s="78">
        <v>0</v>
      </c>
      <c r="L2329" s="73">
        <f t="shared" si="110"/>
        <v>0</v>
      </c>
      <c r="M2329" s="74"/>
    </row>
    <row r="2330" spans="1:13" ht="12.75" x14ac:dyDescent="0.2">
      <c r="A2330" s="43" t="s">
        <v>306</v>
      </c>
      <c r="B2330" s="43" t="s">
        <v>451</v>
      </c>
      <c r="C2330" s="44" t="s">
        <v>27</v>
      </c>
      <c r="D2330" s="45" t="s">
        <v>28</v>
      </c>
      <c r="E2330" s="46">
        <v>3307</v>
      </c>
      <c r="F2330" s="72">
        <v>91.647368341559726</v>
      </c>
      <c r="G2330" s="72">
        <v>89.97</v>
      </c>
      <c r="H2330" s="73">
        <v>6.2512114709517771E-2</v>
      </c>
      <c r="I2330" s="73">
        <f t="shared" si="108"/>
        <v>90.032512114709519</v>
      </c>
      <c r="J2330" s="72">
        <f t="shared" si="109"/>
        <v>-1.6148562268502076</v>
      </c>
      <c r="K2330" s="78">
        <v>0</v>
      </c>
      <c r="L2330" s="73">
        <f t="shared" si="110"/>
        <v>0</v>
      </c>
      <c r="M2330" s="74"/>
    </row>
    <row r="2331" spans="1:13" ht="12.75" x14ac:dyDescent="0.2">
      <c r="A2331" s="43" t="s">
        <v>306</v>
      </c>
      <c r="B2331" s="43" t="s">
        <v>451</v>
      </c>
      <c r="C2331" s="44" t="s">
        <v>29</v>
      </c>
      <c r="D2331" s="45" t="s">
        <v>30</v>
      </c>
      <c r="E2331" s="46">
        <v>3309</v>
      </c>
      <c r="F2331" s="72">
        <v>58.087368341559731</v>
      </c>
      <c r="G2331" s="72">
        <v>56.41</v>
      </c>
      <c r="H2331" s="73">
        <v>6.2512114709517771E-2</v>
      </c>
      <c r="I2331" s="73">
        <f t="shared" si="108"/>
        <v>56.472512114709517</v>
      </c>
      <c r="J2331" s="72">
        <f t="shared" si="109"/>
        <v>-1.6148562268502147</v>
      </c>
      <c r="K2331" s="78">
        <v>707</v>
      </c>
      <c r="L2331" s="73">
        <f t="shared" si="110"/>
        <v>-1141.7033523831017</v>
      </c>
      <c r="M2331" s="74"/>
    </row>
    <row r="2332" spans="1:13" ht="12.75" x14ac:dyDescent="0.2">
      <c r="A2332" s="43" t="s">
        <v>306</v>
      </c>
      <c r="B2332" s="43" t="s">
        <v>451</v>
      </c>
      <c r="C2332" s="44" t="s">
        <v>31</v>
      </c>
      <c r="D2332" s="45" t="s">
        <v>32</v>
      </c>
      <c r="E2332" s="46">
        <v>3311</v>
      </c>
      <c r="F2332" s="72">
        <v>73.297368341559732</v>
      </c>
      <c r="G2332" s="72">
        <v>71.62</v>
      </c>
      <c r="H2332" s="73">
        <v>6.2512114709517771E-2</v>
      </c>
      <c r="I2332" s="73">
        <f t="shared" si="108"/>
        <v>71.682512114709525</v>
      </c>
      <c r="J2332" s="72">
        <f t="shared" si="109"/>
        <v>-1.6148562268502076</v>
      </c>
      <c r="K2332" s="78">
        <v>0</v>
      </c>
      <c r="L2332" s="73">
        <f t="shared" si="110"/>
        <v>0</v>
      </c>
      <c r="M2332" s="74"/>
    </row>
    <row r="2333" spans="1:13" ht="12.75" x14ac:dyDescent="0.2">
      <c r="A2333" s="43" t="s">
        <v>306</v>
      </c>
      <c r="B2333" s="43" t="s">
        <v>451</v>
      </c>
      <c r="C2333" s="44" t="s">
        <v>33</v>
      </c>
      <c r="D2333" s="45" t="s">
        <v>34</v>
      </c>
      <c r="E2333" s="46">
        <v>3313</v>
      </c>
      <c r="F2333" s="72">
        <v>77.787368341559727</v>
      </c>
      <c r="G2333" s="72">
        <v>76.11</v>
      </c>
      <c r="H2333" s="73">
        <v>6.2512114709517771E-2</v>
      </c>
      <c r="I2333" s="73">
        <f t="shared" si="108"/>
        <v>76.172512114709519</v>
      </c>
      <c r="J2333" s="72">
        <f t="shared" si="109"/>
        <v>-1.6148562268502076</v>
      </c>
      <c r="K2333" s="78">
        <v>0</v>
      </c>
      <c r="L2333" s="73">
        <f t="shared" si="110"/>
        <v>0</v>
      </c>
      <c r="M2333" s="74"/>
    </row>
    <row r="2334" spans="1:13" ht="12.75" x14ac:dyDescent="0.2">
      <c r="A2334" s="43" t="s">
        <v>306</v>
      </c>
      <c r="B2334" s="43" t="s">
        <v>451</v>
      </c>
      <c r="C2334" s="44" t="s">
        <v>35</v>
      </c>
      <c r="D2334" s="45" t="s">
        <v>36</v>
      </c>
      <c r="E2334" s="46">
        <v>3315</v>
      </c>
      <c r="F2334" s="72">
        <v>88.087368341559724</v>
      </c>
      <c r="G2334" s="72">
        <v>86.41</v>
      </c>
      <c r="H2334" s="73">
        <v>6.2512114709517771E-2</v>
      </c>
      <c r="I2334" s="73">
        <f t="shared" si="108"/>
        <v>86.472512114709517</v>
      </c>
      <c r="J2334" s="72">
        <f t="shared" si="109"/>
        <v>-1.6148562268502076</v>
      </c>
      <c r="K2334" s="78">
        <v>0</v>
      </c>
      <c r="L2334" s="73">
        <f t="shared" si="110"/>
        <v>0</v>
      </c>
      <c r="M2334" s="74"/>
    </row>
    <row r="2335" spans="1:13" ht="12.75" x14ac:dyDescent="0.2">
      <c r="A2335" s="43" t="s">
        <v>306</v>
      </c>
      <c r="B2335" s="43" t="s">
        <v>451</v>
      </c>
      <c r="C2335" s="44" t="s">
        <v>37</v>
      </c>
      <c r="D2335" s="45" t="s">
        <v>38</v>
      </c>
      <c r="E2335" s="46">
        <v>3317</v>
      </c>
      <c r="F2335" s="72">
        <v>57.717368341559734</v>
      </c>
      <c r="G2335" s="72">
        <v>56.04</v>
      </c>
      <c r="H2335" s="73">
        <v>6.2512114709517771E-2</v>
      </c>
      <c r="I2335" s="73">
        <f t="shared" si="108"/>
        <v>56.102512114709519</v>
      </c>
      <c r="J2335" s="72">
        <f t="shared" si="109"/>
        <v>-1.6148562268502147</v>
      </c>
      <c r="K2335" s="78">
        <v>0</v>
      </c>
      <c r="L2335" s="73">
        <f t="shared" si="110"/>
        <v>0</v>
      </c>
      <c r="M2335" s="74"/>
    </row>
    <row r="2336" spans="1:13" ht="12.75" x14ac:dyDescent="0.2">
      <c r="A2336" s="43" t="s">
        <v>306</v>
      </c>
      <c r="B2336" s="43" t="s">
        <v>451</v>
      </c>
      <c r="C2336" s="44" t="s">
        <v>39</v>
      </c>
      <c r="D2336" s="45" t="s">
        <v>40</v>
      </c>
      <c r="E2336" s="46">
        <v>3319</v>
      </c>
      <c r="F2336" s="72">
        <v>68.457368341559729</v>
      </c>
      <c r="G2336" s="72">
        <v>66.78</v>
      </c>
      <c r="H2336" s="73">
        <v>6.2512114709517771E-2</v>
      </c>
      <c r="I2336" s="73">
        <f t="shared" si="108"/>
        <v>66.842512114709521</v>
      </c>
      <c r="J2336" s="72">
        <f t="shared" si="109"/>
        <v>-1.6148562268502076</v>
      </c>
      <c r="K2336" s="78">
        <v>4053</v>
      </c>
      <c r="L2336" s="73">
        <f t="shared" si="110"/>
        <v>-6545.0122874238914</v>
      </c>
      <c r="M2336" s="74"/>
    </row>
    <row r="2337" spans="1:13" ht="12.75" x14ac:dyDescent="0.2">
      <c r="A2337" s="43" t="s">
        <v>306</v>
      </c>
      <c r="B2337" s="43" t="s">
        <v>451</v>
      </c>
      <c r="C2337" s="44" t="s">
        <v>41</v>
      </c>
      <c r="D2337" s="45" t="s">
        <v>42</v>
      </c>
      <c r="E2337" s="46">
        <v>3321</v>
      </c>
      <c r="F2337" s="72">
        <v>75.457368341559729</v>
      </c>
      <c r="G2337" s="72">
        <v>73.78</v>
      </c>
      <c r="H2337" s="73">
        <v>6.2512114709517771E-2</v>
      </c>
      <c r="I2337" s="73">
        <f t="shared" si="108"/>
        <v>73.842512114709521</v>
      </c>
      <c r="J2337" s="72">
        <f t="shared" si="109"/>
        <v>-1.6148562268502076</v>
      </c>
      <c r="K2337" s="78">
        <v>548</v>
      </c>
      <c r="L2337" s="73">
        <f t="shared" si="110"/>
        <v>-884.94121231391375</v>
      </c>
      <c r="M2337" s="74"/>
    </row>
    <row r="2338" spans="1:13" ht="12.75" x14ac:dyDescent="0.2">
      <c r="A2338" s="43" t="s">
        <v>306</v>
      </c>
      <c r="B2338" s="43" t="s">
        <v>451</v>
      </c>
      <c r="C2338" s="44" t="s">
        <v>43</v>
      </c>
      <c r="D2338" s="45" t="s">
        <v>44</v>
      </c>
      <c r="E2338" s="46">
        <v>3323</v>
      </c>
      <c r="F2338" s="72">
        <v>49.707368341559736</v>
      </c>
      <c r="G2338" s="72">
        <v>48.03</v>
      </c>
      <c r="H2338" s="73">
        <v>6.2512114709517771E-2</v>
      </c>
      <c r="I2338" s="73">
        <f t="shared" si="108"/>
        <v>48.092512114709521</v>
      </c>
      <c r="J2338" s="72">
        <f t="shared" si="109"/>
        <v>-1.6148562268502147</v>
      </c>
      <c r="K2338" s="78">
        <v>331</v>
      </c>
      <c r="L2338" s="73">
        <f t="shared" si="110"/>
        <v>-534.51741108742101</v>
      </c>
      <c r="M2338" s="74"/>
    </row>
    <row r="2339" spans="1:13" ht="12.75" x14ac:dyDescent="0.2">
      <c r="A2339" s="43" t="s">
        <v>306</v>
      </c>
      <c r="B2339" s="43" t="s">
        <v>451</v>
      </c>
      <c r="C2339" s="44" t="s">
        <v>45</v>
      </c>
      <c r="D2339" s="45" t="s">
        <v>46</v>
      </c>
      <c r="E2339" s="46">
        <v>3325</v>
      </c>
      <c r="F2339" s="72">
        <v>62.117368341559732</v>
      </c>
      <c r="G2339" s="72">
        <v>60.44</v>
      </c>
      <c r="H2339" s="73">
        <v>6.2512114709517771E-2</v>
      </c>
      <c r="I2339" s="73">
        <f t="shared" si="108"/>
        <v>60.502512114709518</v>
      </c>
      <c r="J2339" s="72">
        <f t="shared" si="109"/>
        <v>-1.6148562268502147</v>
      </c>
      <c r="K2339" s="78">
        <v>8202</v>
      </c>
      <c r="L2339" s="73">
        <f t="shared" si="110"/>
        <v>-13245.05077262546</v>
      </c>
      <c r="M2339" s="74"/>
    </row>
    <row r="2340" spans="1:13" ht="12.75" x14ac:dyDescent="0.2">
      <c r="A2340" s="43" t="s">
        <v>306</v>
      </c>
      <c r="B2340" s="43" t="s">
        <v>451</v>
      </c>
      <c r="C2340" s="44" t="s">
        <v>47</v>
      </c>
      <c r="D2340" s="45" t="s">
        <v>48</v>
      </c>
      <c r="E2340" s="46">
        <v>3327</v>
      </c>
      <c r="F2340" s="72">
        <v>68.457368341559729</v>
      </c>
      <c r="G2340" s="72">
        <v>66.78</v>
      </c>
      <c r="H2340" s="73">
        <v>6.2512114709517771E-2</v>
      </c>
      <c r="I2340" s="73">
        <f t="shared" si="108"/>
        <v>66.842512114709521</v>
      </c>
      <c r="J2340" s="72">
        <f t="shared" si="109"/>
        <v>-1.6148562268502076</v>
      </c>
      <c r="K2340" s="78">
        <v>1072</v>
      </c>
      <c r="L2340" s="73">
        <f t="shared" si="110"/>
        <v>-1731.1258751834225</v>
      </c>
      <c r="M2340" s="74"/>
    </row>
    <row r="2341" spans="1:13" ht="12.75" x14ac:dyDescent="0.2">
      <c r="A2341" s="43" t="s">
        <v>306</v>
      </c>
      <c r="B2341" s="43" t="s">
        <v>451</v>
      </c>
      <c r="C2341" s="44" t="s">
        <v>49</v>
      </c>
      <c r="D2341" s="45" t="s">
        <v>50</v>
      </c>
      <c r="E2341" s="46">
        <v>3329</v>
      </c>
      <c r="F2341" s="72">
        <v>72.927368341559728</v>
      </c>
      <c r="G2341" s="72">
        <v>71.25</v>
      </c>
      <c r="H2341" s="73">
        <v>6.2512114709517771E-2</v>
      </c>
      <c r="I2341" s="73">
        <f t="shared" si="108"/>
        <v>71.31251211470952</v>
      </c>
      <c r="J2341" s="72">
        <f t="shared" si="109"/>
        <v>-1.6148562268502076</v>
      </c>
      <c r="K2341" s="78">
        <v>0</v>
      </c>
      <c r="L2341" s="73">
        <f t="shared" si="110"/>
        <v>0</v>
      </c>
      <c r="M2341" s="74"/>
    </row>
    <row r="2342" spans="1:13" ht="12.75" x14ac:dyDescent="0.2">
      <c r="A2342" s="43" t="s">
        <v>306</v>
      </c>
      <c r="B2342" s="43" t="s">
        <v>451</v>
      </c>
      <c r="C2342" s="44" t="s">
        <v>51</v>
      </c>
      <c r="D2342" s="45" t="s">
        <v>52</v>
      </c>
      <c r="E2342" s="46">
        <v>3331</v>
      </c>
      <c r="F2342" s="72">
        <v>80.48736834155973</v>
      </c>
      <c r="G2342" s="72">
        <v>78.81</v>
      </c>
      <c r="H2342" s="73">
        <v>6.2512114709517771E-2</v>
      </c>
      <c r="I2342" s="73">
        <f t="shared" si="108"/>
        <v>78.872512114709522</v>
      </c>
      <c r="J2342" s="72">
        <f t="shared" si="109"/>
        <v>-1.6148562268502076</v>
      </c>
      <c r="K2342" s="78">
        <v>0</v>
      </c>
      <c r="L2342" s="73">
        <f t="shared" si="110"/>
        <v>0</v>
      </c>
      <c r="M2342" s="74"/>
    </row>
    <row r="2343" spans="1:13" ht="12.75" x14ac:dyDescent="0.2">
      <c r="A2343" s="43" t="s">
        <v>199</v>
      </c>
      <c r="B2343" s="43" t="s">
        <v>200</v>
      </c>
      <c r="C2343" s="44" t="s">
        <v>21</v>
      </c>
      <c r="D2343" s="45" t="s">
        <v>22</v>
      </c>
      <c r="E2343" s="46">
        <v>3301</v>
      </c>
      <c r="F2343" s="72">
        <v>127.29</v>
      </c>
      <c r="G2343" s="72">
        <v>126.2</v>
      </c>
      <c r="H2343" s="73">
        <v>0</v>
      </c>
      <c r="I2343" s="73">
        <f t="shared" si="108"/>
        <v>126.2</v>
      </c>
      <c r="J2343" s="72">
        <f t="shared" si="109"/>
        <v>-1.0900000000000034</v>
      </c>
      <c r="K2343" s="78">
        <v>0</v>
      </c>
      <c r="L2343" s="73">
        <f t="shared" si="110"/>
        <v>0</v>
      </c>
      <c r="M2343" s="74">
        <v>-56034.720000000176</v>
      </c>
    </row>
    <row r="2344" spans="1:13" ht="12.75" x14ac:dyDescent="0.2">
      <c r="A2344" s="43" t="s">
        <v>199</v>
      </c>
      <c r="B2344" s="43" t="s">
        <v>200</v>
      </c>
      <c r="C2344" s="44" t="s">
        <v>23</v>
      </c>
      <c r="D2344" s="45" t="s">
        <v>24</v>
      </c>
      <c r="E2344" s="46">
        <v>3303</v>
      </c>
      <c r="F2344" s="72">
        <v>139.08000000000001</v>
      </c>
      <c r="G2344" s="72">
        <v>137.99</v>
      </c>
      <c r="H2344" s="73">
        <v>0</v>
      </c>
      <c r="I2344" s="73">
        <f t="shared" si="108"/>
        <v>137.99</v>
      </c>
      <c r="J2344" s="72">
        <f t="shared" si="109"/>
        <v>-1.0900000000000034</v>
      </c>
      <c r="K2344" s="78">
        <v>0</v>
      </c>
      <c r="L2344" s="73">
        <f t="shared" si="110"/>
        <v>0</v>
      </c>
      <c r="M2344" s="74"/>
    </row>
    <row r="2345" spans="1:13" ht="12.75" x14ac:dyDescent="0.2">
      <c r="A2345" s="43" t="s">
        <v>199</v>
      </c>
      <c r="B2345" s="43" t="s">
        <v>200</v>
      </c>
      <c r="C2345" s="44" t="s">
        <v>25</v>
      </c>
      <c r="D2345" s="45" t="s">
        <v>26</v>
      </c>
      <c r="E2345" s="46">
        <v>3305</v>
      </c>
      <c r="F2345" s="72">
        <v>124.22</v>
      </c>
      <c r="G2345" s="72">
        <v>123.13</v>
      </c>
      <c r="H2345" s="73">
        <v>0</v>
      </c>
      <c r="I2345" s="73">
        <f t="shared" si="108"/>
        <v>123.13</v>
      </c>
      <c r="J2345" s="72">
        <f t="shared" si="109"/>
        <v>-1.0900000000000034</v>
      </c>
      <c r="K2345" s="78">
        <v>0</v>
      </c>
      <c r="L2345" s="73">
        <f t="shared" si="110"/>
        <v>0</v>
      </c>
      <c r="M2345" s="74"/>
    </row>
    <row r="2346" spans="1:13" ht="12.75" x14ac:dyDescent="0.2">
      <c r="A2346" s="43" t="s">
        <v>199</v>
      </c>
      <c r="B2346" s="43" t="s">
        <v>200</v>
      </c>
      <c r="C2346" s="44" t="s">
        <v>27</v>
      </c>
      <c r="D2346" s="45" t="s">
        <v>28</v>
      </c>
      <c r="E2346" s="46">
        <v>3307</v>
      </c>
      <c r="F2346" s="72">
        <v>136.01</v>
      </c>
      <c r="G2346" s="72">
        <v>134.91999999999999</v>
      </c>
      <c r="H2346" s="73">
        <v>0</v>
      </c>
      <c r="I2346" s="73">
        <f t="shared" si="108"/>
        <v>134.91999999999999</v>
      </c>
      <c r="J2346" s="72">
        <f t="shared" si="109"/>
        <v>-1.0900000000000034</v>
      </c>
      <c r="K2346" s="78">
        <v>0</v>
      </c>
      <c r="L2346" s="73">
        <f t="shared" si="110"/>
        <v>0</v>
      </c>
      <c r="M2346" s="74"/>
    </row>
    <row r="2347" spans="1:13" ht="12.75" x14ac:dyDescent="0.2">
      <c r="A2347" s="43" t="s">
        <v>199</v>
      </c>
      <c r="B2347" s="43" t="s">
        <v>200</v>
      </c>
      <c r="C2347" s="44" t="s">
        <v>29</v>
      </c>
      <c r="D2347" s="45" t="s">
        <v>30</v>
      </c>
      <c r="E2347" s="46">
        <v>3309</v>
      </c>
      <c r="F2347" s="72">
        <v>81.33</v>
      </c>
      <c r="G2347" s="72">
        <v>80.239999999999995</v>
      </c>
      <c r="H2347" s="73">
        <v>0</v>
      </c>
      <c r="I2347" s="73">
        <f t="shared" si="108"/>
        <v>80.239999999999995</v>
      </c>
      <c r="J2347" s="72">
        <f t="shared" si="109"/>
        <v>-1.0900000000000034</v>
      </c>
      <c r="K2347" s="78">
        <v>6881</v>
      </c>
      <c r="L2347" s="73">
        <f t="shared" si="110"/>
        <v>-7500.2900000000236</v>
      </c>
      <c r="M2347" s="74"/>
    </row>
    <row r="2348" spans="1:13" ht="12.75" x14ac:dyDescent="0.2">
      <c r="A2348" s="43" t="s">
        <v>199</v>
      </c>
      <c r="B2348" s="43" t="s">
        <v>200</v>
      </c>
      <c r="C2348" s="44" t="s">
        <v>31</v>
      </c>
      <c r="D2348" s="45" t="s">
        <v>32</v>
      </c>
      <c r="E2348" s="46">
        <v>3311</v>
      </c>
      <c r="F2348" s="72">
        <v>106.9</v>
      </c>
      <c r="G2348" s="72">
        <v>105.81</v>
      </c>
      <c r="H2348" s="73">
        <v>0</v>
      </c>
      <c r="I2348" s="73">
        <f t="shared" si="108"/>
        <v>105.81</v>
      </c>
      <c r="J2348" s="72">
        <f t="shared" si="109"/>
        <v>-1.0900000000000034</v>
      </c>
      <c r="K2348" s="78">
        <v>2471</v>
      </c>
      <c r="L2348" s="73">
        <f t="shared" si="110"/>
        <v>-2693.3900000000085</v>
      </c>
      <c r="M2348" s="74"/>
    </row>
    <row r="2349" spans="1:13" ht="12.75" x14ac:dyDescent="0.2">
      <c r="A2349" s="43" t="s">
        <v>199</v>
      </c>
      <c r="B2349" s="43" t="s">
        <v>200</v>
      </c>
      <c r="C2349" s="44" t="s">
        <v>33</v>
      </c>
      <c r="D2349" s="45" t="s">
        <v>34</v>
      </c>
      <c r="E2349" s="46">
        <v>3313</v>
      </c>
      <c r="F2349" s="72">
        <v>114.27000000000001</v>
      </c>
      <c r="G2349" s="72">
        <v>113.18</v>
      </c>
      <c r="H2349" s="73">
        <v>0</v>
      </c>
      <c r="I2349" s="73">
        <f t="shared" si="108"/>
        <v>113.18</v>
      </c>
      <c r="J2349" s="72">
        <f t="shared" si="109"/>
        <v>-1.0900000000000034</v>
      </c>
      <c r="K2349" s="78">
        <v>146</v>
      </c>
      <c r="L2349" s="73">
        <f t="shared" si="110"/>
        <v>-159.1400000000005</v>
      </c>
      <c r="M2349" s="74"/>
    </row>
    <row r="2350" spans="1:13" ht="12.75" x14ac:dyDescent="0.2">
      <c r="A2350" s="43" t="s">
        <v>199</v>
      </c>
      <c r="B2350" s="43" t="s">
        <v>200</v>
      </c>
      <c r="C2350" s="44" t="s">
        <v>35</v>
      </c>
      <c r="D2350" s="45" t="s">
        <v>36</v>
      </c>
      <c r="E2350" s="46">
        <v>3315</v>
      </c>
      <c r="F2350" s="72">
        <v>131.16</v>
      </c>
      <c r="G2350" s="72">
        <v>130.07</v>
      </c>
      <c r="H2350" s="73">
        <v>0</v>
      </c>
      <c r="I2350" s="73">
        <f t="shared" si="108"/>
        <v>130.07</v>
      </c>
      <c r="J2350" s="72">
        <f t="shared" si="109"/>
        <v>-1.0900000000000034</v>
      </c>
      <c r="K2350" s="78">
        <v>0</v>
      </c>
      <c r="L2350" s="73">
        <f t="shared" si="110"/>
        <v>0</v>
      </c>
      <c r="M2350" s="74"/>
    </row>
    <row r="2351" spans="1:13" ht="12.75" x14ac:dyDescent="0.2">
      <c r="A2351" s="43" t="s">
        <v>199</v>
      </c>
      <c r="B2351" s="43" t="s">
        <v>200</v>
      </c>
      <c r="C2351" s="44" t="s">
        <v>37</v>
      </c>
      <c r="D2351" s="45" t="s">
        <v>38</v>
      </c>
      <c r="E2351" s="46">
        <v>3317</v>
      </c>
      <c r="F2351" s="72">
        <v>80.820000000000007</v>
      </c>
      <c r="G2351" s="72">
        <v>79.73</v>
      </c>
      <c r="H2351" s="73">
        <v>0</v>
      </c>
      <c r="I2351" s="73">
        <f t="shared" si="108"/>
        <v>79.73</v>
      </c>
      <c r="J2351" s="72">
        <f t="shared" si="109"/>
        <v>-1.0900000000000034</v>
      </c>
      <c r="K2351" s="78">
        <v>0</v>
      </c>
      <c r="L2351" s="73">
        <f t="shared" si="110"/>
        <v>0</v>
      </c>
      <c r="M2351" s="74"/>
    </row>
    <row r="2352" spans="1:13" ht="12.75" x14ac:dyDescent="0.2">
      <c r="A2352" s="43" t="s">
        <v>199</v>
      </c>
      <c r="B2352" s="43" t="s">
        <v>200</v>
      </c>
      <c r="C2352" s="44" t="s">
        <v>39</v>
      </c>
      <c r="D2352" s="45" t="s">
        <v>40</v>
      </c>
      <c r="E2352" s="46">
        <v>3319</v>
      </c>
      <c r="F2352" s="72">
        <v>98.98</v>
      </c>
      <c r="G2352" s="72">
        <v>97.89</v>
      </c>
      <c r="H2352" s="73">
        <v>0</v>
      </c>
      <c r="I2352" s="73">
        <f t="shared" si="108"/>
        <v>97.89</v>
      </c>
      <c r="J2352" s="72">
        <f t="shared" si="109"/>
        <v>-1.0900000000000034</v>
      </c>
      <c r="K2352" s="78">
        <v>3587</v>
      </c>
      <c r="L2352" s="73">
        <f t="shared" si="110"/>
        <v>-3909.8300000000122</v>
      </c>
      <c r="M2352" s="74"/>
    </row>
    <row r="2353" spans="1:13" ht="12.75" x14ac:dyDescent="0.2">
      <c r="A2353" s="43" t="s">
        <v>199</v>
      </c>
      <c r="B2353" s="43" t="s">
        <v>200</v>
      </c>
      <c r="C2353" s="44" t="s">
        <v>41</v>
      </c>
      <c r="D2353" s="45" t="s">
        <v>42</v>
      </c>
      <c r="E2353" s="46">
        <v>3321</v>
      </c>
      <c r="F2353" s="72">
        <v>110.72</v>
      </c>
      <c r="G2353" s="72">
        <v>109.63</v>
      </c>
      <c r="H2353" s="73">
        <v>0</v>
      </c>
      <c r="I2353" s="73">
        <f t="shared" si="108"/>
        <v>109.63</v>
      </c>
      <c r="J2353" s="72">
        <f t="shared" si="109"/>
        <v>-1.0900000000000034</v>
      </c>
      <c r="K2353" s="78">
        <v>890</v>
      </c>
      <c r="L2353" s="73">
        <f t="shared" si="110"/>
        <v>-970.10000000000309</v>
      </c>
      <c r="M2353" s="74"/>
    </row>
    <row r="2354" spans="1:13" ht="12.75" x14ac:dyDescent="0.2">
      <c r="A2354" s="43" t="s">
        <v>199</v>
      </c>
      <c r="B2354" s="43" t="s">
        <v>200</v>
      </c>
      <c r="C2354" s="44" t="s">
        <v>43</v>
      </c>
      <c r="D2354" s="45" t="s">
        <v>44</v>
      </c>
      <c r="E2354" s="46">
        <v>3323</v>
      </c>
      <c r="F2354" s="72">
        <v>67.820000000000007</v>
      </c>
      <c r="G2354" s="72">
        <v>66.73</v>
      </c>
      <c r="H2354" s="73">
        <v>0</v>
      </c>
      <c r="I2354" s="73">
        <f t="shared" si="108"/>
        <v>66.73</v>
      </c>
      <c r="J2354" s="72">
        <f t="shared" si="109"/>
        <v>-1.0900000000000034</v>
      </c>
      <c r="K2354" s="78">
        <v>0</v>
      </c>
      <c r="L2354" s="73">
        <f t="shared" si="110"/>
        <v>0</v>
      </c>
      <c r="M2354" s="74"/>
    </row>
    <row r="2355" spans="1:13" ht="12.75" x14ac:dyDescent="0.2">
      <c r="A2355" s="43" t="s">
        <v>199</v>
      </c>
      <c r="B2355" s="43" t="s">
        <v>200</v>
      </c>
      <c r="C2355" s="44" t="s">
        <v>45</v>
      </c>
      <c r="D2355" s="45" t="s">
        <v>46</v>
      </c>
      <c r="E2355" s="46">
        <v>3325</v>
      </c>
      <c r="F2355" s="72">
        <v>88.34</v>
      </c>
      <c r="G2355" s="72">
        <v>87.25</v>
      </c>
      <c r="H2355" s="73">
        <v>0</v>
      </c>
      <c r="I2355" s="73">
        <f t="shared" si="108"/>
        <v>87.25</v>
      </c>
      <c r="J2355" s="72">
        <f t="shared" si="109"/>
        <v>-1.0900000000000034</v>
      </c>
      <c r="K2355" s="78">
        <v>31304</v>
      </c>
      <c r="L2355" s="73">
        <f t="shared" si="110"/>
        <v>-34121.36000000011</v>
      </c>
      <c r="M2355" s="74"/>
    </row>
    <row r="2356" spans="1:13" ht="12.75" x14ac:dyDescent="0.2">
      <c r="A2356" s="43" t="s">
        <v>199</v>
      </c>
      <c r="B2356" s="43" t="s">
        <v>200</v>
      </c>
      <c r="C2356" s="44" t="s">
        <v>47</v>
      </c>
      <c r="D2356" s="45" t="s">
        <v>48</v>
      </c>
      <c r="E2356" s="46">
        <v>3327</v>
      </c>
      <c r="F2356" s="72">
        <v>98.98</v>
      </c>
      <c r="G2356" s="72">
        <v>97.89</v>
      </c>
      <c r="H2356" s="73">
        <v>0</v>
      </c>
      <c r="I2356" s="73">
        <f t="shared" si="108"/>
        <v>97.89</v>
      </c>
      <c r="J2356" s="72">
        <f t="shared" si="109"/>
        <v>-1.0900000000000034</v>
      </c>
      <c r="K2356" s="78">
        <v>5052</v>
      </c>
      <c r="L2356" s="73">
        <f t="shared" si="110"/>
        <v>-5506.6800000000176</v>
      </c>
      <c r="M2356" s="74"/>
    </row>
    <row r="2357" spans="1:13" ht="12.75" x14ac:dyDescent="0.2">
      <c r="A2357" s="43" t="s">
        <v>199</v>
      </c>
      <c r="B2357" s="43" t="s">
        <v>200</v>
      </c>
      <c r="C2357" s="44" t="s">
        <v>49</v>
      </c>
      <c r="D2357" s="45" t="s">
        <v>50</v>
      </c>
      <c r="E2357" s="46">
        <v>3329</v>
      </c>
      <c r="F2357" s="72">
        <v>106.42</v>
      </c>
      <c r="G2357" s="72">
        <v>105.33</v>
      </c>
      <c r="H2357" s="73">
        <v>0</v>
      </c>
      <c r="I2357" s="73">
        <f t="shared" si="108"/>
        <v>105.33</v>
      </c>
      <c r="J2357" s="72">
        <f t="shared" si="109"/>
        <v>-1.0900000000000034</v>
      </c>
      <c r="K2357" s="78">
        <v>1077</v>
      </c>
      <c r="L2357" s="73">
        <f t="shared" si="110"/>
        <v>-1173.9300000000037</v>
      </c>
      <c r="M2357" s="74"/>
    </row>
    <row r="2358" spans="1:13" ht="12.75" x14ac:dyDescent="0.2">
      <c r="A2358" s="43" t="s">
        <v>199</v>
      </c>
      <c r="B2358" s="43" t="s">
        <v>200</v>
      </c>
      <c r="C2358" s="44" t="s">
        <v>51</v>
      </c>
      <c r="D2358" s="45" t="s">
        <v>52</v>
      </c>
      <c r="E2358" s="46">
        <v>3331</v>
      </c>
      <c r="F2358" s="72">
        <v>119.33</v>
      </c>
      <c r="G2358" s="72">
        <v>118.24</v>
      </c>
      <c r="H2358" s="73">
        <v>0</v>
      </c>
      <c r="I2358" s="73">
        <f t="shared" si="108"/>
        <v>118.24</v>
      </c>
      <c r="J2358" s="72">
        <f t="shared" si="109"/>
        <v>-1.0900000000000034</v>
      </c>
      <c r="K2358" s="78">
        <v>0</v>
      </c>
      <c r="L2358" s="73">
        <f t="shared" si="110"/>
        <v>0</v>
      </c>
      <c r="M2358" s="74"/>
    </row>
  </sheetData>
  <autoFilter ref="A6:M2358" xr:uid="{08590272-B89A-412E-8EEF-B68180978117}">
    <sortState xmlns:xlrd2="http://schemas.microsoft.com/office/spreadsheetml/2017/richdata2" ref="A7:M2358">
      <sortCondition ref="B6:B2358"/>
    </sortState>
  </autoFilter>
  <pageMargins left="0.7" right="0.7" top="0.75" bottom="0.75" header="0.3" footer="0.3"/>
  <pageSetup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A677-8010-4E2A-B30E-7774C44104D1}">
  <sheetPr>
    <pageSetUpPr fitToPage="1"/>
  </sheetPr>
  <dimension ref="A1:C152"/>
  <sheetViews>
    <sheetView zoomScale="90" zoomScaleNormal="90" workbookViewId="0">
      <pane ySplit="5" topLeftCell="A6" activePane="bottomLeft" state="frozen"/>
      <selection pane="bottomLeft" sqref="A1:C1"/>
    </sheetView>
  </sheetViews>
  <sheetFormatPr defaultRowHeight="12" x14ac:dyDescent="0.2"/>
  <cols>
    <col min="1" max="1" width="10.85546875" customWidth="1"/>
    <col min="2" max="2" width="34.140625" customWidth="1"/>
    <col min="3" max="3" width="14.7109375" bestFit="1" customWidth="1"/>
  </cols>
  <sheetData>
    <row r="1" spans="1:3" ht="15.75" x14ac:dyDescent="0.25">
      <c r="A1" s="99" t="s">
        <v>370</v>
      </c>
      <c r="B1" s="99"/>
      <c r="C1" s="99"/>
    </row>
    <row r="2" spans="1:3" ht="15.75" x14ac:dyDescent="0.25">
      <c r="A2" s="58"/>
      <c r="B2" s="58"/>
      <c r="C2" s="58"/>
    </row>
    <row r="4" spans="1:3" ht="13.5" x14ac:dyDescent="0.25">
      <c r="A4" s="5" t="s">
        <v>1</v>
      </c>
      <c r="B4" s="41" t="s">
        <v>330</v>
      </c>
      <c r="C4" s="42">
        <f>SUM(C6:C152)</f>
        <v>-7595188.6954596732</v>
      </c>
    </row>
    <row r="5" spans="1:3" ht="13.5" thickBot="1" x14ac:dyDescent="0.25">
      <c r="A5" s="8" t="s">
        <v>7</v>
      </c>
      <c r="B5" s="8" t="s">
        <v>8</v>
      </c>
      <c r="C5" s="8" t="s">
        <v>17</v>
      </c>
    </row>
    <row r="6" spans="1:3" x14ac:dyDescent="0.2">
      <c r="A6" s="43" t="s">
        <v>192</v>
      </c>
      <c r="B6" s="43" t="s">
        <v>376</v>
      </c>
      <c r="C6" s="40">
        <v>-10336.122538236237</v>
      </c>
    </row>
    <row r="7" spans="1:3" x14ac:dyDescent="0.2">
      <c r="A7" s="43" t="s">
        <v>360</v>
      </c>
      <c r="B7" s="43" t="s">
        <v>452</v>
      </c>
      <c r="C7" s="40">
        <v>-207023.00309149077</v>
      </c>
    </row>
    <row r="8" spans="1:3" x14ac:dyDescent="0.2">
      <c r="A8" s="47" t="s">
        <v>89</v>
      </c>
      <c r="B8" s="43" t="s">
        <v>377</v>
      </c>
      <c r="C8" s="40">
        <v>-60220.410557484924</v>
      </c>
    </row>
    <row r="9" spans="1:3" x14ac:dyDescent="0.2">
      <c r="A9" s="47" t="s">
        <v>66</v>
      </c>
      <c r="B9" s="48" t="s">
        <v>67</v>
      </c>
      <c r="C9" s="40">
        <v>-116517.87737504629</v>
      </c>
    </row>
    <row r="10" spans="1:3" x14ac:dyDescent="0.2">
      <c r="A10" s="43" t="s">
        <v>58</v>
      </c>
      <c r="B10" s="43" t="s">
        <v>378</v>
      </c>
      <c r="C10" s="40">
        <v>-16492.62570491642</v>
      </c>
    </row>
    <row r="11" spans="1:3" x14ac:dyDescent="0.2">
      <c r="A11" s="43" t="s">
        <v>362</v>
      </c>
      <c r="B11" s="48" t="s">
        <v>363</v>
      </c>
      <c r="C11" s="40">
        <v>-2253.1799999999885</v>
      </c>
    </row>
    <row r="12" spans="1:3" x14ac:dyDescent="0.2">
      <c r="A12" s="47" t="s">
        <v>232</v>
      </c>
      <c r="B12" s="43" t="s">
        <v>233</v>
      </c>
      <c r="C12" s="40">
        <v>-59059.870588695914</v>
      </c>
    </row>
    <row r="13" spans="1:3" x14ac:dyDescent="0.2">
      <c r="A13" s="47" t="s">
        <v>86</v>
      </c>
      <c r="B13" s="43" t="s">
        <v>379</v>
      </c>
      <c r="C13" s="40">
        <v>35222.664594409704</v>
      </c>
    </row>
    <row r="14" spans="1:3" x14ac:dyDescent="0.2">
      <c r="A14" s="47" t="s">
        <v>275</v>
      </c>
      <c r="B14" s="43" t="s">
        <v>380</v>
      </c>
      <c r="C14" s="40">
        <v>-26520.099161619579</v>
      </c>
    </row>
    <row r="15" spans="1:3" x14ac:dyDescent="0.2">
      <c r="A15" s="43" t="s">
        <v>145</v>
      </c>
      <c r="B15" s="43" t="s">
        <v>381</v>
      </c>
      <c r="C15" s="40">
        <v>-1747.5623608214466</v>
      </c>
    </row>
    <row r="16" spans="1:3" x14ac:dyDescent="0.2">
      <c r="A16" s="47" t="s">
        <v>246</v>
      </c>
      <c r="B16" s="43" t="s">
        <v>382</v>
      </c>
      <c r="C16" s="40">
        <v>-239460.89561942843</v>
      </c>
    </row>
    <row r="17" spans="1:3" x14ac:dyDescent="0.2">
      <c r="A17" s="43" t="s">
        <v>332</v>
      </c>
      <c r="B17" s="43" t="s">
        <v>453</v>
      </c>
      <c r="C17" s="40">
        <v>-27007.793274761738</v>
      </c>
    </row>
    <row r="18" spans="1:3" x14ac:dyDescent="0.2">
      <c r="A18" s="47" t="s">
        <v>234</v>
      </c>
      <c r="B18" s="48" t="s">
        <v>235</v>
      </c>
      <c r="C18" s="40">
        <v>-96468.937737528016</v>
      </c>
    </row>
    <row r="19" spans="1:3" x14ac:dyDescent="0.2">
      <c r="A19" s="43" t="s">
        <v>263</v>
      </c>
      <c r="B19" s="48" t="s">
        <v>264</v>
      </c>
      <c r="C19" s="40">
        <v>-33969.600000000137</v>
      </c>
    </row>
    <row r="20" spans="1:3" x14ac:dyDescent="0.2">
      <c r="A20" s="47" t="s">
        <v>178</v>
      </c>
      <c r="B20" s="48" t="s">
        <v>179</v>
      </c>
      <c r="C20" s="40">
        <v>-11939.980000000014</v>
      </c>
    </row>
    <row r="21" spans="1:3" x14ac:dyDescent="0.2">
      <c r="A21" s="47" t="s">
        <v>236</v>
      </c>
      <c r="B21" s="43" t="s">
        <v>383</v>
      </c>
      <c r="C21" s="40">
        <v>-273640.92257084994</v>
      </c>
    </row>
    <row r="22" spans="1:3" x14ac:dyDescent="0.2">
      <c r="A22" s="47" t="s">
        <v>238</v>
      </c>
      <c r="B22" s="48" t="s">
        <v>239</v>
      </c>
      <c r="C22" s="40">
        <v>-38839.500000000015</v>
      </c>
    </row>
    <row r="23" spans="1:3" x14ac:dyDescent="0.2">
      <c r="A23" s="43" t="s">
        <v>68</v>
      </c>
      <c r="B23" s="43" t="s">
        <v>384</v>
      </c>
      <c r="C23" s="40">
        <v>-249417.43268898455</v>
      </c>
    </row>
    <row r="24" spans="1:3" x14ac:dyDescent="0.2">
      <c r="A24" s="43" t="s">
        <v>334</v>
      </c>
      <c r="B24" s="48" t="s">
        <v>335</v>
      </c>
      <c r="C24" s="40">
        <v>-84720.812005087966</v>
      </c>
    </row>
    <row r="25" spans="1:3" x14ac:dyDescent="0.2">
      <c r="A25" s="43" t="s">
        <v>137</v>
      </c>
      <c r="B25" s="48" t="s">
        <v>138</v>
      </c>
      <c r="C25" s="40">
        <v>-3287.5900000000074</v>
      </c>
    </row>
    <row r="26" spans="1:3" x14ac:dyDescent="0.2">
      <c r="A26" s="47" t="s">
        <v>320</v>
      </c>
      <c r="B26" s="47" t="s">
        <v>321</v>
      </c>
      <c r="C26" s="40">
        <v>-2890</v>
      </c>
    </row>
    <row r="27" spans="1:3" x14ac:dyDescent="0.2">
      <c r="A27" s="47" t="s">
        <v>298</v>
      </c>
      <c r="B27" s="43" t="s">
        <v>385</v>
      </c>
      <c r="C27" s="40">
        <v>-12137.883393340644</v>
      </c>
    </row>
    <row r="28" spans="1:3" x14ac:dyDescent="0.2">
      <c r="A28" s="47" t="s">
        <v>64</v>
      </c>
      <c r="B28" s="43" t="s">
        <v>386</v>
      </c>
      <c r="C28" s="40">
        <v>21749.213670628102</v>
      </c>
    </row>
    <row r="29" spans="1:3" x14ac:dyDescent="0.2">
      <c r="A29" s="47" t="s">
        <v>115</v>
      </c>
      <c r="B29" s="43" t="s">
        <v>387</v>
      </c>
      <c r="C29" s="40">
        <v>-2867.688762924101</v>
      </c>
    </row>
    <row r="30" spans="1:3" x14ac:dyDescent="0.2">
      <c r="A30" s="43" t="s">
        <v>336</v>
      </c>
      <c r="B30" s="48" t="s">
        <v>337</v>
      </c>
      <c r="C30" s="40">
        <v>-13966.139999999992</v>
      </c>
    </row>
    <row r="31" spans="1:3" x14ac:dyDescent="0.2">
      <c r="A31" s="43" t="s">
        <v>322</v>
      </c>
      <c r="B31" s="43" t="s">
        <v>388</v>
      </c>
      <c r="C31" s="40">
        <v>-19364.419515249752</v>
      </c>
    </row>
    <row r="32" spans="1:3" x14ac:dyDescent="0.2">
      <c r="A32" s="43" t="s">
        <v>80</v>
      </c>
      <c r="B32" s="48" t="s">
        <v>81</v>
      </c>
      <c r="C32" s="40">
        <v>20091.191163148105</v>
      </c>
    </row>
    <row r="33" spans="1:3" x14ac:dyDescent="0.2">
      <c r="A33" s="47" t="s">
        <v>162</v>
      </c>
      <c r="B33" s="47" t="s">
        <v>163</v>
      </c>
      <c r="C33" s="40">
        <v>-108414.00999999986</v>
      </c>
    </row>
    <row r="34" spans="1:3" x14ac:dyDescent="0.2">
      <c r="A34" s="47" t="s">
        <v>273</v>
      </c>
      <c r="B34" s="43" t="s">
        <v>389</v>
      </c>
      <c r="C34" s="40">
        <v>-28853.003618342431</v>
      </c>
    </row>
    <row r="35" spans="1:3" x14ac:dyDescent="0.2">
      <c r="A35" s="48" t="s">
        <v>242</v>
      </c>
      <c r="B35" s="43" t="s">
        <v>390</v>
      </c>
      <c r="C35" s="40">
        <v>-188604.75007616536</v>
      </c>
    </row>
    <row r="36" spans="1:3" x14ac:dyDescent="0.2">
      <c r="A36" s="47" t="s">
        <v>184</v>
      </c>
      <c r="B36" s="43" t="s">
        <v>391</v>
      </c>
      <c r="C36" s="40">
        <v>-4418.5187326673095</v>
      </c>
    </row>
    <row r="37" spans="1:3" x14ac:dyDescent="0.2">
      <c r="A37" s="47" t="s">
        <v>172</v>
      </c>
      <c r="B37" s="43" t="s">
        <v>392</v>
      </c>
      <c r="C37" s="40">
        <v>-6357.3061588295341</v>
      </c>
    </row>
    <row r="38" spans="1:3" x14ac:dyDescent="0.2">
      <c r="A38" s="49" t="s">
        <v>166</v>
      </c>
      <c r="B38" s="43" t="s">
        <v>393</v>
      </c>
      <c r="C38" s="40">
        <v>-3406.9091696860569</v>
      </c>
    </row>
    <row r="39" spans="1:3" x14ac:dyDescent="0.2">
      <c r="A39" s="43" t="s">
        <v>164</v>
      </c>
      <c r="B39" s="43" t="s">
        <v>394</v>
      </c>
      <c r="C39" s="40">
        <v>-3305.0392262908977</v>
      </c>
    </row>
    <row r="40" spans="1:3" x14ac:dyDescent="0.2">
      <c r="A40" s="43" t="s">
        <v>182</v>
      </c>
      <c r="B40" s="43" t="s">
        <v>395</v>
      </c>
      <c r="C40" s="40">
        <v>-4546.6994447445759</v>
      </c>
    </row>
    <row r="41" spans="1:3" x14ac:dyDescent="0.2">
      <c r="A41" s="43" t="s">
        <v>282</v>
      </c>
      <c r="B41" s="43" t="s">
        <v>396</v>
      </c>
      <c r="C41" s="40">
        <v>-12757.881305340772</v>
      </c>
    </row>
    <row r="42" spans="1:3" x14ac:dyDescent="0.2">
      <c r="A42" s="43" t="s">
        <v>211</v>
      </c>
      <c r="B42" s="43" t="s">
        <v>397</v>
      </c>
      <c r="C42" s="40">
        <v>1798.7274010180422</v>
      </c>
    </row>
    <row r="43" spans="1:3" x14ac:dyDescent="0.2">
      <c r="A43" s="47" t="s">
        <v>151</v>
      </c>
      <c r="B43" s="43" t="s">
        <v>398</v>
      </c>
      <c r="C43" s="40">
        <v>-2067.3873938520483</v>
      </c>
    </row>
    <row r="44" spans="1:3" x14ac:dyDescent="0.2">
      <c r="A44" s="49" t="s">
        <v>60</v>
      </c>
      <c r="B44" s="43" t="s">
        <v>399</v>
      </c>
      <c r="C44" s="40">
        <v>-163873.1361434093</v>
      </c>
    </row>
    <row r="45" spans="1:3" x14ac:dyDescent="0.2">
      <c r="A45" s="43" t="s">
        <v>324</v>
      </c>
      <c r="B45" s="48" t="s">
        <v>325</v>
      </c>
      <c r="C45" s="40">
        <v>-31533</v>
      </c>
    </row>
    <row r="46" spans="1:3" x14ac:dyDescent="0.2">
      <c r="A46" s="47" t="s">
        <v>284</v>
      </c>
      <c r="B46" s="55" t="s">
        <v>285</v>
      </c>
      <c r="C46" s="40">
        <v>-208.0500000000001</v>
      </c>
    </row>
    <row r="47" spans="1:3" x14ac:dyDescent="0.2">
      <c r="A47" s="47" t="s">
        <v>277</v>
      </c>
      <c r="B47" s="48" t="s">
        <v>278</v>
      </c>
      <c r="C47" s="40">
        <v>-4457.3999999999542</v>
      </c>
    </row>
    <row r="48" spans="1:3" x14ac:dyDescent="0.2">
      <c r="A48" s="43" t="s">
        <v>125</v>
      </c>
      <c r="B48" s="48" t="s">
        <v>126</v>
      </c>
      <c r="C48" s="40">
        <v>-3924.6500000000087</v>
      </c>
    </row>
    <row r="49" spans="1:3" x14ac:dyDescent="0.2">
      <c r="A49" s="43" t="s">
        <v>338</v>
      </c>
      <c r="B49" s="48" t="s">
        <v>339</v>
      </c>
      <c r="C49" s="40">
        <v>-6065.9399999999659</v>
      </c>
    </row>
    <row r="50" spans="1:3" x14ac:dyDescent="0.2">
      <c r="A50" s="50" t="s">
        <v>340</v>
      </c>
      <c r="B50" s="51" t="s">
        <v>454</v>
      </c>
      <c r="C50" s="40">
        <v>-415967.11761300825</v>
      </c>
    </row>
    <row r="51" spans="1:3" x14ac:dyDescent="0.2">
      <c r="A51" s="50" t="s">
        <v>155</v>
      </c>
      <c r="B51" s="51" t="s">
        <v>400</v>
      </c>
      <c r="C51" s="40">
        <v>-30589.528983729062</v>
      </c>
    </row>
    <row r="52" spans="1:3" x14ac:dyDescent="0.2">
      <c r="A52" s="47" t="s">
        <v>112</v>
      </c>
      <c r="B52" s="43" t="s">
        <v>401</v>
      </c>
      <c r="C52" s="40">
        <v>-42812.812445777701</v>
      </c>
    </row>
    <row r="53" spans="1:3" x14ac:dyDescent="0.2">
      <c r="A53" s="43" t="s">
        <v>203</v>
      </c>
      <c r="B53" s="43" t="s">
        <v>402</v>
      </c>
      <c r="C53" s="40">
        <v>-130190.05931499413</v>
      </c>
    </row>
    <row r="54" spans="1:3" x14ac:dyDescent="0.2">
      <c r="A54" s="52" t="s">
        <v>168</v>
      </c>
      <c r="B54" s="51" t="s">
        <v>169</v>
      </c>
      <c r="C54" s="40">
        <v>-18315.207943027086</v>
      </c>
    </row>
    <row r="55" spans="1:3" x14ac:dyDescent="0.2">
      <c r="A55" s="47" t="s">
        <v>141</v>
      </c>
      <c r="B55" s="48" t="s">
        <v>142</v>
      </c>
      <c r="C55" s="40">
        <v>-6195.7000000000144</v>
      </c>
    </row>
    <row r="56" spans="1:3" x14ac:dyDescent="0.2">
      <c r="A56" s="47" t="s">
        <v>110</v>
      </c>
      <c r="B56" s="43" t="s">
        <v>111</v>
      </c>
      <c r="C56" s="40">
        <v>-9873.7575096029195</v>
      </c>
    </row>
    <row r="57" spans="1:3" x14ac:dyDescent="0.2">
      <c r="A57" s="47" t="s">
        <v>286</v>
      </c>
      <c r="B57" s="43" t="s">
        <v>403</v>
      </c>
      <c r="C57" s="40">
        <v>-57393.79351363991</v>
      </c>
    </row>
    <row r="58" spans="1:3" x14ac:dyDescent="0.2">
      <c r="A58" s="49" t="s">
        <v>127</v>
      </c>
      <c r="B58" s="48" t="s">
        <v>128</v>
      </c>
      <c r="C58" s="40">
        <v>-2630.3900000000058</v>
      </c>
    </row>
    <row r="59" spans="1:3" x14ac:dyDescent="0.2">
      <c r="A59" s="47" t="s">
        <v>143</v>
      </c>
      <c r="B59" s="55" t="s">
        <v>144</v>
      </c>
      <c r="C59" s="40">
        <v>-1857.6500000000037</v>
      </c>
    </row>
    <row r="60" spans="1:3" x14ac:dyDescent="0.2">
      <c r="A60" s="43" t="s">
        <v>314</v>
      </c>
      <c r="B60" s="43" t="s">
        <v>404</v>
      </c>
      <c r="C60" s="40">
        <v>-6776.8958369129268</v>
      </c>
    </row>
    <row r="61" spans="1:3" x14ac:dyDescent="0.2">
      <c r="A61" s="47" t="s">
        <v>117</v>
      </c>
      <c r="B61" s="43" t="s">
        <v>405</v>
      </c>
      <c r="C61" s="40">
        <v>-12859.586123835841</v>
      </c>
    </row>
    <row r="62" spans="1:3" x14ac:dyDescent="0.2">
      <c r="A62" s="43" t="s">
        <v>342</v>
      </c>
      <c r="B62" s="43" t="s">
        <v>455</v>
      </c>
      <c r="C62" s="40">
        <v>-28505.535230655805</v>
      </c>
    </row>
    <row r="63" spans="1:3" x14ac:dyDescent="0.2">
      <c r="A63" s="47" t="s">
        <v>157</v>
      </c>
      <c r="B63" s="43" t="s">
        <v>406</v>
      </c>
      <c r="C63" s="40">
        <v>-17420.838316597441</v>
      </c>
    </row>
    <row r="64" spans="1:3" x14ac:dyDescent="0.2">
      <c r="A64" s="43" t="s">
        <v>201</v>
      </c>
      <c r="B64" s="43" t="s">
        <v>407</v>
      </c>
      <c r="C64" s="40">
        <v>-150109.24145081665</v>
      </c>
    </row>
    <row r="65" spans="1:3" x14ac:dyDescent="0.2">
      <c r="A65" s="43" t="s">
        <v>248</v>
      </c>
      <c r="B65" s="48" t="s">
        <v>249</v>
      </c>
      <c r="C65" s="40">
        <v>-88811.100000000035</v>
      </c>
    </row>
    <row r="66" spans="1:3" x14ac:dyDescent="0.2">
      <c r="A66" s="50" t="s">
        <v>364</v>
      </c>
      <c r="B66" s="51" t="s">
        <v>365</v>
      </c>
      <c r="C66" s="40">
        <v>-245701.271412726</v>
      </c>
    </row>
    <row r="67" spans="1:3" x14ac:dyDescent="0.2">
      <c r="A67" s="50" t="s">
        <v>250</v>
      </c>
      <c r="B67" s="51" t="s">
        <v>408</v>
      </c>
      <c r="C67" s="40">
        <v>-318513.96547253366</v>
      </c>
    </row>
    <row r="68" spans="1:3" x14ac:dyDescent="0.2">
      <c r="A68" s="52" t="s">
        <v>344</v>
      </c>
      <c r="B68" s="51" t="s">
        <v>456</v>
      </c>
      <c r="C68" s="40">
        <v>-6550.3445680394234</v>
      </c>
    </row>
    <row r="69" spans="1:3" x14ac:dyDescent="0.2">
      <c r="A69" s="47" t="s">
        <v>74</v>
      </c>
      <c r="B69" s="43" t="s">
        <v>409</v>
      </c>
      <c r="C69" s="40">
        <v>-104225.94442250005</v>
      </c>
    </row>
    <row r="70" spans="1:3" x14ac:dyDescent="0.2">
      <c r="A70" s="47" t="s">
        <v>292</v>
      </c>
      <c r="B70" s="43" t="s">
        <v>410</v>
      </c>
      <c r="C70" s="40">
        <v>-19241.40073905815</v>
      </c>
    </row>
    <row r="71" spans="1:3" x14ac:dyDescent="0.2">
      <c r="A71" s="47" t="s">
        <v>290</v>
      </c>
      <c r="B71" s="43" t="s">
        <v>411</v>
      </c>
      <c r="C71" s="40">
        <v>-12584.73967261759</v>
      </c>
    </row>
    <row r="72" spans="1:3" x14ac:dyDescent="0.2">
      <c r="A72" s="47" t="s">
        <v>92</v>
      </c>
      <c r="B72" s="43" t="s">
        <v>412</v>
      </c>
      <c r="C72" s="40">
        <v>-13608.90717428348</v>
      </c>
    </row>
    <row r="73" spans="1:3" x14ac:dyDescent="0.2">
      <c r="A73" s="47" t="s">
        <v>18</v>
      </c>
      <c r="B73" s="47" t="s">
        <v>19</v>
      </c>
      <c r="C73" s="40">
        <v>-8368.7986080753617</v>
      </c>
    </row>
    <row r="74" spans="1:3" x14ac:dyDescent="0.2">
      <c r="A74" s="47" t="s">
        <v>240</v>
      </c>
      <c r="B74" s="43" t="s">
        <v>413</v>
      </c>
      <c r="C74" s="40">
        <v>-149737.75118603124</v>
      </c>
    </row>
    <row r="75" spans="1:3" x14ac:dyDescent="0.2">
      <c r="A75" s="47" t="s">
        <v>72</v>
      </c>
      <c r="B75" s="43" t="s">
        <v>73</v>
      </c>
      <c r="C75" s="40">
        <v>-274916.78580811352</v>
      </c>
    </row>
    <row r="76" spans="1:3" x14ac:dyDescent="0.2">
      <c r="A76" s="47" t="s">
        <v>62</v>
      </c>
      <c r="B76" s="43" t="s">
        <v>63</v>
      </c>
      <c r="C76" s="40">
        <v>-383162.17670346686</v>
      </c>
    </row>
    <row r="77" spans="1:3" x14ac:dyDescent="0.2">
      <c r="A77" s="47" t="s">
        <v>294</v>
      </c>
      <c r="B77" s="55" t="s">
        <v>295</v>
      </c>
      <c r="C77" s="40">
        <v>-3579.0900000000079</v>
      </c>
    </row>
    <row r="78" spans="1:3" x14ac:dyDescent="0.2">
      <c r="A78" s="49" t="s">
        <v>147</v>
      </c>
      <c r="B78" s="43" t="s">
        <v>414</v>
      </c>
      <c r="C78" s="40">
        <v>8110.5044293769251</v>
      </c>
    </row>
    <row r="79" spans="1:3" x14ac:dyDescent="0.2">
      <c r="A79" s="50" t="s">
        <v>106</v>
      </c>
      <c r="B79" s="51" t="s">
        <v>107</v>
      </c>
      <c r="C79" s="40">
        <v>-5448.4697852943373</v>
      </c>
    </row>
    <row r="80" spans="1:3" x14ac:dyDescent="0.2">
      <c r="A80" s="47" t="s">
        <v>149</v>
      </c>
      <c r="B80" s="48" t="s">
        <v>150</v>
      </c>
      <c r="C80" s="40">
        <v>0</v>
      </c>
    </row>
    <row r="81" spans="1:3" x14ac:dyDescent="0.2">
      <c r="A81" s="43" t="s">
        <v>216</v>
      </c>
      <c r="B81" s="48" t="s">
        <v>217</v>
      </c>
      <c r="C81" s="40">
        <v>-5335.2000000000926</v>
      </c>
    </row>
    <row r="82" spans="1:3" x14ac:dyDescent="0.2">
      <c r="A82" s="47" t="s">
        <v>205</v>
      </c>
      <c r="B82" s="48" t="s">
        <v>206</v>
      </c>
      <c r="C82" s="40">
        <v>-69466.790000000212</v>
      </c>
    </row>
    <row r="83" spans="1:3" x14ac:dyDescent="0.2">
      <c r="A83" s="43" t="s">
        <v>186</v>
      </c>
      <c r="B83" s="48" t="s">
        <v>187</v>
      </c>
      <c r="C83" s="40">
        <v>-1481.2399999999889</v>
      </c>
    </row>
    <row r="84" spans="1:3" x14ac:dyDescent="0.2">
      <c r="A84" s="47" t="s">
        <v>170</v>
      </c>
      <c r="B84" s="47" t="s">
        <v>171</v>
      </c>
      <c r="C84" s="40">
        <v>-580.68857273288722</v>
      </c>
    </row>
    <row r="85" spans="1:3" x14ac:dyDescent="0.2">
      <c r="A85" s="53" t="s">
        <v>78</v>
      </c>
      <c r="B85" s="51" t="s">
        <v>415</v>
      </c>
      <c r="C85" s="40">
        <v>-201562.95987979037</v>
      </c>
    </row>
    <row r="86" spans="1:3" x14ac:dyDescent="0.2">
      <c r="A86" s="47" t="s">
        <v>222</v>
      </c>
      <c r="B86" s="43" t="s">
        <v>416</v>
      </c>
      <c r="C86" s="40">
        <v>-118127.52348113059</v>
      </c>
    </row>
    <row r="87" spans="1:3" x14ac:dyDescent="0.2">
      <c r="A87" s="43" t="s">
        <v>224</v>
      </c>
      <c r="B87" s="43" t="s">
        <v>417</v>
      </c>
      <c r="C87" s="40">
        <v>-64866.523160347082</v>
      </c>
    </row>
    <row r="88" spans="1:3" x14ac:dyDescent="0.2">
      <c r="A88" s="43" t="s">
        <v>254</v>
      </c>
      <c r="B88" s="43" t="s">
        <v>418</v>
      </c>
      <c r="C88" s="40">
        <v>-84466.00994409858</v>
      </c>
    </row>
    <row r="89" spans="1:3" x14ac:dyDescent="0.2">
      <c r="A89" s="47" t="s">
        <v>252</v>
      </c>
      <c r="B89" s="47" t="s">
        <v>253</v>
      </c>
      <c r="C89" s="40">
        <v>0</v>
      </c>
    </row>
    <row r="90" spans="1:3" x14ac:dyDescent="0.2">
      <c r="A90" s="43" t="s">
        <v>188</v>
      </c>
      <c r="B90" s="48" t="s">
        <v>189</v>
      </c>
      <c r="C90" s="40">
        <v>-13312.540000000035</v>
      </c>
    </row>
    <row r="91" spans="1:3" x14ac:dyDescent="0.2">
      <c r="A91" s="47" t="s">
        <v>265</v>
      </c>
      <c r="B91" s="47" t="s">
        <v>266</v>
      </c>
      <c r="C91" s="40">
        <v>-13987.259999999982</v>
      </c>
    </row>
    <row r="92" spans="1:3" x14ac:dyDescent="0.2">
      <c r="A92" s="47" t="s">
        <v>244</v>
      </c>
      <c r="B92" s="43" t="s">
        <v>419</v>
      </c>
      <c r="C92" s="40">
        <v>-81386.744755532229</v>
      </c>
    </row>
    <row r="93" spans="1:3" x14ac:dyDescent="0.2">
      <c r="A93" s="47" t="s">
        <v>103</v>
      </c>
      <c r="B93" s="48" t="s">
        <v>104</v>
      </c>
      <c r="C93" s="40">
        <v>2956.8066342688421</v>
      </c>
    </row>
    <row r="94" spans="1:3" x14ac:dyDescent="0.2">
      <c r="A94" s="47" t="s">
        <v>84</v>
      </c>
      <c r="B94" s="43" t="s">
        <v>420</v>
      </c>
      <c r="C94" s="40">
        <v>-71890.455362763969</v>
      </c>
    </row>
    <row r="95" spans="1:3" x14ac:dyDescent="0.2">
      <c r="A95" s="43" t="s">
        <v>180</v>
      </c>
      <c r="B95" s="48" t="s">
        <v>181</v>
      </c>
      <c r="C95" s="40">
        <v>-684.37999999999715</v>
      </c>
    </row>
    <row r="96" spans="1:3" x14ac:dyDescent="0.2">
      <c r="A96" s="43" t="s">
        <v>56</v>
      </c>
      <c r="B96" s="43" t="s">
        <v>421</v>
      </c>
      <c r="C96" s="40">
        <v>-147771.13356511638</v>
      </c>
    </row>
    <row r="97" spans="1:3" x14ac:dyDescent="0.2">
      <c r="A97" s="43" t="s">
        <v>98</v>
      </c>
      <c r="B97" s="43" t="s">
        <v>422</v>
      </c>
      <c r="C97" s="40">
        <v>1153.810306350982</v>
      </c>
    </row>
    <row r="98" spans="1:3" x14ac:dyDescent="0.2">
      <c r="A98" s="47" t="s">
        <v>296</v>
      </c>
      <c r="B98" s="48" t="s">
        <v>297</v>
      </c>
      <c r="C98" s="40">
        <v>-139.9200000000003</v>
      </c>
    </row>
    <row r="99" spans="1:3" x14ac:dyDescent="0.2">
      <c r="A99" s="43" t="s">
        <v>349</v>
      </c>
      <c r="B99" s="43" t="s">
        <v>457</v>
      </c>
      <c r="C99" s="40">
        <v>-36379.288383707601</v>
      </c>
    </row>
    <row r="100" spans="1:3" x14ac:dyDescent="0.2">
      <c r="A100" s="43" t="s">
        <v>153</v>
      </c>
      <c r="B100" s="43" t="s">
        <v>423</v>
      </c>
      <c r="C100" s="40">
        <v>-8881.5654049180102</v>
      </c>
    </row>
    <row r="101" spans="1:3" x14ac:dyDescent="0.2">
      <c r="A101" s="50" t="s">
        <v>129</v>
      </c>
      <c r="B101" s="51" t="s">
        <v>424</v>
      </c>
      <c r="C101" s="40">
        <v>-11879.041253072657</v>
      </c>
    </row>
    <row r="102" spans="1:3" x14ac:dyDescent="0.2">
      <c r="A102" s="47" t="s">
        <v>308</v>
      </c>
      <c r="B102" s="43" t="s">
        <v>425</v>
      </c>
      <c r="C102" s="40">
        <v>-26809.639833733676</v>
      </c>
    </row>
    <row r="103" spans="1:3" x14ac:dyDescent="0.2">
      <c r="A103" s="43" t="s">
        <v>257</v>
      </c>
      <c r="B103" s="43" t="s">
        <v>258</v>
      </c>
      <c r="C103" s="40">
        <v>-46404.077351226355</v>
      </c>
    </row>
    <row r="104" spans="1:3" x14ac:dyDescent="0.2">
      <c r="A104" s="43" t="s">
        <v>347</v>
      </c>
      <c r="B104" s="43" t="s">
        <v>458</v>
      </c>
      <c r="C104" s="40">
        <v>-2847.6838439121234</v>
      </c>
    </row>
    <row r="105" spans="1:3" x14ac:dyDescent="0.2">
      <c r="A105" s="43" t="s">
        <v>70</v>
      </c>
      <c r="B105" s="43" t="s">
        <v>426</v>
      </c>
      <c r="C105" s="40">
        <v>-335069.8151119696</v>
      </c>
    </row>
    <row r="106" spans="1:3" x14ac:dyDescent="0.2">
      <c r="A106" s="43" t="s">
        <v>366</v>
      </c>
      <c r="B106" s="43" t="s">
        <v>459</v>
      </c>
      <c r="C106" s="40">
        <v>-195172.88082947786</v>
      </c>
    </row>
    <row r="107" spans="1:3" x14ac:dyDescent="0.2">
      <c r="A107" s="43" t="s">
        <v>267</v>
      </c>
      <c r="B107" s="48" t="s">
        <v>268</v>
      </c>
      <c r="C107" s="40">
        <v>-9014.0400000000354</v>
      </c>
    </row>
    <row r="108" spans="1:3" x14ac:dyDescent="0.2">
      <c r="A108" s="47" t="s">
        <v>269</v>
      </c>
      <c r="B108" s="43" t="s">
        <v>427</v>
      </c>
      <c r="C108" s="40">
        <v>-37432.317893963154</v>
      </c>
    </row>
    <row r="109" spans="1:3" x14ac:dyDescent="0.2">
      <c r="A109" s="54" t="s">
        <v>207</v>
      </c>
      <c r="B109" s="43" t="s">
        <v>428</v>
      </c>
      <c r="C109" s="40">
        <v>-4297.7712536782265</v>
      </c>
    </row>
    <row r="110" spans="1:3" x14ac:dyDescent="0.2">
      <c r="A110" s="43" t="s">
        <v>310</v>
      </c>
      <c r="B110" s="43" t="s">
        <v>429</v>
      </c>
      <c r="C110" s="40">
        <v>-10860.961283915403</v>
      </c>
    </row>
    <row r="111" spans="1:3" x14ac:dyDescent="0.2">
      <c r="A111" s="54" t="s">
        <v>131</v>
      </c>
      <c r="B111" s="43" t="s">
        <v>430</v>
      </c>
      <c r="C111" s="40">
        <v>-2557.1037988824837</v>
      </c>
    </row>
    <row r="112" spans="1:3" x14ac:dyDescent="0.2">
      <c r="A112" s="43" t="s">
        <v>53</v>
      </c>
      <c r="B112" s="43" t="s">
        <v>54</v>
      </c>
      <c r="C112" s="40">
        <v>-174339.79636054122</v>
      </c>
    </row>
    <row r="113" spans="1:3" x14ac:dyDescent="0.2">
      <c r="A113" s="43" t="s">
        <v>326</v>
      </c>
      <c r="B113" s="48" t="s">
        <v>359</v>
      </c>
      <c r="C113" s="40">
        <v>0</v>
      </c>
    </row>
    <row r="114" spans="1:3" x14ac:dyDescent="0.2">
      <c r="A114" s="43" t="s">
        <v>288</v>
      </c>
      <c r="B114" s="48" t="s">
        <v>289</v>
      </c>
      <c r="C114" s="40">
        <v>-7450.4699999999293</v>
      </c>
    </row>
    <row r="115" spans="1:3" x14ac:dyDescent="0.2">
      <c r="A115" s="47" t="s">
        <v>209</v>
      </c>
      <c r="B115" s="55" t="s">
        <v>210</v>
      </c>
      <c r="C115" s="40">
        <v>-8705.8300000000272</v>
      </c>
    </row>
    <row r="116" spans="1:3" x14ac:dyDescent="0.2">
      <c r="A116" s="47" t="s">
        <v>95</v>
      </c>
      <c r="B116" s="43" t="s">
        <v>431</v>
      </c>
      <c r="C116" s="40">
        <v>-5971.8043995518437</v>
      </c>
    </row>
    <row r="117" spans="1:3" x14ac:dyDescent="0.2">
      <c r="A117" s="43" t="s">
        <v>312</v>
      </c>
      <c r="B117" s="43" t="s">
        <v>432</v>
      </c>
      <c r="C117" s="40">
        <v>-19261.887306508666</v>
      </c>
    </row>
    <row r="118" spans="1:3" x14ac:dyDescent="0.2">
      <c r="A118" s="43" t="s">
        <v>255</v>
      </c>
      <c r="B118" s="43" t="s">
        <v>433</v>
      </c>
      <c r="C118" s="40">
        <v>-84326.310087945851</v>
      </c>
    </row>
    <row r="119" spans="1:3" x14ac:dyDescent="0.2">
      <c r="A119" s="43" t="s">
        <v>76</v>
      </c>
      <c r="B119" s="43" t="s">
        <v>434</v>
      </c>
      <c r="C119" s="40">
        <v>-198381.22217946599</v>
      </c>
    </row>
    <row r="120" spans="1:3" x14ac:dyDescent="0.2">
      <c r="A120" s="47" t="s">
        <v>190</v>
      </c>
      <c r="B120" s="48" t="s">
        <v>191</v>
      </c>
      <c r="C120" s="40">
        <v>-14084.319999999912</v>
      </c>
    </row>
    <row r="121" spans="1:3" x14ac:dyDescent="0.2">
      <c r="A121" s="43" t="s">
        <v>218</v>
      </c>
      <c r="B121" s="43" t="s">
        <v>435</v>
      </c>
      <c r="C121" s="40">
        <v>-5576.812524947135</v>
      </c>
    </row>
    <row r="122" spans="1:3" x14ac:dyDescent="0.2">
      <c r="A122" s="47" t="s">
        <v>122</v>
      </c>
      <c r="B122" s="43" t="s">
        <v>436</v>
      </c>
      <c r="C122" s="40">
        <v>-9861.1705260021627</v>
      </c>
    </row>
    <row r="123" spans="1:3" x14ac:dyDescent="0.2">
      <c r="A123" s="50" t="s">
        <v>119</v>
      </c>
      <c r="B123" s="51" t="s">
        <v>437</v>
      </c>
      <c r="C123" s="40">
        <v>-22541.028248632847</v>
      </c>
    </row>
    <row r="124" spans="1:3" x14ac:dyDescent="0.2">
      <c r="A124" s="43" t="s">
        <v>133</v>
      </c>
      <c r="B124" s="48" t="s">
        <v>134</v>
      </c>
      <c r="C124" s="40">
        <v>-8943.75000000002</v>
      </c>
    </row>
    <row r="125" spans="1:3" x14ac:dyDescent="0.2">
      <c r="A125" s="47" t="s">
        <v>159</v>
      </c>
      <c r="B125" s="43" t="s">
        <v>438</v>
      </c>
      <c r="C125" s="40">
        <v>0</v>
      </c>
    </row>
    <row r="126" spans="1:3" x14ac:dyDescent="0.2">
      <c r="A126" s="43" t="s">
        <v>300</v>
      </c>
      <c r="B126" s="43" t="s">
        <v>439</v>
      </c>
      <c r="C126" s="40">
        <v>-56466.432177757699</v>
      </c>
    </row>
    <row r="127" spans="1:3" x14ac:dyDescent="0.2">
      <c r="A127" s="43" t="s">
        <v>197</v>
      </c>
      <c r="B127" s="48" t="s">
        <v>198</v>
      </c>
      <c r="C127" s="40">
        <v>14829.260000000007</v>
      </c>
    </row>
    <row r="128" spans="1:3" x14ac:dyDescent="0.2">
      <c r="A128" s="43" t="s">
        <v>195</v>
      </c>
      <c r="B128" s="43" t="s">
        <v>440</v>
      </c>
      <c r="C128" s="40">
        <v>-5046.4681458236428</v>
      </c>
    </row>
    <row r="129" spans="1:3" x14ac:dyDescent="0.2">
      <c r="A129" s="43" t="s">
        <v>316</v>
      </c>
      <c r="B129" s="48" t="s">
        <v>317</v>
      </c>
      <c r="C129" s="40">
        <v>-22355</v>
      </c>
    </row>
    <row r="130" spans="1:3" x14ac:dyDescent="0.2">
      <c r="A130" s="43" t="s">
        <v>259</v>
      </c>
      <c r="B130" s="48" t="s">
        <v>260</v>
      </c>
      <c r="C130" s="40">
        <v>-17466.120000000068</v>
      </c>
    </row>
    <row r="131" spans="1:3" x14ac:dyDescent="0.2">
      <c r="A131" s="43" t="s">
        <v>318</v>
      </c>
      <c r="B131" s="48" t="s">
        <v>319</v>
      </c>
      <c r="C131" s="40">
        <v>-34739</v>
      </c>
    </row>
    <row r="132" spans="1:3" x14ac:dyDescent="0.2">
      <c r="A132" s="43" t="s">
        <v>351</v>
      </c>
      <c r="B132" s="48" t="s">
        <v>352</v>
      </c>
      <c r="C132" s="40">
        <v>-17955.34000000004</v>
      </c>
    </row>
    <row r="133" spans="1:3" x14ac:dyDescent="0.2">
      <c r="A133" s="43" t="s">
        <v>368</v>
      </c>
      <c r="B133" s="43" t="s">
        <v>369</v>
      </c>
      <c r="C133" s="40">
        <v>2127.0500000000034</v>
      </c>
    </row>
    <row r="134" spans="1:3" x14ac:dyDescent="0.2">
      <c r="A134" s="47" t="s">
        <v>280</v>
      </c>
      <c r="B134" s="55" t="s">
        <v>281</v>
      </c>
      <c r="C134" s="40">
        <v>-3481.5599999999595</v>
      </c>
    </row>
    <row r="135" spans="1:3" x14ac:dyDescent="0.2">
      <c r="A135" s="43" t="s">
        <v>226</v>
      </c>
      <c r="B135" s="48" t="s">
        <v>227</v>
      </c>
      <c r="C135" s="40">
        <v>-35879.760000000002</v>
      </c>
    </row>
    <row r="136" spans="1:3" x14ac:dyDescent="0.2">
      <c r="A136" s="47" t="s">
        <v>302</v>
      </c>
      <c r="B136" s="55" t="s">
        <v>303</v>
      </c>
      <c r="C136" s="40">
        <v>-4089.9399999999901</v>
      </c>
    </row>
    <row r="137" spans="1:3" x14ac:dyDescent="0.2">
      <c r="A137" s="47" t="s">
        <v>82</v>
      </c>
      <c r="B137" s="43" t="s">
        <v>441</v>
      </c>
      <c r="C137" s="40">
        <v>-97638.137164199012</v>
      </c>
    </row>
    <row r="138" spans="1:3" x14ac:dyDescent="0.2">
      <c r="A138" s="43" t="s">
        <v>230</v>
      </c>
      <c r="B138" s="48" t="s">
        <v>231</v>
      </c>
      <c r="C138" s="40">
        <v>-54454.679999999986</v>
      </c>
    </row>
    <row r="139" spans="1:3" x14ac:dyDescent="0.2">
      <c r="A139" s="43" t="s">
        <v>176</v>
      </c>
      <c r="B139" s="43" t="s">
        <v>442</v>
      </c>
      <c r="C139" s="40">
        <v>-10037.322340734132</v>
      </c>
    </row>
    <row r="140" spans="1:3" x14ac:dyDescent="0.2">
      <c r="A140" s="47" t="s">
        <v>174</v>
      </c>
      <c r="B140" s="55" t="s">
        <v>175</v>
      </c>
      <c r="C140" s="40">
        <v>-5912.0400000000254</v>
      </c>
    </row>
    <row r="141" spans="1:3" x14ac:dyDescent="0.2">
      <c r="A141" s="47" t="s">
        <v>139</v>
      </c>
      <c r="B141" s="43" t="s">
        <v>443</v>
      </c>
      <c r="C141" s="40">
        <v>-24835.224126035228</v>
      </c>
    </row>
    <row r="142" spans="1:3" x14ac:dyDescent="0.2">
      <c r="A142" s="43" t="s">
        <v>101</v>
      </c>
      <c r="B142" s="43" t="s">
        <v>444</v>
      </c>
      <c r="C142" s="40">
        <v>3103.3626982381056</v>
      </c>
    </row>
    <row r="143" spans="1:3" x14ac:dyDescent="0.2">
      <c r="A143" s="47" t="s">
        <v>220</v>
      </c>
      <c r="B143" s="43" t="s">
        <v>445</v>
      </c>
      <c r="C143" s="40">
        <v>-11410.111906642538</v>
      </c>
    </row>
    <row r="144" spans="1:3" x14ac:dyDescent="0.2">
      <c r="A144" s="43" t="s">
        <v>214</v>
      </c>
      <c r="B144" s="43" t="s">
        <v>446</v>
      </c>
      <c r="C144" s="40">
        <v>-13814.437577282597</v>
      </c>
    </row>
    <row r="145" spans="1:3" x14ac:dyDescent="0.2">
      <c r="A145" s="43" t="s">
        <v>304</v>
      </c>
      <c r="B145" s="43" t="s">
        <v>447</v>
      </c>
      <c r="C145" s="40">
        <v>-17193.784821016401</v>
      </c>
    </row>
    <row r="146" spans="1:3" x14ac:dyDescent="0.2">
      <c r="A146" s="47" t="s">
        <v>261</v>
      </c>
      <c r="B146" s="48" t="s">
        <v>262</v>
      </c>
      <c r="C146" s="40">
        <v>-23146.200000000092</v>
      </c>
    </row>
    <row r="147" spans="1:3" x14ac:dyDescent="0.2">
      <c r="A147" s="47" t="s">
        <v>271</v>
      </c>
      <c r="B147" s="48" t="s">
        <v>272</v>
      </c>
      <c r="C147" s="40">
        <v>-2715.8698095262803</v>
      </c>
    </row>
    <row r="148" spans="1:3" x14ac:dyDescent="0.2">
      <c r="A148" s="54" t="s">
        <v>228</v>
      </c>
      <c r="B148" s="43" t="s">
        <v>448</v>
      </c>
      <c r="C148" s="40">
        <v>-163891.31623420058</v>
      </c>
    </row>
    <row r="149" spans="1:3" x14ac:dyDescent="0.2">
      <c r="A149" s="43" t="s">
        <v>108</v>
      </c>
      <c r="B149" s="43" t="s">
        <v>449</v>
      </c>
      <c r="C149" s="40">
        <v>-85409.015687969426</v>
      </c>
    </row>
    <row r="150" spans="1:3" x14ac:dyDescent="0.2">
      <c r="A150" s="48" t="s">
        <v>135</v>
      </c>
      <c r="B150" s="43" t="s">
        <v>450</v>
      </c>
      <c r="C150" s="40">
        <v>-7023.3080910452181</v>
      </c>
    </row>
    <row r="151" spans="1:3" x14ac:dyDescent="0.2">
      <c r="A151" s="54" t="s">
        <v>306</v>
      </c>
      <c r="B151" s="43" t="s">
        <v>451</v>
      </c>
      <c r="C151" s="40">
        <v>-24332.653626178992</v>
      </c>
    </row>
    <row r="152" spans="1:3" x14ac:dyDescent="0.2">
      <c r="A152" s="47" t="s">
        <v>199</v>
      </c>
      <c r="B152" s="47" t="s">
        <v>200</v>
      </c>
      <c r="C152" s="40">
        <v>-56034.720000000176</v>
      </c>
    </row>
  </sheetData>
  <autoFilter ref="A5:C5" xr:uid="{F59F0231-E11F-4BA4-9647-825B53E04659}">
    <sortState xmlns:xlrd2="http://schemas.microsoft.com/office/spreadsheetml/2017/richdata2" ref="A6:C152">
      <sortCondition ref="B5"/>
    </sortState>
  </autoFilter>
  <sortState xmlns:xlrd2="http://schemas.microsoft.com/office/spreadsheetml/2017/richdata2" ref="A6:C152">
    <sortCondition descending="1" ref="C6:C152"/>
    <sortCondition ref="B6:B152"/>
  </sortState>
  <mergeCells count="1">
    <mergeCell ref="A1:C1"/>
  </mergeCells>
  <pageMargins left="0.7" right="0.7" top="0.75" bottom="0.75" header="0.3" footer="0.3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0A72A-C8CA-4289-82B9-EAA2A6B41164}">
  <dimension ref="A2:G153"/>
  <sheetViews>
    <sheetView tabSelected="1" workbookViewId="0">
      <pane ySplit="6" topLeftCell="A7" activePane="bottomLeft" state="frozen"/>
      <selection pane="bottomLeft"/>
    </sheetView>
  </sheetViews>
  <sheetFormatPr defaultRowHeight="12" x14ac:dyDescent="0.2"/>
  <cols>
    <col min="1" max="1" width="10.85546875" customWidth="1"/>
    <col min="2" max="2" width="34.140625" customWidth="1"/>
    <col min="3" max="3" width="12.42578125" bestFit="1" customWidth="1"/>
    <col min="4" max="4" width="16.5703125" customWidth="1"/>
    <col min="5" max="6" width="15.140625" bestFit="1" customWidth="1"/>
    <col min="7" max="7" width="13.5703125" bestFit="1" customWidth="1"/>
  </cols>
  <sheetData>
    <row r="2" spans="1:7" ht="15.75" x14ac:dyDescent="0.25">
      <c r="D2" s="1" t="s">
        <v>460</v>
      </c>
      <c r="F2" s="2"/>
    </row>
    <row r="3" spans="1:7" ht="13.5" thickBot="1" x14ac:dyDescent="0.3">
      <c r="G3" s="60" t="s">
        <v>470</v>
      </c>
    </row>
    <row r="4" spans="1:7" ht="14.25" thickBot="1" x14ac:dyDescent="0.3">
      <c r="C4" s="59" t="s">
        <v>464</v>
      </c>
      <c r="D4" s="37">
        <f>SUM(D7:D153)</f>
        <v>-1602732.4505571511</v>
      </c>
      <c r="E4" s="37">
        <f>SUM(E7:E153)</f>
        <v>-3453783.5717660361</v>
      </c>
      <c r="F4" s="37">
        <f>SUM(F7:F153)</f>
        <v>-7595188.6954596704</v>
      </c>
      <c r="G4" s="37">
        <f>SUM(D4:F4)</f>
        <v>-12651704.717782859</v>
      </c>
    </row>
    <row r="5" spans="1:7" ht="12.75" x14ac:dyDescent="0.2">
      <c r="A5" s="5" t="s">
        <v>1</v>
      </c>
      <c r="B5" s="5"/>
      <c r="C5" s="5"/>
    </row>
    <row r="6" spans="1:7" ht="13.5" thickBot="1" x14ac:dyDescent="0.25">
      <c r="A6" s="8" t="s">
        <v>7</v>
      </c>
      <c r="B6" s="8" t="s">
        <v>8</v>
      </c>
      <c r="C6" s="8" t="s">
        <v>9</v>
      </c>
      <c r="D6" s="11" t="s">
        <v>461</v>
      </c>
      <c r="E6" s="11" t="s">
        <v>462</v>
      </c>
      <c r="F6" s="11" t="s">
        <v>463</v>
      </c>
      <c r="G6" s="39" t="s">
        <v>471</v>
      </c>
    </row>
    <row r="7" spans="1:7" x14ac:dyDescent="0.2">
      <c r="A7" s="43" t="s">
        <v>192</v>
      </c>
      <c r="B7" s="48" t="s">
        <v>193</v>
      </c>
      <c r="C7" s="47" t="s">
        <v>194</v>
      </c>
      <c r="D7" s="61">
        <f>VLOOKUP(A7,'[7]2017 Impact'!$A$6:$D$147,4,FALSE)</f>
        <v>-881.09999999999991</v>
      </c>
      <c r="E7" s="61">
        <f>VLOOKUP(A7,'[7]2018 Impact'!$A$6:$C$152,3,FALSE)</f>
        <v>-5236.1699999999619</v>
      </c>
      <c r="F7" s="61">
        <f>VLOOKUP(A7,'[7]2019 Impact'!$A$6:$C$152,3,FALSE)</f>
        <v>-10336.122538236237</v>
      </c>
      <c r="G7" s="61">
        <f>+D7+E7+F7</f>
        <v>-16453.392538236199</v>
      </c>
    </row>
    <row r="8" spans="1:7" x14ac:dyDescent="0.2">
      <c r="A8" s="43" t="s">
        <v>211</v>
      </c>
      <c r="B8" s="48" t="s">
        <v>212</v>
      </c>
      <c r="C8" s="47" t="s">
        <v>213</v>
      </c>
      <c r="D8" s="61">
        <f>VLOOKUP(A8,'[7]2017 Impact'!$A$6:$D$147,4,FALSE)</f>
        <v>-178.18000000002547</v>
      </c>
      <c r="E8" s="61">
        <f>VLOOKUP(A8,'[7]2018 Impact'!$A$6:$C$152,3,FALSE)</f>
        <v>-3747.6000000000645</v>
      </c>
      <c r="F8" s="61">
        <f>VLOOKUP(A8,'[7]2019 Impact'!$A$6:$C$152,3,FALSE)</f>
        <v>1798.7274010180422</v>
      </c>
      <c r="G8" s="61">
        <f t="shared" ref="G8:G71" si="0">+D8+E8+F8</f>
        <v>-2127.0525989820476</v>
      </c>
    </row>
    <row r="9" spans="1:7" x14ac:dyDescent="0.2">
      <c r="A9" s="43" t="s">
        <v>214</v>
      </c>
      <c r="B9" s="48" t="s">
        <v>215</v>
      </c>
      <c r="C9" s="47" t="s">
        <v>213</v>
      </c>
      <c r="D9" s="61">
        <f>VLOOKUP(A9,'[7]2017 Impact'!$A$6:$D$147,4,FALSE)</f>
        <v>-165.24000000002385</v>
      </c>
      <c r="E9" s="61">
        <f>VLOOKUP(A9,'[7]2018 Impact'!$A$6:$C$152,3,FALSE)</f>
        <v>-3328.5600000000559</v>
      </c>
      <c r="F9" s="61">
        <f>VLOOKUP(A9,'[7]2019 Impact'!$A$6:$C$152,3,FALSE)</f>
        <v>-13814.437577282597</v>
      </c>
      <c r="G9" s="61">
        <f t="shared" si="0"/>
        <v>-17308.237577282678</v>
      </c>
    </row>
    <row r="10" spans="1:7" x14ac:dyDescent="0.2">
      <c r="A10" s="43" t="s">
        <v>218</v>
      </c>
      <c r="B10" s="48" t="s">
        <v>219</v>
      </c>
      <c r="C10" s="47" t="s">
        <v>213</v>
      </c>
      <c r="D10" s="61">
        <f>VLOOKUP(A10,'[7]2017 Impact'!$A$6:$D$147,4,FALSE)</f>
        <v>-198.42000000001963</v>
      </c>
      <c r="E10" s="61">
        <f>VLOOKUP(A10,'[7]2018 Impact'!$A$6:$C$152,3,FALSE)</f>
        <v>-3148.9200000000492</v>
      </c>
      <c r="F10" s="61">
        <f>VLOOKUP(A10,'[7]2019 Impact'!$A$6:$C$152,3,FALSE)</f>
        <v>-5576.812524947135</v>
      </c>
      <c r="G10" s="61">
        <f t="shared" si="0"/>
        <v>-8924.1525249472033</v>
      </c>
    </row>
    <row r="11" spans="1:7" x14ac:dyDescent="0.2">
      <c r="A11" s="47" t="s">
        <v>89</v>
      </c>
      <c r="B11" s="48" t="s">
        <v>90</v>
      </c>
      <c r="C11" s="47" t="s">
        <v>91</v>
      </c>
      <c r="D11" s="61">
        <f>VLOOKUP(A11,'[7]2017 Impact'!$A$6:$D$147,4,FALSE)</f>
        <v>1965.659035098156</v>
      </c>
      <c r="E11" s="61">
        <f>VLOOKUP(A11,'[7]2018 Impact'!$A$6:$C$152,3,FALSE)</f>
        <v>-8394.8389405336202</v>
      </c>
      <c r="F11" s="61">
        <f>VLOOKUP(A11,'[7]2019 Impact'!$A$6:$C$152,3,FALSE)</f>
        <v>-60220.410557484924</v>
      </c>
      <c r="G11" s="61">
        <f t="shared" si="0"/>
        <v>-66649.590462920387</v>
      </c>
    </row>
    <row r="12" spans="1:7" x14ac:dyDescent="0.2">
      <c r="A12" s="43" t="s">
        <v>360</v>
      </c>
      <c r="B12" s="43" t="s">
        <v>452</v>
      </c>
      <c r="D12" s="61">
        <v>0</v>
      </c>
      <c r="E12" s="61">
        <f>VLOOKUP(A12,'[7]2018 Impact'!$A$6:$C$152,3,FALSE)</f>
        <v>-32560.480000000101</v>
      </c>
      <c r="F12" s="61">
        <f>VLOOKUP(A12,'[7]2019 Impact'!$A$6:$C$152,3,FALSE)</f>
        <v>-207023.00309149077</v>
      </c>
      <c r="G12" s="61">
        <f t="shared" si="0"/>
        <v>-239583.48309149087</v>
      </c>
    </row>
    <row r="13" spans="1:7" x14ac:dyDescent="0.2">
      <c r="A13" s="47" t="s">
        <v>66</v>
      </c>
      <c r="B13" s="48" t="s">
        <v>67</v>
      </c>
      <c r="C13" s="47" t="s">
        <v>55</v>
      </c>
      <c r="D13" s="61">
        <f>VLOOKUP(A13,'[7]2017 Impact'!$A$6:$D$147,4,FALSE)</f>
        <v>11253.346927076565</v>
      </c>
      <c r="E13" s="61">
        <f>VLOOKUP(A13,'[7]2018 Impact'!$A$6:$C$152,3,FALSE)</f>
        <v>28623.830798183044</v>
      </c>
      <c r="F13" s="61">
        <f>VLOOKUP(A13,'[7]2019 Impact'!$A$6:$C$152,3,FALSE)</f>
        <v>-116517.87737504629</v>
      </c>
      <c r="G13" s="61">
        <f t="shared" si="0"/>
        <v>-76640.699649786678</v>
      </c>
    </row>
    <row r="14" spans="1:7" x14ac:dyDescent="0.2">
      <c r="A14" s="43" t="s">
        <v>58</v>
      </c>
      <c r="B14" s="48" t="s">
        <v>59</v>
      </c>
      <c r="C14" s="47" t="s">
        <v>55</v>
      </c>
      <c r="D14" s="61">
        <f>VLOOKUP(A14,'[7]2017 Impact'!$A$6:$D$147,4,FALSE)</f>
        <v>38541.119009805188</v>
      </c>
      <c r="E14" s="61">
        <f>VLOOKUP(A14,'[7]2018 Impact'!$A$6:$C$152,3,FALSE)</f>
        <v>62492.951754675822</v>
      </c>
      <c r="F14" s="61">
        <f>VLOOKUP(A14,'[7]2019 Impact'!$A$6:$C$152,3,FALSE)</f>
        <v>-16492.62570491642</v>
      </c>
      <c r="G14" s="61">
        <f t="shared" si="0"/>
        <v>84541.445059564576</v>
      </c>
    </row>
    <row r="15" spans="1:7" x14ac:dyDescent="0.2">
      <c r="A15" s="43" t="s">
        <v>362</v>
      </c>
      <c r="B15" s="48" t="s">
        <v>363</v>
      </c>
      <c r="D15" s="61">
        <v>0</v>
      </c>
      <c r="E15" s="61">
        <f>VLOOKUP(A15,'[7]2018 Impact'!$A$6:$C$152,3,FALSE)</f>
        <v>-285.59999999999889</v>
      </c>
      <c r="F15" s="61">
        <f>VLOOKUP(A15,'[7]2019 Impact'!$A$6:$C$152,3,FALSE)</f>
        <v>-2253.1799999999885</v>
      </c>
      <c r="G15" s="61">
        <f t="shared" si="0"/>
        <v>-2538.7799999999875</v>
      </c>
    </row>
    <row r="16" spans="1:7" x14ac:dyDescent="0.2">
      <c r="A16" s="47" t="s">
        <v>232</v>
      </c>
      <c r="B16" s="55" t="s">
        <v>233</v>
      </c>
      <c r="C16" s="47" t="s">
        <v>55</v>
      </c>
      <c r="D16" s="61">
        <f>VLOOKUP(A16,'[7]2017 Impact'!$A$6:$D$147,4,FALSE)</f>
        <v>-10641.120000000043</v>
      </c>
      <c r="E16" s="61">
        <f>VLOOKUP(A16,'[7]2018 Impact'!$A$6:$C$152,3,FALSE)</f>
        <v>-28179.900000000009</v>
      </c>
      <c r="F16" s="61">
        <f>VLOOKUP(A16,'[7]2019 Impact'!$A$6:$C$152,3,FALSE)</f>
        <v>-59059.870588695914</v>
      </c>
      <c r="G16" s="61">
        <f t="shared" si="0"/>
        <v>-97880.890588695969</v>
      </c>
    </row>
    <row r="17" spans="1:7" x14ac:dyDescent="0.2">
      <c r="A17" s="47" t="s">
        <v>86</v>
      </c>
      <c r="B17" s="48" t="s">
        <v>87</v>
      </c>
      <c r="C17" s="47" t="s">
        <v>88</v>
      </c>
      <c r="D17" s="61">
        <f>VLOOKUP(A17,'[7]2017 Impact'!$A$6:$D$147,4,FALSE)</f>
        <v>15470.958489996739</v>
      </c>
      <c r="E17" s="61">
        <f>VLOOKUP(A17,'[7]2018 Impact'!$A$6:$C$152,3,FALSE)</f>
        <v>16141.699172987113</v>
      </c>
      <c r="F17" s="61">
        <f>VLOOKUP(A17,'[7]2019 Impact'!$A$6:$C$152,3,FALSE)</f>
        <v>35222.664594409704</v>
      </c>
      <c r="G17" s="61">
        <f t="shared" si="0"/>
        <v>66835.322257393564</v>
      </c>
    </row>
    <row r="18" spans="1:7" x14ac:dyDescent="0.2">
      <c r="A18" s="43" t="s">
        <v>332</v>
      </c>
      <c r="B18" s="43" t="s">
        <v>453</v>
      </c>
      <c r="D18" s="61">
        <f>VLOOKUP(A18,'[7]2017 Impact'!$A$6:$D$147,4,FALSE)</f>
        <v>0</v>
      </c>
      <c r="E18" s="61">
        <f>VLOOKUP(A18,'[7]2018 Impact'!$A$6:$C$152,3,FALSE)</f>
        <v>-9364.4099999999635</v>
      </c>
      <c r="F18" s="61">
        <f>VLOOKUP(A18,'[7]2019 Impact'!$A$6:$C$152,3,FALSE)</f>
        <v>-27007.793274761738</v>
      </c>
      <c r="G18" s="61">
        <f t="shared" si="0"/>
        <v>-36372.203274761705</v>
      </c>
    </row>
    <row r="19" spans="1:7" x14ac:dyDescent="0.2">
      <c r="A19" s="47" t="s">
        <v>234</v>
      </c>
      <c r="B19" s="48" t="s">
        <v>235</v>
      </c>
      <c r="C19" s="47" t="s">
        <v>55</v>
      </c>
      <c r="D19" s="61">
        <f>VLOOKUP(A19,'[7]2017 Impact'!$A$6:$D$147,4,FALSE)</f>
        <v>-91375.477624474341</v>
      </c>
      <c r="E19" s="61">
        <f>VLOOKUP(A19,'[7]2018 Impact'!$A$6:$C$152,3,FALSE)</f>
        <v>-180551.82986770043</v>
      </c>
      <c r="F19" s="61">
        <f>VLOOKUP(A19,'[7]2019 Impact'!$A$6:$C$152,3,FALSE)</f>
        <v>-96468.937737528016</v>
      </c>
      <c r="G19" s="61">
        <f t="shared" si="0"/>
        <v>-368396.24522970279</v>
      </c>
    </row>
    <row r="20" spans="1:7" x14ac:dyDescent="0.2">
      <c r="A20" s="43" t="s">
        <v>263</v>
      </c>
      <c r="B20" s="48" t="s">
        <v>264</v>
      </c>
      <c r="C20" s="47" t="s">
        <v>121</v>
      </c>
      <c r="D20" s="61">
        <f>VLOOKUP(A20,'[7]2017 Impact'!$A$6:$D$147,4,FALSE)</f>
        <v>-10228.650000000125</v>
      </c>
      <c r="E20" s="61">
        <f>VLOOKUP(A20,'[7]2018 Impact'!$A$6:$C$152,3,FALSE)</f>
        <v>-34321.140000000138</v>
      </c>
      <c r="F20" s="61">
        <f>VLOOKUP(A20,'[7]2019 Impact'!$A$6:$C$152,3,FALSE)</f>
        <v>-33969.600000000137</v>
      </c>
      <c r="G20" s="61">
        <f t="shared" si="0"/>
        <v>-78519.390000000392</v>
      </c>
    </row>
    <row r="21" spans="1:7" x14ac:dyDescent="0.2">
      <c r="A21" s="47" t="s">
        <v>178</v>
      </c>
      <c r="B21" s="48" t="s">
        <v>179</v>
      </c>
      <c r="C21" s="47" t="s">
        <v>100</v>
      </c>
      <c r="D21" s="61">
        <f>VLOOKUP(A21,'[7]2017 Impact'!$A$6:$D$147,4,FALSE)</f>
        <v>-2944.1999999999844</v>
      </c>
      <c r="E21" s="61">
        <f>VLOOKUP(A21,'[7]2018 Impact'!$A$6:$C$152,3,FALSE)</f>
        <v>-11920.980000000018</v>
      </c>
      <c r="F21" s="61">
        <f>VLOOKUP(A21,'[7]2019 Impact'!$A$6:$C$152,3,FALSE)</f>
        <v>-11939.980000000014</v>
      </c>
      <c r="G21" s="61">
        <f t="shared" si="0"/>
        <v>-26805.160000000018</v>
      </c>
    </row>
    <row r="22" spans="1:7" x14ac:dyDescent="0.2">
      <c r="A22" s="47" t="s">
        <v>236</v>
      </c>
      <c r="B22" s="48" t="s">
        <v>237</v>
      </c>
      <c r="C22" s="47" t="s">
        <v>55</v>
      </c>
      <c r="D22" s="61">
        <f>VLOOKUP(A22,'[7]2017 Impact'!$A$6:$D$147,4,FALSE)</f>
        <v>-84557.760000000359</v>
      </c>
      <c r="E22" s="61">
        <f>VLOOKUP(A22,'[7]2018 Impact'!$A$6:$C$152,3,FALSE)</f>
        <v>-161107.38000000006</v>
      </c>
      <c r="F22" s="61">
        <f>VLOOKUP(A22,'[7]2019 Impact'!$A$6:$C$152,3,FALSE)</f>
        <v>-273640.92257084994</v>
      </c>
      <c r="G22" s="61">
        <f t="shared" si="0"/>
        <v>-519306.06257085036</v>
      </c>
    </row>
    <row r="23" spans="1:7" x14ac:dyDescent="0.2">
      <c r="A23" s="47" t="s">
        <v>238</v>
      </c>
      <c r="B23" s="48" t="s">
        <v>239</v>
      </c>
      <c r="C23" s="47" t="s">
        <v>55</v>
      </c>
      <c r="D23" s="61">
        <f>VLOOKUP(A23,'[7]2017 Impact'!$A$6:$D$147,4,FALSE)</f>
        <v>-19034.400000000078</v>
      </c>
      <c r="E23" s="61">
        <f>VLOOKUP(A23,'[7]2018 Impact'!$A$6:$C$152,3,FALSE)</f>
        <v>-41708.520000000011</v>
      </c>
      <c r="F23" s="61">
        <f>VLOOKUP(A23,'[7]2019 Impact'!$A$6:$C$152,3,FALSE)</f>
        <v>-38839.500000000015</v>
      </c>
      <c r="G23" s="61">
        <f t="shared" si="0"/>
        <v>-99582.4200000001</v>
      </c>
    </row>
    <row r="24" spans="1:7" x14ac:dyDescent="0.2">
      <c r="A24" s="43" t="s">
        <v>68</v>
      </c>
      <c r="B24" s="48" t="s">
        <v>69</v>
      </c>
      <c r="C24" s="47" t="s">
        <v>55</v>
      </c>
      <c r="D24" s="61">
        <f>VLOOKUP(A24,'[7]2017 Impact'!$A$6:$D$147,4,FALSE)</f>
        <v>-7178.9166898354051</v>
      </c>
      <c r="E24" s="61">
        <f>VLOOKUP(A24,'[7]2018 Impact'!$A$6:$C$152,3,FALSE)</f>
        <v>-28726.944722207561</v>
      </c>
      <c r="F24" s="61">
        <f>VLOOKUP(A24,'[7]2019 Impact'!$A$6:$C$152,3,FALSE)</f>
        <v>-249417.43268898455</v>
      </c>
      <c r="G24" s="61">
        <f t="shared" si="0"/>
        <v>-285323.29410102754</v>
      </c>
    </row>
    <row r="25" spans="1:7" x14ac:dyDescent="0.2">
      <c r="A25" s="43" t="s">
        <v>334</v>
      </c>
      <c r="B25" s="48" t="s">
        <v>335</v>
      </c>
      <c r="C25" s="47" t="s">
        <v>55</v>
      </c>
      <c r="D25" s="61">
        <f>VLOOKUP(A25,'[7]2017 Impact'!$A$6:$D$147,4,FALSE)</f>
        <v>-9757.4400000000296</v>
      </c>
      <c r="E25" s="61">
        <f>VLOOKUP(A25,'[7]2018 Impact'!$A$6:$C$152,3,FALSE)</f>
        <v>-162403.05410890767</v>
      </c>
      <c r="F25" s="61">
        <f>VLOOKUP(A25,'[7]2019 Impact'!$A$6:$C$152,3,FALSE)</f>
        <v>-84720.812005087966</v>
      </c>
      <c r="G25" s="61">
        <f t="shared" si="0"/>
        <v>-256881.30611399567</v>
      </c>
    </row>
    <row r="26" spans="1:7" x14ac:dyDescent="0.2">
      <c r="A26" s="47" t="s">
        <v>290</v>
      </c>
      <c r="B26" s="48" t="s">
        <v>291</v>
      </c>
      <c r="C26" s="47" t="s">
        <v>94</v>
      </c>
      <c r="D26" s="61">
        <f>VLOOKUP(A26,'[7]2017 Impact'!$A$6:$D$147,4,FALSE)</f>
        <v>-739.32000000011556</v>
      </c>
      <c r="E26" s="61">
        <f>VLOOKUP(A26,'[7]2018 Impact'!$A$6:$C$152,3,FALSE)</f>
        <v>-10387.470000000021</v>
      </c>
      <c r="F26" s="61">
        <f>VLOOKUP(A26,'[7]2019 Impact'!$A$6:$C$152,3,FALSE)</f>
        <v>-12584.73967261759</v>
      </c>
      <c r="G26" s="61">
        <f t="shared" si="0"/>
        <v>-23711.529672617726</v>
      </c>
    </row>
    <row r="27" spans="1:7" x14ac:dyDescent="0.2">
      <c r="A27" s="43" t="s">
        <v>137</v>
      </c>
      <c r="B27" s="48" t="s">
        <v>138</v>
      </c>
      <c r="C27" s="47" t="s">
        <v>124</v>
      </c>
      <c r="D27" s="61">
        <f>VLOOKUP(A27,'[7]2017 Impact'!$A$6:$D$147,4,FALSE)</f>
        <v>-1158.0499999999863</v>
      </c>
      <c r="E27" s="61">
        <f>VLOOKUP(A27,'[7]2018 Impact'!$A$6:$C$152,3,FALSE)</f>
        <v>-3238.3000000000061</v>
      </c>
      <c r="F27" s="61">
        <f>VLOOKUP(A27,'[7]2019 Impact'!$A$6:$C$152,3,FALSE)</f>
        <v>-3287.5900000000074</v>
      </c>
      <c r="G27" s="61">
        <f t="shared" si="0"/>
        <v>-7683.94</v>
      </c>
    </row>
    <row r="28" spans="1:7" x14ac:dyDescent="0.2">
      <c r="A28" s="47" t="s">
        <v>222</v>
      </c>
      <c r="B28" s="48" t="s">
        <v>223</v>
      </c>
      <c r="C28" s="47" t="s">
        <v>55</v>
      </c>
      <c r="D28" s="61">
        <f>VLOOKUP(A28,'[7]2017 Impact'!$A$6:$D$147,4,FALSE)</f>
        <v>-64543.920000000246</v>
      </c>
      <c r="E28" s="61">
        <f>VLOOKUP(A28,'[7]2018 Impact'!$A$6:$C$152,3,FALSE)</f>
        <v>-144532.08000000002</v>
      </c>
      <c r="F28" s="61">
        <f>VLOOKUP(A28,'[7]2019 Impact'!$A$6:$C$152,3,FALSE)</f>
        <v>-118127.52348113059</v>
      </c>
      <c r="G28" s="61">
        <f t="shared" si="0"/>
        <v>-327203.52348113083</v>
      </c>
    </row>
    <row r="29" spans="1:7" x14ac:dyDescent="0.2">
      <c r="A29" s="47" t="s">
        <v>320</v>
      </c>
      <c r="B29" s="47" t="s">
        <v>321</v>
      </c>
      <c r="C29" s="47" t="s">
        <v>88</v>
      </c>
      <c r="D29" s="61">
        <f>VLOOKUP(A29,'[7]2017 Impact'!$A$6:$D$147,4,FALSE)</f>
        <v>-520.31999999999152</v>
      </c>
      <c r="E29" s="61">
        <f>VLOOKUP(A29,'[7]2018 Impact'!$A$6:$C$152,3,FALSE)</f>
        <v>-2630.0000000000009</v>
      </c>
      <c r="F29" s="61">
        <f>VLOOKUP(A29,'[7]2019 Impact'!$A$6:$C$152,3,FALSE)</f>
        <v>-2890</v>
      </c>
      <c r="G29" s="61">
        <f t="shared" si="0"/>
        <v>-6040.3199999999924</v>
      </c>
    </row>
    <row r="30" spans="1:7" x14ac:dyDescent="0.2">
      <c r="A30" s="47" t="s">
        <v>298</v>
      </c>
      <c r="B30" s="43" t="s">
        <v>385</v>
      </c>
      <c r="D30" s="61">
        <f>VLOOKUP(A30,'[7]2017 Impact'!$A$6:$D$147,4,FALSE)</f>
        <v>-1147.8599999999972</v>
      </c>
      <c r="E30" s="61">
        <f>VLOOKUP(A30,'[7]2018 Impact'!$A$6:$C$152,3,FALSE)</f>
        <v>-5159.6599999999871</v>
      </c>
      <c r="F30" s="61">
        <f>VLOOKUP(A30,'[7]2019 Impact'!$A$6:$C$152,3,FALSE)</f>
        <v>-12137.883393340644</v>
      </c>
      <c r="G30" s="61">
        <f t="shared" si="0"/>
        <v>-18445.403393340628</v>
      </c>
    </row>
    <row r="31" spans="1:7" x14ac:dyDescent="0.2">
      <c r="A31" s="47" t="s">
        <v>64</v>
      </c>
      <c r="B31" s="43" t="s">
        <v>386</v>
      </c>
      <c r="D31" s="61">
        <f>VLOOKUP(A31,'[7]2017 Impact'!$A$6:$D$147,4,FALSE)</f>
        <v>-45206.448919707378</v>
      </c>
      <c r="E31" s="61">
        <f>VLOOKUP(A31,'[7]2018 Impact'!$A$6:$C$152,3,FALSE)</f>
        <v>46434.091886568349</v>
      </c>
      <c r="F31" s="61">
        <f>VLOOKUP(A31,'[7]2019 Impact'!$A$6:$C$152,3,FALSE)</f>
        <v>21749.213670628102</v>
      </c>
      <c r="G31" s="61">
        <f t="shared" si="0"/>
        <v>22976.856637489072</v>
      </c>
    </row>
    <row r="32" spans="1:7" x14ac:dyDescent="0.2">
      <c r="A32" s="43" t="s">
        <v>336</v>
      </c>
      <c r="B32" s="48" t="s">
        <v>337</v>
      </c>
      <c r="C32" s="47" t="s">
        <v>279</v>
      </c>
      <c r="D32" s="61">
        <f>VLOOKUP(A32,'[7]2017 Impact'!$A$6:$D$147,4,FALSE)</f>
        <v>-372.88999999999618</v>
      </c>
      <c r="E32" s="61">
        <f>VLOOKUP(A32,'[7]2018 Impact'!$A$6:$C$152,3,FALSE)</f>
        <v>-11867.399999999987</v>
      </c>
      <c r="F32" s="61">
        <f>VLOOKUP(A32,'[7]2019 Impact'!$A$6:$C$152,3,FALSE)</f>
        <v>-13966.139999999992</v>
      </c>
      <c r="G32" s="61">
        <f t="shared" si="0"/>
        <v>-26206.429999999975</v>
      </c>
    </row>
    <row r="33" spans="1:7" x14ac:dyDescent="0.2">
      <c r="A33" s="43" t="s">
        <v>322</v>
      </c>
      <c r="B33" s="48" t="s">
        <v>323</v>
      </c>
      <c r="C33" s="47" t="s">
        <v>88</v>
      </c>
      <c r="D33" s="61">
        <f>VLOOKUP(A33,'[7]2017 Impact'!$A$6:$D$147,4,FALSE)</f>
        <v>-1128.8183139467938</v>
      </c>
      <c r="E33" s="61">
        <f>VLOOKUP(A33,'[7]2018 Impact'!$A$6:$C$152,3,FALSE)</f>
        <v>-9828.2795003921383</v>
      </c>
      <c r="F33" s="61">
        <f>VLOOKUP(A33,'[7]2019 Impact'!$A$6:$C$152,3,FALSE)</f>
        <v>-19364.419515249752</v>
      </c>
      <c r="G33" s="61">
        <f t="shared" si="0"/>
        <v>-30321.517329588685</v>
      </c>
    </row>
    <row r="34" spans="1:7" x14ac:dyDescent="0.2">
      <c r="A34" s="47" t="s">
        <v>122</v>
      </c>
      <c r="B34" s="48" t="s">
        <v>123</v>
      </c>
      <c r="C34" s="47" t="s">
        <v>124</v>
      </c>
      <c r="D34" s="61">
        <f>VLOOKUP(A34,'[7]2017 Impact'!$A$6:$D$147,4,FALSE)</f>
        <v>-1606.8299999999808</v>
      </c>
      <c r="E34" s="61">
        <f>VLOOKUP(A34,'[7]2018 Impact'!$A$6:$C$152,3,FALSE)</f>
        <v>-5208.3100000000113</v>
      </c>
      <c r="F34" s="61">
        <f>VLOOKUP(A34,'[7]2019 Impact'!$A$6:$C$152,3,FALSE)</f>
        <v>-9861.1705260021627</v>
      </c>
      <c r="G34" s="61">
        <f t="shared" si="0"/>
        <v>-16676.310526002155</v>
      </c>
    </row>
    <row r="35" spans="1:7" x14ac:dyDescent="0.2">
      <c r="A35" s="43" t="s">
        <v>80</v>
      </c>
      <c r="B35" s="48" t="s">
        <v>81</v>
      </c>
      <c r="C35" s="47" t="s">
        <v>55</v>
      </c>
      <c r="D35" s="61">
        <f>VLOOKUP(A35,'[7]2017 Impact'!$A$6:$D$147,4,FALSE)</f>
        <v>-12680.308442193649</v>
      </c>
      <c r="E35" s="61">
        <f>VLOOKUP(A35,'[7]2018 Impact'!$A$6:$C$152,3,FALSE)</f>
        <v>-18787.623495870579</v>
      </c>
      <c r="F35" s="61">
        <f>VLOOKUP(A35,'[7]2019 Impact'!$A$6:$C$152,3,FALSE)</f>
        <v>20091.191163148105</v>
      </c>
      <c r="G35" s="61">
        <f t="shared" si="0"/>
        <v>-11376.740774916121</v>
      </c>
    </row>
    <row r="36" spans="1:7" x14ac:dyDescent="0.2">
      <c r="A36" s="47" t="s">
        <v>240</v>
      </c>
      <c r="B36" s="47" t="s">
        <v>241</v>
      </c>
      <c r="C36" s="47" t="s">
        <v>55</v>
      </c>
      <c r="D36" s="61">
        <f>VLOOKUP(A36,'[7]2017 Impact'!$A$6:$D$147,4,FALSE)</f>
        <v>-41928.897012159185</v>
      </c>
      <c r="E36" s="61">
        <f>VLOOKUP(A36,'[7]2018 Impact'!$A$6:$C$152,3,FALSE)</f>
        <v>-76067.656783273342</v>
      </c>
      <c r="F36" s="61">
        <f>VLOOKUP(A36,'[7]2019 Impact'!$A$6:$C$152,3,FALSE)</f>
        <v>-149737.75118603124</v>
      </c>
      <c r="G36" s="61">
        <f t="shared" si="0"/>
        <v>-267734.30498146376</v>
      </c>
    </row>
    <row r="37" spans="1:7" x14ac:dyDescent="0.2">
      <c r="A37" s="47" t="s">
        <v>162</v>
      </c>
      <c r="B37" s="47" t="s">
        <v>163</v>
      </c>
      <c r="C37" s="47" t="s">
        <v>100</v>
      </c>
      <c r="D37" s="61">
        <v>-93715.46</v>
      </c>
      <c r="E37" s="61">
        <v>-96747.249999999898</v>
      </c>
      <c r="F37" s="61">
        <v>-108414.00999999986</v>
      </c>
      <c r="G37" s="61">
        <f t="shared" si="0"/>
        <v>-298876.71999999974</v>
      </c>
    </row>
    <row r="38" spans="1:7" x14ac:dyDescent="0.2">
      <c r="A38" s="47" t="s">
        <v>273</v>
      </c>
      <c r="B38" s="43" t="s">
        <v>389</v>
      </c>
      <c r="D38" s="61">
        <f>VLOOKUP(A38,'[7]2017 Impact'!$A$6:$D$147,4,FALSE)</f>
        <v>-2210.6000787642374</v>
      </c>
      <c r="E38" s="61">
        <f>VLOOKUP(A38,'[7]2018 Impact'!$A$6:$C$152,3,FALSE)</f>
        <v>-6337.44639906667</v>
      </c>
      <c r="F38" s="61">
        <f>VLOOKUP(A38,'[7]2019 Impact'!$A$6:$C$152,3,FALSE)</f>
        <v>-28853.003618342431</v>
      </c>
      <c r="G38" s="61">
        <f t="shared" si="0"/>
        <v>-37401.050096173334</v>
      </c>
    </row>
    <row r="39" spans="1:7" x14ac:dyDescent="0.2">
      <c r="A39" s="48" t="s">
        <v>242</v>
      </c>
      <c r="B39" s="48" t="s">
        <v>243</v>
      </c>
      <c r="C39" s="47" t="s">
        <v>55</v>
      </c>
      <c r="D39" s="61">
        <f>VLOOKUP(A39,'[7]2017 Impact'!$A$6:$D$147,4,FALSE)</f>
        <v>-43871.519999999997</v>
      </c>
      <c r="E39" s="61">
        <f>VLOOKUP(A39,'[7]2018 Impact'!$A$6:$C$152,3,FALSE)</f>
        <v>-96696.180000000037</v>
      </c>
      <c r="F39" s="61">
        <f>VLOOKUP(A39,'[7]2019 Impact'!$A$6:$C$152,3,FALSE)</f>
        <v>-188604.75007616536</v>
      </c>
      <c r="G39" s="61">
        <f t="shared" si="0"/>
        <v>-329172.45007616538</v>
      </c>
    </row>
    <row r="40" spans="1:7" x14ac:dyDescent="0.2">
      <c r="A40" s="43" t="s">
        <v>164</v>
      </c>
      <c r="B40" s="48" t="s">
        <v>165</v>
      </c>
      <c r="C40" s="47" t="s">
        <v>100</v>
      </c>
      <c r="D40" s="61">
        <f>VLOOKUP(A40,'[7]2017 Impact'!$A$6:$D$147,4,FALSE)</f>
        <v>-773.50000000000921</v>
      </c>
      <c r="E40" s="61">
        <f>VLOOKUP(A40,'[7]2018 Impact'!$A$6:$C$152,3,FALSE)</f>
        <v>-3040.7600000000184</v>
      </c>
      <c r="F40" s="61">
        <f>VLOOKUP(A40,'[7]2019 Impact'!$A$6:$C$152,3,FALSE)</f>
        <v>-3305.0392262908977</v>
      </c>
      <c r="G40" s="61">
        <f t="shared" si="0"/>
        <v>-7119.2992262909247</v>
      </c>
    </row>
    <row r="41" spans="1:7" x14ac:dyDescent="0.2">
      <c r="A41" s="43" t="s">
        <v>182</v>
      </c>
      <c r="B41" s="48" t="s">
        <v>183</v>
      </c>
      <c r="C41" s="47" t="s">
        <v>100</v>
      </c>
      <c r="D41" s="61">
        <f>VLOOKUP(A41,'[7]2017 Impact'!$A$6:$D$147,4,FALSE)</f>
        <v>-1143.1999999999684</v>
      </c>
      <c r="E41" s="61">
        <f>VLOOKUP(A41,'[7]2018 Impact'!$A$6:$C$152,3,FALSE)</f>
        <v>-3747.5599999999831</v>
      </c>
      <c r="F41" s="61">
        <f>VLOOKUP(A41,'[7]2019 Impact'!$A$6:$C$152,3,FALSE)</f>
        <v>-4546.6994447445759</v>
      </c>
      <c r="G41" s="61">
        <f t="shared" si="0"/>
        <v>-9437.459444744527</v>
      </c>
    </row>
    <row r="42" spans="1:7" x14ac:dyDescent="0.2">
      <c r="A42" s="43" t="s">
        <v>282</v>
      </c>
      <c r="B42" s="48" t="s">
        <v>283</v>
      </c>
      <c r="C42" s="47" t="s">
        <v>279</v>
      </c>
      <c r="D42" s="61">
        <f>VLOOKUP(A42,'[7]2017 Impact'!$A$6:$D$147,4,FALSE)</f>
        <v>-523.73999999995658</v>
      </c>
      <c r="E42" s="61">
        <f>VLOOKUP(A42,'[7]2018 Impact'!$A$6:$C$152,3,FALSE)</f>
        <v>-4249.9199999999582</v>
      </c>
      <c r="F42" s="61">
        <f>VLOOKUP(A42,'[7]2019 Impact'!$A$6:$C$152,3,FALSE)</f>
        <v>-12757.881305340772</v>
      </c>
      <c r="G42" s="61">
        <f t="shared" si="0"/>
        <v>-17531.541305340688</v>
      </c>
    </row>
    <row r="43" spans="1:7" x14ac:dyDescent="0.2">
      <c r="A43" s="47" t="s">
        <v>184</v>
      </c>
      <c r="B43" s="47" t="s">
        <v>185</v>
      </c>
      <c r="C43" s="47" t="s">
        <v>100</v>
      </c>
      <c r="D43" s="61">
        <f>VLOOKUP(A43,'[7]2017 Impact'!$A$6:$D$147,4,FALSE)</f>
        <v>-1167.0999999999981</v>
      </c>
      <c r="E43" s="61">
        <f>VLOOKUP(A43,'[7]2018 Impact'!$A$6:$C$152,3,FALSE)</f>
        <v>-4457.0200000000168</v>
      </c>
      <c r="F43" s="61">
        <f>VLOOKUP(A43,'[7]2019 Impact'!$A$6:$C$152,3,FALSE)</f>
        <v>-4418.5187326673095</v>
      </c>
      <c r="G43" s="61">
        <f t="shared" si="0"/>
        <v>-10042.638732667325</v>
      </c>
    </row>
    <row r="44" spans="1:7" x14ac:dyDescent="0.2">
      <c r="A44" s="49" t="s">
        <v>166</v>
      </c>
      <c r="B44" s="48" t="s">
        <v>167</v>
      </c>
      <c r="C44" s="47" t="s">
        <v>100</v>
      </c>
      <c r="D44" s="61">
        <f>VLOOKUP(A44,'[7]2017 Impact'!$A$6:$D$147,4,FALSE)</f>
        <v>-388.60000000000548</v>
      </c>
      <c r="E44" s="61">
        <f>VLOOKUP(A44,'[7]2018 Impact'!$A$6:$C$152,3,FALSE)</f>
        <v>-1732.0400000000118</v>
      </c>
      <c r="F44" s="61">
        <f>VLOOKUP(A44,'[7]2019 Impact'!$A$6:$C$152,3,FALSE)</f>
        <v>-3406.9091696860569</v>
      </c>
      <c r="G44" s="61">
        <f t="shared" si="0"/>
        <v>-5527.5491696860736</v>
      </c>
    </row>
    <row r="45" spans="1:7" x14ac:dyDescent="0.2">
      <c r="A45" s="47" t="s">
        <v>151</v>
      </c>
      <c r="B45" s="47" t="s">
        <v>152</v>
      </c>
      <c r="C45" s="47" t="s">
        <v>97</v>
      </c>
      <c r="D45" s="61">
        <f>VLOOKUP(A45,'[7]2017 Impact'!$A$6:$D$147,4,FALSE)</f>
        <v>-1397.9399999999844</v>
      </c>
      <c r="E45" s="61">
        <f>VLOOKUP(A45,'[7]2018 Impact'!$A$6:$C$152,3,FALSE)</f>
        <v>-3247.1999999999948</v>
      </c>
      <c r="F45" s="61">
        <f>VLOOKUP(A45,'[7]2019 Impact'!$A$6:$C$152,3,FALSE)</f>
        <v>-2067.3873938520483</v>
      </c>
      <c r="G45" s="61">
        <f t="shared" si="0"/>
        <v>-6712.5273938520277</v>
      </c>
    </row>
    <row r="46" spans="1:7" x14ac:dyDescent="0.2">
      <c r="A46" s="49" t="s">
        <v>60</v>
      </c>
      <c r="B46" s="43" t="s">
        <v>399</v>
      </c>
      <c r="D46" s="61">
        <f>VLOOKUP(A46,'[7]2017 Impact'!$A$6:$D$147,4,FALSE)</f>
        <v>-23806.090066703011</v>
      </c>
      <c r="E46" s="61">
        <f>VLOOKUP(A46,'[7]2018 Impact'!$A$6:$C$152,3,FALSE)</f>
        <v>10984.32252057639</v>
      </c>
      <c r="F46" s="61">
        <f>VLOOKUP(A46,'[7]2019 Impact'!$A$6:$C$152,3,FALSE)</f>
        <v>-163873.1361434093</v>
      </c>
      <c r="G46" s="61">
        <f t="shared" si="0"/>
        <v>-176694.90368953592</v>
      </c>
    </row>
    <row r="47" spans="1:7" x14ac:dyDescent="0.2">
      <c r="A47" s="43" t="s">
        <v>324</v>
      </c>
      <c r="B47" s="48" t="s">
        <v>325</v>
      </c>
      <c r="C47" s="47" t="s">
        <v>88</v>
      </c>
      <c r="D47" s="61">
        <f>VLOOKUP(A47,'[7]2017 Impact'!$A$6:$D$147,4,FALSE)</f>
        <v>-5439.8399999998846</v>
      </c>
      <c r="E47" s="61">
        <f>VLOOKUP(A47,'[7]2018 Impact'!$A$6:$C$152,3,FALSE)</f>
        <v>-24741</v>
      </c>
      <c r="F47" s="61">
        <f>VLOOKUP(A47,'[7]2019 Impact'!$A$6:$C$152,3,FALSE)</f>
        <v>-31533</v>
      </c>
      <c r="G47" s="61">
        <f t="shared" si="0"/>
        <v>-61713.83999999988</v>
      </c>
    </row>
    <row r="48" spans="1:7" x14ac:dyDescent="0.2">
      <c r="A48" s="47" t="s">
        <v>284</v>
      </c>
      <c r="B48" s="55" t="s">
        <v>285</v>
      </c>
      <c r="C48" s="47" t="s">
        <v>279</v>
      </c>
      <c r="D48" s="61">
        <f>VLOOKUP(A48,'[7]2017 Impact'!$A$6:$D$147,4,FALSE)</f>
        <v>-23.870000000000097</v>
      </c>
      <c r="E48" s="61">
        <f>VLOOKUP(A48,'[7]2018 Impact'!$A$6:$C$152,3,FALSE)</f>
        <v>-34.770000000000017</v>
      </c>
      <c r="F48" s="61">
        <f>VLOOKUP(A48,'[7]2019 Impact'!$A$6:$C$152,3,FALSE)</f>
        <v>-208.0500000000001</v>
      </c>
      <c r="G48" s="61">
        <f t="shared" si="0"/>
        <v>-266.69000000000023</v>
      </c>
    </row>
    <row r="49" spans="1:7" x14ac:dyDescent="0.2">
      <c r="A49" s="47" t="s">
        <v>277</v>
      </c>
      <c r="B49" s="48" t="s">
        <v>278</v>
      </c>
      <c r="C49" s="47" t="s">
        <v>279</v>
      </c>
      <c r="D49" s="61">
        <f>VLOOKUP(A49,'[7]2017 Impact'!$A$6:$D$147,4,FALSE)</f>
        <v>-339.84999999997842</v>
      </c>
      <c r="E49" s="61">
        <f>VLOOKUP(A49,'[7]2018 Impact'!$A$6:$C$152,3,FALSE)</f>
        <v>-3134.9999999999727</v>
      </c>
      <c r="F49" s="61">
        <f>VLOOKUP(A49,'[7]2019 Impact'!$A$6:$C$152,3,FALSE)</f>
        <v>-4457.3999999999542</v>
      </c>
      <c r="G49" s="61">
        <f t="shared" si="0"/>
        <v>-7932.2499999999054</v>
      </c>
    </row>
    <row r="50" spans="1:7" x14ac:dyDescent="0.2">
      <c r="A50" s="43" t="s">
        <v>125</v>
      </c>
      <c r="B50" s="48" t="s">
        <v>126</v>
      </c>
      <c r="C50" s="47" t="s">
        <v>124</v>
      </c>
      <c r="D50" s="61">
        <f>VLOOKUP(A50,'[7]2017 Impact'!$A$6:$D$147,4,FALSE)</f>
        <v>0</v>
      </c>
      <c r="E50" s="61">
        <f>VLOOKUP(A50,'[7]2018 Impact'!$A$6:$C$152,3,FALSE)</f>
        <v>0</v>
      </c>
      <c r="F50" s="61">
        <f>VLOOKUP(A50,'[7]2019 Impact'!$A$6:$C$152,3,FALSE)</f>
        <v>-3924.6500000000087</v>
      </c>
      <c r="G50" s="61">
        <f t="shared" si="0"/>
        <v>-3924.6500000000087</v>
      </c>
    </row>
    <row r="51" spans="1:7" x14ac:dyDescent="0.2">
      <c r="A51" s="47" t="s">
        <v>244</v>
      </c>
      <c r="B51" s="48" t="s">
        <v>245</v>
      </c>
      <c r="C51" s="47" t="s">
        <v>55</v>
      </c>
      <c r="D51" s="61">
        <f>VLOOKUP(A51,'[7]2017 Impact'!$A$6:$D$147,4,FALSE)</f>
        <v>-19207.440000000079</v>
      </c>
      <c r="E51" s="61">
        <f>VLOOKUP(A51,'[7]2018 Impact'!$A$6:$C$152,3,FALSE)</f>
        <v>-35849.520000000011</v>
      </c>
      <c r="F51" s="61">
        <f>VLOOKUP(A51,'[7]2019 Impact'!$A$6:$C$152,3,FALSE)</f>
        <v>-81386.744755532229</v>
      </c>
      <c r="G51" s="61">
        <f t="shared" si="0"/>
        <v>-136443.70475553232</v>
      </c>
    </row>
    <row r="52" spans="1:7" x14ac:dyDescent="0.2">
      <c r="A52" s="43" t="s">
        <v>338</v>
      </c>
      <c r="B52" s="48" t="s">
        <v>339</v>
      </c>
      <c r="C52" s="47" t="s">
        <v>100</v>
      </c>
      <c r="D52" s="61">
        <f>VLOOKUP(A52,'[7]2017 Impact'!$A$6:$D$147,4,FALSE)</f>
        <v>-846.19999999998072</v>
      </c>
      <c r="E52" s="61">
        <f>VLOOKUP(A52,'[7]2018 Impact'!$A$6:$C$152,3,FALSE)</f>
        <v>-4528.8399999999792</v>
      </c>
      <c r="F52" s="61">
        <f>VLOOKUP(A52,'[7]2019 Impact'!$A$6:$C$152,3,FALSE)</f>
        <v>-6065.9399999999659</v>
      </c>
      <c r="G52" s="61">
        <f t="shared" si="0"/>
        <v>-11440.979999999927</v>
      </c>
    </row>
    <row r="53" spans="1:7" x14ac:dyDescent="0.2">
      <c r="A53" s="43" t="s">
        <v>340</v>
      </c>
      <c r="B53" s="48" t="s">
        <v>341</v>
      </c>
      <c r="C53" s="47" t="s">
        <v>55</v>
      </c>
      <c r="D53" s="61">
        <f>VLOOKUP(A53,'[7]2017 Impact'!$A$6:$D$147,4,FALSE)</f>
        <v>-2273.0400000000072</v>
      </c>
      <c r="E53" s="61">
        <f>VLOOKUP(A53,'[7]2018 Impact'!$A$6:$C$152,3,FALSE)</f>
        <v>-52625.160000000011</v>
      </c>
      <c r="F53" s="61">
        <f>VLOOKUP(A53,'[7]2019 Impact'!$A$6:$C$152,3,FALSE)</f>
        <v>-415967.11761300825</v>
      </c>
      <c r="G53" s="61">
        <f t="shared" si="0"/>
        <v>-470865.31761300826</v>
      </c>
    </row>
    <row r="54" spans="1:7" x14ac:dyDescent="0.2">
      <c r="A54" s="47" t="s">
        <v>155</v>
      </c>
      <c r="B54" s="47" t="s">
        <v>156</v>
      </c>
      <c r="C54" s="47" t="s">
        <v>97</v>
      </c>
      <c r="D54" s="61">
        <f>VLOOKUP(A54,'[7]2017 Impact'!$A$6:$D$147,4,FALSE)</f>
        <v>-1460.270000000002</v>
      </c>
      <c r="E54" s="61">
        <f>VLOOKUP(A54,'[7]2018 Impact'!$A$6:$C$152,3,FALSE)</f>
        <v>-6094.0799999999908</v>
      </c>
      <c r="F54" s="61">
        <f>VLOOKUP(A54,'[7]2019 Impact'!$A$6:$C$152,3,FALSE)</f>
        <v>-30589.528983729062</v>
      </c>
      <c r="G54" s="61">
        <f t="shared" si="0"/>
        <v>-38143.878983729053</v>
      </c>
    </row>
    <row r="55" spans="1:7" x14ac:dyDescent="0.2">
      <c r="A55" s="47" t="s">
        <v>246</v>
      </c>
      <c r="B55" s="48" t="s">
        <v>247</v>
      </c>
      <c r="C55" s="47" t="s">
        <v>55</v>
      </c>
      <c r="D55" s="61">
        <f>VLOOKUP(A55,'[7]2017 Impact'!$A$6:$D$147,4,FALSE)</f>
        <v>-59587.526617832671</v>
      </c>
      <c r="E55" s="61">
        <f>VLOOKUP(A55,'[7]2018 Impact'!$A$6:$C$152,3,FALSE)</f>
        <v>-112117.50787597697</v>
      </c>
      <c r="F55" s="61">
        <f>VLOOKUP(A55,'[7]2019 Impact'!$A$6:$C$152,3,FALSE)</f>
        <v>-239460.89561942843</v>
      </c>
      <c r="G55" s="61">
        <f t="shared" si="0"/>
        <v>-411165.93011323805</v>
      </c>
    </row>
    <row r="56" spans="1:7" x14ac:dyDescent="0.2">
      <c r="A56" s="47" t="s">
        <v>139</v>
      </c>
      <c r="B56" s="48" t="s">
        <v>140</v>
      </c>
      <c r="C56" s="47" t="s">
        <v>124</v>
      </c>
      <c r="D56" s="61">
        <f>VLOOKUP(A56,'[7]2017 Impact'!$A$6:$D$147,4,FALSE)</f>
        <v>-4790.2799999999415</v>
      </c>
      <c r="E56" s="61">
        <f>VLOOKUP(A56,'[7]2018 Impact'!$A$6:$C$152,3,FALSE)</f>
        <v>-13654.39000000003</v>
      </c>
      <c r="F56" s="61">
        <f>VLOOKUP(A56,'[7]2019 Impact'!$A$6:$C$152,3,FALSE)</f>
        <v>-24835.224126035228</v>
      </c>
      <c r="G56" s="61">
        <f t="shared" si="0"/>
        <v>-43279.8941260352</v>
      </c>
    </row>
    <row r="57" spans="1:7" x14ac:dyDescent="0.2">
      <c r="A57" s="47" t="s">
        <v>112</v>
      </c>
      <c r="B57" s="48" t="s">
        <v>113</v>
      </c>
      <c r="C57" s="47" t="s">
        <v>114</v>
      </c>
      <c r="D57" s="61">
        <f>VLOOKUP(A57,'[7]2017 Impact'!$A$6:$D$147,4,FALSE)</f>
        <v>-5904.6044142467454</v>
      </c>
      <c r="E57" s="61">
        <f>VLOOKUP(A57,'[7]2018 Impact'!$A$6:$C$152,3,FALSE)</f>
        <v>-11712.738489372454</v>
      </c>
      <c r="F57" s="61">
        <f>VLOOKUP(A57,'[7]2019 Impact'!$A$6:$C$152,3,FALSE)</f>
        <v>-42812.812445777701</v>
      </c>
      <c r="G57" s="61">
        <f t="shared" si="0"/>
        <v>-60430.155349396897</v>
      </c>
    </row>
    <row r="58" spans="1:7" x14ac:dyDescent="0.2">
      <c r="A58" s="43" t="s">
        <v>168</v>
      </c>
      <c r="B58" s="48" t="s">
        <v>169</v>
      </c>
      <c r="C58" s="47" t="s">
        <v>100</v>
      </c>
      <c r="D58" s="61">
        <f>VLOOKUP(A58,'[7]2017 Impact'!$A$6:$D$147,4,FALSE)</f>
        <v>-2003.3999999999323</v>
      </c>
      <c r="E58" s="61">
        <f>VLOOKUP(A58,'[7]2018 Impact'!$A$6:$C$152,3,FALSE)</f>
        <v>-9298.5999999999694</v>
      </c>
      <c r="F58" s="61">
        <f>VLOOKUP(A58,'[7]2019 Impact'!$A$6:$C$152,3,FALSE)</f>
        <v>-18315.207943027086</v>
      </c>
      <c r="G58" s="61">
        <f t="shared" si="0"/>
        <v>-29617.207943026988</v>
      </c>
    </row>
    <row r="59" spans="1:7" x14ac:dyDescent="0.2">
      <c r="A59" s="47" t="s">
        <v>141</v>
      </c>
      <c r="B59" s="48" t="s">
        <v>142</v>
      </c>
      <c r="C59" s="47" t="s">
        <v>124</v>
      </c>
      <c r="D59" s="61">
        <f>VLOOKUP(A59,'[7]2017 Impact'!$A$6:$D$147,4,FALSE)</f>
        <v>-2535.9299999999694</v>
      </c>
      <c r="E59" s="61">
        <f>VLOOKUP(A59,'[7]2018 Impact'!$A$6:$C$152,3,FALSE)</f>
        <v>-6957.8400000000156</v>
      </c>
      <c r="F59" s="61">
        <f>VLOOKUP(A59,'[7]2019 Impact'!$A$6:$C$152,3,FALSE)</f>
        <v>-6195.7000000000144</v>
      </c>
      <c r="G59" s="61">
        <f t="shared" si="0"/>
        <v>-15689.470000000001</v>
      </c>
    </row>
    <row r="60" spans="1:7" x14ac:dyDescent="0.2">
      <c r="A60" s="47" t="s">
        <v>110</v>
      </c>
      <c r="B60" s="48" t="s">
        <v>111</v>
      </c>
      <c r="C60" s="47" t="s">
        <v>97</v>
      </c>
      <c r="D60" s="61">
        <f>VLOOKUP(A60,'[7]2017 Impact'!$A$6:$D$147,4,FALSE)</f>
        <v>-604.25149102926764</v>
      </c>
      <c r="E60" s="61">
        <f>VLOOKUP(A60,'[7]2018 Impact'!$A$6:$C$152,3,FALSE)</f>
        <v>-3747.573421556569</v>
      </c>
      <c r="F60" s="61">
        <f>VLOOKUP(A60,'[7]2019 Impact'!$A$6:$C$152,3,FALSE)</f>
        <v>-9873.7575096029195</v>
      </c>
      <c r="G60" s="61">
        <f t="shared" si="0"/>
        <v>-14225.582422188756</v>
      </c>
    </row>
    <row r="61" spans="1:7" x14ac:dyDescent="0.2">
      <c r="A61" s="47" t="s">
        <v>286</v>
      </c>
      <c r="B61" s="43" t="s">
        <v>403</v>
      </c>
      <c r="D61" s="61">
        <f>VLOOKUP(A61,'[7]2017 Impact'!$A$6:$D$147,4,FALSE)</f>
        <v>-1358.1399999998898</v>
      </c>
      <c r="E61" s="61">
        <f>VLOOKUP(A61,'[7]2018 Impact'!$A$6:$C$152,3,FALSE)</f>
        <v>-15197.339999999844</v>
      </c>
      <c r="F61" s="61">
        <f>VLOOKUP(A61,'[7]2019 Impact'!$A$6:$C$152,3,FALSE)</f>
        <v>-57393.79351363991</v>
      </c>
      <c r="G61" s="61">
        <f t="shared" si="0"/>
        <v>-73949.273513639637</v>
      </c>
    </row>
    <row r="62" spans="1:7" x14ac:dyDescent="0.2">
      <c r="A62" s="49" t="s">
        <v>127</v>
      </c>
      <c r="B62" s="48" t="s">
        <v>128</v>
      </c>
      <c r="C62" s="47" t="s">
        <v>124</v>
      </c>
      <c r="D62" s="61">
        <f>VLOOKUP(A62,'[7]2017 Impact'!$A$6:$D$147,4,FALSE)</f>
        <v>-625.09999999999252</v>
      </c>
      <c r="E62" s="61">
        <f>VLOOKUP(A62,'[7]2018 Impact'!$A$6:$C$152,3,FALSE)</f>
        <v>-2098.2700000000045</v>
      </c>
      <c r="F62" s="61">
        <f>VLOOKUP(A62,'[7]2019 Impact'!$A$6:$C$152,3,FALSE)</f>
        <v>-2630.3900000000058</v>
      </c>
      <c r="G62" s="61">
        <f t="shared" si="0"/>
        <v>-5353.7600000000029</v>
      </c>
    </row>
    <row r="63" spans="1:7" x14ac:dyDescent="0.2">
      <c r="A63" s="47" t="s">
        <v>143</v>
      </c>
      <c r="B63" s="55" t="s">
        <v>144</v>
      </c>
      <c r="C63" s="47" t="s">
        <v>124</v>
      </c>
      <c r="D63" s="61">
        <f>VLOOKUP(A63,'[7]2017 Impact'!$A$6:$D$147,4,FALSE)</f>
        <v>-744.22999999999115</v>
      </c>
      <c r="E63" s="61">
        <f>VLOOKUP(A63,'[7]2018 Impact'!$A$6:$C$152,3,FALSE)</f>
        <v>-1686.9900000000036</v>
      </c>
      <c r="F63" s="61">
        <f>VLOOKUP(A63,'[7]2019 Impact'!$A$6:$C$152,3,FALSE)</f>
        <v>-1857.6500000000037</v>
      </c>
      <c r="G63" s="61">
        <f t="shared" si="0"/>
        <v>-4288.869999999999</v>
      </c>
    </row>
    <row r="64" spans="1:7" x14ac:dyDescent="0.2">
      <c r="A64" s="43" t="s">
        <v>314</v>
      </c>
      <c r="B64" s="48" t="s">
        <v>315</v>
      </c>
      <c r="C64" s="47" t="s">
        <v>88</v>
      </c>
      <c r="D64" s="61">
        <f>VLOOKUP(A64,'[7]2017 Impact'!$A$6:$D$147,4,FALSE)</f>
        <v>-2801.99999999994</v>
      </c>
      <c r="E64" s="61">
        <f>VLOOKUP(A64,'[7]2018 Impact'!$A$6:$C$152,3,FALSE)</f>
        <v>-6632.4911254937415</v>
      </c>
      <c r="F64" s="61">
        <f>VLOOKUP(A64,'[7]2019 Impact'!$A$6:$C$152,3,FALSE)</f>
        <v>-6776.8958369129268</v>
      </c>
      <c r="G64" s="61">
        <f t="shared" si="0"/>
        <v>-16211.386962406608</v>
      </c>
    </row>
    <row r="65" spans="1:7" x14ac:dyDescent="0.2">
      <c r="A65" s="47" t="s">
        <v>117</v>
      </c>
      <c r="B65" s="55" t="s">
        <v>118</v>
      </c>
      <c r="C65" s="47" t="s">
        <v>100</v>
      </c>
      <c r="D65" s="61">
        <f>VLOOKUP(A65,'[7]2017 Impact'!$A$6:$D$147,4,FALSE)</f>
        <v>-1476.3191472391047</v>
      </c>
      <c r="E65" s="61">
        <f>VLOOKUP(A65,'[7]2018 Impact'!$A$6:$C$152,3,FALSE)</f>
        <v>-7271.631899904839</v>
      </c>
      <c r="F65" s="61">
        <f>VLOOKUP(A65,'[7]2019 Impact'!$A$6:$C$152,3,FALSE)</f>
        <v>-12859.586123835841</v>
      </c>
      <c r="G65" s="61">
        <f t="shared" si="0"/>
        <v>-21607.537170979784</v>
      </c>
    </row>
    <row r="66" spans="1:7" x14ac:dyDescent="0.2">
      <c r="A66" s="43" t="s">
        <v>342</v>
      </c>
      <c r="B66" s="43" t="s">
        <v>455</v>
      </c>
      <c r="D66" s="61">
        <f>VLOOKUP(A66,'[7]2017 Impact'!$A$6:$D$147,4,FALSE)</f>
        <v>-1705.1400000000585</v>
      </c>
      <c r="E66" s="61">
        <f>VLOOKUP(A66,'[7]2018 Impact'!$A$6:$C$152,3,FALSE)</f>
        <v>-5701.0800000001445</v>
      </c>
      <c r="F66" s="61">
        <f>VLOOKUP(A66,'[7]2019 Impact'!$A$6:$C$152,3,FALSE)</f>
        <v>-28505.535230655805</v>
      </c>
      <c r="G66" s="61">
        <f t="shared" si="0"/>
        <v>-35911.75523065601</v>
      </c>
    </row>
    <row r="67" spans="1:7" x14ac:dyDescent="0.2">
      <c r="A67" s="47" t="s">
        <v>157</v>
      </c>
      <c r="B67" s="48" t="s">
        <v>158</v>
      </c>
      <c r="C67" s="47" t="s">
        <v>97</v>
      </c>
      <c r="D67" s="61">
        <f>VLOOKUP(A67,'[7]2017 Impact'!$A$6:$D$147,4,FALSE)</f>
        <v>-1738.5699999999947</v>
      </c>
      <c r="E67" s="61">
        <f>VLOOKUP(A67,'[7]2018 Impact'!$A$6:$C$152,3,FALSE)</f>
        <v>-6315.8399999999901</v>
      </c>
      <c r="F67" s="61">
        <f>VLOOKUP(A67,'[7]2019 Impact'!$A$6:$C$152,3,FALSE)</f>
        <v>-17420.838316597441</v>
      </c>
      <c r="G67" s="61">
        <f t="shared" si="0"/>
        <v>-25475.248316597426</v>
      </c>
    </row>
    <row r="68" spans="1:7" x14ac:dyDescent="0.2">
      <c r="A68" s="43" t="s">
        <v>201</v>
      </c>
      <c r="B68" s="48" t="s">
        <v>202</v>
      </c>
      <c r="C68" s="47" t="s">
        <v>91</v>
      </c>
      <c r="D68" s="61">
        <f>VLOOKUP(A68,'[7]2017 Impact'!$A$6:$D$147,4,FALSE)</f>
        <v>-6108.1168544244874</v>
      </c>
      <c r="E68" s="61">
        <f>VLOOKUP(A68,'[7]2018 Impact'!$A$6:$C$152,3,FALSE)</f>
        <v>-36342.643589732143</v>
      </c>
      <c r="F68" s="61">
        <f>VLOOKUP(A68,'[7]2019 Impact'!$A$6:$C$152,3,FALSE)</f>
        <v>-150109.24145081665</v>
      </c>
      <c r="G68" s="61">
        <f t="shared" si="0"/>
        <v>-192560.00189497328</v>
      </c>
    </row>
    <row r="69" spans="1:7" x14ac:dyDescent="0.2">
      <c r="A69" s="43" t="s">
        <v>248</v>
      </c>
      <c r="B69" s="48" t="s">
        <v>249</v>
      </c>
      <c r="C69" s="47" t="s">
        <v>55</v>
      </c>
      <c r="D69" s="61">
        <f>VLOOKUP(A69,'[7]2017 Impact'!$A$6:$D$147,4,FALSE)</f>
        <v>-39839.520000000164</v>
      </c>
      <c r="E69" s="61">
        <f>VLOOKUP(A69,'[7]2018 Impact'!$A$6:$C$152,3,FALSE)</f>
        <v>-87083.640000000014</v>
      </c>
      <c r="F69" s="61">
        <f>VLOOKUP(A69,'[7]2019 Impact'!$A$6:$C$152,3,FALSE)</f>
        <v>-88811.100000000035</v>
      </c>
      <c r="G69" s="61">
        <f t="shared" si="0"/>
        <v>-215734.26000000021</v>
      </c>
    </row>
    <row r="70" spans="1:7" x14ac:dyDescent="0.2">
      <c r="A70" s="43" t="s">
        <v>145</v>
      </c>
      <c r="B70" s="48" t="s">
        <v>146</v>
      </c>
      <c r="C70" s="47" t="s">
        <v>124</v>
      </c>
      <c r="D70" s="61">
        <f>VLOOKUP(A70,'[7]2017 Impact'!$A$6:$D$147,4,FALSE)</f>
        <v>-666.13999999999203</v>
      </c>
      <c r="E70" s="61">
        <f>VLOOKUP(A70,'[7]2018 Impact'!$A$6:$C$152,3,FALSE)</f>
        <v>-1558.2000000000035</v>
      </c>
      <c r="F70" s="61">
        <f>VLOOKUP(A70,'[7]2019 Impact'!$A$6:$C$152,3,FALSE)</f>
        <v>-1747.5623608214466</v>
      </c>
      <c r="G70" s="61">
        <f t="shared" si="0"/>
        <v>-3971.902360821442</v>
      </c>
    </row>
    <row r="71" spans="1:7" x14ac:dyDescent="0.2">
      <c r="A71" s="43" t="s">
        <v>364</v>
      </c>
      <c r="B71" s="48" t="s">
        <v>365</v>
      </c>
      <c r="D71" s="61">
        <v>0</v>
      </c>
      <c r="E71" s="61">
        <f>VLOOKUP(A71,'[7]2018 Impact'!$A$6:$C$152,3,FALSE)</f>
        <v>-62419.140000000014</v>
      </c>
      <c r="F71" s="61">
        <f>VLOOKUP(A71,'[7]2019 Impact'!$A$6:$C$152,3,FALSE)</f>
        <v>-245701.271412726</v>
      </c>
      <c r="G71" s="61">
        <f t="shared" si="0"/>
        <v>-308120.41141272604</v>
      </c>
    </row>
    <row r="72" spans="1:7" x14ac:dyDescent="0.2">
      <c r="A72" s="43" t="s">
        <v>250</v>
      </c>
      <c r="B72" s="48" t="s">
        <v>251</v>
      </c>
      <c r="C72" s="47" t="s">
        <v>55</v>
      </c>
      <c r="D72" s="61">
        <f>VLOOKUP(A72,'[7]2017 Impact'!$A$6:$D$147,4,FALSE)</f>
        <v>-29016.960000000119</v>
      </c>
      <c r="E72" s="61">
        <f>VLOOKUP(A72,'[7]2018 Impact'!$A$6:$C$152,3,FALSE)</f>
        <v>-76877.640000000029</v>
      </c>
      <c r="F72" s="61">
        <f>VLOOKUP(A72,'[7]2019 Impact'!$A$6:$C$152,3,FALSE)</f>
        <v>-318513.96547253366</v>
      </c>
      <c r="G72" s="61">
        <f t="shared" ref="G72:G135" si="1">+D72+E72+F72</f>
        <v>-424408.56547253381</v>
      </c>
    </row>
    <row r="73" spans="1:7" x14ac:dyDescent="0.2">
      <c r="A73" s="43" t="s">
        <v>344</v>
      </c>
      <c r="B73" s="48" t="s">
        <v>345</v>
      </c>
      <c r="C73" s="47" t="s">
        <v>346</v>
      </c>
      <c r="D73" s="61">
        <f>VLOOKUP(A73,'[7]2017 Impact'!$A$6:$D$147,4,FALSE)</f>
        <v>0</v>
      </c>
      <c r="E73" s="61">
        <f>VLOOKUP(A73,'[7]2018 Impact'!$A$6:$C$152,3,FALSE)</f>
        <v>0</v>
      </c>
      <c r="F73" s="61">
        <f>VLOOKUP(A73,'[7]2019 Impact'!$A$6:$C$152,3,FALSE)</f>
        <v>-6550.3445680394234</v>
      </c>
      <c r="G73" s="61">
        <f t="shared" si="1"/>
        <v>-6550.3445680394234</v>
      </c>
    </row>
    <row r="74" spans="1:7" x14ac:dyDescent="0.2">
      <c r="A74" s="43" t="s">
        <v>203</v>
      </c>
      <c r="B74" s="48" t="s">
        <v>204</v>
      </c>
      <c r="C74" s="47" t="s">
        <v>91</v>
      </c>
      <c r="D74" s="61">
        <f>VLOOKUP(A74,'[7]2017 Impact'!$A$6:$D$147,4,FALSE)</f>
        <v>-13104.299999999932</v>
      </c>
      <c r="E74" s="61">
        <f>VLOOKUP(A74,'[7]2018 Impact'!$A$6:$C$152,3,FALSE)</f>
        <v>-69270.590000000215</v>
      </c>
      <c r="F74" s="61">
        <f>VLOOKUP(A74,'[7]2019 Impact'!$A$6:$C$152,3,FALSE)</f>
        <v>-130190.05931499413</v>
      </c>
      <c r="G74" s="61">
        <f t="shared" si="1"/>
        <v>-212564.94931499427</v>
      </c>
    </row>
    <row r="75" spans="1:7" x14ac:dyDescent="0.2">
      <c r="A75" s="47" t="s">
        <v>74</v>
      </c>
      <c r="B75" s="48" t="s">
        <v>75</v>
      </c>
      <c r="C75" s="47" t="s">
        <v>55</v>
      </c>
      <c r="D75" s="61">
        <f>VLOOKUP(A75,'[7]2017 Impact'!$A$6:$D$147,4,FALSE)</f>
        <v>-41188.562453462939</v>
      </c>
      <c r="E75" s="61">
        <f>VLOOKUP(A75,'[7]2018 Impact'!$A$6:$C$152,3,FALSE)</f>
        <v>-85361.485782838296</v>
      </c>
      <c r="F75" s="61">
        <f>VLOOKUP(A75,'[7]2019 Impact'!$A$6:$C$152,3,FALSE)</f>
        <v>-104225.94442250005</v>
      </c>
      <c r="G75" s="61">
        <f t="shared" si="1"/>
        <v>-230775.99265880126</v>
      </c>
    </row>
    <row r="76" spans="1:7" x14ac:dyDescent="0.2">
      <c r="A76" s="47" t="s">
        <v>292</v>
      </c>
      <c r="B76" s="48" t="s">
        <v>293</v>
      </c>
      <c r="C76" s="47" t="s">
        <v>94</v>
      </c>
      <c r="D76" s="61">
        <f>VLOOKUP(A76,'[7]2017 Impact'!$A$6:$D$147,4,FALSE)</f>
        <v>-1172.0000000001796</v>
      </c>
      <c r="E76" s="61">
        <f>VLOOKUP(A76,'[7]2018 Impact'!$A$6:$C$152,3,FALSE)</f>
        <v>-16198.920000000033</v>
      </c>
      <c r="F76" s="61">
        <f>VLOOKUP(A76,'[7]2019 Impact'!$A$6:$C$152,3,FALSE)</f>
        <v>-19241.40073905815</v>
      </c>
      <c r="G76" s="61">
        <f t="shared" si="1"/>
        <v>-36612.320739058363</v>
      </c>
    </row>
    <row r="77" spans="1:7" x14ac:dyDescent="0.2">
      <c r="A77" s="47" t="s">
        <v>115</v>
      </c>
      <c r="B77" s="47" t="s">
        <v>116</v>
      </c>
      <c r="C77" s="47" t="s">
        <v>94</v>
      </c>
      <c r="D77" s="61">
        <f>VLOOKUP(A77,'[7]2017 Impact'!$A$6:$D$147,4,FALSE)</f>
        <v>-147.48400909787134</v>
      </c>
      <c r="E77" s="61">
        <f>VLOOKUP(A77,'[7]2018 Impact'!$A$6:$C$152,3,FALSE)</f>
        <v>-4236.3043223143359</v>
      </c>
      <c r="F77" s="61">
        <f>VLOOKUP(A77,'[7]2019 Impact'!$A$6:$C$152,3,FALSE)</f>
        <v>-2867.688762924101</v>
      </c>
      <c r="G77" s="61">
        <f t="shared" si="1"/>
        <v>-7251.4770943363083</v>
      </c>
    </row>
    <row r="78" spans="1:7" x14ac:dyDescent="0.2">
      <c r="A78" s="47" t="s">
        <v>18</v>
      </c>
      <c r="B78" s="47" t="s">
        <v>19</v>
      </c>
      <c r="C78" s="47" t="s">
        <v>20</v>
      </c>
      <c r="D78" s="61">
        <f>VLOOKUP(A78,'[7]2017 Impact'!$A$6:$D$147,4,FALSE)</f>
        <v>815.70589189189946</v>
      </c>
      <c r="E78" s="61">
        <f>VLOOKUP(A78,'[7]2018 Impact'!$A$6:$C$152,3,FALSE)</f>
        <v>-10237.428270069238</v>
      </c>
      <c r="F78" s="61">
        <f>VLOOKUP(A78,'[7]2019 Impact'!$A$6:$C$152,3,FALSE)</f>
        <v>-8368.7986080753617</v>
      </c>
      <c r="G78" s="61">
        <f t="shared" si="1"/>
        <v>-17790.520986252701</v>
      </c>
    </row>
    <row r="79" spans="1:7" x14ac:dyDescent="0.2">
      <c r="A79" s="47" t="s">
        <v>72</v>
      </c>
      <c r="B79" s="48" t="s">
        <v>73</v>
      </c>
      <c r="C79" s="47" t="s">
        <v>55</v>
      </c>
      <c r="D79" s="61">
        <f>VLOOKUP(A79,'[7]2017 Impact'!$A$6:$D$147,4,FALSE)</f>
        <v>-50715.31696499417</v>
      </c>
      <c r="E79" s="61">
        <f>VLOOKUP(A79,'[7]2018 Impact'!$A$6:$C$152,3,FALSE)</f>
        <v>-64617.428442017423</v>
      </c>
      <c r="F79" s="61">
        <f>VLOOKUP(A79,'[7]2019 Impact'!$A$6:$C$152,3,FALSE)</f>
        <v>-274916.78580811352</v>
      </c>
      <c r="G79" s="61">
        <f t="shared" si="1"/>
        <v>-390249.53121512511</v>
      </c>
    </row>
    <row r="80" spans="1:7" x14ac:dyDescent="0.2">
      <c r="A80" s="47" t="s">
        <v>62</v>
      </c>
      <c r="B80" s="47" t="s">
        <v>63</v>
      </c>
      <c r="C80" s="47" t="s">
        <v>55</v>
      </c>
      <c r="D80" s="61">
        <f>VLOOKUP(A80,'[7]2017 Impact'!$A$6:$D$147,4,FALSE)</f>
        <v>-25993.226138071812</v>
      </c>
      <c r="E80" s="61">
        <f>VLOOKUP(A80,'[7]2018 Impact'!$A$6:$C$152,3,FALSE)</f>
        <v>-48383.334194893454</v>
      </c>
      <c r="F80" s="61">
        <f>VLOOKUP(A80,'[7]2019 Impact'!$A$6:$C$152,3,FALSE)</f>
        <v>-383162.17670346686</v>
      </c>
      <c r="G80" s="61">
        <f t="shared" si="1"/>
        <v>-457538.73703643214</v>
      </c>
    </row>
    <row r="81" spans="1:7" x14ac:dyDescent="0.2">
      <c r="A81" s="47" t="s">
        <v>294</v>
      </c>
      <c r="B81" s="55" t="s">
        <v>295</v>
      </c>
      <c r="C81" s="47" t="s">
        <v>94</v>
      </c>
      <c r="D81" s="61">
        <f>VLOOKUP(A81,'[7]2017 Impact'!$A$6:$D$147,4,FALSE)</f>
        <v>-260.36000000004009</v>
      </c>
      <c r="E81" s="61">
        <f>VLOOKUP(A81,'[7]2018 Impact'!$A$6:$C$152,3,FALSE)</f>
        <v>-3235.6500000000069</v>
      </c>
      <c r="F81" s="61">
        <f>VLOOKUP(A81,'[7]2019 Impact'!$A$6:$C$152,3,FALSE)</f>
        <v>-3579.0900000000079</v>
      </c>
      <c r="G81" s="61">
        <f t="shared" si="1"/>
        <v>-7075.1000000000549</v>
      </c>
    </row>
    <row r="82" spans="1:7" x14ac:dyDescent="0.2">
      <c r="A82" s="47" t="s">
        <v>220</v>
      </c>
      <c r="B82" s="55" t="s">
        <v>221</v>
      </c>
      <c r="C82" s="47" t="s">
        <v>213</v>
      </c>
      <c r="D82" s="61">
        <f>VLOOKUP(A82,'[7]2017 Impact'!$A$6:$D$147,4,FALSE)</f>
        <v>-183.98000000002708</v>
      </c>
      <c r="E82" s="61">
        <f>VLOOKUP(A82,'[7]2018 Impact'!$A$6:$C$152,3,FALSE)</f>
        <v>-3704.7600000000671</v>
      </c>
      <c r="F82" s="61">
        <f>VLOOKUP(A82,'[7]2019 Impact'!$A$6:$C$152,3,FALSE)</f>
        <v>-11410.111906642538</v>
      </c>
      <c r="G82" s="61">
        <f t="shared" si="1"/>
        <v>-15298.851906642632</v>
      </c>
    </row>
    <row r="83" spans="1:7" x14ac:dyDescent="0.2">
      <c r="A83" s="49" t="s">
        <v>147</v>
      </c>
      <c r="B83" s="43" t="s">
        <v>414</v>
      </c>
      <c r="D83" s="61">
        <f>VLOOKUP(A83,'[7]2017 Impact'!$A$6:$D$147,4,FALSE)</f>
        <v>-1857.419999999925</v>
      </c>
      <c r="E83" s="61">
        <f>VLOOKUP(A83,'[7]2018 Impact'!$A$6:$C$152,3,FALSE)</f>
        <v>9421.6239411383704</v>
      </c>
      <c r="F83" s="61">
        <f>VLOOKUP(A83,'[7]2019 Impact'!$A$6:$C$152,3,FALSE)</f>
        <v>8110.5044293769251</v>
      </c>
      <c r="G83" s="61">
        <f t="shared" si="1"/>
        <v>15674.708370515371</v>
      </c>
    </row>
    <row r="84" spans="1:7" x14ac:dyDescent="0.2">
      <c r="A84" s="43" t="s">
        <v>106</v>
      </c>
      <c r="B84" s="48" t="s">
        <v>107</v>
      </c>
      <c r="C84" s="47" t="s">
        <v>100</v>
      </c>
      <c r="D84" s="61">
        <f>VLOOKUP(A84,'[7]2017 Impact'!$A$6:$D$147,4,FALSE)</f>
        <v>1154.6894211496888</v>
      </c>
      <c r="E84" s="61">
        <f>VLOOKUP(A84,'[7]2018 Impact'!$A$6:$C$152,3,FALSE)</f>
        <v>-1145.8172546536748</v>
      </c>
      <c r="F84" s="61">
        <f>VLOOKUP(A84,'[7]2019 Impact'!$A$6:$C$152,3,FALSE)</f>
        <v>-5448.4697852943373</v>
      </c>
      <c r="G84" s="61">
        <f t="shared" si="1"/>
        <v>-5439.5976187983233</v>
      </c>
    </row>
    <row r="85" spans="1:7" x14ac:dyDescent="0.2">
      <c r="A85" s="47" t="s">
        <v>149</v>
      </c>
      <c r="B85" s="48" t="s">
        <v>150</v>
      </c>
      <c r="C85" s="47" t="s">
        <v>124</v>
      </c>
      <c r="D85" s="61">
        <f>VLOOKUP(A85,'[7]2017 Impact'!$A$6:$D$147,4,FALSE)</f>
        <v>0</v>
      </c>
      <c r="E85" s="61">
        <f>VLOOKUP(A85,'[7]2018 Impact'!$A$6:$C$152,3,FALSE)</f>
        <v>0</v>
      </c>
      <c r="F85" s="61">
        <f>VLOOKUP(A85,'[7]2019 Impact'!$A$6:$C$152,3,FALSE)</f>
        <v>0</v>
      </c>
      <c r="G85" s="61">
        <f t="shared" si="1"/>
        <v>0</v>
      </c>
    </row>
    <row r="86" spans="1:7" x14ac:dyDescent="0.2">
      <c r="A86" s="43" t="s">
        <v>216</v>
      </c>
      <c r="B86" s="48" t="s">
        <v>217</v>
      </c>
      <c r="C86" s="47" t="s">
        <v>213</v>
      </c>
      <c r="D86" s="61">
        <f>VLOOKUP(A86,'[7]2017 Impact'!$A$6:$D$147,4,FALSE)</f>
        <v>-312.76000000004717</v>
      </c>
      <c r="E86" s="61">
        <f>VLOOKUP(A86,'[7]2018 Impact'!$A$6:$C$152,3,FALSE)</f>
        <v>-5750.6400000000995</v>
      </c>
      <c r="F86" s="61">
        <f>VLOOKUP(A86,'[7]2019 Impact'!$A$6:$C$152,3,FALSE)</f>
        <v>-5335.2000000000926</v>
      </c>
      <c r="G86" s="61">
        <f t="shared" si="1"/>
        <v>-11398.600000000239</v>
      </c>
    </row>
    <row r="87" spans="1:7" x14ac:dyDescent="0.2">
      <c r="A87" s="47" t="s">
        <v>205</v>
      </c>
      <c r="B87" s="48" t="s">
        <v>206</v>
      </c>
      <c r="C87" s="47" t="s">
        <v>91</v>
      </c>
      <c r="D87" s="61">
        <f>VLOOKUP(A87,'[7]2017 Impact'!$A$6:$D$147,4,FALSE)</f>
        <v>-14344.879999999928</v>
      </c>
      <c r="E87" s="61">
        <f>VLOOKUP(A87,'[7]2018 Impact'!$A$6:$C$152,3,FALSE)</f>
        <v>-69197.560000000231</v>
      </c>
      <c r="F87" s="61">
        <f>VLOOKUP(A87,'[7]2019 Impact'!$A$6:$C$152,3,FALSE)</f>
        <v>-69466.790000000212</v>
      </c>
      <c r="G87" s="61">
        <f t="shared" si="1"/>
        <v>-153009.23000000039</v>
      </c>
    </row>
    <row r="88" spans="1:7" x14ac:dyDescent="0.2">
      <c r="A88" s="43" t="s">
        <v>186</v>
      </c>
      <c r="B88" s="48" t="s">
        <v>187</v>
      </c>
      <c r="C88" s="47" t="s">
        <v>100</v>
      </c>
      <c r="D88" s="61">
        <f>VLOOKUP(A88,'[7]2017 Impact'!$A$6:$D$147,4,FALSE)</f>
        <v>-581.79999999997324</v>
      </c>
      <c r="E88" s="61">
        <f>VLOOKUP(A88,'[7]2018 Impact'!$A$6:$C$152,3,FALSE)</f>
        <v>-2888.759999999977</v>
      </c>
      <c r="F88" s="61">
        <f>VLOOKUP(A88,'[7]2019 Impact'!$A$6:$C$152,3,FALSE)</f>
        <v>-1481.2399999999889</v>
      </c>
      <c r="G88" s="61">
        <f t="shared" si="1"/>
        <v>-4951.7999999999392</v>
      </c>
    </row>
    <row r="89" spans="1:7" x14ac:dyDescent="0.2">
      <c r="A89" s="47" t="s">
        <v>170</v>
      </c>
      <c r="B89" s="47" t="s">
        <v>171</v>
      </c>
      <c r="C89" s="47" t="s">
        <v>100</v>
      </c>
      <c r="D89" s="61">
        <f>VLOOKUP(A89,'[7]2017 Impact'!$A$6:$D$147,4,FALSE)</f>
        <v>-510.09999999998075</v>
      </c>
      <c r="E89" s="61">
        <f>VLOOKUP(A89,'[7]2018 Impact'!$A$6:$C$152,3,FALSE)</f>
        <v>-1938.7599999999834</v>
      </c>
      <c r="F89" s="61">
        <f>VLOOKUP(A89,'[7]2019 Impact'!$A$6:$C$152,3,FALSE)</f>
        <v>-580.68857273288722</v>
      </c>
      <c r="G89" s="61">
        <f t="shared" si="1"/>
        <v>-3029.5485727328514</v>
      </c>
    </row>
    <row r="90" spans="1:7" x14ac:dyDescent="0.2">
      <c r="A90" s="48" t="s">
        <v>78</v>
      </c>
      <c r="B90" s="48" t="s">
        <v>79</v>
      </c>
      <c r="C90" s="47" t="s">
        <v>55</v>
      </c>
      <c r="D90" s="61">
        <f>VLOOKUP(A90,'[7]2017 Impact'!$A$6:$D$147,4,FALSE)</f>
        <v>-34675.915333668978</v>
      </c>
      <c r="E90" s="61">
        <f>VLOOKUP(A90,'[7]2018 Impact'!$A$6:$C$152,3,FALSE)</f>
        <v>-64597.196319334806</v>
      </c>
      <c r="F90" s="61">
        <f>VLOOKUP(A90,'[7]2019 Impact'!$A$6:$C$152,3,FALSE)</f>
        <v>-201562.95987979037</v>
      </c>
      <c r="G90" s="61">
        <f t="shared" si="1"/>
        <v>-300836.07153279416</v>
      </c>
    </row>
    <row r="91" spans="1:7" x14ac:dyDescent="0.2">
      <c r="A91" s="43" t="s">
        <v>224</v>
      </c>
      <c r="B91" s="48" t="s">
        <v>225</v>
      </c>
      <c r="C91" s="47" t="s">
        <v>55</v>
      </c>
      <c r="D91" s="61">
        <f>VLOOKUP(A91,'[7]2017 Impact'!$A$6:$D$147,4,FALSE)</f>
        <v>-14426.16000000006</v>
      </c>
      <c r="E91" s="61">
        <f>VLOOKUP(A91,'[7]2018 Impact'!$A$6:$C$152,3,FALSE)</f>
        <v>-33619.320000000014</v>
      </c>
      <c r="F91" s="61">
        <f>VLOOKUP(A91,'[7]2019 Impact'!$A$6:$C$152,3,FALSE)</f>
        <v>-64866.523160347082</v>
      </c>
      <c r="G91" s="61">
        <f t="shared" si="1"/>
        <v>-112912.00316034716</v>
      </c>
    </row>
    <row r="92" spans="1:7" x14ac:dyDescent="0.2">
      <c r="A92" s="43" t="s">
        <v>254</v>
      </c>
      <c r="B92" s="47" t="s">
        <v>253</v>
      </c>
      <c r="C92" s="47" t="s">
        <v>55</v>
      </c>
      <c r="D92" s="61">
        <f>VLOOKUP(A92,'[7]2017 Impact'!$A$6:$D$147,4,FALSE)</f>
        <v>-14343.840000000058</v>
      </c>
      <c r="E92" s="61">
        <f>VLOOKUP(A92,'[7]2018 Impact'!$A$6:$C$152,3,FALSE)</f>
        <v>-37123.380000000005</v>
      </c>
      <c r="F92" s="61">
        <f>VLOOKUP(A92,'[7]2019 Impact'!$A$6:$C$152,3,FALSE)</f>
        <v>-84466.00994409858</v>
      </c>
      <c r="G92" s="61">
        <f t="shared" si="1"/>
        <v>-135933.22994409862</v>
      </c>
    </row>
    <row r="93" spans="1:7" x14ac:dyDescent="0.2">
      <c r="A93" s="47" t="s">
        <v>252</v>
      </c>
      <c r="B93" s="47" t="s">
        <v>253</v>
      </c>
      <c r="C93" s="47" t="s">
        <v>55</v>
      </c>
      <c r="D93" s="61">
        <f>VLOOKUP(A93,'[7]2017 Impact'!$A$6:$D$147,4,FALSE)</f>
        <v>0</v>
      </c>
      <c r="E93" s="61">
        <f>VLOOKUP(A93,'[7]2018 Impact'!$A$6:$C$152,3,FALSE)</f>
        <v>0</v>
      </c>
      <c r="F93" s="61">
        <f>VLOOKUP(A93,'[7]2019 Impact'!$A$6:$C$152,3,FALSE)</f>
        <v>0</v>
      </c>
      <c r="G93" s="61">
        <f t="shared" si="1"/>
        <v>0</v>
      </c>
    </row>
    <row r="94" spans="1:7" x14ac:dyDescent="0.2">
      <c r="A94" s="43" t="s">
        <v>188</v>
      </c>
      <c r="B94" s="48" t="s">
        <v>189</v>
      </c>
      <c r="C94" s="47" t="s">
        <v>100</v>
      </c>
      <c r="D94" s="61">
        <f>VLOOKUP(A94,'[7]2017 Impact'!$A$6:$D$147,4,FALSE)</f>
        <v>-3285.1000000000327</v>
      </c>
      <c r="E94" s="61">
        <f>VLOOKUP(A94,'[7]2018 Impact'!$A$6:$C$152,3,FALSE)</f>
        <v>-13917.500000000056</v>
      </c>
      <c r="F94" s="61">
        <f>VLOOKUP(A94,'[7]2019 Impact'!$A$6:$C$152,3,FALSE)</f>
        <v>-13312.540000000035</v>
      </c>
      <c r="G94" s="61">
        <f t="shared" si="1"/>
        <v>-30515.140000000123</v>
      </c>
    </row>
    <row r="95" spans="1:7" x14ac:dyDescent="0.2">
      <c r="A95" s="47" t="s">
        <v>265</v>
      </c>
      <c r="B95" s="47" t="s">
        <v>266</v>
      </c>
      <c r="C95" s="47" t="s">
        <v>121</v>
      </c>
      <c r="D95" s="61">
        <f>VLOOKUP(A95,'[7]2017 Impact'!$A$6:$D$147,4,FALSE)</f>
        <v>-4077.3999999999796</v>
      </c>
      <c r="E95" s="61">
        <f>VLOOKUP(A95,'[7]2018 Impact'!$A$6:$C$152,3,FALSE)</f>
        <v>-13342.139999999985</v>
      </c>
      <c r="F95" s="61">
        <f>VLOOKUP(A95,'[7]2019 Impact'!$A$6:$C$152,3,FALSE)</f>
        <v>-13987.259999999982</v>
      </c>
      <c r="G95" s="61">
        <f t="shared" si="1"/>
        <v>-31406.799999999945</v>
      </c>
    </row>
    <row r="96" spans="1:7" x14ac:dyDescent="0.2">
      <c r="A96" s="47" t="s">
        <v>82</v>
      </c>
      <c r="B96" s="48" t="s">
        <v>83</v>
      </c>
      <c r="C96" s="47" t="s">
        <v>55</v>
      </c>
      <c r="D96" s="61">
        <f>VLOOKUP(A96,'[7]2017 Impact'!$A$6:$D$147,4,FALSE)</f>
        <v>-23253.982244910905</v>
      </c>
      <c r="E96" s="61">
        <f>VLOOKUP(A96,'[7]2018 Impact'!$A$6:$C$152,3,FALSE)</f>
        <v>-33673.635644540642</v>
      </c>
      <c r="F96" s="61">
        <f>VLOOKUP(A96,'[7]2019 Impact'!$A$6:$C$152,3,FALSE)</f>
        <v>-97638.137164199012</v>
      </c>
      <c r="G96" s="61">
        <f t="shared" si="1"/>
        <v>-154565.75505365056</v>
      </c>
    </row>
    <row r="97" spans="1:7" x14ac:dyDescent="0.2">
      <c r="A97" s="47" t="s">
        <v>103</v>
      </c>
      <c r="B97" s="48" t="s">
        <v>104</v>
      </c>
      <c r="C97" s="47" t="s">
        <v>105</v>
      </c>
      <c r="D97" s="61">
        <f>VLOOKUP(A97,'[7]2017 Impact'!$A$6:$D$147,4,FALSE)</f>
        <v>-1027.6340386808527</v>
      </c>
      <c r="E97" s="61">
        <f>VLOOKUP(A97,'[7]2018 Impact'!$A$6:$C$152,3,FALSE)</f>
        <v>1156.3928034871305</v>
      </c>
      <c r="F97" s="61">
        <f>VLOOKUP(A97,'[7]2019 Impact'!$A$6:$C$152,3,FALSE)</f>
        <v>2956.8066342688421</v>
      </c>
      <c r="G97" s="61">
        <f t="shared" si="1"/>
        <v>3085.5653990751198</v>
      </c>
    </row>
    <row r="98" spans="1:7" x14ac:dyDescent="0.2">
      <c r="A98" s="47" t="s">
        <v>84</v>
      </c>
      <c r="B98" s="48" t="s">
        <v>85</v>
      </c>
      <c r="C98" s="47" t="s">
        <v>55</v>
      </c>
      <c r="D98" s="61">
        <f>VLOOKUP(A98,'[7]2017 Impact'!$A$6:$D$147,4,FALSE)</f>
        <v>-38299.316579686747</v>
      </c>
      <c r="E98" s="61">
        <f>VLOOKUP(A98,'[7]2018 Impact'!$A$6:$C$152,3,FALSE)</f>
        <v>-83602.915279687935</v>
      </c>
      <c r="F98" s="61">
        <f>VLOOKUP(A98,'[7]2019 Impact'!$A$6:$C$152,3,FALSE)</f>
        <v>-71890.455362763969</v>
      </c>
      <c r="G98" s="61">
        <f t="shared" si="1"/>
        <v>-193792.68722213863</v>
      </c>
    </row>
    <row r="99" spans="1:7" x14ac:dyDescent="0.2">
      <c r="A99" s="43" t="s">
        <v>180</v>
      </c>
      <c r="B99" s="48" t="s">
        <v>181</v>
      </c>
      <c r="C99" s="47" t="s">
        <v>100</v>
      </c>
      <c r="D99" s="61">
        <f>VLOOKUP(A99,'[7]2017 Impact'!$A$6:$D$147,4,FALSE)</f>
        <v>-302.99999999999375</v>
      </c>
      <c r="E99" s="61">
        <f>VLOOKUP(A99,'[7]2018 Impact'!$A$6:$C$152,3,FALSE)</f>
        <v>-1774.2199999999932</v>
      </c>
      <c r="F99" s="61">
        <f>VLOOKUP(A99,'[7]2019 Impact'!$A$6:$C$152,3,FALSE)</f>
        <v>-684.37999999999715</v>
      </c>
      <c r="G99" s="61">
        <f t="shared" si="1"/>
        <v>-2761.599999999984</v>
      </c>
    </row>
    <row r="100" spans="1:7" x14ac:dyDescent="0.2">
      <c r="A100" s="43" t="s">
        <v>56</v>
      </c>
      <c r="B100" s="48" t="s">
        <v>57</v>
      </c>
      <c r="C100" s="47" t="s">
        <v>55</v>
      </c>
      <c r="D100" s="61">
        <f>VLOOKUP(A100,'[7]2017 Impact'!$A$6:$D$147,4,FALSE)</f>
        <v>14848.723797922072</v>
      </c>
      <c r="E100" s="61">
        <f>VLOOKUP(A100,'[7]2018 Impact'!$A$6:$C$152,3,FALSE)</f>
        <v>11333.677561979021</v>
      </c>
      <c r="F100" s="61">
        <f>VLOOKUP(A100,'[7]2019 Impact'!$A$6:$C$152,3,FALSE)</f>
        <v>-147771.13356511638</v>
      </c>
      <c r="G100" s="61">
        <f t="shared" si="1"/>
        <v>-121588.73220521529</v>
      </c>
    </row>
    <row r="101" spans="1:7" x14ac:dyDescent="0.2">
      <c r="A101" s="43" t="s">
        <v>98</v>
      </c>
      <c r="B101" s="48" t="s">
        <v>99</v>
      </c>
      <c r="C101" s="47" t="s">
        <v>100</v>
      </c>
      <c r="D101" s="61">
        <f>VLOOKUP(A101,'[7]2017 Impact'!$A$6:$D$147,4,FALSE)</f>
        <v>1647.3208305616927</v>
      </c>
      <c r="E101" s="61">
        <f>VLOOKUP(A101,'[7]2018 Impact'!$A$6:$C$152,3,FALSE)</f>
        <v>1313.7946030632731</v>
      </c>
      <c r="F101" s="61">
        <f>VLOOKUP(A101,'[7]2019 Impact'!$A$6:$C$152,3,FALSE)</f>
        <v>1153.810306350982</v>
      </c>
      <c r="G101" s="61">
        <f t="shared" si="1"/>
        <v>4114.9257399759481</v>
      </c>
    </row>
    <row r="102" spans="1:7" x14ac:dyDescent="0.2">
      <c r="A102" s="47" t="s">
        <v>296</v>
      </c>
      <c r="B102" s="48" t="s">
        <v>297</v>
      </c>
      <c r="C102" s="47" t="s">
        <v>94</v>
      </c>
      <c r="D102" s="61">
        <f>VLOOKUP(A102,'[7]2017 Impact'!$A$6:$D$147,4,FALSE)</f>
        <v>-149.6800000000234</v>
      </c>
      <c r="E102" s="61">
        <f>VLOOKUP(A102,'[7]2018 Impact'!$A$6:$C$152,3,FALSE)</f>
        <v>-1194.0900000000026</v>
      </c>
      <c r="F102" s="61">
        <f>VLOOKUP(A102,'[7]2019 Impact'!$A$6:$C$152,3,FALSE)</f>
        <v>-139.9200000000003</v>
      </c>
      <c r="G102" s="61">
        <f t="shared" si="1"/>
        <v>-1483.6900000000264</v>
      </c>
    </row>
    <row r="103" spans="1:7" x14ac:dyDescent="0.2">
      <c r="A103" s="47" t="s">
        <v>129</v>
      </c>
      <c r="B103" s="48" t="s">
        <v>130</v>
      </c>
      <c r="C103" s="47" t="s">
        <v>124</v>
      </c>
      <c r="D103" s="61">
        <f>VLOOKUP(A103,'[7]2017 Impact'!$A$6:$D$147,4,FALSE)</f>
        <v>-3157.2299999999623</v>
      </c>
      <c r="E103" s="61">
        <f>VLOOKUP(A103,'[7]2018 Impact'!$A$6:$C$152,3,FALSE)</f>
        <v>-8639.0000000000182</v>
      </c>
      <c r="F103" s="61">
        <f>VLOOKUP(A103,'[7]2019 Impact'!$A$6:$C$152,3,FALSE)</f>
        <v>-11879.041253072657</v>
      </c>
      <c r="G103" s="61">
        <f t="shared" si="1"/>
        <v>-23675.271253072639</v>
      </c>
    </row>
    <row r="104" spans="1:7" x14ac:dyDescent="0.2">
      <c r="A104" s="47" t="s">
        <v>308</v>
      </c>
      <c r="B104" s="47" t="s">
        <v>309</v>
      </c>
      <c r="C104" s="47" t="s">
        <v>20</v>
      </c>
      <c r="D104" s="61">
        <f>VLOOKUP(A104,'[7]2017 Impact'!$A$6:$D$147,4,FALSE)</f>
        <v>-2038.6799999999996</v>
      </c>
      <c r="E104" s="61">
        <f>VLOOKUP(A104,'[7]2018 Impact'!$A$6:$C$152,3,FALSE)</f>
        <v>-12442.77999999997</v>
      </c>
      <c r="F104" s="61">
        <f>VLOOKUP(A104,'[7]2019 Impact'!$A$6:$C$152,3,FALSE)</f>
        <v>-26809.639833733676</v>
      </c>
      <c r="G104" s="61">
        <f t="shared" si="1"/>
        <v>-41291.09983373365</v>
      </c>
    </row>
    <row r="105" spans="1:7" x14ac:dyDescent="0.2">
      <c r="A105" s="43" t="s">
        <v>257</v>
      </c>
      <c r="B105" s="48" t="s">
        <v>258</v>
      </c>
      <c r="C105" s="47" t="s">
        <v>121</v>
      </c>
      <c r="D105" s="61">
        <f>VLOOKUP(A105,'[7]2017 Impact'!$A$6:$D$147,4,FALSE)</f>
        <v>-12119.350000000146</v>
      </c>
      <c r="E105" s="61">
        <f>VLOOKUP(A105,'[7]2018 Impact'!$A$6:$C$152,3,FALSE)</f>
        <v>-42518.700000000172</v>
      </c>
      <c r="F105" s="61">
        <f>VLOOKUP(A105,'[7]2019 Impact'!$A$6:$C$152,3,FALSE)</f>
        <v>-46404.077351226355</v>
      </c>
      <c r="G105" s="61">
        <f t="shared" si="1"/>
        <v>-101042.12735122666</v>
      </c>
    </row>
    <row r="106" spans="1:7" x14ac:dyDescent="0.2">
      <c r="A106" s="43" t="s">
        <v>347</v>
      </c>
      <c r="B106" s="43" t="s">
        <v>458</v>
      </c>
      <c r="D106" s="61">
        <f>VLOOKUP(A106,'[7]2017 Impact'!$A$6:$D$147,4,FALSE)</f>
        <v>0</v>
      </c>
      <c r="E106" s="61">
        <f>VLOOKUP(A106,'[7]2018 Impact'!$A$6:$C$152,3,FALSE)</f>
        <v>-1359.5400000000056</v>
      </c>
      <c r="F106" s="61">
        <f>VLOOKUP(A106,'[7]2019 Impact'!$A$6:$C$152,3,FALSE)</f>
        <v>-2847.6838439121234</v>
      </c>
      <c r="G106" s="61">
        <f t="shared" si="1"/>
        <v>-4207.2238439121293</v>
      </c>
    </row>
    <row r="107" spans="1:7" x14ac:dyDescent="0.2">
      <c r="A107" s="43" t="s">
        <v>70</v>
      </c>
      <c r="B107" s="48" t="s">
        <v>71</v>
      </c>
      <c r="C107" s="47" t="s">
        <v>55</v>
      </c>
      <c r="D107" s="61">
        <f>VLOOKUP(A107,'[7]2017 Impact'!$A$6:$D$147,4,FALSE)</f>
        <v>-41171.475382062526</v>
      </c>
      <c r="E107" s="61">
        <f>VLOOKUP(A107,'[7]2018 Impact'!$A$6:$C$152,3,FALSE)</f>
        <v>-82201.579850444206</v>
      </c>
      <c r="F107" s="61">
        <f>VLOOKUP(A107,'[7]2019 Impact'!$A$6:$C$152,3,FALSE)</f>
        <v>-335069.8151119696</v>
      </c>
      <c r="G107" s="61">
        <f t="shared" si="1"/>
        <v>-458442.87034447631</v>
      </c>
    </row>
    <row r="108" spans="1:7" x14ac:dyDescent="0.2">
      <c r="A108" s="43" t="s">
        <v>267</v>
      </c>
      <c r="B108" s="48" t="s">
        <v>268</v>
      </c>
      <c r="C108" s="47" t="s">
        <v>121</v>
      </c>
      <c r="D108" s="61">
        <f>VLOOKUP(A108,'[7]2017 Impact'!$A$6:$D$147,4,FALSE)</f>
        <v>-2550.410000000029</v>
      </c>
      <c r="E108" s="61">
        <f>VLOOKUP(A108,'[7]2018 Impact'!$A$6:$C$152,3,FALSE)</f>
        <v>-10028.340000000042</v>
      </c>
      <c r="F108" s="61">
        <f>VLOOKUP(A108,'[7]2019 Impact'!$A$6:$C$152,3,FALSE)</f>
        <v>-9014.0400000000354</v>
      </c>
      <c r="G108" s="61">
        <f t="shared" si="1"/>
        <v>-21592.790000000106</v>
      </c>
    </row>
    <row r="109" spans="1:7" x14ac:dyDescent="0.2">
      <c r="A109" s="47" t="s">
        <v>269</v>
      </c>
      <c r="B109" s="48" t="s">
        <v>270</v>
      </c>
      <c r="C109" s="47" t="s">
        <v>121</v>
      </c>
      <c r="D109" s="61">
        <f>VLOOKUP(A109,'[7]2017 Impact'!$A$6:$D$147,4,FALSE)</f>
        <v>-3497.9800000000419</v>
      </c>
      <c r="E109" s="61">
        <f>VLOOKUP(A109,'[7]2018 Impact'!$A$6:$C$152,3,FALSE)</f>
        <v>-12319.02000000005</v>
      </c>
      <c r="F109" s="61">
        <f>VLOOKUP(A109,'[7]2019 Impact'!$A$6:$C$152,3,FALSE)</f>
        <v>-37432.317893963154</v>
      </c>
      <c r="G109" s="61">
        <f t="shared" si="1"/>
        <v>-53249.317893963249</v>
      </c>
    </row>
    <row r="110" spans="1:7" x14ac:dyDescent="0.2">
      <c r="A110" s="47" t="s">
        <v>172</v>
      </c>
      <c r="B110" s="48" t="s">
        <v>173</v>
      </c>
      <c r="C110" s="47" t="s">
        <v>100</v>
      </c>
      <c r="D110" s="61">
        <f>VLOOKUP(A110,'[7]2017 Impact'!$A$6:$D$147,4,FALSE)</f>
        <v>-973.80000000000405</v>
      </c>
      <c r="E110" s="61">
        <f>VLOOKUP(A110,'[7]2018 Impact'!$A$6:$C$152,3,FALSE)</f>
        <v>-3656.688137752943</v>
      </c>
      <c r="F110" s="61">
        <f>VLOOKUP(A110,'[7]2019 Impact'!$A$6:$C$152,3,FALSE)</f>
        <v>-6357.3061588295341</v>
      </c>
      <c r="G110" s="61">
        <f t="shared" si="1"/>
        <v>-10987.79429658248</v>
      </c>
    </row>
    <row r="111" spans="1:7" x14ac:dyDescent="0.2">
      <c r="A111" s="47" t="s">
        <v>207</v>
      </c>
      <c r="B111" s="55" t="s">
        <v>208</v>
      </c>
      <c r="C111" s="47" t="s">
        <v>91</v>
      </c>
      <c r="D111" s="61">
        <f>VLOOKUP(A111,'[7]2017 Impact'!$A$6:$D$147,4,FALSE)</f>
        <v>-836.87999999999579</v>
      </c>
      <c r="E111" s="61">
        <f>VLOOKUP(A111,'[7]2018 Impact'!$A$6:$C$152,3,FALSE)</f>
        <v>-5073.9500000000153</v>
      </c>
      <c r="F111" s="61">
        <f>VLOOKUP(A111,'[7]2019 Impact'!$A$6:$C$152,3,FALSE)</f>
        <v>-4297.7712536782265</v>
      </c>
      <c r="G111" s="61">
        <f t="shared" si="1"/>
        <v>-10208.601253678236</v>
      </c>
    </row>
    <row r="112" spans="1:7" x14ac:dyDescent="0.2">
      <c r="A112" s="43" t="s">
        <v>310</v>
      </c>
      <c r="B112" s="43" t="s">
        <v>429</v>
      </c>
      <c r="D112" s="61">
        <f>VLOOKUP(A112,'[7]2017 Impact'!$A$6:$D$147,4,FALSE)</f>
        <v>-4563.1668819660354</v>
      </c>
      <c r="E112" s="61">
        <f>VLOOKUP(A112,'[7]2018 Impact'!$A$6:$C$152,3,FALSE)</f>
        <v>-23913.102354467777</v>
      </c>
      <c r="F112" s="61">
        <f>VLOOKUP(A112,'[7]2019 Impact'!$A$6:$C$152,3,FALSE)</f>
        <v>-10860.961283915403</v>
      </c>
      <c r="G112" s="61">
        <f t="shared" si="1"/>
        <v>-39337.230520349214</v>
      </c>
    </row>
    <row r="113" spans="1:7" x14ac:dyDescent="0.2">
      <c r="A113" s="47" t="s">
        <v>131</v>
      </c>
      <c r="B113" s="43" t="s">
        <v>430</v>
      </c>
      <c r="D113" s="61">
        <f>VLOOKUP(A113,'[7]2017 Impact'!$A$6:$D$147,4,FALSE)</f>
        <v>-494.75999999999408</v>
      </c>
      <c r="E113" s="61">
        <f>VLOOKUP(A113,'[7]2018 Impact'!$A$6:$C$152,3,FALSE)</f>
        <v>-2156.040000000005</v>
      </c>
      <c r="F113" s="61">
        <f>VLOOKUP(A113,'[7]2019 Impact'!$A$6:$C$152,3,FALSE)</f>
        <v>-2557.1037988824837</v>
      </c>
      <c r="G113" s="61">
        <f t="shared" si="1"/>
        <v>-5207.903798882483</v>
      </c>
    </row>
    <row r="114" spans="1:7" x14ac:dyDescent="0.2">
      <c r="A114" s="43" t="s">
        <v>53</v>
      </c>
      <c r="B114" s="48" t="s">
        <v>358</v>
      </c>
      <c r="D114" s="61">
        <f>VLOOKUP(A114,'[7]2017 Impact'!$A$6:$D$147,4,FALSE)</f>
        <v>-15441.400000000291</v>
      </c>
      <c r="E114" s="61">
        <f>VLOOKUP(A114,'[7]2018 Impact'!$A$6:$C$152,3,FALSE)</f>
        <v>-33482.278794855862</v>
      </c>
      <c r="F114" s="61">
        <f>VLOOKUP(A114,'[7]2019 Impact'!$A$6:$C$152,3,FALSE)</f>
        <v>-174339.79636054122</v>
      </c>
      <c r="G114" s="61">
        <f t="shared" si="1"/>
        <v>-223263.47515539738</v>
      </c>
    </row>
    <row r="115" spans="1:7" x14ac:dyDescent="0.2">
      <c r="A115" s="47" t="s">
        <v>92</v>
      </c>
      <c r="B115" s="47" t="s">
        <v>93</v>
      </c>
      <c r="C115" s="47" t="s">
        <v>94</v>
      </c>
      <c r="D115" s="61">
        <f>VLOOKUP(A115,'[7]2017 Impact'!$A$6:$D$147,4,FALSE)</f>
        <v>803.66467535215463</v>
      </c>
      <c r="E115" s="61">
        <f>VLOOKUP(A115,'[7]2018 Impact'!$A$6:$C$152,3,FALSE)</f>
        <v>-18043.000409884509</v>
      </c>
      <c r="F115" s="61">
        <f>VLOOKUP(A115,'[7]2019 Impact'!$A$6:$C$152,3,FALSE)</f>
        <v>-13608.90717428348</v>
      </c>
      <c r="G115" s="61">
        <f t="shared" si="1"/>
        <v>-30848.242908815831</v>
      </c>
    </row>
    <row r="116" spans="1:7" x14ac:dyDescent="0.2">
      <c r="A116" s="43" t="s">
        <v>326</v>
      </c>
      <c r="B116" s="48" t="s">
        <v>359</v>
      </c>
      <c r="D116" s="61">
        <f>VLOOKUP(A116,'[7]2017 Impact'!$A$6:$D$147,4,FALSE)</f>
        <v>-286.43999999997442</v>
      </c>
      <c r="E116" s="61">
        <f>VLOOKUP(A116,'[7]2018 Impact'!$A$6:$C$152,3,FALSE)</f>
        <v>0</v>
      </c>
      <c r="F116" s="61">
        <f>VLOOKUP(A116,'[7]2019 Impact'!$A$6:$C$152,3,FALSE)</f>
        <v>0</v>
      </c>
      <c r="G116" s="61">
        <f t="shared" si="1"/>
        <v>-286.43999999997442</v>
      </c>
    </row>
    <row r="117" spans="1:7" x14ac:dyDescent="0.2">
      <c r="A117" s="43" t="s">
        <v>288</v>
      </c>
      <c r="B117" s="48" t="s">
        <v>289</v>
      </c>
      <c r="C117" s="47" t="s">
        <v>279</v>
      </c>
      <c r="D117" s="61">
        <f>VLOOKUP(A117,'[7]2017 Impact'!$A$6:$D$147,4,FALSE)</f>
        <v>-945.55999999991377</v>
      </c>
      <c r="E117" s="61">
        <f>VLOOKUP(A117,'[7]2018 Impact'!$A$6:$C$152,3,FALSE)</f>
        <v>-8080.8799999999164</v>
      </c>
      <c r="F117" s="61">
        <f>VLOOKUP(A117,'[7]2019 Impact'!$A$6:$C$152,3,FALSE)</f>
        <v>-7450.4699999999293</v>
      </c>
      <c r="G117" s="61">
        <f t="shared" si="1"/>
        <v>-16476.90999999976</v>
      </c>
    </row>
    <row r="118" spans="1:7" x14ac:dyDescent="0.2">
      <c r="A118" s="47" t="s">
        <v>209</v>
      </c>
      <c r="B118" s="55" t="s">
        <v>210</v>
      </c>
      <c r="C118" s="47" t="s">
        <v>91</v>
      </c>
      <c r="D118" s="61">
        <f>VLOOKUP(A118,'[7]2017 Impact'!$A$6:$D$147,4,FALSE)</f>
        <v>-1627.9999999999914</v>
      </c>
      <c r="E118" s="61">
        <f>VLOOKUP(A118,'[7]2018 Impact'!$A$6:$C$152,3,FALSE)</f>
        <v>-8250.2100000000264</v>
      </c>
      <c r="F118" s="61">
        <f>VLOOKUP(A118,'[7]2019 Impact'!$A$6:$C$152,3,FALSE)</f>
        <v>-8705.8300000000272</v>
      </c>
      <c r="G118" s="61">
        <f t="shared" si="1"/>
        <v>-18584.040000000045</v>
      </c>
    </row>
    <row r="119" spans="1:7" x14ac:dyDescent="0.2">
      <c r="A119" s="43" t="s">
        <v>312</v>
      </c>
      <c r="B119" s="48" t="s">
        <v>313</v>
      </c>
      <c r="C119" s="47" t="s">
        <v>20</v>
      </c>
      <c r="D119" s="61">
        <f>VLOOKUP(A119,'[7]2017 Impact'!$A$6:$D$147,4,FALSE)</f>
        <v>-3237.5699999999947</v>
      </c>
      <c r="E119" s="61">
        <f>VLOOKUP(A119,'[7]2018 Impact'!$A$6:$C$152,3,FALSE)</f>
        <v>-15332.339999999962</v>
      </c>
      <c r="F119" s="61">
        <f>VLOOKUP(A119,'[7]2019 Impact'!$A$6:$C$152,3,FALSE)</f>
        <v>-19261.887306508666</v>
      </c>
      <c r="G119" s="61">
        <f t="shared" si="1"/>
        <v>-37831.797306508626</v>
      </c>
    </row>
    <row r="120" spans="1:7" x14ac:dyDescent="0.2">
      <c r="A120" s="47" t="s">
        <v>95</v>
      </c>
      <c r="B120" s="47" t="s">
        <v>96</v>
      </c>
      <c r="C120" s="47" t="s">
        <v>97</v>
      </c>
      <c r="D120" s="61">
        <f>VLOOKUP(A120,'[7]2017 Impact'!$A$6:$D$147,4,FALSE)</f>
        <v>-890.18288946692951</v>
      </c>
      <c r="E120" s="61">
        <f>VLOOKUP(A120,'[7]2018 Impact'!$A$6:$C$152,3,FALSE)</f>
        <v>-2506.5421364191766</v>
      </c>
      <c r="F120" s="61">
        <f>VLOOKUP(A120,'[7]2019 Impact'!$A$6:$C$152,3,FALSE)</f>
        <v>-5971.8043995518437</v>
      </c>
      <c r="G120" s="61">
        <f t="shared" si="1"/>
        <v>-9368.5294254379496</v>
      </c>
    </row>
    <row r="121" spans="1:7" x14ac:dyDescent="0.2">
      <c r="A121" s="43" t="s">
        <v>255</v>
      </c>
      <c r="B121" s="48" t="s">
        <v>256</v>
      </c>
      <c r="C121" s="47" t="s">
        <v>55</v>
      </c>
      <c r="D121" s="61">
        <f>VLOOKUP(A121,'[7]2017 Impact'!$A$6:$D$147,4,FALSE)</f>
        <v>-33579.840000000135</v>
      </c>
      <c r="E121" s="61">
        <f>VLOOKUP(A121,'[7]2018 Impact'!$A$6:$C$152,3,FALSE)</f>
        <v>-72859.500000000029</v>
      </c>
      <c r="F121" s="61">
        <f>VLOOKUP(A121,'[7]2019 Impact'!$A$6:$C$152,3,FALSE)</f>
        <v>-84326.310087945851</v>
      </c>
      <c r="G121" s="61">
        <f t="shared" si="1"/>
        <v>-190765.65008794604</v>
      </c>
    </row>
    <row r="122" spans="1:7" x14ac:dyDescent="0.2">
      <c r="A122" s="43" t="s">
        <v>76</v>
      </c>
      <c r="B122" s="43" t="s">
        <v>434</v>
      </c>
      <c r="D122" s="61">
        <f>VLOOKUP(A122,'[7]2017 Impact'!$A$6:$D$147,4,FALSE)</f>
        <v>-33818.808306238207</v>
      </c>
      <c r="E122" s="61">
        <f>VLOOKUP(A122,'[7]2018 Impact'!$A$6:$C$152,3,FALSE)</f>
        <v>-62615.12618236299</v>
      </c>
      <c r="F122" s="61">
        <f>VLOOKUP(A122,'[7]2019 Impact'!$A$6:$C$152,3,FALSE)</f>
        <v>-198381.22217946599</v>
      </c>
      <c r="G122" s="61">
        <f t="shared" si="1"/>
        <v>-294815.15666806721</v>
      </c>
    </row>
    <row r="123" spans="1:7" x14ac:dyDescent="0.2">
      <c r="A123" s="47" t="s">
        <v>190</v>
      </c>
      <c r="B123" s="48" t="s">
        <v>191</v>
      </c>
      <c r="C123" s="47" t="s">
        <v>100</v>
      </c>
      <c r="D123" s="61">
        <f>VLOOKUP(A123,'[7]2017 Impact'!$A$6:$D$147,4,FALSE)</f>
        <v>-3592.3999999998691</v>
      </c>
      <c r="E123" s="61">
        <f>VLOOKUP(A123,'[7]2018 Impact'!$A$6:$C$152,3,FALSE)</f>
        <v>-14810.879999999914</v>
      </c>
      <c r="F123" s="61">
        <f>VLOOKUP(A123,'[7]2019 Impact'!$A$6:$C$152,3,FALSE)</f>
        <v>-14084.319999999912</v>
      </c>
      <c r="G123" s="61">
        <f t="shared" si="1"/>
        <v>-32487.599999999697</v>
      </c>
    </row>
    <row r="124" spans="1:7" x14ac:dyDescent="0.2">
      <c r="A124" s="47" t="s">
        <v>275</v>
      </c>
      <c r="B124" s="47" t="s">
        <v>276</v>
      </c>
      <c r="C124" s="47" t="s">
        <v>114</v>
      </c>
      <c r="D124" s="61">
        <f>VLOOKUP(A124,'[7]2017 Impact'!$A$6:$D$147,4,FALSE)</f>
        <v>-1807.9402574779845</v>
      </c>
      <c r="E124" s="61">
        <f>VLOOKUP(A124,'[7]2018 Impact'!$A$6:$C$152,3,FALSE)</f>
        <v>-3891.3517256138775</v>
      </c>
      <c r="F124" s="61">
        <f>VLOOKUP(A124,'[7]2019 Impact'!$A$6:$C$152,3,FALSE)</f>
        <v>-26520.099161619579</v>
      </c>
      <c r="G124" s="61">
        <f t="shared" si="1"/>
        <v>-32219.391144711441</v>
      </c>
    </row>
    <row r="125" spans="1:7" x14ac:dyDescent="0.2">
      <c r="A125" s="50" t="s">
        <v>119</v>
      </c>
      <c r="B125" s="51" t="s">
        <v>437</v>
      </c>
      <c r="D125" s="61">
        <f>VLOOKUP(A125,'[7]2017 Impact'!$A$6:$D$147,4,FALSE)</f>
        <v>-6479.9033561643982</v>
      </c>
      <c r="E125" s="61">
        <f>VLOOKUP(A125,'[7]2018 Impact'!$A$6:$C$152,3,FALSE)</f>
        <v>-20086.236857514519</v>
      </c>
      <c r="F125" s="61">
        <f>VLOOKUP(A125,'[7]2019 Impact'!$A$6:$C$152,3,FALSE)</f>
        <v>-22541.028248632847</v>
      </c>
      <c r="G125" s="61">
        <f t="shared" si="1"/>
        <v>-49107.168462311762</v>
      </c>
    </row>
    <row r="126" spans="1:7" x14ac:dyDescent="0.2">
      <c r="A126" s="43" t="s">
        <v>133</v>
      </c>
      <c r="B126" s="48" t="s">
        <v>134</v>
      </c>
      <c r="C126" s="47" t="s">
        <v>124</v>
      </c>
      <c r="D126" s="61">
        <f>VLOOKUP(A126,'[7]2017 Impact'!$A$6:$D$147,4,FALSE)</f>
        <v>-1374.0799999999836</v>
      </c>
      <c r="E126" s="61">
        <f>VLOOKUP(A126,'[7]2018 Impact'!$A$6:$C$152,3,FALSE)</f>
        <v>-7146.520000000015</v>
      </c>
      <c r="F126" s="61">
        <f>VLOOKUP(A126,'[7]2019 Impact'!$A$6:$C$152,3,FALSE)</f>
        <v>-8943.75000000002</v>
      </c>
      <c r="G126" s="61">
        <f t="shared" si="1"/>
        <v>-17464.35000000002</v>
      </c>
    </row>
    <row r="127" spans="1:7" x14ac:dyDescent="0.2">
      <c r="A127" s="47" t="s">
        <v>159</v>
      </c>
      <c r="B127" s="47" t="s">
        <v>160</v>
      </c>
      <c r="C127" s="47" t="s">
        <v>161</v>
      </c>
      <c r="D127" s="61">
        <f>VLOOKUP(A127,'[7]2017 Impact'!$A$6:$D$147,4,FALSE)</f>
        <v>0</v>
      </c>
      <c r="E127" s="61">
        <f>VLOOKUP(A127,'[7]2018 Impact'!$A$6:$C$152,3,FALSE)</f>
        <v>0</v>
      </c>
      <c r="F127" s="61">
        <f>VLOOKUP(A127,'[7]2019 Impact'!$A$6:$C$152,3,FALSE)</f>
        <v>0</v>
      </c>
      <c r="G127" s="61">
        <f t="shared" si="1"/>
        <v>0</v>
      </c>
    </row>
    <row r="128" spans="1:7" x14ac:dyDescent="0.2">
      <c r="A128" s="43" t="s">
        <v>300</v>
      </c>
      <c r="B128" s="43" t="s">
        <v>439</v>
      </c>
      <c r="D128" s="61">
        <f>VLOOKUP(A128,'[7]2017 Impact'!$A$6:$D$147,4,FALSE)</f>
        <v>-4667.8799999999837</v>
      </c>
      <c r="E128" s="61">
        <f>VLOOKUP(A128,'[7]2018 Impact'!$A$6:$C$152,3,FALSE)</f>
        <v>-26072.779999999937</v>
      </c>
      <c r="F128" s="61">
        <f>VLOOKUP(A128,'[7]2019 Impact'!$A$6:$C$152,3,FALSE)</f>
        <v>-56466.432177757699</v>
      </c>
      <c r="G128" s="61">
        <f t="shared" si="1"/>
        <v>-87207.092177757615</v>
      </c>
    </row>
    <row r="129" spans="1:7" x14ac:dyDescent="0.2">
      <c r="A129" s="43" t="s">
        <v>197</v>
      </c>
      <c r="B129" s="48" t="s">
        <v>198</v>
      </c>
      <c r="C129" s="47" t="s">
        <v>91</v>
      </c>
      <c r="D129" s="61">
        <f>VLOOKUP(A129,'[7]2017 Impact'!$A$6:$D$147,4,FALSE)</f>
        <v>-213554.06000000003</v>
      </c>
      <c r="E129" s="61">
        <f>VLOOKUP(A129,'[7]2018 Impact'!$A$6:$C$152,3,FALSE)</f>
        <v>-119346.66</v>
      </c>
      <c r="F129" s="61">
        <f>VLOOKUP(A129,'[7]2019 Impact'!$A$6:$C$152,3,FALSE)</f>
        <v>14829.260000000007</v>
      </c>
      <c r="G129" s="61">
        <f t="shared" si="1"/>
        <v>-318071.46000000002</v>
      </c>
    </row>
    <row r="130" spans="1:7" x14ac:dyDescent="0.2">
      <c r="A130" s="43" t="s">
        <v>195</v>
      </c>
      <c r="B130" s="48" t="s">
        <v>196</v>
      </c>
      <c r="C130" s="47" t="s">
        <v>194</v>
      </c>
      <c r="D130" s="61">
        <f>VLOOKUP(A130,'[7]2017 Impact'!$A$6:$D$147,4,FALSE)</f>
        <v>-921.29999999998802</v>
      </c>
      <c r="E130" s="61">
        <f>VLOOKUP(A130,'[7]2018 Impact'!$A$6:$C$152,3,FALSE)</f>
        <v>-4909.7699999999486</v>
      </c>
      <c r="F130" s="61">
        <f>VLOOKUP(A130,'[7]2019 Impact'!$A$6:$C$152,3,FALSE)</f>
        <v>-5046.4681458236428</v>
      </c>
      <c r="G130" s="61">
        <f t="shared" si="1"/>
        <v>-10877.538145823579</v>
      </c>
    </row>
    <row r="131" spans="1:7" x14ac:dyDescent="0.2">
      <c r="A131" s="43" t="s">
        <v>316</v>
      </c>
      <c r="B131" s="48" t="s">
        <v>317</v>
      </c>
      <c r="C131" s="47" t="s">
        <v>88</v>
      </c>
      <c r="D131" s="61">
        <f>VLOOKUP(A131,'[7]2017 Impact'!$A$6:$D$147,4,FALSE)</f>
        <v>-5155.4399999998896</v>
      </c>
      <c r="E131" s="61">
        <f>VLOOKUP(A131,'[7]2018 Impact'!$A$6:$C$152,3,FALSE)</f>
        <v>-22269</v>
      </c>
      <c r="F131" s="61">
        <f>VLOOKUP(A131,'[7]2019 Impact'!$A$6:$C$152,3,FALSE)</f>
        <v>-22355</v>
      </c>
      <c r="G131" s="61">
        <f t="shared" si="1"/>
        <v>-49779.439999999886</v>
      </c>
    </row>
    <row r="132" spans="1:7" x14ac:dyDescent="0.2">
      <c r="A132" s="43" t="s">
        <v>259</v>
      </c>
      <c r="B132" s="48" t="s">
        <v>260</v>
      </c>
      <c r="C132" s="47" t="s">
        <v>121</v>
      </c>
      <c r="D132" s="61">
        <f>VLOOKUP(A132,'[7]2017 Impact'!$A$6:$D$147,4,FALSE)</f>
        <v>-5298.4000000000651</v>
      </c>
      <c r="E132" s="61">
        <f>VLOOKUP(A132,'[7]2018 Impact'!$A$6:$C$152,3,FALSE)</f>
        <v>-17458.56000000007</v>
      </c>
      <c r="F132" s="61">
        <f>VLOOKUP(A132,'[7]2019 Impact'!$A$6:$C$152,3,FALSE)</f>
        <v>-17466.120000000068</v>
      </c>
      <c r="G132" s="61">
        <f t="shared" si="1"/>
        <v>-40223.080000000205</v>
      </c>
    </row>
    <row r="133" spans="1:7" x14ac:dyDescent="0.2">
      <c r="A133" s="43" t="s">
        <v>349</v>
      </c>
      <c r="B133" s="48" t="s">
        <v>350</v>
      </c>
      <c r="C133" s="47" t="s">
        <v>88</v>
      </c>
      <c r="D133" s="61">
        <f>VLOOKUP(A133,'[7]2017 Impact'!$A$6:$D$147,4,FALSE)</f>
        <v>-102961.84999999999</v>
      </c>
      <c r="E133" s="61">
        <f>VLOOKUP(A133,'[7]2018 Impact'!$A$6:$C$152,3,FALSE)</f>
        <v>-16365</v>
      </c>
      <c r="F133" s="61">
        <f>VLOOKUP(A133,'[7]2019 Impact'!$A$6:$C$152,3,FALSE)</f>
        <v>-36379.288383707601</v>
      </c>
      <c r="G133" s="61">
        <f t="shared" si="1"/>
        <v>-155706.13838370758</v>
      </c>
    </row>
    <row r="134" spans="1:7" x14ac:dyDescent="0.2">
      <c r="A134" s="43" t="s">
        <v>153</v>
      </c>
      <c r="B134" s="48" t="s">
        <v>154</v>
      </c>
      <c r="C134" s="47" t="s">
        <v>97</v>
      </c>
      <c r="D134" s="61">
        <f>VLOOKUP(A134,'[7]2017 Impact'!$A$6:$D$147,4,FALSE)</f>
        <v>-2525.3999999999814</v>
      </c>
      <c r="E134" s="61">
        <f>VLOOKUP(A134,'[7]2018 Impact'!$A$6:$C$152,3,FALSE)</f>
        <v>-8163.3599999999869</v>
      </c>
      <c r="F134" s="61">
        <f>VLOOKUP(A134,'[7]2019 Impact'!$A$6:$C$152,3,FALSE)</f>
        <v>-8881.5654049180102</v>
      </c>
      <c r="G134" s="61">
        <f t="shared" si="1"/>
        <v>-19570.325404917981</v>
      </c>
    </row>
    <row r="135" spans="1:7" x14ac:dyDescent="0.2">
      <c r="A135" s="43" t="s">
        <v>318</v>
      </c>
      <c r="B135" s="48" t="s">
        <v>319</v>
      </c>
      <c r="C135" s="47" t="s">
        <v>88</v>
      </c>
      <c r="D135" s="61">
        <f>VLOOKUP(A135,'[7]2017 Impact'!$A$6:$D$147,4,FALSE)</f>
        <v>-6536.1599999998643</v>
      </c>
      <c r="E135" s="61">
        <f>VLOOKUP(A135,'[7]2018 Impact'!$A$6:$C$152,3,FALSE)</f>
        <v>-29263</v>
      </c>
      <c r="F135" s="61">
        <f>VLOOKUP(A135,'[7]2019 Impact'!$A$6:$C$152,3,FALSE)</f>
        <v>-34739</v>
      </c>
      <c r="G135" s="61">
        <f t="shared" si="1"/>
        <v>-70538.159999999858</v>
      </c>
    </row>
    <row r="136" spans="1:7" x14ac:dyDescent="0.2">
      <c r="A136" s="43" t="s">
        <v>351</v>
      </c>
      <c r="B136" s="48" t="s">
        <v>352</v>
      </c>
      <c r="C136" s="47" t="s">
        <v>124</v>
      </c>
      <c r="D136" s="61">
        <f>VLOOKUP(A136,'[7]2017 Impact'!$A$6:$D$147,4,FALSE)</f>
        <v>-29.639999999999645</v>
      </c>
      <c r="E136" s="61">
        <f>VLOOKUP(A136,'[7]2018 Impact'!$A$6:$C$152,3,FALSE)</f>
        <v>-6797.2500000000136</v>
      </c>
      <c r="F136" s="61">
        <f>VLOOKUP(A136,'[7]2019 Impact'!$A$6:$C$152,3,FALSE)</f>
        <v>-17955.34000000004</v>
      </c>
      <c r="G136" s="61">
        <f t="shared" ref="G136:G153" si="2">+D136+E136+F136</f>
        <v>-24782.230000000054</v>
      </c>
    </row>
    <row r="137" spans="1:7" x14ac:dyDescent="0.2">
      <c r="A137" s="43" t="s">
        <v>368</v>
      </c>
      <c r="B137" s="43" t="s">
        <v>369</v>
      </c>
      <c r="D137" s="61">
        <v>0</v>
      </c>
      <c r="E137" s="61">
        <f>VLOOKUP(A137,'[7]2018 Impact'!$A$6:$C$152,3,FALSE)</f>
        <v>0</v>
      </c>
      <c r="F137" s="61">
        <f>VLOOKUP(A137,'[7]2019 Impact'!$A$6:$C$152,3,FALSE)</f>
        <v>2127.0500000000034</v>
      </c>
      <c r="G137" s="61">
        <f t="shared" si="2"/>
        <v>2127.0500000000034</v>
      </c>
    </row>
    <row r="138" spans="1:7" x14ac:dyDescent="0.2">
      <c r="A138" s="47" t="s">
        <v>280</v>
      </c>
      <c r="B138" s="55" t="s">
        <v>281</v>
      </c>
      <c r="C138" s="47" t="s">
        <v>279</v>
      </c>
      <c r="D138" s="61">
        <f>VLOOKUP(A138,'[7]2017 Impact'!$A$6:$D$147,4,FALSE)</f>
        <v>-447.85999999995636</v>
      </c>
      <c r="E138" s="61">
        <f>VLOOKUP(A138,'[7]2018 Impact'!$A$6:$C$152,3,FALSE)</f>
        <v>-3380.6699999999614</v>
      </c>
      <c r="F138" s="61">
        <f>VLOOKUP(A138,'[7]2019 Impact'!$A$6:$C$152,3,FALSE)</f>
        <v>-3481.5599999999595</v>
      </c>
      <c r="G138" s="61">
        <f t="shared" si="2"/>
        <v>-7310.0899999998774</v>
      </c>
    </row>
    <row r="139" spans="1:7" x14ac:dyDescent="0.2">
      <c r="A139" s="43" t="s">
        <v>226</v>
      </c>
      <c r="B139" s="48" t="s">
        <v>227</v>
      </c>
      <c r="C139" s="47" t="s">
        <v>55</v>
      </c>
      <c r="D139" s="61">
        <f>VLOOKUP(A139,'[7]2017 Impact'!$A$6:$D$147,4,FALSE)</f>
        <v>-15066.24000000006</v>
      </c>
      <c r="E139" s="61">
        <f>VLOOKUP(A139,'[7]2018 Impact'!$A$6:$C$152,3,FALSE)</f>
        <v>-35112.420000000013</v>
      </c>
      <c r="F139" s="61">
        <f>VLOOKUP(A139,'[7]2019 Impact'!$A$6:$C$152,3,FALSE)</f>
        <v>-35879.760000000002</v>
      </c>
      <c r="G139" s="61">
        <f t="shared" si="2"/>
        <v>-86058.420000000071</v>
      </c>
    </row>
    <row r="140" spans="1:7" x14ac:dyDescent="0.2">
      <c r="A140" s="47" t="s">
        <v>302</v>
      </c>
      <c r="B140" s="55" t="s">
        <v>303</v>
      </c>
      <c r="C140" s="47" t="s">
        <v>20</v>
      </c>
      <c r="D140" s="61">
        <f>VLOOKUP(A140,'[7]2017 Impact'!$A$6:$D$147,4,FALSE)</f>
        <v>-856.37999999999909</v>
      </c>
      <c r="E140" s="61">
        <f>VLOOKUP(A140,'[7]2018 Impact'!$A$6:$C$152,3,FALSE)</f>
        <v>-4436.7999999999893</v>
      </c>
      <c r="F140" s="61">
        <f>VLOOKUP(A140,'[7]2019 Impact'!$A$6:$C$152,3,FALSE)</f>
        <v>-4089.9399999999901</v>
      </c>
      <c r="G140" s="61">
        <f t="shared" si="2"/>
        <v>-9383.119999999979</v>
      </c>
    </row>
    <row r="141" spans="1:7" x14ac:dyDescent="0.2">
      <c r="A141" s="47" t="s">
        <v>228</v>
      </c>
      <c r="B141" s="48" t="s">
        <v>229</v>
      </c>
      <c r="C141" s="47" t="s">
        <v>55</v>
      </c>
      <c r="D141" s="61">
        <f>VLOOKUP(A141,'[7]2017 Impact'!$A$6:$D$147,4,FALSE)</f>
        <v>-44105.040000000183</v>
      </c>
      <c r="E141" s="61">
        <f>VLOOKUP(A141,'[7]2018 Impact'!$A$6:$C$152,3,FALSE)</f>
        <v>-102078.90000000002</v>
      </c>
      <c r="F141" s="61">
        <f>VLOOKUP(A141,'[7]2019 Impact'!$A$6:$C$152,3,FALSE)</f>
        <v>-163891.31623420058</v>
      </c>
      <c r="G141" s="61">
        <f t="shared" si="2"/>
        <v>-310075.25623420079</v>
      </c>
    </row>
    <row r="142" spans="1:7" x14ac:dyDescent="0.2">
      <c r="A142" s="43" t="s">
        <v>366</v>
      </c>
      <c r="B142" s="62" t="s">
        <v>367</v>
      </c>
      <c r="D142" s="61">
        <v>0</v>
      </c>
      <c r="E142" s="61">
        <f>VLOOKUP(A142,'[7]2018 Impact'!$A$6:$C$152,3,FALSE)</f>
        <v>-71585.640000000029</v>
      </c>
      <c r="F142" s="61">
        <f>VLOOKUP(A142,'[7]2019 Impact'!$A$6:$C$152,3,FALSE)</f>
        <v>-195172.88082947786</v>
      </c>
      <c r="G142" s="61">
        <f t="shared" si="2"/>
        <v>-266758.52082947787</v>
      </c>
    </row>
    <row r="143" spans="1:7" x14ac:dyDescent="0.2">
      <c r="A143" s="43" t="s">
        <v>230</v>
      </c>
      <c r="B143" s="48" t="s">
        <v>231</v>
      </c>
      <c r="C143" s="47" t="s">
        <v>55</v>
      </c>
      <c r="D143" s="61">
        <f>VLOOKUP(A143,'[7]2017 Impact'!$A$6:$D$147,4,FALSE)</f>
        <v>-20366.640000000069</v>
      </c>
      <c r="E143" s="61">
        <f>VLOOKUP(A143,'[7]2018 Impact'!$A$6:$C$152,3,FALSE)</f>
        <v>-49487.760000000009</v>
      </c>
      <c r="F143" s="61">
        <f>VLOOKUP(A143,'[7]2019 Impact'!$A$6:$C$152,3,FALSE)</f>
        <v>-54454.679999999986</v>
      </c>
      <c r="G143" s="61">
        <f t="shared" si="2"/>
        <v>-124309.08000000007</v>
      </c>
    </row>
    <row r="144" spans="1:7" x14ac:dyDescent="0.2">
      <c r="A144" s="47" t="s">
        <v>174</v>
      </c>
      <c r="B144" s="55" t="s">
        <v>175</v>
      </c>
      <c r="C144" s="47" t="s">
        <v>100</v>
      </c>
      <c r="D144" s="61">
        <f>VLOOKUP(A144,'[7]2017 Impact'!$A$6:$D$147,4,FALSE)</f>
        <v>-1152.6000000000081</v>
      </c>
      <c r="E144" s="61">
        <f>VLOOKUP(A144,'[7]2018 Impact'!$A$6:$C$152,3,FALSE)</f>
        <v>-4429.6600000000199</v>
      </c>
      <c r="F144" s="61">
        <f>VLOOKUP(A144,'[7]2019 Impact'!$A$6:$C$152,3,FALSE)</f>
        <v>-5912.0400000000254</v>
      </c>
      <c r="G144" s="61">
        <f t="shared" si="2"/>
        <v>-11494.300000000054</v>
      </c>
    </row>
    <row r="145" spans="1:7" x14ac:dyDescent="0.2">
      <c r="A145" s="43" t="s">
        <v>101</v>
      </c>
      <c r="B145" s="43" t="s">
        <v>444</v>
      </c>
      <c r="D145" s="61">
        <f>VLOOKUP(A145,'[7]2017 Impact'!$A$6:$D$147,4,FALSE)</f>
        <v>2422.5574945064986</v>
      </c>
      <c r="E145" s="61">
        <f>VLOOKUP(A145,'[7]2018 Impact'!$A$6:$C$152,3,FALSE)</f>
        <v>5854.8157399764386</v>
      </c>
      <c r="F145" s="61">
        <f>VLOOKUP(A145,'[7]2019 Impact'!$A$6:$C$152,3,FALSE)</f>
        <v>3103.3626982381056</v>
      </c>
      <c r="G145" s="61">
        <f t="shared" si="2"/>
        <v>11380.735932721043</v>
      </c>
    </row>
    <row r="146" spans="1:7" x14ac:dyDescent="0.2">
      <c r="A146" s="43" t="s">
        <v>304</v>
      </c>
      <c r="B146" s="43" t="s">
        <v>447</v>
      </c>
      <c r="D146" s="61">
        <f>VLOOKUP(A146,'[7]2017 Impact'!$A$6:$D$147,4,FALSE)</f>
        <v>-3983.6999999999534</v>
      </c>
      <c r="E146" s="61">
        <f>VLOOKUP(A146,'[7]2018 Impact'!$A$6:$C$152,3,FALSE)</f>
        <v>-10687.495385419279</v>
      </c>
      <c r="F146" s="61">
        <f>VLOOKUP(A146,'[7]2019 Impact'!$A$6:$C$152,3,FALSE)</f>
        <v>-17193.784821016401</v>
      </c>
      <c r="G146" s="61">
        <f t="shared" si="2"/>
        <v>-31864.980206435634</v>
      </c>
    </row>
    <row r="147" spans="1:7" x14ac:dyDescent="0.2">
      <c r="A147" s="47" t="s">
        <v>261</v>
      </c>
      <c r="B147" s="48" t="s">
        <v>262</v>
      </c>
      <c r="C147" s="47" t="s">
        <v>121</v>
      </c>
      <c r="D147" s="61">
        <f>VLOOKUP(A147,'[7]2017 Impact'!$A$6:$D$147,4,FALSE)</f>
        <v>-6981.5300000000861</v>
      </c>
      <c r="E147" s="61">
        <f>VLOOKUP(A147,'[7]2018 Impact'!$A$6:$C$152,3,FALSE)</f>
        <v>-22691.340000000091</v>
      </c>
      <c r="F147" s="61">
        <f>VLOOKUP(A147,'[7]2019 Impact'!$A$6:$C$152,3,FALSE)</f>
        <v>-23146.200000000092</v>
      </c>
      <c r="G147" s="61">
        <f t="shared" si="2"/>
        <v>-52819.070000000269</v>
      </c>
    </row>
    <row r="148" spans="1:7" x14ac:dyDescent="0.2">
      <c r="A148" s="47" t="s">
        <v>271</v>
      </c>
      <c r="B148" s="48" t="s">
        <v>272</v>
      </c>
      <c r="C148" s="47" t="s">
        <v>114</v>
      </c>
      <c r="D148" s="61">
        <f>VLOOKUP(A148,'[7]2017 Impact'!$A$6:$D$147,4,FALSE)</f>
        <v>-292.50000000001108</v>
      </c>
      <c r="E148" s="61">
        <f>VLOOKUP(A148,'[7]2018 Impact'!$A$6:$C$152,3,FALSE)</f>
        <v>-495.05228811404015</v>
      </c>
      <c r="F148" s="61">
        <f>VLOOKUP(A148,'[7]2019 Impact'!$A$6:$C$152,3,FALSE)</f>
        <v>-2715.8698095262803</v>
      </c>
      <c r="G148" s="61">
        <f t="shared" si="2"/>
        <v>-3503.4220976403312</v>
      </c>
    </row>
    <row r="149" spans="1:7" x14ac:dyDescent="0.2">
      <c r="A149" s="43" t="s">
        <v>108</v>
      </c>
      <c r="B149" s="48" t="s">
        <v>109</v>
      </c>
      <c r="C149" s="47" t="s">
        <v>88</v>
      </c>
      <c r="D149" s="61">
        <f>VLOOKUP(A149,'[7]2017 Impact'!$A$6:$D$147,4,FALSE)</f>
        <v>-14107.405622003786</v>
      </c>
      <c r="E149" s="61">
        <f>VLOOKUP(A149,'[7]2018 Impact'!$A$6:$C$152,3,FALSE)</f>
        <v>-59777.638962909572</v>
      </c>
      <c r="F149" s="61">
        <f>VLOOKUP(A149,'[7]2019 Impact'!$A$6:$C$152,3,FALSE)</f>
        <v>-85409.015687969426</v>
      </c>
      <c r="G149" s="61">
        <f t="shared" si="2"/>
        <v>-159294.06027288278</v>
      </c>
    </row>
    <row r="150" spans="1:7" x14ac:dyDescent="0.2">
      <c r="A150" s="48" t="s">
        <v>135</v>
      </c>
      <c r="B150" s="43" t="s">
        <v>450</v>
      </c>
      <c r="D150" s="61">
        <f>VLOOKUP(A150,'[7]2017 Impact'!$A$6:$D$147,4,FALSE)</f>
        <v>-1858.3899999999778</v>
      </c>
      <c r="E150" s="61">
        <f>VLOOKUP(A150,'[7]2018 Impact'!$A$6:$C$152,3,FALSE)</f>
        <v>-4670.3600000000106</v>
      </c>
      <c r="F150" s="61">
        <f>VLOOKUP(A150,'[7]2019 Impact'!$A$6:$C$152,3,FALSE)</f>
        <v>-7023.3080910452181</v>
      </c>
      <c r="G150" s="61">
        <f t="shared" si="2"/>
        <v>-13552.058091045206</v>
      </c>
    </row>
    <row r="151" spans="1:7" x14ac:dyDescent="0.2">
      <c r="A151" s="47" t="s">
        <v>306</v>
      </c>
      <c r="B151" s="43" t="s">
        <v>451</v>
      </c>
      <c r="D151" s="61">
        <f>VLOOKUP(A151,'[7]2017 Impact'!$A$6:$D$147,4,FALSE)</f>
        <v>-2824.7099999999728</v>
      </c>
      <c r="E151" s="61">
        <f>VLOOKUP(A151,'[7]2018 Impact'!$A$6:$C$152,3,FALSE)</f>
        <v>-14565.299999999965</v>
      </c>
      <c r="F151" s="61">
        <f>VLOOKUP(A151,'[7]2019 Impact'!$A$6:$C$152,3,FALSE)</f>
        <v>-24332.653626178992</v>
      </c>
      <c r="G151" s="61">
        <f t="shared" si="2"/>
        <v>-41722.663626178924</v>
      </c>
    </row>
    <row r="152" spans="1:7" x14ac:dyDescent="0.2">
      <c r="A152" s="43" t="s">
        <v>176</v>
      </c>
      <c r="B152" s="48" t="s">
        <v>177</v>
      </c>
      <c r="C152" s="47" t="s">
        <v>100</v>
      </c>
      <c r="D152" s="61">
        <f>VLOOKUP(A152,'[7]2017 Impact'!$A$6:$D$147,4,FALSE)</f>
        <v>-633.69999999999425</v>
      </c>
      <c r="E152" s="61">
        <f>VLOOKUP(A152,'[7]2018 Impact'!$A$6:$C$152,3,FALSE)</f>
        <v>-2123.6237325726756</v>
      </c>
      <c r="F152" s="61">
        <f>VLOOKUP(A152,'[7]2019 Impact'!$A$6:$C$152,3,FALSE)</f>
        <v>-10037.322340734132</v>
      </c>
      <c r="G152" s="61">
        <f t="shared" si="2"/>
        <v>-12794.646073306802</v>
      </c>
    </row>
    <row r="153" spans="1:7" x14ac:dyDescent="0.2">
      <c r="A153" s="47" t="s">
        <v>199</v>
      </c>
      <c r="B153" s="47" t="s">
        <v>200</v>
      </c>
      <c r="C153" s="47" t="s">
        <v>91</v>
      </c>
      <c r="D153" s="61">
        <f>VLOOKUP(A153,'[7]2017 Impact'!$A$6:$D$147,4,FALSE)</f>
        <v>-10360.239999999947</v>
      </c>
      <c r="E153" s="61">
        <f>VLOOKUP(A153,'[7]2018 Impact'!$A$6:$C$152,3,FALSE)</f>
        <v>-54316.880000000172</v>
      </c>
      <c r="F153" s="61">
        <f>VLOOKUP(A153,'[7]2019 Impact'!$A$6:$C$152,3,FALSE)</f>
        <v>-56034.720000000176</v>
      </c>
      <c r="G153" s="61">
        <f t="shared" si="2"/>
        <v>-120711.84000000029</v>
      </c>
    </row>
  </sheetData>
  <autoFilter ref="A6:F6" xr:uid="{C31E3996-0A87-49FB-97B3-A30B32539DCD}">
    <sortState xmlns:xlrd2="http://schemas.microsoft.com/office/spreadsheetml/2017/richdata2" ref="A7:F153">
      <sortCondition ref="B6"/>
    </sortState>
  </autoFilter>
  <pageMargins left="0.7" right="0.7" top="0.75" bottom="0.75" header="0.3" footer="0.3"/>
  <pageSetup orientation="portrait" horizontalDpi="90" verticalDpi="90" r:id="rId1"/>
  <headerFooter>
    <oddHeader>&amp;L&amp;D&amp;T&amp;RP:\ALPS\2017-2019 Reconciliation\2017-2019 MW DOB Package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2017 detail</vt:lpstr>
      <vt:lpstr>2017 Impact</vt:lpstr>
      <vt:lpstr>2018 detail</vt:lpstr>
      <vt:lpstr>2018 Impact</vt:lpstr>
      <vt:lpstr>2019 detail</vt:lpstr>
      <vt:lpstr>2019 Impact</vt:lpstr>
      <vt:lpstr>2017-2019 Impact summary</vt:lpstr>
      <vt:lpstr>'2019 detail'!Print_Area</vt:lpstr>
      <vt:lpstr>'2019 Impact'!Print_Area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Timothy.Fischer</dc:creator>
  <cp:lastModifiedBy>Timothy.Fischer</cp:lastModifiedBy>
  <dcterms:created xsi:type="dcterms:W3CDTF">2021-02-02T17:54:46Z</dcterms:created>
  <dcterms:modified xsi:type="dcterms:W3CDTF">2021-03-12T18:53:08Z</dcterms:modified>
</cp:coreProperties>
</file>