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L:\CHHA 2022 Rate Templates &amp; Rate Sheets From Deloitte\KPMG HCCR Data\"/>
    </mc:Choice>
  </mc:AlternateContent>
  <xr:revisionPtr revIDLastSave="0" documentId="8_{3E379AFC-8D73-4055-A76B-3BC09BCE0DBA}" xr6:coauthVersionLast="47" xr6:coauthVersionMax="47" xr10:uidLastSave="{00000000-0000-0000-0000-000000000000}"/>
  <bookViews>
    <workbookView xWindow="-110" yWindow="-110" windowWidth="19420" windowHeight="11020" xr2:uid="{00000000-000D-0000-FFFF-FFFF00000000}"/>
  </bookViews>
  <sheets>
    <sheet name="Summary" sheetId="6" r:id="rId1"/>
    <sheet name="Schedule 3a" sheetId="1" r:id="rId2"/>
    <sheet name="Schedule 4a" sheetId="2" r:id="rId3"/>
    <sheet name="Schedule 5a.1" sheetId="3" r:id="rId4"/>
    <sheet name="Schedule 5a.2" sheetId="7" r:id="rId5"/>
    <sheet name="Trial Balance" sheetId="4" r:id="rId6"/>
    <sheet name="Allocation" sheetId="9" r:id="rId7"/>
    <sheet name="WR&amp;R Estimation"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2" l="1"/>
  <c r="G16" i="4"/>
  <c r="G17" i="4" s="1"/>
  <c r="G14" i="4"/>
  <c r="G15" i="4"/>
  <c r="J8" i="1"/>
  <c r="C21" i="2"/>
  <c r="C20" i="2"/>
  <c r="C19" i="2"/>
  <c r="C17" i="2"/>
  <c r="J11" i="1"/>
  <c r="J10" i="1"/>
  <c r="J9" i="1"/>
  <c r="E7" i="9"/>
  <c r="E8" i="9"/>
  <c r="E9" i="9"/>
  <c r="E10" i="9"/>
  <c r="E6" i="9"/>
  <c r="D7" i="9"/>
  <c r="D8" i="9"/>
  <c r="D9" i="9"/>
  <c r="D10" i="9"/>
  <c r="C10" i="9"/>
  <c r="C9" i="9"/>
  <c r="C8" i="9"/>
  <c r="C7" i="9"/>
  <c r="B10" i="9"/>
  <c r="B9" i="9"/>
  <c r="B8" i="9"/>
  <c r="B7" i="9"/>
  <c r="C6" i="9" l="1"/>
  <c r="S23" i="7"/>
  <c r="AI23" i="7" s="1"/>
  <c r="Q23" i="7"/>
  <c r="AG23" i="7"/>
  <c r="B6" i="9"/>
  <c r="B11" i="9" s="1"/>
  <c r="S24" i="7"/>
  <c r="AI24" i="7" s="1"/>
  <c r="Q24" i="7"/>
  <c r="O24" i="7"/>
  <c r="AG24" i="7" s="1"/>
  <c r="E8" i="1"/>
  <c r="C11" i="8"/>
  <c r="L8" i="1"/>
  <c r="I11" i="1"/>
  <c r="C11" i="9" l="1"/>
  <c r="D6" i="9"/>
  <c r="V22" i="3"/>
  <c r="V25" i="3" s="1"/>
  <c r="W22" i="3"/>
  <c r="W25" i="3" s="1"/>
  <c r="X22" i="3"/>
  <c r="X25" i="3" s="1"/>
  <c r="Y22" i="3"/>
  <c r="Z22" i="3"/>
  <c r="AA22" i="3"/>
  <c r="AA25" i="3" s="1"/>
  <c r="AB22" i="3"/>
  <c r="AB25" i="3" s="1"/>
  <c r="AC22" i="3"/>
  <c r="AC25" i="3" s="1"/>
  <c r="AD22" i="3"/>
  <c r="AD25" i="3" s="1"/>
  <c r="AE22" i="3"/>
  <c r="AE25" i="3" s="1"/>
  <c r="AF22" i="3"/>
  <c r="U22" i="3"/>
  <c r="AH19" i="7"/>
  <c r="AE25" i="7"/>
  <c r="K23" i="1"/>
  <c r="M23" i="1"/>
  <c r="AD22" i="7"/>
  <c r="AD25" i="7" s="1"/>
  <c r="AE22" i="7"/>
  <c r="AF22" i="7"/>
  <c r="AF25" i="7" s="1"/>
  <c r="Y22" i="7"/>
  <c r="Y25" i="7" s="1"/>
  <c r="Z22" i="7"/>
  <c r="Z25" i="7" s="1"/>
  <c r="AA22" i="7"/>
  <c r="AA25" i="7" s="1"/>
  <c r="AB22" i="7"/>
  <c r="AB25" i="7" s="1"/>
  <c r="AC22" i="7"/>
  <c r="AC25" i="7" s="1"/>
  <c r="V22" i="7"/>
  <c r="V25" i="7" s="1"/>
  <c r="W22" i="7"/>
  <c r="W25" i="7" s="1"/>
  <c r="X22" i="7"/>
  <c r="X25" i="7" s="1"/>
  <c r="U22" i="7"/>
  <c r="U25" i="7" s="1"/>
  <c r="M22" i="7"/>
  <c r="M25" i="7" s="1"/>
  <c r="K22" i="7"/>
  <c r="K25" i="7" s="1"/>
  <c r="C22" i="7"/>
  <c r="C25" i="7" s="1"/>
  <c r="E22" i="7"/>
  <c r="E25" i="7" s="1"/>
  <c r="G22" i="7"/>
  <c r="G25" i="7" s="1"/>
  <c r="I22" i="7"/>
  <c r="I25" i="7" s="1"/>
  <c r="Y25" i="3"/>
  <c r="Z25" i="3"/>
  <c r="U25" i="3"/>
  <c r="E22" i="3"/>
  <c r="E25" i="3" s="1"/>
  <c r="G22" i="3"/>
  <c r="G25" i="3" s="1"/>
  <c r="I22" i="3"/>
  <c r="I25" i="3" s="1"/>
  <c r="K22" i="3"/>
  <c r="K25" i="3" s="1"/>
  <c r="M22" i="3"/>
  <c r="M25" i="3" s="1"/>
  <c r="C22" i="3"/>
  <c r="C25" i="3" s="1"/>
  <c r="I20" i="1"/>
  <c r="I23" i="1" s="1"/>
  <c r="K20" i="1"/>
  <c r="L20" i="1"/>
  <c r="L23" i="1" s="1"/>
  <c r="M20" i="1"/>
  <c r="E20" i="1"/>
  <c r="E23" i="1" s="1"/>
  <c r="S23" i="3"/>
  <c r="S24" i="3"/>
  <c r="Q23" i="3"/>
  <c r="Q24" i="3"/>
  <c r="O23" i="3"/>
  <c r="O24" i="3"/>
  <c r="F21" i="1"/>
  <c r="O14" i="7"/>
  <c r="O16" i="7"/>
  <c r="D11" i="9" l="1"/>
  <c r="E11" i="9" s="1"/>
  <c r="C31" i="2"/>
  <c r="B18" i="4"/>
  <c r="G12" i="4"/>
  <c r="C33" i="4" l="1"/>
  <c r="B21" i="4"/>
  <c r="D30" i="4" l="1"/>
  <c r="C39" i="4" s="1"/>
  <c r="D31" i="4"/>
  <c r="C40" i="4" s="1"/>
  <c r="D32" i="4"/>
  <c r="C41" i="4" s="1"/>
  <c r="D29" i="4"/>
  <c r="C38" i="4" s="1"/>
  <c r="D27" i="4"/>
  <c r="C36" i="4" s="1"/>
  <c r="D28" i="4"/>
  <c r="C37" i="4" s="1"/>
  <c r="H11" i="1"/>
  <c r="S21" i="7"/>
  <c r="Q21" i="7"/>
  <c r="AH21" i="7" s="1"/>
  <c r="O21" i="7"/>
  <c r="AG21" i="7" s="1"/>
  <c r="S20" i="7"/>
  <c r="Q20" i="7"/>
  <c r="AH20" i="7" s="1"/>
  <c r="O20" i="7"/>
  <c r="AG20" i="7" s="1"/>
  <c r="S19" i="7"/>
  <c r="Q19" i="7"/>
  <c r="O19" i="7"/>
  <c r="AG19" i="7" s="1"/>
  <c r="S18" i="7"/>
  <c r="Q18" i="7"/>
  <c r="AH18" i="7" s="1"/>
  <c r="O18" i="7"/>
  <c r="AG18" i="7" s="1"/>
  <c r="S17" i="7"/>
  <c r="AI17" i="7" s="1"/>
  <c r="Q17" i="7"/>
  <c r="O17" i="7"/>
  <c r="AG17" i="7" s="1"/>
  <c r="S16" i="7"/>
  <c r="Q16" i="7"/>
  <c r="AH16" i="7" s="1"/>
  <c r="AG16" i="7"/>
  <c r="S15" i="7"/>
  <c r="Q15" i="7"/>
  <c r="AH15" i="7" s="1"/>
  <c r="O15" i="7"/>
  <c r="AG15" i="7" s="1"/>
  <c r="AG14" i="7"/>
  <c r="S14" i="7"/>
  <c r="Q14" i="7"/>
  <c r="AH14" i="7" s="1"/>
  <c r="S13" i="7"/>
  <c r="Q13" i="7"/>
  <c r="AH13" i="7" s="1"/>
  <c r="O13" i="7"/>
  <c r="AG13" i="7" s="1"/>
  <c r="S12" i="7"/>
  <c r="Q12" i="7"/>
  <c r="AH12" i="7" s="1"/>
  <c r="O12" i="7"/>
  <c r="AG12" i="7" s="1"/>
  <c r="S11" i="7"/>
  <c r="Q11" i="7"/>
  <c r="AH11" i="7" s="1"/>
  <c r="O11" i="7"/>
  <c r="AG11" i="7" s="1"/>
  <c r="S10" i="7"/>
  <c r="AI10" i="7" s="1"/>
  <c r="Q10" i="7"/>
  <c r="O10" i="7"/>
  <c r="S21" i="3"/>
  <c r="Q21" i="3"/>
  <c r="AH21" i="3" s="1"/>
  <c r="O21" i="3"/>
  <c r="AG21" i="3" s="1"/>
  <c r="S20" i="3"/>
  <c r="Q20" i="3"/>
  <c r="AH20" i="3" s="1"/>
  <c r="O20" i="3"/>
  <c r="AG20" i="3" s="1"/>
  <c r="S19" i="3"/>
  <c r="Q19" i="3"/>
  <c r="O19" i="3"/>
  <c r="AG19" i="3" s="1"/>
  <c r="S18" i="3"/>
  <c r="Q18" i="3"/>
  <c r="AH18" i="3" s="1"/>
  <c r="O18" i="3"/>
  <c r="AG18" i="3" s="1"/>
  <c r="S17" i="3"/>
  <c r="AI17" i="3" s="1"/>
  <c r="Q17" i="3"/>
  <c r="O17" i="3"/>
  <c r="AG17" i="3" s="1"/>
  <c r="S16" i="3"/>
  <c r="Q16" i="3"/>
  <c r="AH16" i="3" s="1"/>
  <c r="O16" i="3"/>
  <c r="AG16" i="3" s="1"/>
  <c r="S15" i="3"/>
  <c r="Q15" i="3"/>
  <c r="AH15" i="3" s="1"/>
  <c r="O15" i="3"/>
  <c r="AG15" i="3" s="1"/>
  <c r="S14" i="3"/>
  <c r="Q14" i="3"/>
  <c r="AH14" i="3" s="1"/>
  <c r="O14" i="3"/>
  <c r="AG14" i="3" s="1"/>
  <c r="S13" i="3"/>
  <c r="Q13" i="3"/>
  <c r="AH13" i="3" s="1"/>
  <c r="O13" i="3"/>
  <c r="AG13" i="3" s="1"/>
  <c r="S12" i="3"/>
  <c r="Q12" i="3"/>
  <c r="AH12" i="3" s="1"/>
  <c r="O12" i="3"/>
  <c r="AG12" i="3" s="1"/>
  <c r="S11" i="3"/>
  <c r="Q11" i="3"/>
  <c r="AH11" i="3" s="1"/>
  <c r="O11" i="3"/>
  <c r="AG11" i="3" s="1"/>
  <c r="S10" i="3"/>
  <c r="E11" i="8" s="1"/>
  <c r="F11" i="8" s="1"/>
  <c r="Q10" i="3"/>
  <c r="O10" i="3"/>
  <c r="D27" i="2"/>
  <c r="F19" i="1"/>
  <c r="C19" i="1" s="1"/>
  <c r="F18" i="1"/>
  <c r="C18" i="1" s="1"/>
  <c r="F17" i="1"/>
  <c r="C17" i="1" s="1"/>
  <c r="F16" i="1"/>
  <c r="C16" i="1" s="1"/>
  <c r="F15" i="1"/>
  <c r="C15" i="1" s="1"/>
  <c r="F14" i="1"/>
  <c r="C14" i="1" s="1"/>
  <c r="F13" i="1"/>
  <c r="C13" i="1" s="1"/>
  <c r="F12" i="1"/>
  <c r="H8" i="1" l="1"/>
  <c r="G11" i="4"/>
  <c r="C23" i="2"/>
  <c r="C27" i="2" s="1"/>
  <c r="G13" i="4"/>
  <c r="D21" i="1" s="1"/>
  <c r="H9" i="1"/>
  <c r="H20" i="1" s="1"/>
  <c r="H10" i="1"/>
  <c r="Q22" i="7"/>
  <c r="Q25" i="7" s="1"/>
  <c r="AH22" i="7"/>
  <c r="AH25" i="7" s="1"/>
  <c r="AG10" i="7"/>
  <c r="AG22" i="7" s="1"/>
  <c r="AG25" i="7" s="1"/>
  <c r="O22" i="7"/>
  <c r="O25" i="7" s="1"/>
  <c r="O22" i="3"/>
  <c r="O25" i="3" s="1"/>
  <c r="J10" i="8"/>
  <c r="K10" i="8" s="1"/>
  <c r="H10" i="8"/>
  <c r="Q22" i="3"/>
  <c r="Q25" i="3" s="1"/>
  <c r="AH19" i="3"/>
  <c r="AH22" i="3" s="1"/>
  <c r="AI22" i="7"/>
  <c r="AI25" i="7" s="1"/>
  <c r="S22" i="7"/>
  <c r="S25" i="7" s="1"/>
  <c r="S22" i="3"/>
  <c r="S25" i="3" s="1"/>
  <c r="C12" i="1"/>
  <c r="AI10" i="3"/>
  <c r="C42" i="4"/>
  <c r="D33" i="4"/>
  <c r="AG10" i="3"/>
  <c r="AG22" i="3" s="1"/>
  <c r="D11" i="1" l="1"/>
  <c r="D8" i="1"/>
  <c r="D9" i="1"/>
  <c r="D10" i="1"/>
  <c r="G8" i="1"/>
  <c r="G11" i="1"/>
  <c r="G10" i="1"/>
  <c r="G9" i="1"/>
  <c r="H23" i="1"/>
  <c r="AF25" i="3"/>
  <c r="AG25" i="3"/>
  <c r="AI22" i="3"/>
  <c r="AI25" i="3" s="1"/>
  <c r="AH25" i="3"/>
  <c r="C30" i="2"/>
  <c r="F11" i="1" l="1"/>
  <c r="J20" i="1"/>
  <c r="F22" i="1"/>
  <c r="C22" i="1" s="1"/>
  <c r="C21" i="1"/>
  <c r="F10" i="1"/>
  <c r="J23" i="1" l="1"/>
  <c r="C11" i="1"/>
  <c r="D20" i="1"/>
  <c r="D23" i="1" s="1"/>
  <c r="C10" i="1"/>
  <c r="F9" i="1"/>
  <c r="C9" i="1" s="1"/>
  <c r="G20" i="1" l="1"/>
  <c r="G23" i="1" s="1"/>
  <c r="F8" i="1"/>
  <c r="C8" i="1" s="1"/>
  <c r="F20" i="1" l="1"/>
  <c r="F23" i="1" l="1"/>
  <c r="C20" i="1"/>
  <c r="C23" i="1" s="1"/>
</calcChain>
</file>

<file path=xl/sharedStrings.xml><?xml version="1.0" encoding="utf-8"?>
<sst xmlns="http://schemas.openxmlformats.org/spreadsheetml/2006/main" count="407" uniqueCount="183">
  <si>
    <t xml:space="preserve">CHHA Name </t>
  </si>
  <si>
    <t>CHHA Operating Certificate</t>
  </si>
  <si>
    <t>Schedule 3a: CHHA Costs &amp; Expenses by Service Type</t>
  </si>
  <si>
    <t>Program Administration</t>
  </si>
  <si>
    <t>Program Aide (Direct Care)</t>
  </si>
  <si>
    <t>Program RN Supervision/ Assessment 
(Direct Care)</t>
  </si>
  <si>
    <t>Program Staff Training</t>
  </si>
  <si>
    <t>Transportation</t>
  </si>
  <si>
    <t>Contracted Purchased Services</t>
  </si>
  <si>
    <t>Other</t>
  </si>
  <si>
    <t>001</t>
  </si>
  <si>
    <t>002</t>
  </si>
  <si>
    <t>003</t>
  </si>
  <si>
    <t>004</t>
  </si>
  <si>
    <t>005</t>
  </si>
  <si>
    <t>006</t>
  </si>
  <si>
    <t>007</t>
  </si>
  <si>
    <t>008</t>
  </si>
  <si>
    <t>009</t>
  </si>
  <si>
    <t>010</t>
  </si>
  <si>
    <t>Direct Care</t>
  </si>
  <si>
    <t xml:space="preserve">Home Health Aide </t>
  </si>
  <si>
    <t>Home Health Physical Therapy</t>
  </si>
  <si>
    <t>Home Health Occupational Therapy</t>
  </si>
  <si>
    <t>Home Health Registered Nurse</t>
  </si>
  <si>
    <t>Home Health Medical Social Services</t>
  </si>
  <si>
    <t>Home Health Nutrition</t>
  </si>
  <si>
    <t>Home Health Speech Therapy</t>
  </si>
  <si>
    <t>Home Health Respiratory Therapy</t>
  </si>
  <si>
    <t>Home Social &amp; Environmental Support</t>
  </si>
  <si>
    <t>Home Health Sign Language/Oral Interpreter</t>
  </si>
  <si>
    <t>011</t>
  </si>
  <si>
    <t>012</t>
  </si>
  <si>
    <t>013</t>
  </si>
  <si>
    <t>014</t>
  </si>
  <si>
    <t>Nursing Supervision</t>
  </si>
  <si>
    <t>015</t>
  </si>
  <si>
    <t>Nursing Assessment</t>
  </si>
  <si>
    <t>016</t>
  </si>
  <si>
    <t>017</t>
  </si>
  <si>
    <t>018</t>
  </si>
  <si>
    <t>GRAND TOTAL</t>
  </si>
  <si>
    <t>019</t>
  </si>
  <si>
    <t>Schedule 4a: CHHA General Service Cost Centers</t>
  </si>
  <si>
    <t xml:space="preserve">GENERAL SERVICE COST CENTERS </t>
  </si>
  <si>
    <t>Criminal Background Check &amp; Fingerprinting</t>
  </si>
  <si>
    <t>Capital Related - Building &amp; Fixtures</t>
  </si>
  <si>
    <t>Capital Related - Movable Equipment</t>
  </si>
  <si>
    <t>Plant Operations &amp; Maintenance</t>
  </si>
  <si>
    <t>Rent-Building</t>
  </si>
  <si>
    <t>Rent-Furnishings</t>
  </si>
  <si>
    <t>Rent-Vehicles</t>
  </si>
  <si>
    <t>Interest-Property</t>
  </si>
  <si>
    <t>Depreciation-Plant</t>
  </si>
  <si>
    <t>Depreciation-Equipment &amp; Furnishings</t>
  </si>
  <si>
    <t>Depreciation-Vehicles</t>
  </si>
  <si>
    <t>Utilities</t>
  </si>
  <si>
    <t>Insurance</t>
  </si>
  <si>
    <t xml:space="preserve">Administration &amp; General </t>
  </si>
  <si>
    <t>Employee physicals/uniforms/immunizations</t>
  </si>
  <si>
    <t xml:space="preserve">Other   </t>
  </si>
  <si>
    <t>Grand Total</t>
  </si>
  <si>
    <t>Patients</t>
  </si>
  <si>
    <t>Units of Service: Visits/Days</t>
  </si>
  <si>
    <t>Units of Service: Hours</t>
  </si>
  <si>
    <t>020</t>
  </si>
  <si>
    <t>021</t>
  </si>
  <si>
    <t>022</t>
  </si>
  <si>
    <t>023</t>
  </si>
  <si>
    <t>024</t>
  </si>
  <si>
    <t xml:space="preserve">GRAND TOTAL </t>
  </si>
  <si>
    <t>Schedule 5a.1: CHHA Pediatric Service Statistics</t>
  </si>
  <si>
    <t>Medicaid</t>
  </si>
  <si>
    <t xml:space="preserve">Dual-eligible </t>
  </si>
  <si>
    <t>Medicare</t>
  </si>
  <si>
    <t>Private Pay</t>
  </si>
  <si>
    <t xml:space="preserve">Other </t>
  </si>
  <si>
    <t>Total</t>
  </si>
  <si>
    <t>FFS</t>
  </si>
  <si>
    <t>MC</t>
  </si>
  <si>
    <t>Total Medicaid (FFS + MC)</t>
  </si>
  <si>
    <t xml:space="preserve">Total Unique Patients </t>
  </si>
  <si>
    <t>Total Unique Units of Service: Visits/Days</t>
  </si>
  <si>
    <t xml:space="preserve">Total Unique Units of Service: Hours                   </t>
  </si>
  <si>
    <t>Schedule 5a.2: CHHA Episodic Service Statistics</t>
  </si>
  <si>
    <t>Description</t>
  </si>
  <si>
    <t>Current Period Cost</t>
  </si>
  <si>
    <t>Salary Expense</t>
  </si>
  <si>
    <t>Fringe Benefits</t>
  </si>
  <si>
    <t>Marketing</t>
  </si>
  <si>
    <t>Meal Expense</t>
  </si>
  <si>
    <t>Supplies</t>
  </si>
  <si>
    <t>Income Taxes</t>
  </si>
  <si>
    <t>Rent</t>
  </si>
  <si>
    <t>Cash Receipt Assessment Tax</t>
  </si>
  <si>
    <t>Travel Expense</t>
  </si>
  <si>
    <t>Bad Debt Expense</t>
  </si>
  <si>
    <t>Example CHHA</t>
  </si>
  <si>
    <t>Operating Certificate</t>
  </si>
  <si>
    <t>CHHA Schedule 4a</t>
  </si>
  <si>
    <t>CHHA Schedule 3a</t>
  </si>
  <si>
    <t>CHHA Schedule 5a.1</t>
  </si>
  <si>
    <t>CHHA Schedule 5a.2</t>
  </si>
  <si>
    <t xml:space="preserve">Trial Balance </t>
  </si>
  <si>
    <t>Category</t>
  </si>
  <si>
    <t>A</t>
  </si>
  <si>
    <t>Staff Training</t>
  </si>
  <si>
    <t>Administrative</t>
  </si>
  <si>
    <t>Total Direct Care on Schedule 3</t>
  </si>
  <si>
    <t>Depreciation</t>
  </si>
  <si>
    <t>Total Expenses</t>
  </si>
  <si>
    <t>Check to AFS and Schedule 3</t>
  </si>
  <si>
    <t>offset to revenue - not on Schedule 3</t>
  </si>
  <si>
    <t>Total Expenses per AFS</t>
  </si>
  <si>
    <t>Difference</t>
  </si>
  <si>
    <t>**</t>
  </si>
  <si>
    <t xml:space="preserve">**Difference relates to bad debt expense that is offset to revenue on FS.  Will be treated as offset to revenue on cost report as well. </t>
  </si>
  <si>
    <r>
      <rPr>
        <b/>
        <sz val="11"/>
        <color rgb="FFFF0000"/>
        <rFont val="Calibri"/>
        <family val="2"/>
        <scheme val="minor"/>
      </rPr>
      <t>A:</t>
    </r>
    <r>
      <rPr>
        <sz val="11"/>
        <color rgb="FFFF0000"/>
        <rFont val="Calibri"/>
        <family val="2"/>
        <scheme val="minor"/>
      </rPr>
      <t xml:space="preserve"> </t>
    </r>
    <r>
      <rPr>
        <sz val="11"/>
        <rFont val="Calibri"/>
        <family val="2"/>
        <scheme val="minor"/>
      </rPr>
      <t>Allocation obtained from YTD Master Payroll Report</t>
    </r>
  </si>
  <si>
    <t>RN</t>
  </si>
  <si>
    <t>Aides</t>
  </si>
  <si>
    <t>Allocation of Fringe Benefits</t>
  </si>
  <si>
    <t>Contracted services - Home Health Aides</t>
  </si>
  <si>
    <t>Contracted Services Direct Care on Schedule 3</t>
  </si>
  <si>
    <t>PT</t>
  </si>
  <si>
    <t>OT</t>
  </si>
  <si>
    <t>Schedule 3 check</t>
  </si>
  <si>
    <t xml:space="preserve">Agrees to Audited Financial Statements or trial balance. </t>
  </si>
  <si>
    <t>Non-reimbursable Costs (Adjustment to Expense)</t>
  </si>
  <si>
    <t>Non-reimbursable WR&amp;R costs</t>
  </si>
  <si>
    <t>SUBTOTAL (reimbursable services)</t>
  </si>
  <si>
    <t>Other non-reimbursable services</t>
  </si>
  <si>
    <t>Personal care services</t>
  </si>
  <si>
    <t>Direct Care non-personnel Costs</t>
  </si>
  <si>
    <t>Office Supplies &amp; Materials</t>
  </si>
  <si>
    <t>Medical Supplies</t>
  </si>
  <si>
    <t>Other non-reimburable services</t>
  </si>
  <si>
    <t xml:space="preserve">SUBTOTAL (reimbursable services) </t>
  </si>
  <si>
    <t>Total reimbursable Costs
(Sum of columns 005 through 011)</t>
  </si>
  <si>
    <t>Total Entity Costs
(002 + 003+ 004)</t>
  </si>
  <si>
    <t>Non-reimbursable</t>
  </si>
  <si>
    <t>Total Program Administration Expenses on Schedules 3/4</t>
  </si>
  <si>
    <t xml:space="preserve">  </t>
  </si>
  <si>
    <t>Comments/Instructions for template</t>
  </si>
  <si>
    <t>Should be supported by trial expense accounts or general ledger detail with certain expenses containing R&amp;R and RT&amp;R expenses.</t>
  </si>
  <si>
    <t>Report R&amp;R and RT&amp;R costs that were covered by the R&amp;R and RT&amp;R revenue as non-allowable in column 003 of Schedule 3.</t>
  </si>
  <si>
    <t xml:space="preserve">If this value is positive (i.e., there are R&amp;R and RT&amp;R costs in excess of R&amp;R and RT&amp;R revenue received), report the excess costs in column 005 (Program Administration), Column 006 (Program Aide), Column 007 (Program RN Supervision/Assessment, or Column 008 (Program Staff Training) on Schedule 3. If value is negative (i.e., R&amp;R and RT&amp;R revenue is greater than R&amp;R and RT&amp;R costs), do not enter the value on Schedule 3, as it is not a cost. </t>
  </si>
  <si>
    <t>Entity #1, Service Type #1</t>
  </si>
  <si>
    <t>Total estimated R&amp;R + RT&amp;R revenue</t>
  </si>
  <si>
    <t>Total R&amp;R + RT&amp;R costs</t>
  </si>
  <si>
    <t>R&amp;R + RT&amp;R Rate Add-On %</t>
  </si>
  <si>
    <t>2022 Medicaid Reimbursement rate</t>
  </si>
  <si>
    <t>Legend:</t>
  </si>
  <si>
    <t>Calculation or no input needed</t>
  </si>
  <si>
    <t>Manual input</t>
  </si>
  <si>
    <t>Select option from drop-down</t>
  </si>
  <si>
    <t>Pediatric</t>
  </si>
  <si>
    <t>Episodic</t>
  </si>
  <si>
    <t>Summary of Hours (from system generated support)</t>
  </si>
  <si>
    <t>Service Type Allocation</t>
  </si>
  <si>
    <t>DOH-approved Recruitment &amp; Retention (R&amp;R) and Recruitment, Training &amp; Retention (RT&amp;R) Revenue Estimation Template - CHHA Pediatric services only</t>
  </si>
  <si>
    <t>For additional guidance, including WR&amp;R instructions for agencies contracted with the City of New York, refer to pages 16-19 of the 2022 Home Care Cost Report Instructions.</t>
  </si>
  <si>
    <t>In calendar year 2022, CHHAs received a 2.25% R&amp;R rate add-on and a 4.70%  RT&amp;R add-on (6.95% total) for pediatric services. R&amp;R and RT&amp;R rate add-ons were not provided for CHHA episodic services. Use this rate add-on percentage if rate sheet doesn’t clearly identify R&amp;R/RT&amp;R add-on dollar value.</t>
  </si>
  <si>
    <t>Enter Medicaid Reimbursement rate from rate sheet (FFS and/or MC)</t>
  </si>
  <si>
    <t>Formula = Medicaid reimbursement rate/(Medicaid reimbursement rate/(1+R&amp;R and RT&amp;R rate add-ons)</t>
  </si>
  <si>
    <t xml:space="preserve">Select a reimbursable service type* from the drop-down menu options. </t>
  </si>
  <si>
    <t>Enter total units of service from Schedule 5a.1 for the specific entity and service type listed in Column D.</t>
  </si>
  <si>
    <t xml:space="preserve">Amount must be offset from total R&amp;R + RT&amp;R costs </t>
  </si>
  <si>
    <t>Sum of all R&amp;R + RT&amp;R revenue (Column F)</t>
  </si>
  <si>
    <t>R&amp;R + RT&amp;R Rate Add-On ($)</t>
  </si>
  <si>
    <t>Reimbursable Service Type* (select one from drop-down)</t>
  </si>
  <si>
    <t>Units of service (FFS and/or MC)</t>
  </si>
  <si>
    <t>Non-reimbursable R&amp;R +RT&amp;R costs to be reported in Column 003</t>
  </si>
  <si>
    <t>Reimbursable R&amp;R + RT&amp;R costs to be reported in Column 005-008 (report amount in Schedule 3 if positive, do not report if negative)</t>
  </si>
  <si>
    <t>*"Reimbursable" refers to a service type that is reimbursed through the Medicaid Fee-for-service CHHA program.</t>
  </si>
  <si>
    <t>Agrees to Column 005 on Schedule 3a (Program Administration)</t>
  </si>
  <si>
    <t>Home Health Aide</t>
  </si>
  <si>
    <t>Hospice</t>
  </si>
  <si>
    <t>Allocation Percentages</t>
  </si>
  <si>
    <t>Other non-reimbursable services*</t>
  </si>
  <si>
    <t xml:space="preserve">*This non-reimbursable amount should include a portion of program administration, non-reimbursable, transportation, program staff training, and other costs (if applciable), which is calculated using an allocation based on the non-reimbursable servie hours. </t>
  </si>
  <si>
    <t>Total Non-reimbursable administrative expenses</t>
  </si>
  <si>
    <t>Total Non-riembursable service expenses</t>
  </si>
  <si>
    <t>Allocation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</si>
</sst>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00%"/>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0"/>
      <color rgb="FF000000"/>
      <name val="Times New Roman"/>
      <family val="1"/>
    </font>
    <font>
      <sz val="11"/>
      <name val="Calibri"/>
      <family val="2"/>
      <scheme val="minor"/>
    </font>
    <font>
      <b/>
      <sz val="11"/>
      <color rgb="FF000000"/>
      <name val="Calibri"/>
      <family val="2"/>
      <scheme val="minor"/>
    </font>
    <font>
      <sz val="11"/>
      <color rgb="FF000000"/>
      <name val="Calibri"/>
      <family val="2"/>
      <scheme val="minor"/>
    </font>
    <font>
      <b/>
      <sz val="14"/>
      <color rgb="FF000000"/>
      <name val="Calibri"/>
      <family val="2"/>
      <scheme val="minor"/>
    </font>
    <font>
      <b/>
      <sz val="14"/>
      <color theme="1"/>
      <name val="Calibri"/>
      <family val="2"/>
      <scheme val="minor"/>
    </font>
    <font>
      <sz val="11"/>
      <color theme="0"/>
      <name val="Calibri"/>
      <family val="2"/>
      <scheme val="minor"/>
    </font>
    <font>
      <b/>
      <sz val="16"/>
      <color theme="1"/>
      <name val="Calibri"/>
      <family val="2"/>
      <scheme val="minor"/>
    </font>
    <font>
      <b/>
      <sz val="16"/>
      <color rgb="FF000000"/>
      <name val="Calibri"/>
      <family val="2"/>
      <scheme val="minor"/>
    </font>
    <font>
      <sz val="11"/>
      <color rgb="FF000000"/>
      <name val="Times New Roman"/>
      <family val="1"/>
    </font>
    <font>
      <sz val="11"/>
      <color rgb="FFFF0000"/>
      <name val="Calibri"/>
      <family val="2"/>
      <scheme val="minor"/>
    </font>
    <font>
      <b/>
      <u/>
      <sz val="11"/>
      <color theme="1"/>
      <name val="Calibri"/>
      <family val="2"/>
      <scheme val="minor"/>
    </font>
    <font>
      <b/>
      <sz val="11"/>
      <color rgb="FFFF0000"/>
      <name val="Calibri"/>
      <family val="2"/>
      <scheme val="minor"/>
    </font>
    <font>
      <sz val="10"/>
      <color rgb="FF000000"/>
      <name val="Calibri"/>
      <family val="2"/>
      <scheme val="minor"/>
    </font>
    <font>
      <sz val="8"/>
      <name val="Calibri"/>
      <family val="2"/>
      <scheme val="minor"/>
    </font>
    <font>
      <sz val="10"/>
      <color theme="1"/>
      <name val="Calibri"/>
      <family val="2"/>
      <scheme val="minor"/>
    </font>
    <font>
      <i/>
      <sz val="11"/>
      <color theme="1"/>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FFFF00"/>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5"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242">
    <xf numFmtId="0" fontId="0" fillId="0" borderId="0" xfId="0"/>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top"/>
      <protection locked="0"/>
    </xf>
    <xf numFmtId="49" fontId="3" fillId="0" borderId="9" xfId="0" applyNumberFormat="1" applyFont="1" applyFill="1" applyBorder="1" applyProtection="1">
      <protection locked="0"/>
    </xf>
    <xf numFmtId="49" fontId="3" fillId="0" borderId="10" xfId="0" applyNumberFormat="1" applyFont="1" applyFill="1" applyBorder="1" applyAlignment="1" applyProtection="1">
      <alignment horizontal="center"/>
      <protection locked="0"/>
    </xf>
    <xf numFmtId="49" fontId="3" fillId="0" borderId="10" xfId="0" applyNumberFormat="1" applyFont="1" applyFill="1" applyBorder="1" applyAlignment="1" applyProtection="1">
      <alignment horizontal="center" vertical="center"/>
      <protection locked="0"/>
    </xf>
    <xf numFmtId="0" fontId="3" fillId="0" borderId="9" xfId="0" applyFont="1" applyFill="1" applyBorder="1" applyProtection="1">
      <protection locked="0"/>
    </xf>
    <xf numFmtId="0" fontId="3" fillId="2" borderId="10" xfId="0" applyFont="1" applyFill="1" applyBorder="1" applyProtection="1"/>
    <xf numFmtId="0" fontId="3" fillId="2" borderId="11" xfId="0" applyFont="1" applyFill="1" applyBorder="1" applyProtection="1"/>
    <xf numFmtId="0" fontId="6" fillId="0" borderId="9" xfId="0" applyFont="1" applyFill="1" applyBorder="1" applyAlignment="1" applyProtection="1">
      <alignment horizontal="left" indent="5"/>
      <protection locked="0"/>
    </xf>
    <xf numFmtId="0" fontId="6" fillId="0" borderId="4" xfId="0" applyFont="1" applyFill="1" applyBorder="1" applyAlignment="1" applyProtection="1">
      <alignment horizontal="left" indent="5"/>
      <protection locked="0"/>
    </xf>
    <xf numFmtId="0" fontId="2" fillId="4" borderId="1" xfId="0" applyFont="1" applyFill="1" applyBorder="1" applyAlignment="1" applyProtection="1">
      <alignment horizontal="left" vertical="center" wrapText="1"/>
      <protection locked="0"/>
    </xf>
    <xf numFmtId="0" fontId="2" fillId="4" borderId="4"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wrapText="1"/>
      <protection locked="0"/>
    </xf>
    <xf numFmtId="0" fontId="2" fillId="4" borderId="7" xfId="0" applyFont="1" applyFill="1" applyBorder="1" applyAlignment="1" applyProtection="1">
      <alignment horizontal="center" vertical="center" wrapText="1"/>
      <protection locked="0"/>
    </xf>
    <xf numFmtId="0" fontId="2" fillId="4" borderId="8" xfId="0" applyFont="1" applyFill="1" applyBorder="1" applyAlignment="1" applyProtection="1">
      <alignment horizontal="center" vertical="center" wrapText="1"/>
      <protection locked="0"/>
    </xf>
    <xf numFmtId="0" fontId="0" fillId="0" borderId="9" xfId="0" applyFill="1" applyBorder="1" applyAlignment="1" applyProtection="1">
      <alignment horizontal="left" vertical="top"/>
      <protection locked="0"/>
    </xf>
    <xf numFmtId="0" fontId="0" fillId="0" borderId="10" xfId="0" applyFill="1" applyBorder="1" applyAlignment="1" applyProtection="1">
      <alignment horizontal="center" vertical="top"/>
      <protection locked="0"/>
    </xf>
    <xf numFmtId="0" fontId="7" fillId="0" borderId="10" xfId="0" applyFont="1" applyFill="1" applyBorder="1" applyAlignment="1" applyProtection="1">
      <alignment horizontal="center" vertical="top" wrapText="1"/>
      <protection locked="0"/>
    </xf>
    <xf numFmtId="0" fontId="3" fillId="0" borderId="9" xfId="1" applyFont="1" applyFill="1" applyBorder="1" applyProtection="1">
      <protection locked="0"/>
    </xf>
    <xf numFmtId="0" fontId="3" fillId="0" borderId="10" xfId="1" applyFont="1" applyFill="1" applyBorder="1" applyAlignment="1" applyProtection="1">
      <alignment horizontal="center"/>
      <protection locked="0"/>
    </xf>
    <xf numFmtId="0" fontId="1" fillId="0" borderId="9" xfId="1" applyFont="1" applyFill="1" applyBorder="1" applyAlignment="1" applyProtection="1">
      <alignment horizontal="left" indent="5"/>
      <protection locked="0"/>
    </xf>
    <xf numFmtId="0" fontId="6" fillId="0" borderId="9" xfId="1" applyFont="1" applyFill="1" applyBorder="1" applyAlignment="1" applyProtection="1">
      <alignment horizontal="left" vertical="center" wrapText="1" indent="5"/>
      <protection locked="0"/>
    </xf>
    <xf numFmtId="0" fontId="7" fillId="0" borderId="14" xfId="0" applyFont="1" applyFill="1" applyBorder="1" applyAlignment="1" applyProtection="1">
      <alignment horizontal="left" vertical="top"/>
      <protection locked="0"/>
    </xf>
    <xf numFmtId="0" fontId="7" fillId="0" borderId="0" xfId="0" applyFont="1" applyFill="1" applyBorder="1" applyAlignment="1" applyProtection="1">
      <alignment horizontal="left" vertical="top"/>
      <protection locked="0"/>
    </xf>
    <xf numFmtId="0" fontId="8" fillId="0" borderId="0" xfId="0" applyFont="1" applyFill="1" applyBorder="1" applyAlignment="1" applyProtection="1">
      <alignment horizontal="left" vertical="top"/>
      <protection locked="0"/>
    </xf>
    <xf numFmtId="49" fontId="7" fillId="0" borderId="0" xfId="0" applyNumberFormat="1" applyFont="1" applyFill="1" applyBorder="1" applyAlignment="1" applyProtection="1">
      <alignment horizontal="center" vertical="top"/>
      <protection locked="0"/>
    </xf>
    <xf numFmtId="49" fontId="7" fillId="0" borderId="0" xfId="0" applyNumberFormat="1" applyFont="1" applyFill="1" applyBorder="1" applyAlignment="1" applyProtection="1">
      <alignment horizontal="left" vertical="top"/>
      <protection locked="0"/>
    </xf>
    <xf numFmtId="0" fontId="11" fillId="4" borderId="10" xfId="0" applyFont="1" applyFill="1" applyBorder="1" applyAlignment="1">
      <alignment horizontal="left"/>
    </xf>
    <xf numFmtId="0" fontId="11" fillId="4" borderId="10" xfId="0" applyFont="1" applyFill="1" applyBorder="1" applyAlignment="1">
      <alignment horizontal="center"/>
    </xf>
    <xf numFmtId="0" fontId="0" fillId="7" borderId="10" xfId="0" applyFill="1" applyBorder="1"/>
    <xf numFmtId="44" fontId="0" fillId="7" borderId="10" xfId="2" applyFont="1" applyFill="1" applyBorder="1"/>
    <xf numFmtId="0" fontId="0" fillId="6" borderId="0" xfId="0" applyFill="1"/>
    <xf numFmtId="0" fontId="13" fillId="6" borderId="0" xfId="0" applyFont="1" applyFill="1" applyAlignment="1">
      <alignment vertical="top"/>
    </xf>
    <xf numFmtId="0" fontId="13" fillId="6" borderId="0" xfId="0" applyFont="1" applyFill="1" applyAlignment="1">
      <alignment vertical="center"/>
    </xf>
    <xf numFmtId="0" fontId="0" fillId="6" borderId="0" xfId="0" applyFill="1" applyAlignment="1">
      <alignment vertical="top" wrapText="1"/>
    </xf>
    <xf numFmtId="0" fontId="10" fillId="0" borderId="0" xfId="0" applyFont="1"/>
    <xf numFmtId="0" fontId="9" fillId="0" borderId="0" xfId="0" applyFont="1" applyFill="1" applyBorder="1" applyAlignment="1" applyProtection="1">
      <alignment horizontal="left" vertical="top"/>
      <protection locked="0"/>
    </xf>
    <xf numFmtId="0" fontId="0" fillId="0" borderId="0" xfId="0" applyFont="1" applyFill="1" applyBorder="1" applyAlignment="1" applyProtection="1">
      <alignment vertical="top"/>
      <protection locked="0"/>
    </xf>
    <xf numFmtId="0" fontId="0" fillId="0" borderId="0" xfId="0" applyFont="1" applyFill="1" applyBorder="1" applyAlignment="1" applyProtection="1">
      <alignment horizontal="left" vertical="top"/>
      <protection locked="0"/>
    </xf>
    <xf numFmtId="0" fontId="7" fillId="0" borderId="9" xfId="0" applyFont="1" applyFill="1" applyBorder="1" applyAlignment="1" applyProtection="1">
      <alignment horizontal="left" vertical="top"/>
      <protection locked="0"/>
    </xf>
    <xf numFmtId="49" fontId="4" fillId="0" borderId="10" xfId="0" applyNumberFormat="1" applyFont="1" applyFill="1" applyBorder="1" applyAlignment="1" applyProtection="1">
      <alignment horizontal="center" vertical="center" wrapText="1"/>
      <protection locked="0"/>
    </xf>
    <xf numFmtId="49" fontId="4" fillId="0" borderId="10" xfId="0" quotePrefix="1" applyNumberFormat="1" applyFont="1" applyFill="1" applyBorder="1" applyAlignment="1" applyProtection="1">
      <alignment horizontal="center" vertical="center" shrinkToFit="1"/>
      <protection locked="0"/>
    </xf>
    <xf numFmtId="49" fontId="4" fillId="0" borderId="11" xfId="0" quotePrefix="1" applyNumberFormat="1" applyFont="1" applyFill="1" applyBorder="1" applyAlignment="1" applyProtection="1">
      <alignment horizontal="center" vertical="center" shrinkToFit="1"/>
      <protection locked="0"/>
    </xf>
    <xf numFmtId="49" fontId="4" fillId="2" borderId="10" xfId="0" quotePrefix="1" applyNumberFormat="1" applyFont="1" applyFill="1" applyBorder="1" applyAlignment="1" applyProtection="1">
      <alignment horizontal="center" vertical="center" shrinkToFit="1"/>
    </xf>
    <xf numFmtId="0" fontId="14" fillId="2" borderId="10" xfId="0" applyFont="1" applyFill="1" applyBorder="1" applyAlignment="1" applyProtection="1">
      <alignment horizontal="left" vertical="top"/>
    </xf>
    <xf numFmtId="0" fontId="14" fillId="2" borderId="11" xfId="0" applyFont="1" applyFill="1" applyBorder="1" applyAlignment="1" applyProtection="1">
      <alignment horizontal="left" vertical="top"/>
    </xf>
    <xf numFmtId="0" fontId="0" fillId="0" borderId="9" xfId="0" applyFont="1" applyFill="1" applyBorder="1" applyAlignment="1" applyProtection="1">
      <alignment horizontal="left" indent="5"/>
      <protection locked="0"/>
    </xf>
    <xf numFmtId="0" fontId="4" fillId="0" borderId="14" xfId="0" applyFont="1" applyFill="1" applyBorder="1" applyAlignment="1" applyProtection="1">
      <alignment horizontal="left" vertical="center" wrapText="1"/>
      <protection locked="0"/>
    </xf>
    <xf numFmtId="0" fontId="16" fillId="0" borderId="0" xfId="0" applyFont="1" applyAlignment="1">
      <alignment horizontal="center"/>
    </xf>
    <xf numFmtId="0" fontId="11" fillId="0" borderId="0" xfId="0" applyFont="1" applyAlignment="1">
      <alignment horizontal="center"/>
    </xf>
    <xf numFmtId="0" fontId="17" fillId="0" borderId="10" xfId="0" applyFont="1" applyBorder="1" applyAlignment="1">
      <alignment horizontal="center"/>
    </xf>
    <xf numFmtId="0" fontId="17" fillId="0" borderId="0" xfId="0" applyFont="1" applyAlignment="1">
      <alignment horizontal="center"/>
    </xf>
    <xf numFmtId="0" fontId="0" fillId="0" borderId="10" xfId="0" applyBorder="1" applyAlignment="1">
      <alignment horizontal="center"/>
    </xf>
    <xf numFmtId="0" fontId="0" fillId="0" borderId="0" xfId="0" applyAlignment="1">
      <alignment horizontal="center"/>
    </xf>
    <xf numFmtId="0" fontId="0" fillId="8" borderId="10" xfId="0" applyFill="1" applyBorder="1"/>
    <xf numFmtId="44" fontId="0" fillId="8" borderId="10" xfId="2" applyFont="1" applyFill="1" applyBorder="1"/>
    <xf numFmtId="0" fontId="0" fillId="2" borderId="10" xfId="0" applyFill="1" applyBorder="1"/>
    <xf numFmtId="43" fontId="0" fillId="2" borderId="10" xfId="0" applyNumberFormat="1" applyFill="1" applyBorder="1"/>
    <xf numFmtId="0" fontId="0" fillId="9" borderId="10" xfId="0" applyFill="1" applyBorder="1"/>
    <xf numFmtId="44" fontId="0" fillId="9" borderId="10" xfId="0" applyNumberFormat="1" applyFill="1" applyBorder="1"/>
    <xf numFmtId="43" fontId="0" fillId="0" borderId="0" xfId="0" applyNumberFormat="1"/>
    <xf numFmtId="44" fontId="0" fillId="0" borderId="26" xfId="0" applyNumberFormat="1" applyBorder="1"/>
    <xf numFmtId="0" fontId="0" fillId="10" borderId="10" xfId="0" applyFill="1" applyBorder="1"/>
    <xf numFmtId="44" fontId="0" fillId="10" borderId="10" xfId="0" applyNumberFormat="1" applyFill="1" applyBorder="1"/>
    <xf numFmtId="44" fontId="0" fillId="0" borderId="0" xfId="0" applyNumberFormat="1"/>
    <xf numFmtId="9" fontId="0" fillId="8" borderId="10" xfId="4" applyFont="1" applyFill="1" applyBorder="1"/>
    <xf numFmtId="0" fontId="0" fillId="0" borderId="10" xfId="0" applyBorder="1"/>
    <xf numFmtId="0" fontId="0" fillId="11" borderId="10" xfId="0" applyFill="1" applyBorder="1"/>
    <xf numFmtId="44" fontId="0" fillId="11" borderId="10" xfId="2" applyFont="1" applyFill="1" applyBorder="1"/>
    <xf numFmtId="9" fontId="0" fillId="11" borderId="10" xfId="4" applyFont="1" applyFill="1" applyBorder="1"/>
    <xf numFmtId="44" fontId="0" fillId="2" borderId="10" xfId="2" applyFont="1" applyFill="1" applyBorder="1"/>
    <xf numFmtId="0" fontId="0" fillId="0" borderId="0" xfId="0" applyBorder="1"/>
    <xf numFmtId="44" fontId="0" fillId="0" borderId="0" xfId="2" applyFont="1" applyBorder="1"/>
    <xf numFmtId="164" fontId="7" fillId="2" borderId="10" xfId="3" applyNumberFormat="1" applyFont="1" applyFill="1" applyBorder="1" applyAlignment="1" applyProtection="1">
      <alignment vertical="top" wrapText="1"/>
      <protection locked="0"/>
    </xf>
    <xf numFmtId="164" fontId="3" fillId="2" borderId="10" xfId="3" applyNumberFormat="1" applyFont="1" applyFill="1" applyBorder="1" applyProtection="1">
      <protection locked="0"/>
    </xf>
    <xf numFmtId="44" fontId="0" fillId="8" borderId="10" xfId="0" applyNumberFormat="1" applyFill="1" applyBorder="1"/>
    <xf numFmtId="164" fontId="1" fillId="0" borderId="9" xfId="3" applyNumberFormat="1" applyFont="1" applyFill="1" applyBorder="1" applyAlignment="1" applyProtection="1">
      <alignment horizontal="left" indent="5"/>
      <protection locked="0"/>
    </xf>
    <xf numFmtId="164" fontId="3" fillId="0" borderId="10" xfId="3" applyNumberFormat="1" applyFont="1" applyFill="1" applyBorder="1" applyAlignment="1" applyProtection="1">
      <alignment horizontal="center"/>
      <protection locked="0"/>
    </xf>
    <xf numFmtId="164" fontId="6" fillId="0" borderId="9" xfId="3" applyNumberFormat="1" applyFont="1" applyFill="1" applyBorder="1" applyAlignment="1" applyProtection="1">
      <alignment horizontal="left" indent="5"/>
      <protection locked="0"/>
    </xf>
    <xf numFmtId="164" fontId="3" fillId="0" borderId="14" xfId="3" applyNumberFormat="1" applyFont="1" applyFill="1" applyBorder="1" applyProtection="1">
      <protection locked="0"/>
    </xf>
    <xf numFmtId="44" fontId="1" fillId="3" borderId="10" xfId="2" applyFont="1" applyFill="1" applyBorder="1" applyAlignment="1" applyProtection="1">
      <alignment horizontal="right" vertical="center"/>
    </xf>
    <xf numFmtId="44" fontId="1" fillId="0" borderId="10" xfId="2" applyFont="1" applyFill="1" applyBorder="1" applyAlignment="1" applyProtection="1">
      <alignment horizontal="right" vertical="center"/>
      <protection locked="0"/>
    </xf>
    <xf numFmtId="44" fontId="8" fillId="0" borderId="10" xfId="2" applyFont="1" applyFill="1" applyBorder="1" applyAlignment="1" applyProtection="1">
      <alignment horizontal="right" vertical="center"/>
      <protection locked="0"/>
    </xf>
    <xf numFmtId="44" fontId="8" fillId="0" borderId="11" xfId="2" applyFont="1" applyFill="1" applyBorder="1" applyAlignment="1" applyProtection="1">
      <alignment horizontal="right" vertical="center"/>
      <protection locked="0"/>
    </xf>
    <xf numFmtId="44" fontId="1" fillId="3" borderId="10" xfId="2" applyFont="1" applyFill="1" applyBorder="1" applyAlignment="1" applyProtection="1">
      <alignment horizontal="center" vertical="center"/>
    </xf>
    <xf numFmtId="44" fontId="1" fillId="0" borderId="10" xfId="2" applyFont="1" applyFill="1" applyBorder="1" applyAlignment="1" applyProtection="1">
      <alignment horizontal="center" vertical="center"/>
      <protection locked="0"/>
    </xf>
    <xf numFmtId="44" fontId="8" fillId="0" borderId="10" xfId="2" applyFont="1" applyFill="1" applyBorder="1" applyAlignment="1" applyProtection="1">
      <alignment horizontal="center" vertical="center"/>
      <protection locked="0"/>
    </xf>
    <xf numFmtId="44" fontId="8" fillId="0" borderId="11" xfId="2" applyFont="1" applyFill="1" applyBorder="1" applyAlignment="1" applyProtection="1">
      <alignment horizontal="center" vertical="center"/>
      <protection locked="0"/>
    </xf>
    <xf numFmtId="44" fontId="1" fillId="0" borderId="12" xfId="2" applyFont="1" applyFill="1" applyBorder="1" applyAlignment="1" applyProtection="1">
      <alignment horizontal="center" vertical="center"/>
      <protection locked="0"/>
    </xf>
    <xf numFmtId="44" fontId="8" fillId="0" borderId="12" xfId="2" applyFont="1" applyFill="1" applyBorder="1" applyAlignment="1" applyProtection="1">
      <alignment horizontal="center" vertical="center"/>
      <protection locked="0"/>
    </xf>
    <xf numFmtId="44" fontId="3" fillId="3" borderId="15" xfId="2" applyFont="1" applyFill="1" applyBorder="1" applyAlignment="1" applyProtection="1">
      <alignment horizontal="center" vertical="center"/>
    </xf>
    <xf numFmtId="44" fontId="5" fillId="0" borderId="10" xfId="2" applyFont="1" applyFill="1" applyBorder="1" applyAlignment="1" applyProtection="1">
      <alignment horizontal="center" vertical="center"/>
      <protection locked="0"/>
    </xf>
    <xf numFmtId="44" fontId="18" fillId="0" borderId="10" xfId="2" applyFont="1" applyFill="1" applyBorder="1" applyAlignment="1" applyProtection="1">
      <alignment horizontal="center" vertical="center"/>
      <protection locked="0"/>
    </xf>
    <xf numFmtId="44" fontId="18" fillId="5" borderId="10" xfId="2" applyFont="1" applyFill="1" applyBorder="1" applyAlignment="1" applyProtection="1">
      <alignment horizontal="center" vertical="center"/>
    </xf>
    <xf numFmtId="44" fontId="7" fillId="3" borderId="15" xfId="2" applyFont="1" applyFill="1" applyBorder="1" applyAlignment="1" applyProtection="1">
      <alignment horizontal="center" vertical="center" wrapText="1"/>
    </xf>
    <xf numFmtId="0" fontId="0" fillId="0" borderId="7" xfId="0" applyFill="1" applyBorder="1" applyAlignment="1" applyProtection="1">
      <alignment horizontal="center" vertical="top"/>
      <protection locked="0"/>
    </xf>
    <xf numFmtId="0" fontId="0" fillId="0" borderId="12" xfId="0" applyFill="1" applyBorder="1" applyAlignment="1" applyProtection="1">
      <alignment horizontal="center" vertical="top"/>
      <protection locked="0"/>
    </xf>
    <xf numFmtId="0" fontId="0" fillId="12" borderId="0" xfId="0" applyFill="1" applyAlignment="1"/>
    <xf numFmtId="0" fontId="0" fillId="0" borderId="0" xfId="0" applyFill="1" applyAlignment="1"/>
    <xf numFmtId="2" fontId="14" fillId="3" borderId="10" xfId="0" applyNumberFormat="1" applyFont="1" applyFill="1" applyBorder="1" applyAlignment="1" applyProtection="1">
      <alignment horizontal="center" vertical="top"/>
    </xf>
    <xf numFmtId="2" fontId="14" fillId="2" borderId="10" xfId="0" applyNumberFormat="1" applyFont="1" applyFill="1" applyBorder="1" applyAlignment="1" applyProtection="1">
      <alignment horizontal="center" vertical="top"/>
    </xf>
    <xf numFmtId="2" fontId="8" fillId="3" borderId="11" xfId="0" applyNumberFormat="1" applyFont="1" applyFill="1" applyBorder="1" applyAlignment="1" applyProtection="1">
      <alignment horizontal="center" vertical="top"/>
    </xf>
    <xf numFmtId="2" fontId="8" fillId="3" borderId="10" xfId="0" applyNumberFormat="1" applyFont="1" applyFill="1" applyBorder="1" applyAlignment="1" applyProtection="1">
      <alignment horizontal="center" vertical="top"/>
    </xf>
    <xf numFmtId="2" fontId="8" fillId="2" borderId="11" xfId="0" applyNumberFormat="1" applyFont="1" applyFill="1" applyBorder="1" applyAlignment="1" applyProtection="1">
      <alignment horizontal="center" vertical="top"/>
    </xf>
    <xf numFmtId="2" fontId="14" fillId="3" borderId="12" xfId="0" applyNumberFormat="1" applyFont="1" applyFill="1" applyBorder="1" applyAlignment="1" applyProtection="1">
      <alignment horizontal="center" vertical="top"/>
    </xf>
    <xf numFmtId="2" fontId="4" fillId="3" borderId="15" xfId="0" quotePrefix="1" applyNumberFormat="1" applyFont="1" applyFill="1" applyBorder="1" applyAlignment="1" applyProtection="1">
      <alignment vertical="center" shrinkToFit="1"/>
    </xf>
    <xf numFmtId="44" fontId="0" fillId="12" borderId="10" xfId="0" applyNumberFormat="1" applyFill="1" applyBorder="1"/>
    <xf numFmtId="44" fontId="0" fillId="0" borderId="10" xfId="0" applyNumberFormat="1" applyFill="1" applyBorder="1"/>
    <xf numFmtId="44" fontId="0" fillId="15" borderId="10" xfId="0" applyNumberFormat="1" applyFill="1" applyBorder="1"/>
    <xf numFmtId="44" fontId="0" fillId="16" borderId="10" xfId="2" applyFont="1" applyFill="1" applyBorder="1"/>
    <xf numFmtId="44" fontId="0" fillId="15" borderId="10" xfId="2" applyFont="1" applyFill="1" applyBorder="1"/>
    <xf numFmtId="10" fontId="0" fillId="15" borderId="10" xfId="0" applyNumberFormat="1" applyFill="1" applyBorder="1" applyAlignment="1">
      <alignment vertical="center"/>
    </xf>
    <xf numFmtId="164" fontId="0" fillId="16" borderId="10" xfId="3" applyNumberFormat="1" applyFont="1" applyFill="1" applyBorder="1"/>
    <xf numFmtId="0" fontId="16" fillId="0" borderId="0" xfId="0" applyFont="1"/>
    <xf numFmtId="0" fontId="0" fillId="15" borderId="10" xfId="0" applyFill="1" applyBorder="1"/>
    <xf numFmtId="0" fontId="0" fillId="16" borderId="10" xfId="0" applyFill="1" applyBorder="1"/>
    <xf numFmtId="0" fontId="11" fillId="4" borderId="24" xfId="0" applyFont="1" applyFill="1" applyBorder="1" applyAlignment="1">
      <alignment horizontal="center"/>
    </xf>
    <xf numFmtId="10" fontId="0" fillId="6" borderId="10" xfId="4" applyNumberFormat="1" applyFont="1" applyFill="1" applyBorder="1"/>
    <xf numFmtId="0" fontId="0" fillId="0" borderId="0" xfId="0" applyAlignment="1">
      <alignment wrapText="1"/>
    </xf>
    <xf numFmtId="165" fontId="0" fillId="6" borderId="10" xfId="4" applyNumberFormat="1" applyFont="1" applyFill="1" applyBorder="1"/>
    <xf numFmtId="43" fontId="1" fillId="0" borderId="10" xfId="0" applyNumberFormat="1" applyFont="1" applyBorder="1" applyAlignment="1" applyProtection="1">
      <alignment horizontal="left" indent="5"/>
      <protection locked="0"/>
    </xf>
    <xf numFmtId="43" fontId="0" fillId="6" borderId="10" xfId="3" applyNumberFormat="1" applyFont="1" applyFill="1" applyBorder="1"/>
    <xf numFmtId="43" fontId="1" fillId="0" borderId="10" xfId="3" applyNumberFormat="1" applyFont="1" applyBorder="1" applyAlignment="1" applyProtection="1">
      <alignment horizontal="left" indent="5"/>
      <protection locked="0"/>
    </xf>
    <xf numFmtId="0" fontId="0" fillId="0" borderId="0" xfId="0" applyBorder="1" applyAlignment="1">
      <alignment wrapText="1"/>
    </xf>
    <xf numFmtId="0" fontId="0" fillId="0" borderId="0" xfId="0"/>
    <xf numFmtId="0" fontId="0" fillId="6" borderId="0" xfId="0" applyFill="1"/>
    <xf numFmtId="0" fontId="0" fillId="6" borderId="0" xfId="0" applyFill="1" applyBorder="1"/>
    <xf numFmtId="0" fontId="0" fillId="0" borderId="0" xfId="0" applyFill="1"/>
    <xf numFmtId="0" fontId="0" fillId="14" borderId="10" xfId="0" applyFill="1" applyBorder="1" applyAlignment="1">
      <alignment horizontal="center" vertical="center" wrapText="1"/>
    </xf>
    <xf numFmtId="0" fontId="11" fillId="13" borderId="10" xfId="0" applyFont="1" applyFill="1" applyBorder="1" applyAlignment="1">
      <alignment horizontal="center" vertical="center" wrapText="1"/>
    </xf>
    <xf numFmtId="0" fontId="11" fillId="13" borderId="0" xfId="0" applyFont="1" applyFill="1" applyBorder="1" applyAlignment="1">
      <alignment horizontal="center" vertical="center" wrapText="1"/>
    </xf>
    <xf numFmtId="44" fontId="0" fillId="0" borderId="0" xfId="0" applyNumberFormat="1" applyBorder="1"/>
    <xf numFmtId="0" fontId="0" fillId="0" borderId="0" xfId="0"/>
    <xf numFmtId="0" fontId="21" fillId="6" borderId="0" xfId="0" applyFont="1" applyFill="1"/>
    <xf numFmtId="44" fontId="3" fillId="3" borderId="10" xfId="2" applyFont="1" applyFill="1" applyBorder="1" applyAlignment="1" applyProtection="1">
      <alignment horizontal="center" vertical="center"/>
    </xf>
    <xf numFmtId="2" fontId="14" fillId="0" borderId="10" xfId="0" applyNumberFormat="1" applyFont="1" applyFill="1" applyBorder="1" applyAlignment="1" applyProtection="1">
      <alignment horizontal="center" vertical="top"/>
      <protection locked="0"/>
    </xf>
    <xf numFmtId="2" fontId="8" fillId="0" borderId="10" xfId="0" applyNumberFormat="1" applyFont="1" applyFill="1" applyBorder="1" applyAlignment="1" applyProtection="1">
      <alignment horizontal="center" vertical="top"/>
      <protection locked="0"/>
    </xf>
    <xf numFmtId="2" fontId="14" fillId="6" borderId="10" xfId="0" applyNumberFormat="1" applyFont="1" applyFill="1" applyBorder="1" applyAlignment="1" applyProtection="1">
      <alignment horizontal="center" vertical="top"/>
      <protection locked="0"/>
    </xf>
    <xf numFmtId="2" fontId="8" fillId="2" borderId="10" xfId="0" applyNumberFormat="1" applyFont="1" applyFill="1" applyBorder="1" applyAlignment="1" applyProtection="1">
      <alignment horizontal="center" vertical="top"/>
    </xf>
    <xf numFmtId="2" fontId="14" fillId="0" borderId="10" xfId="0" applyNumberFormat="1" applyFont="1" applyFill="1" applyBorder="1" applyAlignment="1" applyProtection="1">
      <alignment horizontal="center" vertical="top"/>
    </xf>
    <xf numFmtId="2" fontId="8" fillId="0" borderId="10" xfId="0" applyNumberFormat="1" applyFont="1" applyFill="1" applyBorder="1" applyAlignment="1" applyProtection="1">
      <alignment horizontal="center" vertical="top"/>
    </xf>
    <xf numFmtId="2" fontId="14" fillId="0" borderId="12" xfId="0" applyNumberFormat="1" applyFont="1" applyFill="1" applyBorder="1" applyAlignment="1" applyProtection="1">
      <alignment horizontal="center" vertical="top"/>
      <protection locked="0"/>
    </xf>
    <xf numFmtId="2" fontId="8" fillId="0" borderId="12" xfId="0" applyNumberFormat="1" applyFont="1" applyFill="1" applyBorder="1" applyAlignment="1" applyProtection="1">
      <alignment horizontal="center" vertical="top"/>
      <protection locked="0"/>
    </xf>
    <xf numFmtId="2" fontId="14" fillId="2" borderId="12" xfId="0" applyNumberFormat="1" applyFont="1" applyFill="1" applyBorder="1" applyAlignment="1" applyProtection="1">
      <alignment horizontal="center" vertical="top"/>
    </xf>
    <xf numFmtId="2" fontId="14" fillId="0" borderId="12" xfId="0" applyNumberFormat="1" applyFont="1" applyFill="1" applyBorder="1" applyAlignment="1" applyProtection="1">
      <alignment horizontal="center" vertical="top"/>
    </xf>
    <xf numFmtId="43" fontId="8" fillId="0" borderId="10" xfId="3" applyFont="1" applyFill="1" applyBorder="1" applyAlignment="1" applyProtection="1">
      <alignment horizontal="right" vertical="top"/>
      <protection locked="0"/>
    </xf>
    <xf numFmtId="43" fontId="8" fillId="2" borderId="10" xfId="3" applyFont="1" applyFill="1" applyBorder="1" applyAlignment="1" applyProtection="1">
      <alignment horizontal="right" vertical="top"/>
    </xf>
    <xf numFmtId="43" fontId="7" fillId="3" borderId="10" xfId="3" applyFont="1" applyFill="1" applyBorder="1" applyAlignment="1" applyProtection="1">
      <alignment horizontal="right" vertical="top"/>
    </xf>
    <xf numFmtId="43" fontId="7" fillId="2" borderId="10" xfId="3" applyFont="1" applyFill="1" applyBorder="1" applyAlignment="1" applyProtection="1">
      <alignment horizontal="right" vertical="top"/>
    </xf>
    <xf numFmtId="43" fontId="7" fillId="3" borderId="11" xfId="3" applyFont="1" applyFill="1" applyBorder="1" applyAlignment="1" applyProtection="1">
      <alignment horizontal="right" vertical="top"/>
    </xf>
    <xf numFmtId="43" fontId="7" fillId="2" borderId="11" xfId="3" applyFont="1" applyFill="1" applyBorder="1" applyAlignment="1" applyProtection="1">
      <alignment horizontal="right" vertical="top"/>
    </xf>
    <xf numFmtId="43" fontId="8" fillId="6" borderId="10" xfId="3" applyFont="1" applyFill="1" applyBorder="1" applyAlignment="1" applyProtection="1">
      <alignment horizontal="right" vertical="top"/>
      <protection locked="0"/>
    </xf>
    <xf numFmtId="43" fontId="8" fillId="0" borderId="10" xfId="3" applyFont="1" applyFill="1" applyBorder="1" applyAlignment="1" applyProtection="1">
      <alignment horizontal="right" vertical="top"/>
    </xf>
    <xf numFmtId="43" fontId="8" fillId="0" borderId="12" xfId="3" applyFont="1" applyFill="1" applyBorder="1" applyAlignment="1" applyProtection="1">
      <alignment horizontal="right" vertical="top"/>
      <protection locked="0"/>
    </xf>
    <xf numFmtId="43" fontId="8" fillId="2" borderId="12" xfId="3" applyFont="1" applyFill="1" applyBorder="1" applyAlignment="1" applyProtection="1">
      <alignment horizontal="right" vertical="top"/>
    </xf>
    <xf numFmtId="43" fontId="4" fillId="3" borderId="15" xfId="3" quotePrefix="1" applyFont="1" applyFill="1" applyBorder="1" applyAlignment="1" applyProtection="1">
      <alignment horizontal="right" vertical="center" shrinkToFit="1"/>
    </xf>
    <xf numFmtId="43" fontId="8" fillId="0" borderId="12" xfId="3" applyFont="1" applyFill="1" applyBorder="1" applyAlignment="1" applyProtection="1">
      <alignment horizontal="right" vertical="top"/>
    </xf>
    <xf numFmtId="0" fontId="0" fillId="0" borderId="9" xfId="0" applyFont="1" applyFill="1" applyBorder="1" applyAlignment="1" applyProtection="1">
      <protection locked="0"/>
    </xf>
    <xf numFmtId="44" fontId="1" fillId="5" borderId="10" xfId="2" applyFont="1" applyFill="1" applyBorder="1" applyAlignment="1" applyProtection="1">
      <alignment horizontal="center" vertical="center"/>
      <protection locked="0"/>
    </xf>
    <xf numFmtId="0" fontId="3" fillId="5" borderId="10" xfId="0" applyFont="1" applyFill="1" applyBorder="1" applyProtection="1"/>
    <xf numFmtId="44" fontId="1" fillId="5" borderId="12" xfId="2" applyFont="1" applyFill="1" applyBorder="1" applyAlignment="1" applyProtection="1">
      <alignment horizontal="center" vertical="center"/>
      <protection locked="0"/>
    </xf>
    <xf numFmtId="44" fontId="1" fillId="5" borderId="10" xfId="2" applyFont="1" applyFill="1" applyBorder="1" applyAlignment="1" applyProtection="1">
      <alignment horizontal="right" vertical="center"/>
      <protection locked="0"/>
    </xf>
    <xf numFmtId="44" fontId="3" fillId="12" borderId="15" xfId="2" applyFont="1" applyFill="1" applyBorder="1" applyAlignment="1" applyProtection="1">
      <alignment horizontal="center" vertical="center"/>
    </xf>
    <xf numFmtId="0" fontId="4"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10" fillId="0" borderId="0" xfId="0" applyFont="1" applyAlignment="1">
      <alignment horizontal="left"/>
    </xf>
    <xf numFmtId="0" fontId="21" fillId="0" borderId="0" xfId="0" applyFont="1" applyAlignment="1">
      <alignment horizontal="left" vertical="top" wrapText="1"/>
    </xf>
    <xf numFmtId="0" fontId="0" fillId="2" borderId="16" xfId="0" applyFill="1" applyBorder="1" applyAlignment="1">
      <alignment horizontal="left"/>
    </xf>
    <xf numFmtId="0" fontId="0" fillId="2" borderId="18" xfId="0" applyFill="1" applyBorder="1" applyAlignment="1">
      <alignment horizontal="left"/>
    </xf>
    <xf numFmtId="0" fontId="0" fillId="12" borderId="0" xfId="0" applyFill="1" applyAlignment="1">
      <alignment horizontal="left"/>
    </xf>
    <xf numFmtId="2" fontId="4" fillId="3" borderId="15" xfId="0" quotePrefix="1" applyNumberFormat="1" applyFont="1" applyFill="1" applyBorder="1" applyAlignment="1" applyProtection="1">
      <alignment horizontal="center" vertical="center" shrinkToFit="1"/>
    </xf>
    <xf numFmtId="49" fontId="4" fillId="0" borderId="10" xfId="0" quotePrefix="1" applyNumberFormat="1" applyFont="1" applyFill="1" applyBorder="1" applyAlignment="1" applyProtection="1">
      <alignment horizontal="center" vertical="center" shrinkToFit="1"/>
      <protection locked="0"/>
    </xf>
    <xf numFmtId="49" fontId="4" fillId="0" borderId="16" xfId="0" quotePrefix="1" applyNumberFormat="1" applyFont="1" applyFill="1" applyBorder="1" applyAlignment="1" applyProtection="1">
      <alignment horizontal="center" vertical="center" shrinkToFit="1"/>
      <protection locked="0"/>
    </xf>
    <xf numFmtId="49" fontId="4" fillId="0" borderId="18" xfId="0" quotePrefix="1" applyNumberFormat="1" applyFont="1" applyFill="1" applyBorder="1" applyAlignment="1" applyProtection="1">
      <alignment horizontal="center" vertical="center" shrinkToFit="1"/>
      <protection locked="0"/>
    </xf>
    <xf numFmtId="49" fontId="4" fillId="2" borderId="16" xfId="0" quotePrefix="1" applyNumberFormat="1" applyFont="1" applyFill="1" applyBorder="1" applyAlignment="1" applyProtection="1">
      <alignment horizontal="center" vertical="center" shrinkToFit="1"/>
    </xf>
    <xf numFmtId="49" fontId="4" fillId="2" borderId="18" xfId="0" quotePrefix="1" applyNumberFormat="1" applyFont="1" applyFill="1" applyBorder="1" applyAlignment="1" applyProtection="1">
      <alignment horizontal="center" vertical="center" shrinkToFit="1"/>
    </xf>
    <xf numFmtId="2" fontId="4" fillId="3" borderId="16" xfId="0" quotePrefix="1" applyNumberFormat="1" applyFont="1" applyFill="1" applyBorder="1" applyAlignment="1" applyProtection="1">
      <alignment horizontal="center" vertical="center" shrinkToFit="1"/>
    </xf>
    <xf numFmtId="2" fontId="4" fillId="3" borderId="18" xfId="0" quotePrefix="1" applyNumberFormat="1" applyFont="1" applyFill="1" applyBorder="1" applyAlignment="1" applyProtection="1">
      <alignment horizontal="center" vertical="center" shrinkToFit="1"/>
    </xf>
    <xf numFmtId="2" fontId="4" fillId="0" borderId="10" xfId="0" quotePrefix="1" applyNumberFormat="1" applyFont="1" applyFill="1" applyBorder="1" applyAlignment="1" applyProtection="1">
      <alignment horizontal="center" vertical="center" shrinkToFit="1"/>
      <protection locked="0"/>
    </xf>
    <xf numFmtId="2" fontId="4" fillId="0" borderId="16" xfId="0" quotePrefix="1" applyNumberFormat="1" applyFont="1" applyFill="1" applyBorder="1" applyAlignment="1" applyProtection="1">
      <alignment horizontal="center" vertical="center" shrinkToFit="1"/>
      <protection locked="0"/>
    </xf>
    <xf numFmtId="2" fontId="4" fillId="0" borderId="18" xfId="0" quotePrefix="1" applyNumberFormat="1" applyFont="1" applyFill="1" applyBorder="1" applyAlignment="1" applyProtection="1">
      <alignment horizontal="center" vertical="center" shrinkToFit="1"/>
      <protection locked="0"/>
    </xf>
    <xf numFmtId="2" fontId="4" fillId="2" borderId="16" xfId="0" quotePrefix="1" applyNumberFormat="1" applyFont="1" applyFill="1" applyBorder="1" applyAlignment="1" applyProtection="1">
      <alignment horizontal="center" vertical="center" shrinkToFit="1"/>
    </xf>
    <xf numFmtId="2" fontId="4" fillId="2" borderId="18" xfId="0" quotePrefix="1" applyNumberFormat="1" applyFont="1" applyFill="1" applyBorder="1" applyAlignment="1" applyProtection="1">
      <alignment horizontal="center" vertical="center" shrinkToFit="1"/>
    </xf>
    <xf numFmtId="2" fontId="4" fillId="0" borderId="16" xfId="0" quotePrefix="1" applyNumberFormat="1" applyFont="1" applyFill="1" applyBorder="1" applyAlignment="1" applyProtection="1">
      <alignment horizontal="center" vertical="center" shrinkToFit="1"/>
    </xf>
    <xf numFmtId="2" fontId="4" fillId="0" borderId="18" xfId="0" quotePrefix="1" applyNumberFormat="1" applyFont="1" applyFill="1" applyBorder="1" applyAlignment="1" applyProtection="1">
      <alignment horizontal="center" vertical="center" shrinkToFit="1"/>
    </xf>
    <xf numFmtId="2" fontId="4" fillId="0" borderId="21" xfId="0" quotePrefix="1" applyNumberFormat="1" applyFont="1" applyFill="1" applyBorder="1" applyAlignment="1" applyProtection="1">
      <alignment horizontal="center" vertical="center" shrinkToFit="1"/>
    </xf>
    <xf numFmtId="2" fontId="4" fillId="0" borderId="22" xfId="0" quotePrefix="1" applyNumberFormat="1" applyFont="1" applyFill="1" applyBorder="1" applyAlignment="1" applyProtection="1">
      <alignment horizontal="center" vertical="center" shrinkToFit="1"/>
    </xf>
    <xf numFmtId="49" fontId="4" fillId="2" borderId="10" xfId="0" quotePrefix="1" applyNumberFormat="1" applyFont="1" applyFill="1" applyBorder="1" applyAlignment="1" applyProtection="1">
      <alignment horizontal="center" vertical="center" shrinkToFit="1"/>
    </xf>
    <xf numFmtId="2" fontId="4" fillId="2" borderId="10" xfId="0" quotePrefix="1" applyNumberFormat="1" applyFont="1" applyFill="1" applyBorder="1" applyAlignment="1" applyProtection="1">
      <alignment horizontal="center" vertical="center" shrinkToFit="1"/>
    </xf>
    <xf numFmtId="2" fontId="4" fillId="6" borderId="10" xfId="0" quotePrefix="1" applyNumberFormat="1" applyFont="1" applyFill="1" applyBorder="1" applyAlignment="1" applyProtection="1">
      <alignment horizontal="center" vertical="center" shrinkToFit="1"/>
      <protection locked="0"/>
    </xf>
    <xf numFmtId="0" fontId="2" fillId="4" borderId="19" xfId="0" applyFont="1" applyFill="1" applyBorder="1" applyAlignment="1" applyProtection="1">
      <alignment horizontal="center" vertical="center" wrapText="1"/>
      <protection locked="0"/>
    </xf>
    <xf numFmtId="0" fontId="2" fillId="4" borderId="23" xfId="0" applyFont="1" applyFill="1" applyBorder="1" applyAlignment="1" applyProtection="1">
      <alignment horizontal="center" vertical="center" wrapText="1"/>
      <protection locked="0"/>
    </xf>
    <xf numFmtId="0" fontId="2" fillId="4" borderId="25" xfId="0" applyFont="1" applyFill="1" applyBorder="1" applyAlignment="1" applyProtection="1">
      <alignment horizontal="center" vertical="center" wrapText="1"/>
      <protection locked="0"/>
    </xf>
    <xf numFmtId="0" fontId="2" fillId="4" borderId="20" xfId="0" applyFont="1" applyFill="1" applyBorder="1" applyAlignment="1" applyProtection="1">
      <alignment horizontal="center" vertical="center" wrapText="1"/>
      <protection locked="0"/>
    </xf>
    <xf numFmtId="0" fontId="2" fillId="4" borderId="24" xfId="0" applyFont="1" applyFill="1" applyBorder="1" applyAlignment="1" applyProtection="1">
      <alignment horizontal="center" vertical="center" wrapText="1"/>
      <protection locked="0"/>
    </xf>
    <xf numFmtId="0" fontId="2" fillId="4" borderId="26" xfId="0" applyFont="1" applyFill="1" applyBorder="1" applyAlignment="1" applyProtection="1">
      <alignment horizontal="center" vertical="center" wrapText="1"/>
      <protection locked="0"/>
    </xf>
    <xf numFmtId="0" fontId="2" fillId="4" borderId="21"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2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4" borderId="16" xfId="0"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13" xfId="0" applyFont="1" applyFill="1" applyBorder="1" applyAlignment="1" applyProtection="1">
      <alignment horizontal="center" vertical="center" wrapText="1"/>
      <protection locked="0"/>
    </xf>
    <xf numFmtId="0" fontId="2" fillId="4" borderId="27" xfId="0" applyFont="1" applyFill="1" applyBorder="1" applyAlignment="1" applyProtection="1">
      <alignment horizontal="center" vertical="center" wrapText="1"/>
      <protection locked="0"/>
    </xf>
    <xf numFmtId="43" fontId="4" fillId="0" borderId="16" xfId="3" quotePrefix="1" applyFont="1" applyFill="1" applyBorder="1" applyAlignment="1" applyProtection="1">
      <alignment horizontal="right" vertical="center" shrinkToFit="1"/>
    </xf>
    <xf numFmtId="43" fontId="4" fillId="0" borderId="18" xfId="3" quotePrefix="1" applyFont="1" applyFill="1" applyBorder="1" applyAlignment="1" applyProtection="1">
      <alignment horizontal="right" vertical="center" shrinkToFit="1"/>
    </xf>
    <xf numFmtId="43" fontId="4" fillId="0" borderId="16" xfId="3" quotePrefix="1" applyFont="1" applyFill="1" applyBorder="1" applyAlignment="1" applyProtection="1">
      <alignment horizontal="right" vertical="center" shrinkToFit="1"/>
      <protection locked="0"/>
    </xf>
    <xf numFmtId="43" fontId="4" fillId="0" borderId="18" xfId="3" quotePrefix="1" applyFont="1" applyFill="1" applyBorder="1" applyAlignment="1" applyProtection="1">
      <alignment horizontal="right" vertical="center" shrinkToFit="1"/>
      <protection locked="0"/>
    </xf>
    <xf numFmtId="43" fontId="4" fillId="2" borderId="16" xfId="3" quotePrefix="1" applyFont="1" applyFill="1" applyBorder="1" applyAlignment="1" applyProtection="1">
      <alignment horizontal="right" vertical="center" shrinkToFit="1"/>
    </xf>
    <xf numFmtId="43" fontId="4" fillId="2" borderId="18" xfId="3" quotePrefix="1" applyFont="1" applyFill="1" applyBorder="1" applyAlignment="1" applyProtection="1">
      <alignment horizontal="right" vertical="center" shrinkToFit="1"/>
    </xf>
    <xf numFmtId="43" fontId="4" fillId="3" borderId="10" xfId="3" quotePrefix="1" applyFont="1" applyFill="1" applyBorder="1" applyAlignment="1" applyProtection="1">
      <alignment horizontal="right" vertical="center" shrinkToFit="1"/>
    </xf>
    <xf numFmtId="43" fontId="4" fillId="3" borderId="16" xfId="3" quotePrefix="1" applyFont="1" applyFill="1" applyBorder="1" applyAlignment="1" applyProtection="1">
      <alignment horizontal="right" vertical="center" shrinkToFit="1"/>
    </xf>
    <xf numFmtId="43" fontId="4" fillId="3" borderId="18" xfId="3" quotePrefix="1" applyFont="1" applyFill="1" applyBorder="1" applyAlignment="1" applyProtection="1">
      <alignment horizontal="right" vertical="center" shrinkToFit="1"/>
    </xf>
    <xf numFmtId="43" fontId="6" fillId="0" borderId="10" xfId="3" quotePrefix="1" applyFont="1" applyFill="1" applyBorder="1" applyAlignment="1" applyProtection="1">
      <alignment horizontal="right" vertical="center" shrinkToFit="1"/>
      <protection locked="0"/>
    </xf>
    <xf numFmtId="43" fontId="6" fillId="2" borderId="10" xfId="3" quotePrefix="1" applyFont="1" applyFill="1" applyBorder="1" applyAlignment="1" applyProtection="1">
      <alignment horizontal="right" vertical="center" shrinkToFit="1"/>
    </xf>
    <xf numFmtId="43" fontId="6" fillId="6" borderId="10" xfId="3" quotePrefix="1" applyFont="1" applyFill="1" applyBorder="1" applyAlignment="1" applyProtection="1">
      <alignment horizontal="right" vertical="center" shrinkToFit="1"/>
      <protection locked="0"/>
    </xf>
    <xf numFmtId="43" fontId="4" fillId="0" borderId="10" xfId="3" quotePrefix="1" applyFont="1" applyFill="1" applyBorder="1" applyAlignment="1" applyProtection="1">
      <alignment horizontal="right" vertical="center" shrinkToFit="1"/>
      <protection locked="0"/>
    </xf>
    <xf numFmtId="43" fontId="4" fillId="2" borderId="10" xfId="3" quotePrefix="1" applyFont="1" applyFill="1" applyBorder="1" applyAlignment="1" applyProtection="1">
      <alignment horizontal="right" vertical="center" shrinkToFit="1"/>
    </xf>
    <xf numFmtId="43" fontId="4" fillId="3" borderId="15" xfId="3" quotePrefix="1" applyFont="1" applyFill="1" applyBorder="1" applyAlignment="1" applyProtection="1">
      <alignment horizontal="right" vertical="center" shrinkToFit="1"/>
    </xf>
    <xf numFmtId="43" fontId="4" fillId="0" borderId="10" xfId="3" quotePrefix="1" applyFont="1" applyFill="1" applyBorder="1" applyAlignment="1" applyProtection="1">
      <alignment horizontal="right" vertical="center" shrinkToFit="1"/>
    </xf>
    <xf numFmtId="43" fontId="4" fillId="3" borderId="29" xfId="3" quotePrefix="1" applyFont="1" applyFill="1" applyBorder="1" applyAlignment="1" applyProtection="1">
      <alignment horizontal="right" vertical="center" shrinkToFit="1"/>
    </xf>
    <xf numFmtId="43" fontId="4" fillId="3" borderId="30" xfId="3" quotePrefix="1" applyFont="1" applyFill="1" applyBorder="1" applyAlignment="1" applyProtection="1">
      <alignment horizontal="right" vertical="center" shrinkToFit="1"/>
    </xf>
    <xf numFmtId="0" fontId="0" fillId="0" borderId="16" xfId="0" applyBorder="1" applyAlignment="1">
      <alignment horizontal="left"/>
    </xf>
    <xf numFmtId="0" fontId="0" fillId="0" borderId="18" xfId="0" applyBorder="1" applyAlignment="1">
      <alignment horizontal="left"/>
    </xf>
    <xf numFmtId="0" fontId="12" fillId="0" borderId="28" xfId="0" applyFont="1" applyBorder="1" applyAlignment="1">
      <alignment horizontal="left"/>
    </xf>
    <xf numFmtId="0" fontId="0" fillId="0" borderId="0" xfId="0" applyAlignment="1">
      <alignment horizontal="left"/>
    </xf>
    <xf numFmtId="0" fontId="15" fillId="0" borderId="0" xfId="0" applyFont="1" applyAlignment="1">
      <alignment horizontal="left"/>
    </xf>
    <xf numFmtId="0" fontId="0" fillId="0" borderId="28" xfId="0" applyBorder="1" applyAlignment="1">
      <alignment horizontal="center"/>
    </xf>
    <xf numFmtId="0" fontId="11" fillId="13" borderId="10" xfId="0" applyFont="1" applyFill="1" applyBorder="1" applyAlignment="1">
      <alignment horizontal="center" vertical="center" wrapText="1"/>
    </xf>
    <xf numFmtId="0" fontId="20" fillId="6" borderId="26"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3" fillId="11" borderId="10" xfId="0" applyFont="1" applyFill="1" applyBorder="1" applyAlignment="1">
      <alignment horizontal="center"/>
    </xf>
    <xf numFmtId="0" fontId="3" fillId="11" borderId="12" xfId="0" applyFont="1" applyFill="1" applyBorder="1" applyAlignment="1">
      <alignment horizontal="center"/>
    </xf>
    <xf numFmtId="0" fontId="10" fillId="6" borderId="0" xfId="0" applyFont="1" applyFill="1" applyAlignment="1">
      <alignment horizontal="left"/>
    </xf>
  </cellXfs>
  <cellStyles count="6">
    <cellStyle name="Comma" xfId="3" builtinId="3"/>
    <cellStyle name="Currency" xfId="2" builtinId="4"/>
    <cellStyle name="Normal" xfId="0" builtinId="0"/>
    <cellStyle name="Normal 2" xfId="5" xr:uid="{E67010E8-BC3F-4241-B242-73BF4832EFF9}"/>
    <cellStyle name="Normal 4" xfId="1"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19051</xdr:rowOff>
    </xdr:from>
    <xdr:to>
      <xdr:col>20</xdr:col>
      <xdr:colOff>152400</xdr:colOff>
      <xdr:row>13</xdr:row>
      <xdr:rowOff>71437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19051"/>
          <a:ext cx="12344400" cy="2611436"/>
        </a:xfrm>
        <a:prstGeom prst="rect">
          <a:avLst/>
        </a:prstGeom>
        <a:solidFill>
          <a:schemeClr val="accent5">
            <a:lumMod val="20000"/>
            <a:lumOff val="80000"/>
          </a:schemeClr>
        </a:solidFill>
        <a:ln>
          <a:solidFill>
            <a:schemeClr val="accent1"/>
          </a:solidFill>
        </a:ln>
        <a:effectLst>
          <a:outerShdw blurRad="50800" dist="38100" dir="5400000" algn="t" rotWithShape="0">
            <a:prstClr val="black">
              <a:alpha val="40000"/>
            </a:prstClr>
          </a:outerShdw>
        </a:effectLst>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en-US" sz="1400" u="sng">
              <a:solidFill>
                <a:schemeClr val="dk1"/>
              </a:solidFill>
              <a:effectLst/>
              <a:latin typeface="+mn-lt"/>
              <a:ea typeface="+mn-ea"/>
              <a:cs typeface="+mn-cs"/>
            </a:rPr>
            <a:t>Introduction</a:t>
          </a:r>
          <a:endParaRPr lang="en-US" sz="1400">
            <a:solidFill>
              <a:schemeClr val="dk1"/>
            </a:solidFill>
            <a:effectLst/>
            <a:latin typeface="+mn-lt"/>
            <a:ea typeface="+mn-ea"/>
            <a:cs typeface="+mn-cs"/>
          </a:endParaRPr>
        </a:p>
        <a:p>
          <a:r>
            <a:rPr lang="en-US" sz="1100">
              <a:solidFill>
                <a:schemeClr val="dk1"/>
              </a:solidFill>
              <a:effectLst/>
              <a:latin typeface="+mn-lt"/>
              <a:ea typeface="+mn-ea"/>
              <a:cs typeface="+mn-cs"/>
            </a:rPr>
            <a:t>As a part of the Home Care Cost Report submission process, providers are required to submit supporting documentation to KPMG and DOH that substantiates the data entered on the cost report. All supporting documentation must be uploaded to the Secure File Transfer Protocol (SFTP) site within 7 calendar days after the cost report is submitted.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 link to this SFTP site is located directly within the Documentation Requests subtab of the Web-based Tool.</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an effort to provide additional guidance on the supporting documentation files requested, KPMG and DOH are providing this template to serve as an example to use as a guide for CHHA entities. This template is broken out into 6 tabs (Summary, Schedule 3a, Schedule 4a, Schedule 5a.1, Schedule 5a.2,</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Trial Balance, and Allocation). As you review this template, please keep the below</a:t>
          </a:r>
          <a:r>
            <a:rPr lang="en-US" sz="1100" baseline="0">
              <a:solidFill>
                <a:schemeClr val="dk1"/>
              </a:solidFill>
              <a:effectLst/>
              <a:latin typeface="+mn-lt"/>
              <a:ea typeface="+mn-ea"/>
              <a:cs typeface="+mn-cs"/>
            </a:rPr>
            <a:t> information</a:t>
          </a:r>
          <a:r>
            <a:rPr lang="en-US" sz="1100">
              <a:solidFill>
                <a:schemeClr val="dk1"/>
              </a:solidFill>
              <a:effectLst/>
              <a:latin typeface="+mn-lt"/>
              <a:ea typeface="+mn-ea"/>
              <a:cs typeface="+mn-cs"/>
            </a:rPr>
            <a:t>  in mind. </a:t>
          </a:r>
        </a:p>
        <a:p>
          <a:r>
            <a:rPr lang="en-US" sz="1100">
              <a:solidFill>
                <a:schemeClr val="dk1"/>
              </a:solidFill>
              <a:effectLst/>
              <a:latin typeface="+mn-lt"/>
              <a:ea typeface="+mn-ea"/>
              <a:cs typeface="+mn-cs"/>
            </a:rPr>
            <a:t> </a:t>
          </a:r>
        </a:p>
        <a:p>
          <a:pPr lvl="1" fontAlgn="ctr"/>
          <a:r>
            <a:rPr lang="en-US" sz="1100">
              <a:solidFill>
                <a:schemeClr val="dk1"/>
              </a:solidFill>
              <a:effectLst/>
              <a:latin typeface="+mn-lt"/>
              <a:ea typeface="+mn-ea"/>
              <a:cs typeface="+mn-cs"/>
            </a:rPr>
            <a:t>1. Providers are required to submit supporting documentation for </a:t>
          </a:r>
          <a:r>
            <a:rPr lang="en-US" sz="1100" b="1" u="sng">
              <a:solidFill>
                <a:schemeClr val="dk1"/>
              </a:solidFill>
              <a:effectLst/>
              <a:latin typeface="+mn-lt"/>
              <a:ea typeface="+mn-ea"/>
              <a:cs typeface="+mn-cs"/>
            </a:rPr>
            <a:t>all </a:t>
          </a:r>
          <a:r>
            <a:rPr lang="en-US" sz="1100">
              <a:solidFill>
                <a:schemeClr val="dk1"/>
              </a:solidFill>
              <a:effectLst/>
              <a:latin typeface="+mn-lt"/>
              <a:ea typeface="+mn-ea"/>
              <a:cs typeface="+mn-cs"/>
            </a:rPr>
            <a:t>cost report schedules. This template only provides an example of Schedules 3, 4, and 5. Please leverage this example for the remainder of the cost report schedules. </a:t>
          </a:r>
        </a:p>
        <a:p>
          <a:r>
            <a:rPr lang="en-US" sz="1100">
              <a:solidFill>
                <a:schemeClr val="dk1"/>
              </a:solidFill>
              <a:effectLst/>
              <a:latin typeface="+mn-lt"/>
              <a:ea typeface="+mn-ea"/>
              <a:cs typeface="+mn-cs"/>
            </a:rPr>
            <a:t> </a:t>
          </a:r>
        </a:p>
        <a:p>
          <a:pPr lvl="1" fontAlgn="ctr"/>
          <a:r>
            <a:rPr lang="en-US" sz="1100">
              <a:solidFill>
                <a:schemeClr val="dk1"/>
              </a:solidFill>
              <a:effectLst/>
              <a:latin typeface="+mn-lt"/>
              <a:ea typeface="+mn-ea"/>
              <a:cs typeface="+mn-cs"/>
            </a:rPr>
            <a:t>2. This is a high-level template that is meant to help agencies understand how to provide supporting documentation that reconciles to data entered on the cost report. It is not meant to be an exact representation of the supporting documentation requirements. You will need to adjust your supporting documentation files based on your agency's number of entities, reporting methods, allocation methodology, trial balance, etc. You should not attempt to consolidate your agency's information to fit this template. </a:t>
          </a:r>
        </a:p>
      </xdr:txBody>
    </xdr:sp>
    <xdr:clientData/>
  </xdr:twoCellAnchor>
  <xdr:twoCellAnchor>
    <xdr:from>
      <xdr:col>0</xdr:col>
      <xdr:colOff>0</xdr:colOff>
      <xdr:row>13</xdr:row>
      <xdr:rowOff>147645</xdr:rowOff>
    </xdr:from>
    <xdr:to>
      <xdr:col>20</xdr:col>
      <xdr:colOff>152400</xdr:colOff>
      <xdr:row>27</xdr:row>
      <xdr:rowOff>41281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2706695"/>
          <a:ext cx="12344400" cy="2471736"/>
        </a:xfrm>
        <a:prstGeom prst="rect">
          <a:avLst/>
        </a:prstGeom>
        <a:solidFill>
          <a:schemeClr val="accent5">
            <a:lumMod val="40000"/>
            <a:lumOff val="60000"/>
          </a:schemeClr>
        </a:solidFill>
        <a:ln>
          <a:solidFill>
            <a:schemeClr val="accent5">
              <a:lumMod val="50000"/>
            </a:schemeClr>
          </a:solidFill>
        </a:ln>
        <a:effectLst>
          <a:outerShdw blurRad="50800" dist="38100" dir="5400000" algn="t" rotWithShape="0">
            <a:prstClr val="black">
              <a:alpha val="40000"/>
            </a:prstClr>
          </a:outerShdw>
        </a:effectLst>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en-US" sz="1400" u="sng">
              <a:solidFill>
                <a:schemeClr val="dk1"/>
              </a:solidFill>
              <a:effectLst/>
              <a:latin typeface="+mn-lt"/>
              <a:ea typeface="+mn-ea"/>
              <a:cs typeface="+mn-cs"/>
            </a:rPr>
            <a:t>Key Takeaways</a:t>
          </a:r>
          <a:endParaRPr lang="en-US" sz="1400">
            <a:solidFill>
              <a:schemeClr val="dk1"/>
            </a:solidFill>
            <a:effectLst/>
            <a:latin typeface="+mn-lt"/>
            <a:ea typeface="+mn-ea"/>
            <a:cs typeface="+mn-cs"/>
          </a:endParaRPr>
        </a:p>
        <a:p>
          <a:r>
            <a:rPr lang="en-US" sz="1100">
              <a:solidFill>
                <a:schemeClr val="dk1"/>
              </a:solidFill>
              <a:effectLst/>
              <a:latin typeface="+mn-lt"/>
              <a:ea typeface="+mn-ea"/>
              <a:cs typeface="+mn-cs"/>
            </a:rPr>
            <a:t>To provide clear and concise documentation for KPMG and DOH's review, please follow these formatting guidelines in your supporting documentation files.</a:t>
          </a:r>
        </a:p>
        <a:p>
          <a:r>
            <a:rPr lang="en-US" sz="1100">
              <a:solidFill>
                <a:schemeClr val="dk1"/>
              </a:solidFill>
              <a:effectLst/>
              <a:latin typeface="+mn-lt"/>
              <a:ea typeface="+mn-ea"/>
              <a:cs typeface="+mn-cs"/>
            </a:rPr>
            <a:t> </a:t>
          </a:r>
        </a:p>
        <a:p>
          <a:pPr marL="628650" lvl="1" indent="-171450">
            <a:buFont typeface="Arial" panose="020B0604020202020204" pitchFamily="34" charset="0"/>
            <a:buChar char="•"/>
          </a:pPr>
          <a:r>
            <a:rPr lang="en-US" sz="1100">
              <a:solidFill>
                <a:schemeClr val="dk1"/>
              </a:solidFill>
              <a:effectLst/>
              <a:latin typeface="+mn-lt"/>
              <a:ea typeface="+mn-ea"/>
              <a:cs typeface="+mn-cs"/>
            </a:rPr>
            <a:t>Please indicate the specific Schedule for which documentation is being provided by labelling the spreadsheet tab as  "Schedule X" in your supporting documentation files, as illustrated in this file. This will allow the audit team to easily locate the data that was entered on each schedule of the cost report and avoid follow-up questions for your agency. </a:t>
          </a:r>
        </a:p>
        <a:p>
          <a:pPr lvl="1"/>
          <a:r>
            <a:rPr lang="en-US" sz="1100">
              <a:solidFill>
                <a:schemeClr val="dk1"/>
              </a:solidFill>
              <a:effectLst/>
              <a:latin typeface="+mn-lt"/>
              <a:ea typeface="+mn-ea"/>
              <a:cs typeface="+mn-cs"/>
            </a:rPr>
            <a:t> </a:t>
          </a:r>
        </a:p>
        <a:p>
          <a:pPr marL="628650" lvl="1" indent="-171450">
            <a:buFont typeface="Arial" panose="020B0604020202020204" pitchFamily="34" charset="0"/>
            <a:buChar char="•"/>
          </a:pPr>
          <a:r>
            <a:rPr lang="en-US" sz="1100">
              <a:solidFill>
                <a:schemeClr val="dk1"/>
              </a:solidFill>
              <a:effectLst/>
              <a:latin typeface="+mn-lt"/>
              <a:ea typeface="+mn-ea"/>
              <a:cs typeface="+mn-cs"/>
            </a:rPr>
            <a:t>The numerical entries in each "Schedule X" tab should be formula driven, </a:t>
          </a:r>
          <a:r>
            <a:rPr lang="en-US" sz="1100" u="sng">
              <a:solidFill>
                <a:schemeClr val="dk1"/>
              </a:solidFill>
              <a:effectLst/>
              <a:latin typeface="+mn-lt"/>
              <a:ea typeface="+mn-ea"/>
              <a:cs typeface="+mn-cs"/>
            </a:rPr>
            <a:t>not hard-coded</a:t>
          </a:r>
          <a:r>
            <a:rPr lang="en-US" sz="1100">
              <a:solidFill>
                <a:schemeClr val="dk1"/>
              </a:solidFill>
              <a:effectLst/>
              <a:latin typeface="+mn-lt"/>
              <a:ea typeface="+mn-ea"/>
              <a:cs typeface="+mn-cs"/>
            </a:rPr>
            <a:t>. Each cell should contain a formula linked to another tab that substantiates the number, such as a trial balance or general ledger. As illustrated in this example, the data entered on Schedule 3a and Schedule 4a can easily be traced back to the "Trial Balance" tab through cell references and formulas. This will allow the audit team to better understand how you arrived at the number reported on the cost report, and therefore reduce the number of inquiries and follow-up questions from the audit team.</a:t>
          </a:r>
        </a:p>
        <a:p>
          <a:pPr lvl="1"/>
          <a:r>
            <a:rPr lang="en-US" sz="1100">
              <a:solidFill>
                <a:schemeClr val="dk1"/>
              </a:solidFill>
              <a:effectLst/>
              <a:latin typeface="+mn-lt"/>
              <a:ea typeface="+mn-ea"/>
              <a:cs typeface="+mn-cs"/>
            </a:rPr>
            <a:t> </a:t>
          </a:r>
        </a:p>
        <a:p>
          <a:pPr marL="628650" lvl="1" indent="-171450">
            <a:buFont typeface="Arial" panose="020B0604020202020204" pitchFamily="34" charset="0"/>
            <a:buChar char="•"/>
          </a:pPr>
          <a:r>
            <a:rPr lang="en-US" sz="1100">
              <a:solidFill>
                <a:schemeClr val="dk1"/>
              </a:solidFill>
              <a:effectLst/>
              <a:latin typeface="+mn-lt"/>
              <a:ea typeface="+mn-ea"/>
              <a:cs typeface="+mn-cs"/>
            </a:rPr>
            <a:t>The audit team cannot validate data reported on the cost report for DOH if it is unclear how the allocation percentages were calculated. As such, please include a tab that clearly demonstrates the calculation of the allocation percentages being applied by your agency. As illustrated in this example, costs were allocated to each county based on the total number visits. The calculations for the allocation percentages are displayed in the "Allocation" tab and easily understood by the reader. </a:t>
          </a:r>
        </a:p>
        <a:p>
          <a:endParaRPr lang="en-US" sz="1100">
            <a:solidFill>
              <a:schemeClr val="dk1"/>
            </a:solidFill>
            <a:effectLst/>
            <a:latin typeface="+mn-lt"/>
            <a:ea typeface="+mn-ea"/>
            <a:cs typeface="+mn-cs"/>
          </a:endParaRPr>
        </a:p>
      </xdr:txBody>
    </xdr:sp>
    <xdr:clientData/>
  </xdr:twoCellAnchor>
  <xdr:twoCellAnchor>
    <xdr:from>
      <xdr:col>0</xdr:col>
      <xdr:colOff>0</xdr:colOff>
      <xdr:row>0</xdr:row>
      <xdr:rowOff>19051</xdr:rowOff>
    </xdr:from>
    <xdr:to>
      <xdr:col>20</xdr:col>
      <xdr:colOff>152400</xdr:colOff>
      <xdr:row>13</xdr:row>
      <xdr:rowOff>51954</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0" y="19051"/>
          <a:ext cx="12344400" cy="2591953"/>
        </a:xfrm>
        <a:prstGeom prst="rect">
          <a:avLst/>
        </a:prstGeom>
        <a:solidFill>
          <a:schemeClr val="accent5">
            <a:lumMod val="20000"/>
            <a:lumOff val="80000"/>
          </a:schemeClr>
        </a:solidFill>
        <a:ln>
          <a:solidFill>
            <a:schemeClr val="accent1"/>
          </a:solidFill>
        </a:ln>
        <a:effectLst>
          <a:outerShdw blurRad="50800" dist="38100" dir="5400000" algn="t" rotWithShape="0">
            <a:prstClr val="black">
              <a:alpha val="40000"/>
            </a:prstClr>
          </a:outerShdw>
        </a:effectLst>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en-US" sz="1400" u="sng">
              <a:solidFill>
                <a:schemeClr val="dk1"/>
              </a:solidFill>
              <a:effectLst/>
              <a:latin typeface="+mn-lt"/>
              <a:ea typeface="+mn-ea"/>
              <a:cs typeface="+mn-cs"/>
            </a:rPr>
            <a:t>Introduction</a:t>
          </a:r>
          <a:endParaRPr lang="en-US" sz="1400">
            <a:solidFill>
              <a:schemeClr val="dk1"/>
            </a:solidFill>
            <a:effectLst/>
            <a:latin typeface="+mn-lt"/>
            <a:ea typeface="+mn-ea"/>
            <a:cs typeface="+mn-cs"/>
          </a:endParaRPr>
        </a:p>
        <a:p>
          <a:r>
            <a:rPr lang="en-US" sz="1100">
              <a:solidFill>
                <a:schemeClr val="dk1"/>
              </a:solidFill>
              <a:effectLst/>
              <a:latin typeface="+mn-lt"/>
              <a:ea typeface="+mn-ea"/>
              <a:cs typeface="+mn-cs"/>
            </a:rPr>
            <a:t>As part of the Home Care Cost Report submission process, providers are required to submit supporting documentation to KPMG and DOH that substantiates the data entered on the cost report. All supporting documentation must be uploaded to the Secure File Transfer Protocol (SFTP) site within 7 calendar days of cost report submission. A link to this SFTP site is located directly within the Documentation Requests subtab of the Web-based Tool.</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an effort to provide additional guidance on the supporting documentation files requested, KPMG and DOH are providing a template to serve as a guide for CHHA entities. This template is broken out into 6 tabs (Summary, Schedule 3a, Schedule 4a, Schedule 5a.1,</a:t>
          </a:r>
          <a:r>
            <a:rPr lang="en-US" sz="1100" baseline="0">
              <a:solidFill>
                <a:schemeClr val="dk1"/>
              </a:solidFill>
              <a:effectLst/>
              <a:latin typeface="+mn-lt"/>
              <a:ea typeface="+mn-ea"/>
              <a:cs typeface="+mn-cs"/>
            </a:rPr>
            <a:t> Schedule 5a.2</a:t>
          </a:r>
          <a:r>
            <a:rPr lang="en-US" sz="1100">
              <a:solidFill>
                <a:schemeClr val="dk1"/>
              </a:solidFill>
              <a:effectLst/>
              <a:latin typeface="+mn-lt"/>
              <a:ea typeface="+mn-ea"/>
              <a:cs typeface="+mn-cs"/>
            </a:rPr>
            <a:t>, and Trial Balance). As you review this template, please keep the following information in mind. </a:t>
          </a:r>
        </a:p>
        <a:p>
          <a:r>
            <a:rPr lang="en-US" sz="1100">
              <a:solidFill>
                <a:schemeClr val="dk1"/>
              </a:solidFill>
              <a:effectLst/>
              <a:latin typeface="+mn-lt"/>
              <a:ea typeface="+mn-ea"/>
              <a:cs typeface="+mn-cs"/>
            </a:rPr>
            <a:t> </a:t>
          </a:r>
        </a:p>
        <a:p>
          <a:pPr lvl="1"/>
          <a:r>
            <a:rPr lang="en-US" sz="1100">
              <a:solidFill>
                <a:schemeClr val="dk1"/>
              </a:solidFill>
              <a:effectLst/>
              <a:latin typeface="+mn-lt"/>
              <a:ea typeface="+mn-ea"/>
              <a:cs typeface="+mn-cs"/>
            </a:rPr>
            <a:t>1. Providers are required to submit supporting documentation for </a:t>
          </a:r>
          <a:r>
            <a:rPr lang="en-US" sz="1100" b="1" u="sng">
              <a:solidFill>
                <a:schemeClr val="dk1"/>
              </a:solidFill>
              <a:effectLst/>
              <a:latin typeface="+mn-lt"/>
              <a:ea typeface="+mn-ea"/>
              <a:cs typeface="+mn-cs"/>
            </a:rPr>
            <a:t>all </a:t>
          </a:r>
          <a:r>
            <a:rPr lang="en-US" sz="1100">
              <a:solidFill>
                <a:schemeClr val="dk1"/>
              </a:solidFill>
              <a:effectLst/>
              <a:latin typeface="+mn-lt"/>
              <a:ea typeface="+mn-ea"/>
              <a:cs typeface="+mn-cs"/>
            </a:rPr>
            <a:t>cost report schedules. This template only provides an example of documentation for Schedules 3, 4, and 5. Please leverage this example for the remainder of the cost report schedules. </a:t>
          </a:r>
        </a:p>
        <a:p>
          <a:r>
            <a:rPr lang="en-US" sz="1100">
              <a:solidFill>
                <a:schemeClr val="dk1"/>
              </a:solidFill>
              <a:effectLst/>
              <a:latin typeface="+mn-lt"/>
              <a:ea typeface="+mn-ea"/>
              <a:cs typeface="+mn-cs"/>
            </a:rPr>
            <a:t> </a:t>
          </a:r>
        </a:p>
        <a:p>
          <a:pPr lvl="1"/>
          <a:r>
            <a:rPr lang="en-US" sz="1100">
              <a:solidFill>
                <a:schemeClr val="dk1"/>
              </a:solidFill>
              <a:effectLst/>
              <a:latin typeface="+mn-lt"/>
              <a:ea typeface="+mn-ea"/>
              <a:cs typeface="+mn-cs"/>
            </a:rPr>
            <a:t>2. This is a high-level template that is meant to help agencies understand how to provide supporting documentation that reconciles to data entered on the cost report. It is not meant to be an exact representation of the supporting documentation requirements. You will need to adjust your supporting documentation files based on your agency's number of entities, reporting methods, allocation methodology, trial balance, etc. You should not attempt to consolidate your agency's information to fit this template.</a:t>
          </a:r>
        </a:p>
      </xdr:txBody>
    </xdr:sp>
    <xdr:clientData/>
  </xdr:twoCellAnchor>
  <xdr:twoCellAnchor>
    <xdr:from>
      <xdr:col>0</xdr:col>
      <xdr:colOff>0</xdr:colOff>
      <xdr:row>13</xdr:row>
      <xdr:rowOff>147645</xdr:rowOff>
    </xdr:from>
    <xdr:to>
      <xdr:col>20</xdr:col>
      <xdr:colOff>152400</xdr:colOff>
      <xdr:row>27</xdr:row>
      <xdr:rowOff>115455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0" y="2706695"/>
          <a:ext cx="12344400" cy="2545910"/>
        </a:xfrm>
        <a:prstGeom prst="rect">
          <a:avLst/>
        </a:prstGeom>
        <a:solidFill>
          <a:schemeClr val="accent5">
            <a:lumMod val="40000"/>
            <a:lumOff val="60000"/>
          </a:schemeClr>
        </a:solidFill>
        <a:ln>
          <a:solidFill>
            <a:schemeClr val="accent5">
              <a:lumMod val="50000"/>
            </a:schemeClr>
          </a:solidFill>
        </a:ln>
        <a:effectLst>
          <a:outerShdw blurRad="50800" dist="38100" dir="5400000" algn="t" rotWithShape="0">
            <a:prstClr val="black">
              <a:alpha val="40000"/>
            </a:prstClr>
          </a:outerShdw>
        </a:effectLst>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en-US" sz="1400" u="sng">
              <a:solidFill>
                <a:schemeClr val="dk1"/>
              </a:solidFill>
              <a:effectLst/>
              <a:latin typeface="+mn-lt"/>
              <a:ea typeface="+mn-ea"/>
              <a:cs typeface="+mn-cs"/>
            </a:rPr>
            <a:t>Key Takeaways</a:t>
          </a:r>
          <a:endParaRPr lang="en-US" sz="1400">
            <a:solidFill>
              <a:schemeClr val="dk1"/>
            </a:solidFill>
            <a:effectLst/>
            <a:latin typeface="+mn-lt"/>
            <a:ea typeface="+mn-ea"/>
            <a:cs typeface="+mn-cs"/>
          </a:endParaRPr>
        </a:p>
        <a:p>
          <a:r>
            <a:rPr lang="en-US" sz="1100">
              <a:solidFill>
                <a:schemeClr val="dk1"/>
              </a:solidFill>
              <a:effectLst/>
              <a:latin typeface="+mn-lt"/>
              <a:ea typeface="+mn-ea"/>
              <a:cs typeface="+mn-cs"/>
            </a:rPr>
            <a:t>To provide clear and concise documentation for KPMG and DOH's review, please follow these formatting guidelines in your supporting documentation files:</a:t>
          </a:r>
        </a:p>
        <a:p>
          <a:r>
            <a:rPr lang="en-US" sz="1100">
              <a:solidFill>
                <a:schemeClr val="dk1"/>
              </a:solidFill>
              <a:effectLst/>
              <a:latin typeface="+mn-lt"/>
              <a:ea typeface="+mn-ea"/>
              <a:cs typeface="+mn-cs"/>
            </a:rPr>
            <a:t> </a:t>
          </a:r>
        </a:p>
        <a:p>
          <a:pPr marL="628650" lvl="1" indent="-171450">
            <a:buFont typeface="Arial" panose="020B0604020202020204" pitchFamily="34" charset="0"/>
            <a:buChar char="•"/>
          </a:pPr>
          <a:r>
            <a:rPr lang="en-US" sz="1100">
              <a:solidFill>
                <a:schemeClr val="dk1"/>
              </a:solidFill>
              <a:effectLst/>
              <a:latin typeface="+mn-lt"/>
              <a:ea typeface="+mn-ea"/>
              <a:cs typeface="+mn-cs"/>
            </a:rPr>
            <a:t>Please indicate the specific Schedule for which documentation is being provided by labelling the spreadsheet tab as "Schedule ___" in your supporting documentation files, as illustrated in this file. This will allow the audit team to easily locate the data that was entered on each schedule of the cost report and limit follow-up questions for your agency. In addition to the individual tab names, the overall Excel file name should reference any relevant cost report schedules.  </a:t>
          </a:r>
        </a:p>
        <a:p>
          <a:pPr marL="628650" lvl="1" indent="-171450">
            <a:buFont typeface="Arial" panose="020B0604020202020204" pitchFamily="34" charset="0"/>
            <a:buChar char="•"/>
          </a:pPr>
          <a:endParaRPr lang="en-US" sz="1100">
            <a:solidFill>
              <a:schemeClr val="dk1"/>
            </a:solidFill>
            <a:effectLst/>
            <a:latin typeface="+mn-lt"/>
            <a:ea typeface="+mn-ea"/>
            <a:cs typeface="+mn-cs"/>
          </a:endParaRPr>
        </a:p>
        <a:p>
          <a:pPr marL="628650" lvl="1" indent="-171450">
            <a:buFont typeface="Arial" panose="020B0604020202020204" pitchFamily="34" charset="0"/>
            <a:buChar char="•"/>
          </a:pPr>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numerical entries in each "Schedule</a:t>
          </a:r>
          <a:r>
            <a:rPr lang="en-US" sz="1100" baseline="0">
              <a:solidFill>
                <a:schemeClr val="dk1"/>
              </a:solidFill>
              <a:effectLst/>
              <a:latin typeface="+mn-lt"/>
              <a:ea typeface="+mn-ea"/>
              <a:cs typeface="+mn-cs"/>
            </a:rPr>
            <a:t> ____</a:t>
          </a:r>
          <a:r>
            <a:rPr lang="en-US" sz="1100">
              <a:solidFill>
                <a:schemeClr val="dk1"/>
              </a:solidFill>
              <a:effectLst/>
              <a:latin typeface="+mn-lt"/>
              <a:ea typeface="+mn-ea"/>
              <a:cs typeface="+mn-cs"/>
            </a:rPr>
            <a:t>" tab should be formula driven, not hard-coded. Each cell should contain a formula linked to another tab that substantiates the number, such as a trial balance or general ledger. As illustrated in this example, the data entered on Schedule 3a and Schedule 4a can easily be traced back to the "Trial Balance" tab through cell references and formulas. This will allow the audit team to better understand how you arrived at the figures reported on the cost report, and therefore reduce the number of inquiries and follow-up questions from the audit team.</a:t>
          </a:r>
        </a:p>
        <a:p>
          <a:pPr marL="171450" lvl="0" indent="-171450">
            <a:buFont typeface="Arial" panose="020B0604020202020204" pitchFamily="34" charset="0"/>
            <a:buChar char="•"/>
          </a:pPr>
          <a:endParaRPr lang="en-US" sz="1100">
            <a:solidFill>
              <a:schemeClr val="dk1"/>
            </a:solidFill>
            <a:effectLst/>
            <a:latin typeface="+mn-lt"/>
            <a:ea typeface="+mn-ea"/>
            <a:cs typeface="+mn-cs"/>
          </a:endParaRPr>
        </a:p>
        <a:p>
          <a:pPr marL="628650" lvl="1" indent="-171450">
            <a:buFont typeface="Arial" panose="020B0604020202020204" pitchFamily="34" charset="0"/>
            <a:buChar char="•"/>
          </a:pPr>
          <a:r>
            <a:rPr lang="en-US" sz="1100">
              <a:solidFill>
                <a:schemeClr val="dk1"/>
              </a:solidFill>
              <a:effectLst/>
              <a:latin typeface="+mn-lt"/>
              <a:ea typeface="+mn-ea"/>
              <a:cs typeface="+mn-cs"/>
            </a:rPr>
            <a:t>In this template,</a:t>
          </a:r>
          <a:r>
            <a:rPr lang="en-US" sz="1100" baseline="0">
              <a:solidFill>
                <a:schemeClr val="dk1"/>
              </a:solidFill>
              <a:effectLst/>
              <a:latin typeface="+mn-lt"/>
              <a:ea typeface="+mn-ea"/>
              <a:cs typeface="+mn-cs"/>
            </a:rPr>
            <a:t> KPMG assumed that the agency only operated one CHHA. However, if an agency operates more than one CHHA they will need to allocate costs across the different CHHA entities. </a:t>
          </a:r>
          <a:r>
            <a:rPr lang="en-US" sz="1100">
              <a:solidFill>
                <a:schemeClr val="dk1"/>
              </a:solidFill>
              <a:effectLst/>
              <a:latin typeface="+mn-lt"/>
              <a:ea typeface="+mn-ea"/>
              <a:cs typeface="+mn-cs"/>
            </a:rPr>
            <a:t>The audit team cannot complete audit steps on cost report data if it is unclear how the allocation percentages were calculated. As such, if you operate multiple CHHA</a:t>
          </a:r>
          <a:r>
            <a:rPr lang="en-US" sz="1100" baseline="0">
              <a:solidFill>
                <a:schemeClr val="dk1"/>
              </a:solidFill>
              <a:effectLst/>
              <a:latin typeface="+mn-lt"/>
              <a:ea typeface="+mn-ea"/>
              <a:cs typeface="+mn-cs"/>
            </a:rPr>
            <a:t> entities </a:t>
          </a:r>
          <a:r>
            <a:rPr lang="en-US" sz="1100">
              <a:solidFill>
                <a:schemeClr val="dk1"/>
              </a:solidFill>
              <a:effectLst/>
              <a:latin typeface="+mn-lt"/>
              <a:ea typeface="+mn-ea"/>
              <a:cs typeface="+mn-cs"/>
            </a:rPr>
            <a:t>please include a chart that clearly demonstrates the calculation of the entity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allocation percentages being applied by your agency. </a:t>
          </a:r>
        </a:p>
      </xdr:txBody>
    </xdr:sp>
    <xdr:clientData/>
  </xdr:twoCellAnchor>
  <xdr:twoCellAnchor>
    <xdr:from>
      <xdr:col>0</xdr:col>
      <xdr:colOff>0</xdr:colOff>
      <xdr:row>28</xdr:row>
      <xdr:rowOff>28297</xdr:rowOff>
    </xdr:from>
    <xdr:to>
      <xdr:col>20</xdr:col>
      <xdr:colOff>152400</xdr:colOff>
      <xdr:row>32</xdr:row>
      <xdr:rowOff>182862</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0" y="5349597"/>
          <a:ext cx="12344400" cy="891165"/>
        </a:xfrm>
        <a:prstGeom prst="rect">
          <a:avLst/>
        </a:prstGeom>
        <a:solidFill>
          <a:schemeClr val="accent5">
            <a:lumMod val="60000"/>
            <a:lumOff val="40000"/>
          </a:schemeClr>
        </a:solidFill>
        <a:ln>
          <a:solidFill>
            <a:srgbClr val="002060"/>
          </a:solidFill>
        </a:ln>
        <a:effectLst>
          <a:outerShdw blurRad="50800" dist="38100" dir="5400000" algn="t" rotWithShape="0">
            <a:prstClr val="black">
              <a:alpha val="40000"/>
            </a:prstClr>
          </a:outerShdw>
        </a:effectLst>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en-US" sz="1400" u="sng">
              <a:solidFill>
                <a:schemeClr val="dk1"/>
              </a:solidFill>
              <a:effectLst/>
              <a:latin typeface="+mn-lt"/>
              <a:ea typeface="+mn-ea"/>
              <a:cs typeface="+mn-cs"/>
            </a:rPr>
            <a:t>Conclusion</a:t>
          </a:r>
          <a:endParaRPr lang="en-US" sz="1400">
            <a:solidFill>
              <a:schemeClr val="dk1"/>
            </a:solidFill>
            <a:effectLst/>
            <a:latin typeface="+mn-lt"/>
            <a:ea typeface="+mn-ea"/>
            <a:cs typeface="+mn-cs"/>
          </a:endParaRPr>
        </a:p>
        <a:p>
          <a:r>
            <a:rPr lang="en-US" sz="1100">
              <a:solidFill>
                <a:schemeClr val="dk1"/>
              </a:solidFill>
              <a:effectLst/>
              <a:latin typeface="+mn-lt"/>
              <a:ea typeface="+mn-ea"/>
              <a:cs typeface="+mn-cs"/>
            </a:rPr>
            <a:t>Thank you for taking the time to review this example. On behalf of DOH and KPMG, we hope you find this guide helpful as your compile your agency’s supporting documentation files and reduce the number of inquiries if your agency is selected for audit. If you have questions, kindly reach out to the mailbox at</a:t>
          </a:r>
          <a:r>
            <a:rPr lang="en-US" sz="1100" baseline="0">
              <a:solidFill>
                <a:schemeClr val="dk1"/>
              </a:solidFill>
              <a:effectLst/>
              <a:latin typeface="+mn-lt"/>
              <a:ea typeface="+mn-ea"/>
              <a:cs typeface="+mn-cs"/>
            </a:rPr>
            <a:t> us-advrisknyshc@kpmg.com.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895351</xdr:colOff>
      <xdr:row>6</xdr:row>
      <xdr:rowOff>752475</xdr:rowOff>
    </xdr:from>
    <xdr:to>
      <xdr:col>0</xdr:col>
      <xdr:colOff>914400</xdr:colOff>
      <xdr:row>9</xdr:row>
      <xdr:rowOff>104775</xdr:rowOff>
    </xdr:to>
    <xdr:cxnSp macro="">
      <xdr:nvCxnSpPr>
        <xdr:cNvPr id="2" name="Straight Arrow Connector 1">
          <a:extLst>
            <a:ext uri="{FF2B5EF4-FFF2-40B4-BE49-F238E27FC236}">
              <a16:creationId xmlns:a16="http://schemas.microsoft.com/office/drawing/2014/main" id="{5B50C4B2-3FA7-45A1-995B-BD5834AFC0A7}"/>
            </a:ext>
          </a:extLst>
        </xdr:cNvPr>
        <xdr:cNvCxnSpPr/>
      </xdr:nvCxnSpPr>
      <xdr:spPr>
        <a:xfrm>
          <a:off x="895351" y="2035175"/>
          <a:ext cx="19049" cy="638175"/>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695325</xdr:colOff>
      <xdr:row>6</xdr:row>
      <xdr:rowOff>495300</xdr:rowOff>
    </xdr:from>
    <xdr:to>
      <xdr:col>1</xdr:col>
      <xdr:colOff>695325</xdr:colOff>
      <xdr:row>9</xdr:row>
      <xdr:rowOff>47625</xdr:rowOff>
    </xdr:to>
    <xdr:cxnSp macro="">
      <xdr:nvCxnSpPr>
        <xdr:cNvPr id="3" name="Straight Arrow Connector 2">
          <a:extLst>
            <a:ext uri="{FF2B5EF4-FFF2-40B4-BE49-F238E27FC236}">
              <a16:creationId xmlns:a16="http://schemas.microsoft.com/office/drawing/2014/main" id="{357F2826-A4C3-4172-8CCC-D7B8A5C75487}"/>
            </a:ext>
          </a:extLst>
        </xdr:cNvPr>
        <xdr:cNvCxnSpPr/>
      </xdr:nvCxnSpPr>
      <xdr:spPr>
        <a:xfrm>
          <a:off x="3197225" y="1781175"/>
          <a:ext cx="0" cy="835025"/>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781050</xdr:colOff>
      <xdr:row>6</xdr:row>
      <xdr:rowOff>647700</xdr:rowOff>
    </xdr:from>
    <xdr:to>
      <xdr:col>2</xdr:col>
      <xdr:colOff>781051</xdr:colOff>
      <xdr:row>9</xdr:row>
      <xdr:rowOff>38100</xdr:rowOff>
    </xdr:to>
    <xdr:cxnSp macro="">
      <xdr:nvCxnSpPr>
        <xdr:cNvPr id="4" name="Straight Arrow Connector 3">
          <a:extLst>
            <a:ext uri="{FF2B5EF4-FFF2-40B4-BE49-F238E27FC236}">
              <a16:creationId xmlns:a16="http://schemas.microsoft.com/office/drawing/2014/main" id="{880EC439-298D-442F-AF62-4EE9B1EFBCDF}"/>
            </a:ext>
          </a:extLst>
        </xdr:cNvPr>
        <xdr:cNvCxnSpPr/>
      </xdr:nvCxnSpPr>
      <xdr:spPr>
        <a:xfrm flipH="1">
          <a:off x="4733925" y="1933575"/>
          <a:ext cx="1" cy="676275"/>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1266825</xdr:colOff>
      <xdr:row>6</xdr:row>
      <xdr:rowOff>504825</xdr:rowOff>
    </xdr:from>
    <xdr:to>
      <xdr:col>3</xdr:col>
      <xdr:colOff>1273175</xdr:colOff>
      <xdr:row>9</xdr:row>
      <xdr:rowOff>66675</xdr:rowOff>
    </xdr:to>
    <xdr:cxnSp macro="">
      <xdr:nvCxnSpPr>
        <xdr:cNvPr id="5" name="Straight Arrow Connector 4">
          <a:extLst>
            <a:ext uri="{FF2B5EF4-FFF2-40B4-BE49-F238E27FC236}">
              <a16:creationId xmlns:a16="http://schemas.microsoft.com/office/drawing/2014/main" id="{CCC46FA8-B4D9-4B82-BD2A-68BDD3636B99}"/>
            </a:ext>
          </a:extLst>
        </xdr:cNvPr>
        <xdr:cNvCxnSpPr/>
      </xdr:nvCxnSpPr>
      <xdr:spPr>
        <a:xfrm flipH="1">
          <a:off x="6788150" y="1787525"/>
          <a:ext cx="9525" cy="847725"/>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819150</xdr:colOff>
      <xdr:row>6</xdr:row>
      <xdr:rowOff>676275</xdr:rowOff>
    </xdr:from>
    <xdr:to>
      <xdr:col>4</xdr:col>
      <xdr:colOff>819150</xdr:colOff>
      <xdr:row>9</xdr:row>
      <xdr:rowOff>66675</xdr:rowOff>
    </xdr:to>
    <xdr:cxnSp macro="">
      <xdr:nvCxnSpPr>
        <xdr:cNvPr id="6" name="Straight Arrow Connector 5">
          <a:extLst>
            <a:ext uri="{FF2B5EF4-FFF2-40B4-BE49-F238E27FC236}">
              <a16:creationId xmlns:a16="http://schemas.microsoft.com/office/drawing/2014/main" id="{08BE1CF6-56BF-4775-A692-9D41E02968F0}"/>
            </a:ext>
          </a:extLst>
        </xdr:cNvPr>
        <xdr:cNvCxnSpPr/>
      </xdr:nvCxnSpPr>
      <xdr:spPr>
        <a:xfrm>
          <a:off x="8886825" y="1958975"/>
          <a:ext cx="0" cy="676275"/>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752475</xdr:colOff>
      <xdr:row>6</xdr:row>
      <xdr:rowOff>657225</xdr:rowOff>
    </xdr:from>
    <xdr:to>
      <xdr:col>8</xdr:col>
      <xdr:colOff>752475</xdr:colOff>
      <xdr:row>8</xdr:row>
      <xdr:rowOff>9525</xdr:rowOff>
    </xdr:to>
    <xdr:cxnSp macro="">
      <xdr:nvCxnSpPr>
        <xdr:cNvPr id="7" name="Straight Arrow Connector 6">
          <a:extLst>
            <a:ext uri="{FF2B5EF4-FFF2-40B4-BE49-F238E27FC236}">
              <a16:creationId xmlns:a16="http://schemas.microsoft.com/office/drawing/2014/main" id="{05F5753E-2AAE-41B5-B8A2-033189535CA1}"/>
            </a:ext>
          </a:extLst>
        </xdr:cNvPr>
        <xdr:cNvCxnSpPr/>
      </xdr:nvCxnSpPr>
      <xdr:spPr>
        <a:xfrm>
          <a:off x="14465300" y="1939925"/>
          <a:ext cx="0" cy="457200"/>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1419226</xdr:colOff>
      <xdr:row>7</xdr:row>
      <xdr:rowOff>9525</xdr:rowOff>
    </xdr:from>
    <xdr:to>
      <xdr:col>10</xdr:col>
      <xdr:colOff>1428750</xdr:colOff>
      <xdr:row>8</xdr:row>
      <xdr:rowOff>38100</xdr:rowOff>
    </xdr:to>
    <xdr:cxnSp macro="">
      <xdr:nvCxnSpPr>
        <xdr:cNvPr id="8" name="Straight Arrow Connector 7">
          <a:extLst>
            <a:ext uri="{FF2B5EF4-FFF2-40B4-BE49-F238E27FC236}">
              <a16:creationId xmlns:a16="http://schemas.microsoft.com/office/drawing/2014/main" id="{EA328B41-B5D4-494F-B8F0-6D694E4F6EC8}"/>
            </a:ext>
          </a:extLst>
        </xdr:cNvPr>
        <xdr:cNvCxnSpPr/>
      </xdr:nvCxnSpPr>
      <xdr:spPr>
        <a:xfrm flipH="1">
          <a:off x="18675351" y="2216150"/>
          <a:ext cx="12699" cy="212725"/>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733425</xdr:colOff>
      <xdr:row>6</xdr:row>
      <xdr:rowOff>476250</xdr:rowOff>
    </xdr:from>
    <xdr:to>
      <xdr:col>5</xdr:col>
      <xdr:colOff>733425</xdr:colOff>
      <xdr:row>9</xdr:row>
      <xdr:rowOff>28575</xdr:rowOff>
    </xdr:to>
    <xdr:cxnSp macro="">
      <xdr:nvCxnSpPr>
        <xdr:cNvPr id="9" name="Straight Arrow Connector 8">
          <a:extLst>
            <a:ext uri="{FF2B5EF4-FFF2-40B4-BE49-F238E27FC236}">
              <a16:creationId xmlns:a16="http://schemas.microsoft.com/office/drawing/2014/main" id="{5C6AEC1E-2405-4F05-8434-E9DE9A09B393}"/>
            </a:ext>
          </a:extLst>
        </xdr:cNvPr>
        <xdr:cNvCxnSpPr/>
      </xdr:nvCxnSpPr>
      <xdr:spPr>
        <a:xfrm>
          <a:off x="10407650" y="1762125"/>
          <a:ext cx="0" cy="835025"/>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838200</xdr:colOff>
      <xdr:row>6</xdr:row>
      <xdr:rowOff>590550</xdr:rowOff>
    </xdr:from>
    <xdr:to>
      <xdr:col>9</xdr:col>
      <xdr:colOff>838200</xdr:colOff>
      <xdr:row>8</xdr:row>
      <xdr:rowOff>9525</xdr:rowOff>
    </xdr:to>
    <xdr:cxnSp macro="">
      <xdr:nvCxnSpPr>
        <xdr:cNvPr id="10" name="Straight Arrow Connector 9">
          <a:extLst>
            <a:ext uri="{FF2B5EF4-FFF2-40B4-BE49-F238E27FC236}">
              <a16:creationId xmlns:a16="http://schemas.microsoft.com/office/drawing/2014/main" id="{63ED6D84-DB18-406D-B333-EF034E152ADA}"/>
            </a:ext>
          </a:extLst>
        </xdr:cNvPr>
        <xdr:cNvCxnSpPr/>
      </xdr:nvCxnSpPr>
      <xdr:spPr>
        <a:xfrm>
          <a:off x="16144875" y="1876425"/>
          <a:ext cx="0" cy="520700"/>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752475</xdr:colOff>
      <xdr:row>6</xdr:row>
      <xdr:rowOff>657225</xdr:rowOff>
    </xdr:from>
    <xdr:to>
      <xdr:col>7</xdr:col>
      <xdr:colOff>752475</xdr:colOff>
      <xdr:row>8</xdr:row>
      <xdr:rowOff>9525</xdr:rowOff>
    </xdr:to>
    <xdr:cxnSp macro="">
      <xdr:nvCxnSpPr>
        <xdr:cNvPr id="11" name="Straight Arrow Connector 10">
          <a:extLst>
            <a:ext uri="{FF2B5EF4-FFF2-40B4-BE49-F238E27FC236}">
              <a16:creationId xmlns:a16="http://schemas.microsoft.com/office/drawing/2014/main" id="{E8EAF55E-CFC5-425C-889A-1C8459EF20CB}"/>
            </a:ext>
          </a:extLst>
        </xdr:cNvPr>
        <xdr:cNvCxnSpPr/>
      </xdr:nvCxnSpPr>
      <xdr:spPr>
        <a:xfrm>
          <a:off x="12236450" y="1939925"/>
          <a:ext cx="0" cy="457200"/>
        </a:xfrm>
        <a:prstGeom prst="straightConnector1">
          <a:avLst/>
        </a:prstGeom>
        <a:ln w="2857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AE39"/>
  <sheetViews>
    <sheetView tabSelected="1" zoomScaleNormal="100" workbookViewId="0">
      <selection activeCell="A35" sqref="A35"/>
    </sheetView>
  </sheetViews>
  <sheetFormatPr defaultRowHeight="14.5" x14ac:dyDescent="0.35"/>
  <sheetData>
    <row r="1" spans="1:31" ht="33" customHeight="1" x14ac:dyDescent="0.35">
      <c r="A1" s="33"/>
      <c r="B1" s="34"/>
      <c r="C1" s="34"/>
      <c r="D1" s="34"/>
      <c r="E1" s="34"/>
      <c r="F1" s="34"/>
      <c r="G1" s="34"/>
      <c r="H1" s="34"/>
      <c r="I1" s="34"/>
      <c r="J1" s="34"/>
      <c r="K1" s="34"/>
      <c r="L1" s="34"/>
      <c r="M1" s="34"/>
      <c r="N1" s="34"/>
      <c r="O1" s="32"/>
      <c r="P1" s="32"/>
      <c r="Q1" s="32"/>
      <c r="R1" s="32"/>
      <c r="S1" s="32"/>
      <c r="T1" s="32"/>
      <c r="U1" s="32"/>
      <c r="V1" s="32"/>
      <c r="W1" s="32"/>
      <c r="X1" s="32"/>
      <c r="Y1" s="32"/>
      <c r="Z1" s="32"/>
      <c r="AA1" s="32"/>
      <c r="AB1" s="32"/>
      <c r="AC1" s="32"/>
      <c r="AD1" s="32"/>
      <c r="AE1" s="32"/>
    </row>
    <row r="2" spans="1:31" ht="15" customHeight="1" x14ac:dyDescent="0.35">
      <c r="A2" s="34"/>
      <c r="B2" s="34"/>
      <c r="C2" s="34"/>
      <c r="D2" s="34"/>
      <c r="E2" s="34"/>
      <c r="F2" s="34"/>
      <c r="G2" s="34"/>
      <c r="H2" s="34"/>
      <c r="I2" s="34"/>
      <c r="J2" s="34"/>
      <c r="K2" s="34"/>
      <c r="L2" s="34"/>
      <c r="M2" s="34"/>
      <c r="N2" s="34"/>
      <c r="O2" s="32"/>
      <c r="P2" s="32"/>
      <c r="Q2" s="32"/>
      <c r="R2" s="32"/>
      <c r="S2" s="32"/>
      <c r="T2" s="32"/>
      <c r="U2" s="32"/>
      <c r="V2" s="32"/>
      <c r="W2" s="32"/>
      <c r="X2" s="32"/>
      <c r="Y2" s="32"/>
      <c r="Z2" s="32"/>
      <c r="AA2" s="32"/>
      <c r="AB2" s="32"/>
      <c r="AC2" s="32"/>
      <c r="AD2" s="32"/>
      <c r="AE2" s="32"/>
    </row>
    <row r="3" spans="1:31" ht="8.25" customHeight="1" x14ac:dyDescent="0.35">
      <c r="A3" s="34"/>
      <c r="B3" s="34"/>
      <c r="C3" s="34"/>
      <c r="D3" s="34"/>
      <c r="E3" s="34"/>
      <c r="F3" s="34"/>
      <c r="G3" s="34"/>
      <c r="H3" s="34"/>
      <c r="I3" s="34"/>
      <c r="J3" s="34"/>
      <c r="K3" s="34"/>
      <c r="L3" s="34"/>
      <c r="M3" s="34"/>
      <c r="N3" s="34"/>
      <c r="O3" s="32"/>
      <c r="P3" s="32"/>
      <c r="Q3" s="32"/>
      <c r="R3" s="32"/>
      <c r="S3" s="32"/>
      <c r="T3" s="32"/>
      <c r="U3" s="32"/>
      <c r="V3" s="32"/>
      <c r="W3" s="32"/>
      <c r="X3" s="32"/>
      <c r="Y3" s="32"/>
      <c r="Z3" s="32"/>
      <c r="AA3" s="32"/>
      <c r="AB3" s="32"/>
      <c r="AC3" s="32"/>
      <c r="AD3" s="32"/>
      <c r="AE3" s="32"/>
    </row>
    <row r="4" spans="1:31" ht="15" customHeight="1" x14ac:dyDescent="0.35">
      <c r="A4" s="35"/>
      <c r="B4" s="35"/>
      <c r="C4" s="35"/>
      <c r="D4" s="35"/>
      <c r="E4" s="35"/>
      <c r="F4" s="35"/>
      <c r="G4" s="35"/>
      <c r="H4" s="35"/>
      <c r="I4" s="35"/>
      <c r="J4" s="35"/>
      <c r="K4" s="35"/>
      <c r="L4" s="35"/>
      <c r="M4" s="35"/>
      <c r="N4" s="35"/>
      <c r="O4" s="32"/>
      <c r="P4" s="32"/>
      <c r="Q4" s="32"/>
      <c r="R4" s="32"/>
      <c r="S4" s="32"/>
      <c r="T4" s="32"/>
      <c r="U4" s="32"/>
      <c r="V4" s="32"/>
      <c r="W4" s="32"/>
      <c r="X4" s="32"/>
      <c r="Y4" s="32"/>
      <c r="Z4" s="32"/>
      <c r="AA4" s="32"/>
      <c r="AB4" s="32"/>
      <c r="AC4" s="32"/>
      <c r="AD4" s="32"/>
      <c r="AE4" s="32"/>
    </row>
    <row r="5" spans="1:31" x14ac:dyDescent="0.35">
      <c r="A5" s="35"/>
      <c r="B5" s="35"/>
      <c r="C5" s="35"/>
      <c r="D5" s="35"/>
      <c r="E5" s="35"/>
      <c r="F5" s="35"/>
      <c r="G5" s="35"/>
      <c r="H5" s="35"/>
      <c r="I5" s="35"/>
      <c r="J5" s="35"/>
      <c r="K5" s="35"/>
      <c r="L5" s="35"/>
      <c r="M5" s="35"/>
      <c r="N5" s="35"/>
      <c r="O5" s="32"/>
      <c r="P5" s="32"/>
      <c r="Q5" s="32"/>
      <c r="R5" s="32"/>
      <c r="S5" s="32"/>
      <c r="T5" s="32"/>
      <c r="U5" s="32"/>
      <c r="V5" s="32"/>
      <c r="W5" s="32"/>
      <c r="X5" s="32"/>
      <c r="Y5" s="32"/>
      <c r="Z5" s="32"/>
      <c r="AA5" s="32"/>
      <c r="AB5" s="32"/>
      <c r="AC5" s="32"/>
      <c r="AD5" s="32"/>
      <c r="AE5" s="32"/>
    </row>
    <row r="6" spans="1:31" x14ac:dyDescent="0.35">
      <c r="A6" s="35"/>
      <c r="B6" s="35"/>
      <c r="C6" s="35"/>
      <c r="D6" s="35"/>
      <c r="E6" s="35"/>
      <c r="F6" s="35"/>
      <c r="G6" s="35"/>
      <c r="H6" s="35"/>
      <c r="I6" s="35"/>
      <c r="J6" s="35"/>
      <c r="K6" s="35"/>
      <c r="L6" s="35"/>
      <c r="M6" s="35"/>
      <c r="N6" s="35"/>
      <c r="O6" s="32"/>
      <c r="P6" s="32"/>
      <c r="Q6" s="32"/>
      <c r="R6" s="32"/>
      <c r="S6" s="32"/>
      <c r="T6" s="32"/>
      <c r="U6" s="32"/>
      <c r="V6" s="32"/>
      <c r="W6" s="32"/>
      <c r="X6" s="32"/>
      <c r="Y6" s="32"/>
      <c r="Z6" s="32"/>
      <c r="AA6" s="32"/>
      <c r="AB6" s="32"/>
      <c r="AC6" s="32"/>
      <c r="AD6" s="32"/>
      <c r="AE6" s="32"/>
    </row>
    <row r="7" spans="1:31" x14ac:dyDescent="0.35">
      <c r="A7" s="35"/>
      <c r="B7" s="35"/>
      <c r="C7" s="35"/>
      <c r="D7" s="35"/>
      <c r="E7" s="35"/>
      <c r="F7" s="35"/>
      <c r="G7" s="35"/>
      <c r="H7" s="35"/>
      <c r="I7" s="35"/>
      <c r="J7" s="35"/>
      <c r="K7" s="35"/>
      <c r="L7" s="35"/>
      <c r="M7" s="35"/>
      <c r="N7" s="35"/>
      <c r="O7" s="32"/>
      <c r="P7" s="32"/>
      <c r="Q7" s="32"/>
      <c r="R7" s="32"/>
      <c r="S7" s="32"/>
      <c r="T7" s="32"/>
      <c r="U7" s="32"/>
      <c r="V7" s="32"/>
      <c r="W7" s="32"/>
      <c r="X7" s="32"/>
      <c r="Y7" s="32"/>
      <c r="Z7" s="32"/>
      <c r="AA7" s="32"/>
      <c r="AB7" s="32"/>
      <c r="AC7" s="32"/>
      <c r="AD7" s="32"/>
      <c r="AE7" s="32"/>
    </row>
    <row r="8" spans="1:31" x14ac:dyDescent="0.35">
      <c r="A8" s="35"/>
      <c r="B8" s="35"/>
      <c r="C8" s="35"/>
      <c r="D8" s="35"/>
      <c r="E8" s="35"/>
      <c r="F8" s="35"/>
      <c r="G8" s="35"/>
      <c r="H8" s="35"/>
      <c r="I8" s="35"/>
      <c r="J8" s="35"/>
      <c r="K8" s="35"/>
      <c r="L8" s="35"/>
      <c r="M8" s="35"/>
      <c r="N8" s="35"/>
      <c r="O8" s="32"/>
      <c r="P8" s="32"/>
      <c r="Q8" s="32"/>
      <c r="R8" s="32"/>
      <c r="S8" s="32"/>
      <c r="T8" s="32"/>
      <c r="U8" s="32"/>
      <c r="V8" s="32"/>
      <c r="W8" s="32"/>
      <c r="X8" s="32"/>
      <c r="Y8" s="32"/>
      <c r="Z8" s="32"/>
      <c r="AA8" s="32"/>
      <c r="AB8" s="32"/>
      <c r="AC8" s="32"/>
      <c r="AD8" s="32"/>
      <c r="AE8" s="32"/>
    </row>
    <row r="9" spans="1:31" x14ac:dyDescent="0.35">
      <c r="A9" s="35"/>
      <c r="B9" s="35"/>
      <c r="C9" s="35"/>
      <c r="D9" s="35"/>
      <c r="E9" s="35"/>
      <c r="F9" s="35"/>
      <c r="G9" s="35"/>
      <c r="H9" s="35"/>
      <c r="I9" s="35"/>
      <c r="J9" s="35"/>
      <c r="K9" s="35"/>
      <c r="L9" s="35"/>
      <c r="M9" s="35"/>
      <c r="N9" s="35"/>
      <c r="O9" s="32"/>
      <c r="P9" s="32"/>
      <c r="Q9" s="32"/>
      <c r="R9" s="32"/>
      <c r="S9" s="32"/>
      <c r="T9" s="32"/>
      <c r="U9" s="32"/>
      <c r="V9" s="32"/>
      <c r="W9" s="32"/>
      <c r="X9" s="32"/>
      <c r="Y9" s="32"/>
      <c r="Z9" s="32"/>
      <c r="AA9" s="32"/>
      <c r="AB9" s="32"/>
      <c r="AC9" s="32"/>
      <c r="AD9" s="32"/>
      <c r="AE9" s="32"/>
    </row>
    <row r="10" spans="1:31" x14ac:dyDescent="0.35">
      <c r="A10" s="35"/>
      <c r="B10" s="35"/>
      <c r="C10" s="35"/>
      <c r="D10" s="35"/>
      <c r="E10" s="35"/>
      <c r="F10" s="35"/>
      <c r="G10" s="35"/>
      <c r="H10" s="35"/>
      <c r="I10" s="35"/>
      <c r="J10" s="35"/>
      <c r="K10" s="35"/>
      <c r="L10" s="35"/>
      <c r="M10" s="35"/>
      <c r="N10" s="35"/>
      <c r="O10" s="32"/>
      <c r="P10" s="32"/>
      <c r="Q10" s="32"/>
      <c r="R10" s="32"/>
      <c r="S10" s="32"/>
      <c r="T10" s="32"/>
      <c r="U10" s="32"/>
      <c r="V10" s="32"/>
      <c r="W10" s="32"/>
      <c r="X10" s="32"/>
      <c r="Y10" s="32"/>
      <c r="Z10" s="32"/>
      <c r="AA10" s="32"/>
      <c r="AB10" s="32"/>
      <c r="AC10" s="32"/>
      <c r="AD10" s="32"/>
      <c r="AE10" s="32"/>
    </row>
    <row r="11" spans="1:31" x14ac:dyDescent="0.35">
      <c r="A11" s="35"/>
      <c r="B11" s="35"/>
      <c r="C11" s="35"/>
      <c r="D11" s="35"/>
      <c r="E11" s="35"/>
      <c r="F11" s="35"/>
      <c r="G11" s="35"/>
      <c r="H11" s="35"/>
      <c r="I11" s="35"/>
      <c r="J11" s="35"/>
      <c r="K11" s="35"/>
      <c r="L11" s="35"/>
      <c r="M11" s="35"/>
      <c r="N11" s="35"/>
      <c r="O11" s="32"/>
      <c r="P11" s="32"/>
      <c r="Q11" s="32"/>
      <c r="R11" s="32"/>
      <c r="S11" s="32"/>
      <c r="T11" s="32"/>
      <c r="U11" s="32"/>
      <c r="V11" s="32"/>
      <c r="W11" s="32"/>
      <c r="X11" s="32"/>
      <c r="Y11" s="32"/>
      <c r="Z11" s="32"/>
      <c r="AA11" s="32"/>
      <c r="AB11" s="32"/>
      <c r="AC11" s="32"/>
      <c r="AD11" s="32"/>
      <c r="AE11" s="32"/>
    </row>
    <row r="12" spans="1:31" x14ac:dyDescent="0.35">
      <c r="A12" s="35"/>
      <c r="B12" s="35"/>
      <c r="C12" s="35"/>
      <c r="D12" s="35"/>
      <c r="E12" s="35"/>
      <c r="F12" s="35"/>
      <c r="G12" s="35"/>
      <c r="H12" s="35"/>
      <c r="I12" s="35"/>
      <c r="J12" s="35"/>
      <c r="K12" s="35"/>
      <c r="L12" s="35"/>
      <c r="M12" s="35"/>
      <c r="N12" s="35"/>
      <c r="O12" s="32"/>
      <c r="P12" s="32"/>
      <c r="Q12" s="32"/>
      <c r="R12" s="32"/>
      <c r="S12" s="32"/>
      <c r="T12" s="32"/>
      <c r="U12" s="32"/>
      <c r="V12" s="32"/>
      <c r="W12" s="32"/>
      <c r="X12" s="32"/>
      <c r="Y12" s="32"/>
      <c r="Z12" s="32"/>
      <c r="AA12" s="32"/>
      <c r="AB12" s="32"/>
      <c r="AC12" s="32"/>
      <c r="AD12" s="32"/>
      <c r="AE12" s="32"/>
    </row>
    <row r="13" spans="1:31" x14ac:dyDescent="0.35">
      <c r="A13" s="35"/>
      <c r="B13" s="35"/>
      <c r="C13" s="35"/>
      <c r="D13" s="35"/>
      <c r="E13" s="35"/>
      <c r="F13" s="35"/>
      <c r="G13" s="35"/>
      <c r="H13" s="35"/>
      <c r="I13" s="35"/>
      <c r="J13" s="35"/>
      <c r="K13" s="35"/>
      <c r="L13" s="35"/>
      <c r="M13" s="35"/>
      <c r="N13" s="35"/>
      <c r="O13" s="32"/>
      <c r="P13" s="32"/>
      <c r="Q13" s="32"/>
      <c r="R13" s="32"/>
      <c r="S13" s="32"/>
      <c r="T13" s="32"/>
      <c r="U13" s="32"/>
      <c r="V13" s="32"/>
      <c r="W13" s="32"/>
      <c r="X13" s="32"/>
      <c r="Y13" s="32"/>
      <c r="Z13" s="32"/>
      <c r="AA13" s="32"/>
      <c r="AB13" s="32"/>
      <c r="AC13" s="32"/>
      <c r="AD13" s="32"/>
      <c r="AE13" s="32"/>
    </row>
    <row r="14" spans="1:31" x14ac:dyDescent="0.35">
      <c r="A14" s="35"/>
      <c r="B14" s="35"/>
      <c r="C14" s="35"/>
      <c r="D14" s="35"/>
      <c r="E14" s="35"/>
      <c r="F14" s="35"/>
      <c r="G14" s="35"/>
      <c r="H14" s="35"/>
      <c r="I14" s="35"/>
      <c r="J14" s="35"/>
      <c r="K14" s="35"/>
      <c r="L14" s="35"/>
      <c r="M14" s="35"/>
      <c r="N14" s="35"/>
      <c r="O14" s="32"/>
      <c r="P14" s="32"/>
      <c r="Q14" s="32"/>
      <c r="R14" s="32"/>
      <c r="S14" s="32"/>
      <c r="T14" s="32"/>
      <c r="U14" s="32"/>
      <c r="V14" s="32"/>
      <c r="W14" s="32"/>
      <c r="X14" s="32"/>
      <c r="Y14" s="32"/>
      <c r="Z14" s="32"/>
      <c r="AA14" s="32"/>
      <c r="AB14" s="32"/>
      <c r="AC14" s="32"/>
      <c r="AD14" s="32"/>
      <c r="AE14" s="32"/>
    </row>
    <row r="15" spans="1:31" x14ac:dyDescent="0.35">
      <c r="A15" s="35"/>
      <c r="B15" s="35"/>
      <c r="C15" s="35"/>
      <c r="D15" s="35"/>
      <c r="E15" s="35"/>
      <c r="F15" s="35"/>
      <c r="G15" s="35"/>
      <c r="H15" s="35"/>
      <c r="I15" s="35"/>
      <c r="J15" s="35"/>
      <c r="K15" s="35"/>
      <c r="L15" s="35"/>
      <c r="M15" s="35"/>
      <c r="N15" s="35"/>
      <c r="O15" s="32"/>
      <c r="P15" s="32"/>
      <c r="Q15" s="32"/>
      <c r="R15" s="32"/>
      <c r="S15" s="32"/>
      <c r="T15" s="32"/>
      <c r="U15" s="32"/>
      <c r="V15" s="32"/>
      <c r="W15" s="32"/>
      <c r="X15" s="32"/>
      <c r="Y15" s="32"/>
      <c r="Z15" s="32"/>
      <c r="AA15" s="32"/>
      <c r="AB15" s="32"/>
      <c r="AC15" s="32"/>
      <c r="AD15" s="32"/>
      <c r="AE15" s="32"/>
    </row>
    <row r="16" spans="1:31" x14ac:dyDescent="0.35">
      <c r="A16" s="35"/>
      <c r="B16" s="35"/>
      <c r="C16" s="35"/>
      <c r="D16" s="35"/>
      <c r="E16" s="35"/>
      <c r="F16" s="35"/>
      <c r="G16" s="35"/>
      <c r="H16" s="35"/>
      <c r="I16" s="35"/>
      <c r="J16" s="35"/>
      <c r="K16" s="35"/>
      <c r="L16" s="35"/>
      <c r="M16" s="35"/>
      <c r="N16" s="35"/>
      <c r="O16" s="32"/>
      <c r="P16" s="32"/>
      <c r="Q16" s="32"/>
      <c r="R16" s="32"/>
      <c r="S16" s="32"/>
      <c r="T16" s="32"/>
      <c r="U16" s="32"/>
      <c r="V16" s="32"/>
      <c r="W16" s="32"/>
      <c r="X16" s="32"/>
      <c r="Y16" s="32"/>
      <c r="Z16" s="32"/>
      <c r="AA16" s="32"/>
      <c r="AB16" s="32"/>
      <c r="AC16" s="32"/>
      <c r="AD16" s="32"/>
      <c r="AE16" s="32"/>
    </row>
    <row r="17" spans="1:31" x14ac:dyDescent="0.35">
      <c r="A17" s="35"/>
      <c r="B17" s="35"/>
      <c r="C17" s="35"/>
      <c r="D17" s="35"/>
      <c r="E17" s="35"/>
      <c r="F17" s="35"/>
      <c r="G17" s="35"/>
      <c r="H17" s="35"/>
      <c r="I17" s="35"/>
      <c r="J17" s="35"/>
      <c r="K17" s="35"/>
      <c r="L17" s="35"/>
      <c r="M17" s="35"/>
      <c r="N17" s="35"/>
      <c r="O17" s="32"/>
      <c r="P17" s="32"/>
      <c r="Q17" s="32"/>
      <c r="R17" s="32"/>
      <c r="S17" s="32"/>
      <c r="T17" s="32"/>
      <c r="U17" s="32"/>
      <c r="V17" s="32"/>
      <c r="W17" s="32"/>
      <c r="X17" s="32"/>
      <c r="Y17" s="32"/>
      <c r="Z17" s="32"/>
      <c r="AA17" s="32"/>
      <c r="AB17" s="32"/>
      <c r="AC17" s="32"/>
      <c r="AD17" s="32"/>
      <c r="AE17" s="32"/>
    </row>
    <row r="18" spans="1:31" x14ac:dyDescent="0.35">
      <c r="A18" s="35"/>
      <c r="B18" s="35"/>
      <c r="C18" s="35"/>
      <c r="D18" s="35"/>
      <c r="E18" s="35"/>
      <c r="F18" s="35"/>
      <c r="G18" s="35"/>
      <c r="H18" s="35"/>
      <c r="I18" s="35"/>
      <c r="J18" s="35"/>
      <c r="K18" s="35"/>
      <c r="L18" s="35"/>
      <c r="M18" s="35"/>
      <c r="N18" s="35"/>
      <c r="O18" s="32"/>
      <c r="P18" s="32"/>
      <c r="Q18" s="32"/>
      <c r="R18" s="32"/>
      <c r="S18" s="32"/>
      <c r="T18" s="32"/>
      <c r="U18" s="32"/>
      <c r="V18" s="32"/>
      <c r="W18" s="32"/>
      <c r="X18" s="32"/>
      <c r="Y18" s="32"/>
      <c r="Z18" s="32"/>
      <c r="AA18" s="32"/>
      <c r="AB18" s="32"/>
      <c r="AC18" s="32"/>
      <c r="AD18" s="32"/>
      <c r="AE18" s="32"/>
    </row>
    <row r="19" spans="1:31" x14ac:dyDescent="0.35">
      <c r="A19" s="35"/>
      <c r="B19" s="35"/>
      <c r="C19" s="35"/>
      <c r="D19" s="35"/>
      <c r="E19" s="35"/>
      <c r="F19" s="35"/>
      <c r="G19" s="35"/>
      <c r="H19" s="35"/>
      <c r="I19" s="35"/>
      <c r="J19" s="35"/>
      <c r="K19" s="35"/>
      <c r="L19" s="35"/>
      <c r="M19" s="35"/>
      <c r="N19" s="35"/>
      <c r="O19" s="32"/>
      <c r="P19" s="32"/>
      <c r="Q19" s="32"/>
      <c r="R19" s="32"/>
      <c r="S19" s="32"/>
      <c r="T19" s="32"/>
      <c r="U19" s="32"/>
      <c r="V19" s="32"/>
      <c r="W19" s="32"/>
      <c r="X19" s="32"/>
      <c r="Y19" s="32"/>
      <c r="Z19" s="32"/>
      <c r="AA19" s="32"/>
      <c r="AB19" s="32"/>
      <c r="AC19" s="32"/>
      <c r="AD19" s="32"/>
      <c r="AE19" s="32"/>
    </row>
    <row r="20" spans="1:31" x14ac:dyDescent="0.35">
      <c r="A20" s="35"/>
      <c r="B20" s="35"/>
      <c r="C20" s="35"/>
      <c r="D20" s="35"/>
      <c r="E20" s="35"/>
      <c r="F20" s="35"/>
      <c r="G20" s="35"/>
      <c r="H20" s="35"/>
      <c r="I20" s="35"/>
      <c r="J20" s="35"/>
      <c r="K20" s="35"/>
      <c r="L20" s="35"/>
      <c r="M20" s="35"/>
      <c r="N20" s="35"/>
      <c r="O20" s="32"/>
      <c r="P20" s="32"/>
      <c r="Q20" s="32"/>
      <c r="R20" s="32"/>
      <c r="S20" s="32"/>
      <c r="T20" s="32"/>
      <c r="U20" s="32"/>
      <c r="V20" s="32"/>
      <c r="W20" s="32"/>
      <c r="X20" s="32"/>
      <c r="Y20" s="32"/>
      <c r="Z20" s="32"/>
      <c r="AA20" s="32"/>
      <c r="AB20" s="32"/>
      <c r="AC20" s="32"/>
      <c r="AD20" s="32"/>
      <c r="AE20" s="32"/>
    </row>
    <row r="21" spans="1:31" x14ac:dyDescent="0.35">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row>
    <row r="22" spans="1:31" x14ac:dyDescent="0.35">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row>
    <row r="23" spans="1:31" x14ac:dyDescent="0.35">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row>
    <row r="24" spans="1:31" x14ac:dyDescent="0.35">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row>
    <row r="25" spans="1:31" x14ac:dyDescent="0.35">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row>
    <row r="26" spans="1:31" x14ac:dyDescent="0.35">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row>
    <row r="27" spans="1:31" x14ac:dyDescent="0.35">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row>
    <row r="28" spans="1:31" x14ac:dyDescent="0.35">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row>
    <row r="29" spans="1:31" x14ac:dyDescent="0.35">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row>
    <row r="30" spans="1:31" x14ac:dyDescent="0.35">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row>
    <row r="31" spans="1:31" x14ac:dyDescent="0.35">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row>
    <row r="32" spans="1:31" x14ac:dyDescent="0.35">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row>
    <row r="33" spans="1:31" x14ac:dyDescent="0.35">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row>
    <row r="34" spans="1:31" x14ac:dyDescent="0.35">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row>
    <row r="35" spans="1:31" x14ac:dyDescent="0.35">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row>
    <row r="36" spans="1:31" x14ac:dyDescent="0.35">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row>
    <row r="37" spans="1:31" x14ac:dyDescent="0.35">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row>
    <row r="38" spans="1:31" x14ac:dyDescent="0.35">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row>
    <row r="39" spans="1:31" x14ac:dyDescent="0.35">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M28"/>
  <sheetViews>
    <sheetView zoomScale="90" zoomScaleNormal="90" workbookViewId="0">
      <selection activeCell="A25" sqref="A25"/>
    </sheetView>
  </sheetViews>
  <sheetFormatPr defaultRowHeight="14.5" x14ac:dyDescent="0.35"/>
  <cols>
    <col min="1" max="1" width="48" bestFit="1" customWidth="1"/>
    <col min="2" max="2" width="4" bestFit="1" customWidth="1"/>
    <col min="3" max="6" width="16.26953125" customWidth="1"/>
    <col min="7" max="7" width="22.54296875" customWidth="1"/>
    <col min="8" max="13" width="16.26953125" customWidth="1"/>
  </cols>
  <sheetData>
    <row r="1" spans="1:13" ht="18.5" x14ac:dyDescent="0.45">
      <c r="A1" s="170" t="s">
        <v>100</v>
      </c>
      <c r="B1" s="170"/>
      <c r="C1" s="170"/>
      <c r="D1" s="170"/>
      <c r="E1" s="170"/>
      <c r="F1" s="170"/>
      <c r="G1" s="170"/>
      <c r="H1" s="170"/>
      <c r="I1" s="170"/>
      <c r="J1" s="170"/>
      <c r="K1" s="170"/>
      <c r="L1" s="170"/>
      <c r="M1" s="170"/>
    </row>
    <row r="2" spans="1:13" ht="15" thickBot="1" x14ac:dyDescent="0.4"/>
    <row r="3" spans="1:13" s="2" customFormat="1" x14ac:dyDescent="0.35">
      <c r="A3" s="11" t="s">
        <v>0</v>
      </c>
      <c r="B3" s="164" t="s">
        <v>97</v>
      </c>
      <c r="C3" s="165"/>
      <c r="D3" s="165"/>
      <c r="E3" s="165"/>
      <c r="F3" s="166"/>
      <c r="G3" s="1"/>
      <c r="H3" s="1"/>
      <c r="I3" s="1"/>
    </row>
    <row r="4" spans="1:13" s="2" customFormat="1" ht="15" thickBot="1" x14ac:dyDescent="0.4">
      <c r="A4" s="12" t="s">
        <v>1</v>
      </c>
      <c r="B4" s="167" t="s">
        <v>98</v>
      </c>
      <c r="C4" s="168"/>
      <c r="D4" s="168"/>
      <c r="E4" s="168"/>
      <c r="F4" s="169"/>
      <c r="G4" s="1"/>
      <c r="H4" s="1"/>
      <c r="I4" s="1"/>
    </row>
    <row r="5" spans="1:13" s="2" customFormat="1" ht="72.5" x14ac:dyDescent="0.35">
      <c r="A5" s="13" t="s">
        <v>2</v>
      </c>
      <c r="B5" s="14"/>
      <c r="C5" s="14" t="s">
        <v>138</v>
      </c>
      <c r="D5" s="14" t="s">
        <v>127</v>
      </c>
      <c r="E5" s="14" t="s">
        <v>128</v>
      </c>
      <c r="F5" s="14" t="s">
        <v>137</v>
      </c>
      <c r="G5" s="14" t="s">
        <v>3</v>
      </c>
      <c r="H5" s="14" t="s">
        <v>4</v>
      </c>
      <c r="I5" s="15" t="s">
        <v>5</v>
      </c>
      <c r="J5" s="15" t="s">
        <v>6</v>
      </c>
      <c r="K5" s="15" t="s">
        <v>7</v>
      </c>
      <c r="L5" s="15" t="s">
        <v>8</v>
      </c>
      <c r="M5" s="15" t="s">
        <v>9</v>
      </c>
    </row>
    <row r="6" spans="1:13" s="2" customFormat="1" x14ac:dyDescent="0.35">
      <c r="A6" s="3"/>
      <c r="B6" s="4"/>
      <c r="C6" s="5" t="s">
        <v>10</v>
      </c>
      <c r="D6" s="5" t="s">
        <v>11</v>
      </c>
      <c r="E6" s="5" t="s">
        <v>12</v>
      </c>
      <c r="F6" s="5" t="s">
        <v>13</v>
      </c>
      <c r="G6" s="5" t="s">
        <v>14</v>
      </c>
      <c r="H6" s="5" t="s">
        <v>15</v>
      </c>
      <c r="I6" s="5" t="s">
        <v>16</v>
      </c>
      <c r="J6" s="5" t="s">
        <v>17</v>
      </c>
      <c r="K6" s="5" t="s">
        <v>18</v>
      </c>
      <c r="L6" s="5" t="s">
        <v>19</v>
      </c>
      <c r="M6" s="5" t="s">
        <v>31</v>
      </c>
    </row>
    <row r="7" spans="1:13" s="2" customFormat="1" x14ac:dyDescent="0.35">
      <c r="A7" s="6" t="s">
        <v>20</v>
      </c>
      <c r="B7" s="4"/>
      <c r="C7" s="7"/>
      <c r="D7" s="7"/>
      <c r="E7" s="7"/>
      <c r="F7" s="7"/>
      <c r="G7" s="7"/>
      <c r="H7" s="7"/>
      <c r="I7" s="7"/>
      <c r="J7" s="7"/>
      <c r="K7" s="7"/>
      <c r="L7" s="7"/>
      <c r="M7" s="8"/>
    </row>
    <row r="8" spans="1:13" s="2" customFormat="1" x14ac:dyDescent="0.35">
      <c r="A8" s="77" t="s">
        <v>21</v>
      </c>
      <c r="B8" s="78" t="s">
        <v>10</v>
      </c>
      <c r="C8" s="81">
        <f>SUM(D8:F8)</f>
        <v>693915.4735542807</v>
      </c>
      <c r="D8" s="82">
        <f>'Trial Balance'!$G$14*Allocation!E6</f>
        <v>95551.312693298081</v>
      </c>
      <c r="E8" s="82">
        <f>'WR&amp;R Estimation'!H10</f>
        <v>974.75455820477066</v>
      </c>
      <c r="F8" s="81">
        <f>SUM(G8:M8)</f>
        <v>597389.40630277782</v>
      </c>
      <c r="G8" s="82">
        <f>'Trial Balance'!$G$13*Allocation!E6</f>
        <v>343387.52999153995</v>
      </c>
      <c r="H8" s="82">
        <f>('Trial Balance'!C27+'Trial Balance'!C36)-E8</f>
        <v>149025.24544179524</v>
      </c>
      <c r="I8" s="162"/>
      <c r="J8" s="83">
        <f>'Trial Balance'!$B$8*Allocation!E6</f>
        <v>4976.6308694426079</v>
      </c>
      <c r="K8" s="83"/>
      <c r="L8" s="83">
        <f>'Trial Balance'!B10</f>
        <v>100000</v>
      </c>
      <c r="M8" s="84"/>
    </row>
    <row r="9" spans="1:13" s="2" customFormat="1" x14ac:dyDescent="0.35">
      <c r="A9" s="77" t="s">
        <v>22</v>
      </c>
      <c r="B9" s="78" t="s">
        <v>11</v>
      </c>
      <c r="C9" s="81">
        <f t="shared" ref="C9:C22" si="0">SUM(D9:F9)</f>
        <v>113240.2027636135</v>
      </c>
      <c r="D9" s="82">
        <f>'Trial Balance'!$G$14*Allocation!E7</f>
        <v>159.326155396628</v>
      </c>
      <c r="E9" s="82"/>
      <c r="F9" s="81">
        <f t="shared" ref="F9:F22" si="1">SUM(G9:M9)</f>
        <v>113080.87660821687</v>
      </c>
      <c r="G9" s="82">
        <f>'Trial Balance'!$G$13*Allocation!E7</f>
        <v>572.57837095663183</v>
      </c>
      <c r="H9" s="82">
        <f>'Trial Balance'!C28+'Trial Balance'!C37</f>
        <v>112500</v>
      </c>
      <c r="I9" s="162"/>
      <c r="J9" s="83">
        <f>'Trial Balance'!$B$8*Allocation!E7</f>
        <v>8.2982372602410415</v>
      </c>
      <c r="K9" s="83"/>
      <c r="L9" s="83"/>
      <c r="M9" s="84"/>
    </row>
    <row r="10" spans="1:13" s="2" customFormat="1" x14ac:dyDescent="0.35">
      <c r="A10" s="77" t="s">
        <v>23</v>
      </c>
      <c r="B10" s="78" t="s">
        <v>12</v>
      </c>
      <c r="C10" s="81">
        <f t="shared" si="0"/>
        <v>113221.64614836972</v>
      </c>
      <c r="D10" s="82">
        <f>'Trial Balance'!$G$14*Allocation!E8</f>
        <v>155.33190637554264</v>
      </c>
      <c r="E10" s="82"/>
      <c r="F10" s="81">
        <f t="shared" si="1"/>
        <v>113066.31424199417</v>
      </c>
      <c r="G10" s="82">
        <f>'Trial Balance'!$G$13*Allocation!E8</f>
        <v>558.22403853710637</v>
      </c>
      <c r="H10" s="82">
        <f>'Trial Balance'!C29+'Trial Balance'!C38</f>
        <v>112500</v>
      </c>
      <c r="I10" s="162"/>
      <c r="J10" s="83">
        <f>'Trial Balance'!$B$8*Allocation!E8</f>
        <v>8.0902034570595127</v>
      </c>
      <c r="K10" s="83"/>
      <c r="L10" s="83"/>
      <c r="M10" s="84"/>
    </row>
    <row r="11" spans="1:13" s="2" customFormat="1" x14ac:dyDescent="0.35">
      <c r="A11" s="77" t="s">
        <v>24</v>
      </c>
      <c r="B11" s="78" t="s">
        <v>13</v>
      </c>
      <c r="C11" s="81">
        <f t="shared" si="0"/>
        <v>187871.13230487585</v>
      </c>
      <c r="D11" s="82">
        <f>'Trial Balance'!$G$14*Allocation!E9</f>
        <v>79.884980421707638</v>
      </c>
      <c r="E11" s="82"/>
      <c r="F11" s="81">
        <f t="shared" si="1"/>
        <v>187791.24732445413</v>
      </c>
      <c r="G11" s="82">
        <f>'Trial Balance'!$G$13*Allocation!E9</f>
        <v>287.08664839051181</v>
      </c>
      <c r="H11" s="82">
        <f>'Trial Balance'!C30+'Trial Balance'!C39-I11</f>
        <v>187500</v>
      </c>
      <c r="I11" s="82">
        <f>'Trial Balance'!G30</f>
        <v>0</v>
      </c>
      <c r="J11" s="83">
        <f>'Trial Balance'!$B$8*Allocation!E9</f>
        <v>4.1606760636306062</v>
      </c>
      <c r="K11" s="83"/>
      <c r="L11" s="83"/>
      <c r="M11" s="84"/>
    </row>
    <row r="12" spans="1:13" s="2" customFormat="1" x14ac:dyDescent="0.35">
      <c r="A12" s="77" t="s">
        <v>25</v>
      </c>
      <c r="B12" s="78" t="s">
        <v>14</v>
      </c>
      <c r="C12" s="85">
        <f t="shared" si="0"/>
        <v>0</v>
      </c>
      <c r="D12" s="86"/>
      <c r="E12" s="86"/>
      <c r="F12" s="85">
        <f t="shared" si="1"/>
        <v>0</v>
      </c>
      <c r="G12" s="86"/>
      <c r="H12" s="86"/>
      <c r="I12" s="159"/>
      <c r="J12" s="87"/>
      <c r="K12" s="87"/>
      <c r="L12" s="87"/>
      <c r="M12" s="88"/>
    </row>
    <row r="13" spans="1:13" s="2" customFormat="1" x14ac:dyDescent="0.35">
      <c r="A13" s="77" t="s">
        <v>26</v>
      </c>
      <c r="B13" s="78" t="s">
        <v>15</v>
      </c>
      <c r="C13" s="85">
        <f t="shared" si="0"/>
        <v>0</v>
      </c>
      <c r="D13" s="86"/>
      <c r="E13" s="86"/>
      <c r="F13" s="85">
        <f t="shared" si="1"/>
        <v>0</v>
      </c>
      <c r="G13" s="86"/>
      <c r="H13" s="86"/>
      <c r="I13" s="159"/>
      <c r="J13" s="87"/>
      <c r="K13" s="87"/>
      <c r="L13" s="87"/>
      <c r="M13" s="88"/>
    </row>
    <row r="14" spans="1:13" s="2" customFormat="1" x14ac:dyDescent="0.35">
      <c r="A14" s="77" t="s">
        <v>27</v>
      </c>
      <c r="B14" s="78" t="s">
        <v>16</v>
      </c>
      <c r="C14" s="85">
        <f t="shared" si="0"/>
        <v>0</v>
      </c>
      <c r="D14" s="86"/>
      <c r="E14" s="86"/>
      <c r="F14" s="85">
        <f t="shared" si="1"/>
        <v>0</v>
      </c>
      <c r="G14" s="86"/>
      <c r="H14" s="86"/>
      <c r="I14" s="159"/>
      <c r="J14" s="87"/>
      <c r="K14" s="87"/>
      <c r="L14" s="87"/>
      <c r="M14" s="88"/>
    </row>
    <row r="15" spans="1:13" s="2" customFormat="1" x14ac:dyDescent="0.35">
      <c r="A15" s="77" t="s">
        <v>28</v>
      </c>
      <c r="B15" s="78" t="s">
        <v>17</v>
      </c>
      <c r="C15" s="85">
        <f t="shared" si="0"/>
        <v>0</v>
      </c>
      <c r="D15" s="86"/>
      <c r="E15" s="86"/>
      <c r="F15" s="85">
        <f t="shared" si="1"/>
        <v>0</v>
      </c>
      <c r="G15" s="86"/>
      <c r="H15" s="86"/>
      <c r="I15" s="159"/>
      <c r="J15" s="87"/>
      <c r="K15" s="87"/>
      <c r="L15" s="87"/>
      <c r="M15" s="88"/>
    </row>
    <row r="16" spans="1:13" s="2" customFormat="1" x14ac:dyDescent="0.35">
      <c r="A16" s="77" t="s">
        <v>29</v>
      </c>
      <c r="B16" s="78" t="s">
        <v>18</v>
      </c>
      <c r="C16" s="85">
        <f t="shared" si="0"/>
        <v>0</v>
      </c>
      <c r="D16" s="86"/>
      <c r="E16" s="86"/>
      <c r="F16" s="85">
        <f t="shared" si="1"/>
        <v>0</v>
      </c>
      <c r="G16" s="86"/>
      <c r="H16" s="86"/>
      <c r="I16" s="159"/>
      <c r="J16" s="87"/>
      <c r="K16" s="87"/>
      <c r="L16" s="87"/>
      <c r="M16" s="88"/>
    </row>
    <row r="17" spans="1:13" s="2" customFormat="1" x14ac:dyDescent="0.35">
      <c r="A17" s="79" t="s">
        <v>30</v>
      </c>
      <c r="B17" s="78" t="s">
        <v>19</v>
      </c>
      <c r="C17" s="85">
        <f t="shared" si="0"/>
        <v>0</v>
      </c>
      <c r="D17" s="86"/>
      <c r="E17" s="86"/>
      <c r="F17" s="85">
        <f t="shared" si="1"/>
        <v>0</v>
      </c>
      <c r="G17" s="86"/>
      <c r="H17" s="86"/>
      <c r="I17" s="159"/>
      <c r="J17" s="87"/>
      <c r="K17" s="87"/>
      <c r="L17" s="87"/>
      <c r="M17" s="88"/>
    </row>
    <row r="18" spans="1:13" s="2" customFormat="1" x14ac:dyDescent="0.35">
      <c r="A18" s="79" t="s">
        <v>35</v>
      </c>
      <c r="B18" s="78" t="s">
        <v>36</v>
      </c>
      <c r="C18" s="85">
        <f t="shared" si="0"/>
        <v>0</v>
      </c>
      <c r="D18" s="86"/>
      <c r="E18" s="86"/>
      <c r="F18" s="85">
        <f t="shared" si="1"/>
        <v>0</v>
      </c>
      <c r="G18" s="86"/>
      <c r="H18" s="159"/>
      <c r="I18" s="86"/>
      <c r="J18" s="87"/>
      <c r="K18" s="87"/>
      <c r="L18" s="87"/>
      <c r="M18" s="88"/>
    </row>
    <row r="19" spans="1:13" s="2" customFormat="1" x14ac:dyDescent="0.35">
      <c r="A19" s="79" t="s">
        <v>37</v>
      </c>
      <c r="B19" s="78" t="s">
        <v>38</v>
      </c>
      <c r="C19" s="85">
        <f t="shared" si="0"/>
        <v>0</v>
      </c>
      <c r="D19" s="86"/>
      <c r="E19" s="86"/>
      <c r="F19" s="85">
        <f t="shared" si="1"/>
        <v>0</v>
      </c>
      <c r="G19" s="86"/>
      <c r="H19" s="159"/>
      <c r="I19" s="86"/>
      <c r="J19" s="87"/>
      <c r="K19" s="87"/>
      <c r="L19" s="87"/>
      <c r="M19" s="88"/>
    </row>
    <row r="20" spans="1:13" s="2" customFormat="1" ht="15" thickBot="1" x14ac:dyDescent="0.4">
      <c r="A20" s="80" t="s">
        <v>129</v>
      </c>
      <c r="B20" s="78" t="s">
        <v>39</v>
      </c>
      <c r="C20" s="135">
        <f t="shared" si="0"/>
        <v>1108248.4547711397</v>
      </c>
      <c r="D20" s="91">
        <f>SUM(D5:D16)</f>
        <v>95945.855735491961</v>
      </c>
      <c r="E20" s="91">
        <f t="shared" ref="E20:M20" si="2">SUM(E5:E16)</f>
        <v>974.75455820477066</v>
      </c>
      <c r="F20" s="91">
        <f t="shared" si="2"/>
        <v>1011327.844477443</v>
      </c>
      <c r="G20" s="91">
        <f t="shared" si="2"/>
        <v>344805.41904942424</v>
      </c>
      <c r="H20" s="91">
        <f t="shared" si="2"/>
        <v>561525.24544179521</v>
      </c>
      <c r="I20" s="91">
        <f t="shared" si="2"/>
        <v>0</v>
      </c>
      <c r="J20" s="91">
        <f t="shared" si="2"/>
        <v>4997.1799862235393</v>
      </c>
      <c r="K20" s="91">
        <f t="shared" si="2"/>
        <v>0</v>
      </c>
      <c r="L20" s="91">
        <f t="shared" si="2"/>
        <v>100000</v>
      </c>
      <c r="M20" s="91">
        <f t="shared" si="2"/>
        <v>0</v>
      </c>
    </row>
    <row r="21" spans="1:13" s="2" customFormat="1" x14ac:dyDescent="0.35">
      <c r="A21" s="79" t="s">
        <v>178</v>
      </c>
      <c r="B21" s="78" t="s">
        <v>40</v>
      </c>
      <c r="C21" s="85">
        <f t="shared" si="0"/>
        <v>37751.545228860297</v>
      </c>
      <c r="D21" s="89">
        <f>('Trial Balance'!C31+'Trial Balance'!C40)+('Trial Balance'!G13*Allocation!E10)+('Trial Balance'!G14*Allocation!E10)+'Trial Balance'!B8*Allocation!E10</f>
        <v>37751.545228860297</v>
      </c>
      <c r="E21" s="160"/>
      <c r="F21" s="85">
        <f t="shared" si="1"/>
        <v>0</v>
      </c>
      <c r="G21" s="160"/>
      <c r="H21" s="160"/>
      <c r="I21" s="160"/>
      <c r="J21" s="160"/>
      <c r="K21" s="160"/>
      <c r="L21" s="160"/>
      <c r="M21" s="160"/>
    </row>
    <row r="22" spans="1:13" s="2" customFormat="1" x14ac:dyDescent="0.35">
      <c r="A22" s="79" t="s">
        <v>131</v>
      </c>
      <c r="B22" s="78" t="s">
        <v>42</v>
      </c>
      <c r="C22" s="85">
        <f t="shared" si="0"/>
        <v>0</v>
      </c>
      <c r="D22" s="82"/>
      <c r="E22" s="89"/>
      <c r="F22" s="85">
        <f t="shared" si="1"/>
        <v>0</v>
      </c>
      <c r="G22" s="82"/>
      <c r="H22" s="89"/>
      <c r="I22" s="161"/>
      <c r="J22" s="83"/>
      <c r="K22" s="90"/>
      <c r="L22" s="90"/>
      <c r="M22" s="88"/>
    </row>
    <row r="23" spans="1:13" s="2" customFormat="1" ht="15" thickBot="1" x14ac:dyDescent="0.4">
      <c r="A23" s="80" t="s">
        <v>41</v>
      </c>
      <c r="B23" s="78" t="s">
        <v>65</v>
      </c>
      <c r="C23" s="163">
        <f>SUM(C20:C22)</f>
        <v>1146000</v>
      </c>
      <c r="D23" s="91">
        <f t="shared" ref="D23:M23" si="3">SUM(D20:D22)</f>
        <v>133697.40096435224</v>
      </c>
      <c r="E23" s="91">
        <f t="shared" si="3"/>
        <v>974.75455820477066</v>
      </c>
      <c r="F23" s="91">
        <f>SUM(F20:F22)</f>
        <v>1011327.844477443</v>
      </c>
      <c r="G23" s="91">
        <f>SUM(G20:G22)</f>
        <v>344805.41904942424</v>
      </c>
      <c r="H23" s="91">
        <f t="shared" si="3"/>
        <v>561525.24544179521</v>
      </c>
      <c r="I23" s="91">
        <f t="shared" si="3"/>
        <v>0</v>
      </c>
      <c r="J23" s="91">
        <f t="shared" si="3"/>
        <v>4997.1799862235393</v>
      </c>
      <c r="K23" s="91">
        <f t="shared" si="3"/>
        <v>0</v>
      </c>
      <c r="L23" s="91">
        <f t="shared" si="3"/>
        <v>100000</v>
      </c>
      <c r="M23" s="91">
        <f t="shared" si="3"/>
        <v>0</v>
      </c>
    </row>
    <row r="25" spans="1:13" x14ac:dyDescent="0.35">
      <c r="A25" s="98" t="s">
        <v>126</v>
      </c>
      <c r="B25" s="99"/>
      <c r="C25" s="99"/>
    </row>
    <row r="27" spans="1:13" x14ac:dyDescent="0.35">
      <c r="A27" s="171" t="s">
        <v>179</v>
      </c>
      <c r="B27" s="171"/>
      <c r="C27" s="171"/>
      <c r="D27" s="171"/>
      <c r="E27" s="171"/>
      <c r="F27" s="171"/>
      <c r="G27" s="171"/>
      <c r="H27" s="171"/>
    </row>
    <row r="28" spans="1:13" x14ac:dyDescent="0.35">
      <c r="A28" s="171"/>
      <c r="B28" s="171"/>
      <c r="C28" s="171"/>
      <c r="D28" s="171"/>
      <c r="E28" s="171"/>
      <c r="F28" s="171"/>
      <c r="G28" s="171"/>
      <c r="H28" s="171"/>
    </row>
  </sheetData>
  <mergeCells count="4">
    <mergeCell ref="B3:F3"/>
    <mergeCell ref="B4:F4"/>
    <mergeCell ref="A1:M1"/>
    <mergeCell ref="A27:H28"/>
  </mergeCells>
  <phoneticPr fontId="1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D33"/>
  <sheetViews>
    <sheetView zoomScale="90" zoomScaleNormal="90" workbookViewId="0">
      <selection activeCell="C13" sqref="C13"/>
    </sheetView>
  </sheetViews>
  <sheetFormatPr defaultRowHeight="14.5" x14ac:dyDescent="0.35"/>
  <cols>
    <col min="1" max="1" width="48.81640625" bestFit="1" customWidth="1"/>
    <col min="2" max="2" width="4" bestFit="1" customWidth="1"/>
    <col min="3" max="4" width="14.81640625" customWidth="1"/>
  </cols>
  <sheetData>
    <row r="1" spans="1:4" ht="18.5" x14ac:dyDescent="0.45">
      <c r="A1" s="36" t="s">
        <v>99</v>
      </c>
    </row>
    <row r="2" spans="1:4" ht="15" thickBot="1" x14ac:dyDescent="0.4"/>
    <row r="3" spans="1:4" s="2" customFormat="1" x14ac:dyDescent="0.35">
      <c r="A3" s="11" t="s">
        <v>0</v>
      </c>
      <c r="B3" s="96"/>
      <c r="C3" s="1"/>
      <c r="D3" s="1"/>
    </row>
    <row r="4" spans="1:4" s="2" customFormat="1" ht="15" thickBot="1" x14ac:dyDescent="0.4">
      <c r="A4" s="12" t="s">
        <v>1</v>
      </c>
      <c r="B4" s="97"/>
      <c r="C4" s="1"/>
      <c r="D4" s="1"/>
    </row>
    <row r="5" spans="1:4" s="2" customFormat="1" ht="29" x14ac:dyDescent="0.35">
      <c r="A5" s="13" t="s">
        <v>43</v>
      </c>
      <c r="B5" s="14"/>
      <c r="C5" s="14" t="s">
        <v>3</v>
      </c>
      <c r="D5" s="14" t="s">
        <v>132</v>
      </c>
    </row>
    <row r="6" spans="1:4" s="2" customFormat="1" x14ac:dyDescent="0.35">
      <c r="A6" s="16"/>
      <c r="B6" s="17"/>
      <c r="C6" s="18" t="s">
        <v>13</v>
      </c>
      <c r="D6" s="18" t="s">
        <v>14</v>
      </c>
    </row>
    <row r="7" spans="1:4" s="2" customFormat="1" x14ac:dyDescent="0.35">
      <c r="A7" s="19" t="s">
        <v>44</v>
      </c>
      <c r="B7" s="20"/>
      <c r="C7" s="75"/>
      <c r="D7" s="74"/>
    </row>
    <row r="8" spans="1:4" s="2" customFormat="1" x14ac:dyDescent="0.35">
      <c r="A8" s="21" t="s">
        <v>45</v>
      </c>
      <c r="B8" s="4" t="s">
        <v>10</v>
      </c>
      <c r="C8" s="92"/>
      <c r="D8" s="94"/>
    </row>
    <row r="9" spans="1:4" s="2" customFormat="1" x14ac:dyDescent="0.35">
      <c r="A9" s="21" t="s">
        <v>46</v>
      </c>
      <c r="B9" s="4" t="s">
        <v>11</v>
      </c>
      <c r="C9" s="93"/>
      <c r="D9" s="94"/>
    </row>
    <row r="10" spans="1:4" s="2" customFormat="1" x14ac:dyDescent="0.35">
      <c r="A10" s="21" t="s">
        <v>47</v>
      </c>
      <c r="B10" s="4" t="s">
        <v>12</v>
      </c>
      <c r="C10" s="93"/>
      <c r="D10" s="94"/>
    </row>
    <row r="11" spans="1:4" s="2" customFormat="1" x14ac:dyDescent="0.35">
      <c r="A11" s="21" t="s">
        <v>48</v>
      </c>
      <c r="B11" s="4" t="s">
        <v>13</v>
      </c>
      <c r="C11" s="93"/>
      <c r="D11" s="94"/>
    </row>
    <row r="12" spans="1:4" s="2" customFormat="1" x14ac:dyDescent="0.35">
      <c r="A12" s="22" t="s">
        <v>49</v>
      </c>
      <c r="B12" s="4" t="s">
        <v>14</v>
      </c>
      <c r="C12" s="93">
        <f>'Trial Balance'!B12*(1-Allocation!E10)</f>
        <v>99943.599724470783</v>
      </c>
      <c r="D12" s="94"/>
    </row>
    <row r="13" spans="1:4" s="2" customFormat="1" x14ac:dyDescent="0.35">
      <c r="A13" s="22" t="s">
        <v>50</v>
      </c>
      <c r="B13" s="4" t="s">
        <v>15</v>
      </c>
      <c r="C13" s="93"/>
      <c r="D13" s="94"/>
    </row>
    <row r="14" spans="1:4" s="2" customFormat="1" x14ac:dyDescent="0.35">
      <c r="A14" s="22" t="s">
        <v>51</v>
      </c>
      <c r="B14" s="4" t="s">
        <v>16</v>
      </c>
      <c r="C14" s="93"/>
      <c r="D14" s="94"/>
    </row>
    <row r="15" spans="1:4" s="2" customFormat="1" x14ac:dyDescent="0.35">
      <c r="A15" s="22" t="s">
        <v>52</v>
      </c>
      <c r="B15" s="4" t="s">
        <v>17</v>
      </c>
      <c r="C15" s="93"/>
      <c r="D15" s="94"/>
    </row>
    <row r="16" spans="1:4" s="2" customFormat="1" x14ac:dyDescent="0.35">
      <c r="A16" s="22" t="s">
        <v>53</v>
      </c>
      <c r="B16" s="4" t="s">
        <v>18</v>
      </c>
      <c r="C16" s="93"/>
      <c r="D16" s="94"/>
    </row>
    <row r="17" spans="1:4" s="2" customFormat="1" x14ac:dyDescent="0.35">
      <c r="A17" s="22" t="s">
        <v>54</v>
      </c>
      <c r="B17" s="4" t="s">
        <v>19</v>
      </c>
      <c r="C17" s="93">
        <f>'Trial Balance'!B13*(1-Allocation!E10)</f>
        <v>9994.3599724470787</v>
      </c>
      <c r="D17" s="94"/>
    </row>
    <row r="18" spans="1:4" s="2" customFormat="1" x14ac:dyDescent="0.35">
      <c r="A18" s="22" t="s">
        <v>55</v>
      </c>
      <c r="B18" s="4" t="s">
        <v>31</v>
      </c>
      <c r="C18" s="93"/>
      <c r="D18" s="94"/>
    </row>
    <row r="19" spans="1:4" s="2" customFormat="1" x14ac:dyDescent="0.35">
      <c r="A19" s="21" t="s">
        <v>7</v>
      </c>
      <c r="B19" s="4" t="s">
        <v>32</v>
      </c>
      <c r="C19" s="93">
        <f>'Trial Balance'!B16*(1-Allocation!E10)</f>
        <v>9994.3599724470787</v>
      </c>
      <c r="D19" s="94"/>
    </row>
    <row r="20" spans="1:4" s="2" customFormat="1" x14ac:dyDescent="0.35">
      <c r="A20" s="21" t="s">
        <v>56</v>
      </c>
      <c r="B20" s="4" t="s">
        <v>33</v>
      </c>
      <c r="C20" s="93">
        <f>'Trial Balance'!B14*(1-Allocation!E10)</f>
        <v>24985.899931117696</v>
      </c>
      <c r="D20" s="94"/>
    </row>
    <row r="21" spans="1:4" s="2" customFormat="1" x14ac:dyDescent="0.35">
      <c r="A21" s="21" t="s">
        <v>133</v>
      </c>
      <c r="B21" s="4" t="s">
        <v>34</v>
      </c>
      <c r="C21" s="93">
        <f>'Trial Balance'!B9*(1-Allocation!E10)</f>
        <v>49971.799862235392</v>
      </c>
      <c r="D21" s="94"/>
    </row>
    <row r="22" spans="1:4" s="2" customFormat="1" x14ac:dyDescent="0.35">
      <c r="A22" s="21" t="s">
        <v>57</v>
      </c>
      <c r="B22" s="4" t="s">
        <v>36</v>
      </c>
      <c r="C22" s="93"/>
      <c r="D22" s="94"/>
    </row>
    <row r="23" spans="1:4" s="2" customFormat="1" x14ac:dyDescent="0.35">
      <c r="A23" s="21" t="s">
        <v>58</v>
      </c>
      <c r="B23" s="4" t="s">
        <v>38</v>
      </c>
      <c r="C23" s="93">
        <f>('Trial Balance'!C32+'Trial Balance'!C41)*(1-Allocation!E10)</f>
        <v>149915.39958670619</v>
      </c>
      <c r="D23" s="94"/>
    </row>
    <row r="24" spans="1:4" s="2" customFormat="1" x14ac:dyDescent="0.35">
      <c r="A24" s="21" t="s">
        <v>59</v>
      </c>
      <c r="B24" s="4" t="s">
        <v>39</v>
      </c>
      <c r="C24" s="93"/>
      <c r="D24" s="94"/>
    </row>
    <row r="25" spans="1:4" s="2" customFormat="1" x14ac:dyDescent="0.35">
      <c r="A25" s="21" t="s">
        <v>134</v>
      </c>
      <c r="B25" s="4" t="s">
        <v>40</v>
      </c>
      <c r="C25" s="93"/>
      <c r="D25" s="93"/>
    </row>
    <row r="26" spans="1:4" s="2" customFormat="1" x14ac:dyDescent="0.35">
      <c r="A26" s="21" t="s">
        <v>60</v>
      </c>
      <c r="B26" s="4" t="s">
        <v>42</v>
      </c>
      <c r="C26" s="93"/>
      <c r="D26" s="93"/>
    </row>
    <row r="27" spans="1:4" s="2" customFormat="1" ht="15" thickBot="1" x14ac:dyDescent="0.4">
      <c r="A27" s="23" t="s">
        <v>61</v>
      </c>
      <c r="B27" s="4" t="s">
        <v>65</v>
      </c>
      <c r="C27" s="95">
        <f>SUM(C8:C26)</f>
        <v>344805.41904942424</v>
      </c>
      <c r="D27" s="95">
        <f t="shared" ref="D27" si="0">SUM(D8:D26)</f>
        <v>0</v>
      </c>
    </row>
    <row r="30" spans="1:4" x14ac:dyDescent="0.35">
      <c r="A30" s="172" t="s">
        <v>110</v>
      </c>
      <c r="B30" s="173"/>
      <c r="C30" s="107">
        <f>C27</f>
        <v>344805.41904942424</v>
      </c>
      <c r="D30" s="108"/>
    </row>
    <row r="31" spans="1:4" x14ac:dyDescent="0.35">
      <c r="A31" s="172" t="s">
        <v>125</v>
      </c>
      <c r="B31" s="173"/>
      <c r="C31" s="76">
        <f>'Schedule 3a'!G26</f>
        <v>0</v>
      </c>
    </row>
    <row r="33" spans="1:4" x14ac:dyDescent="0.35">
      <c r="A33" s="174" t="s">
        <v>174</v>
      </c>
      <c r="B33" s="174"/>
      <c r="C33" s="174"/>
      <c r="D33" s="99"/>
    </row>
  </sheetData>
  <mergeCells count="3">
    <mergeCell ref="A30:B30"/>
    <mergeCell ref="A31:B31"/>
    <mergeCell ref="A33:C33"/>
  </mergeCells>
  <phoneticPr fontId="1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AJ25"/>
  <sheetViews>
    <sheetView zoomScale="90" zoomScaleNormal="90" workbookViewId="0"/>
  </sheetViews>
  <sheetFormatPr defaultColWidth="8" defaultRowHeight="14.5" x14ac:dyDescent="0.35"/>
  <cols>
    <col min="1" max="1" width="38.54296875" style="25" customWidth="1"/>
    <col min="2" max="2" width="4" style="26" bestFit="1" customWidth="1"/>
    <col min="3" max="4" width="7" style="27" customWidth="1"/>
    <col min="5" max="20" width="7" style="25" customWidth="1"/>
    <col min="21" max="36" width="13.7265625" style="25" customWidth="1"/>
    <col min="37" max="16384" width="8" style="25"/>
  </cols>
  <sheetData>
    <row r="1" spans="1:36" ht="18.5" x14ac:dyDescent="0.35">
      <c r="A1" s="37" t="s">
        <v>101</v>
      </c>
    </row>
    <row r="2" spans="1:36" ht="15" thickBot="1" x14ac:dyDescent="0.4"/>
    <row r="3" spans="1:36" s="2" customFormat="1" x14ac:dyDescent="0.35">
      <c r="A3" s="11" t="s">
        <v>0</v>
      </c>
      <c r="B3" s="165"/>
      <c r="C3" s="165"/>
      <c r="D3" s="165"/>
      <c r="E3" s="165"/>
      <c r="F3" s="165"/>
      <c r="G3" s="165"/>
      <c r="H3" s="166"/>
      <c r="I3" s="38"/>
      <c r="J3" s="38"/>
      <c r="K3" s="39"/>
      <c r="L3" s="39"/>
      <c r="M3" s="39"/>
      <c r="N3" s="39"/>
      <c r="O3" s="39"/>
      <c r="P3" s="39"/>
      <c r="Q3" s="39"/>
      <c r="R3" s="39"/>
      <c r="S3" s="39"/>
      <c r="T3" s="39"/>
      <c r="U3" s="39"/>
      <c r="V3" s="39"/>
      <c r="W3" s="39"/>
      <c r="X3" s="39"/>
      <c r="Y3" s="39"/>
      <c r="Z3" s="39"/>
      <c r="AA3" s="39"/>
      <c r="AB3" s="39"/>
      <c r="AC3" s="39"/>
      <c r="AD3" s="39"/>
      <c r="AE3" s="39"/>
      <c r="AF3" s="39"/>
      <c r="AG3" s="39"/>
      <c r="AH3" s="39"/>
      <c r="AI3" s="39"/>
      <c r="AJ3" s="39"/>
    </row>
    <row r="4" spans="1:36" s="2" customFormat="1" ht="15" thickBot="1" x14ac:dyDescent="0.4">
      <c r="A4" s="12" t="s">
        <v>1</v>
      </c>
      <c r="B4" s="168"/>
      <c r="C4" s="168"/>
      <c r="D4" s="168"/>
      <c r="E4" s="168"/>
      <c r="F4" s="168"/>
      <c r="G4" s="168"/>
      <c r="H4" s="169"/>
      <c r="I4" s="38"/>
      <c r="J4" s="38"/>
      <c r="K4" s="39"/>
      <c r="L4" s="39"/>
      <c r="M4" s="39"/>
      <c r="N4" s="39"/>
      <c r="O4" s="39"/>
      <c r="P4" s="39"/>
      <c r="Q4" s="39"/>
      <c r="R4" s="39"/>
      <c r="S4" s="39"/>
      <c r="T4" s="39"/>
      <c r="U4" s="39"/>
      <c r="V4" s="39"/>
      <c r="W4" s="39"/>
      <c r="X4" s="39"/>
      <c r="Y4" s="39"/>
      <c r="Z4" s="39"/>
      <c r="AA4" s="39"/>
      <c r="AB4" s="39"/>
      <c r="AC4" s="39"/>
      <c r="AD4" s="39"/>
      <c r="AE4" s="39"/>
      <c r="AF4" s="39"/>
      <c r="AG4" s="39"/>
      <c r="AH4" s="39"/>
      <c r="AI4" s="39"/>
      <c r="AJ4" s="39"/>
    </row>
    <row r="5" spans="1:36" s="24" customFormat="1" x14ac:dyDescent="0.35">
      <c r="A5" s="195" t="s">
        <v>71</v>
      </c>
      <c r="B5" s="198"/>
      <c r="C5" s="201" t="s">
        <v>72</v>
      </c>
      <c r="D5" s="202"/>
      <c r="E5" s="202"/>
      <c r="F5" s="202"/>
      <c r="G5" s="202"/>
      <c r="H5" s="202"/>
      <c r="I5" s="202"/>
      <c r="J5" s="202"/>
      <c r="K5" s="202"/>
      <c r="L5" s="202"/>
      <c r="M5" s="202"/>
      <c r="N5" s="202"/>
      <c r="O5" s="202"/>
      <c r="P5" s="202"/>
      <c r="Q5" s="202"/>
      <c r="R5" s="202"/>
      <c r="S5" s="202"/>
      <c r="T5" s="203"/>
      <c r="U5" s="201" t="s">
        <v>73</v>
      </c>
      <c r="V5" s="202"/>
      <c r="W5" s="203"/>
      <c r="X5" s="201" t="s">
        <v>74</v>
      </c>
      <c r="Y5" s="202"/>
      <c r="Z5" s="203"/>
      <c r="AA5" s="201" t="s">
        <v>75</v>
      </c>
      <c r="AB5" s="202"/>
      <c r="AC5" s="203"/>
      <c r="AD5" s="201" t="s">
        <v>76</v>
      </c>
      <c r="AE5" s="202"/>
      <c r="AF5" s="203"/>
      <c r="AG5" s="201" t="s">
        <v>77</v>
      </c>
      <c r="AH5" s="202"/>
      <c r="AI5" s="204"/>
      <c r="AJ5" s="39"/>
    </row>
    <row r="6" spans="1:36" s="24" customFormat="1" ht="14.5" customHeight="1" x14ac:dyDescent="0.35">
      <c r="A6" s="196"/>
      <c r="B6" s="199"/>
      <c r="C6" s="205" t="s">
        <v>78</v>
      </c>
      <c r="D6" s="206"/>
      <c r="E6" s="206"/>
      <c r="F6" s="206"/>
      <c r="G6" s="206"/>
      <c r="H6" s="206"/>
      <c r="I6" s="205" t="s">
        <v>79</v>
      </c>
      <c r="J6" s="206"/>
      <c r="K6" s="206"/>
      <c r="L6" s="206"/>
      <c r="M6" s="206"/>
      <c r="N6" s="206"/>
      <c r="O6" s="207" t="s">
        <v>80</v>
      </c>
      <c r="P6" s="207"/>
      <c r="Q6" s="207"/>
      <c r="R6" s="207"/>
      <c r="S6" s="207"/>
      <c r="T6" s="207"/>
      <c r="U6" s="208" t="s">
        <v>62</v>
      </c>
      <c r="V6" s="208" t="s">
        <v>63</v>
      </c>
      <c r="W6" s="208" t="s">
        <v>64</v>
      </c>
      <c r="X6" s="208" t="s">
        <v>62</v>
      </c>
      <c r="Y6" s="208" t="s">
        <v>63</v>
      </c>
      <c r="Z6" s="208" t="s">
        <v>64</v>
      </c>
      <c r="AA6" s="208" t="s">
        <v>62</v>
      </c>
      <c r="AB6" s="208" t="s">
        <v>63</v>
      </c>
      <c r="AC6" s="208" t="s">
        <v>64</v>
      </c>
      <c r="AD6" s="208" t="s">
        <v>62</v>
      </c>
      <c r="AE6" s="208" t="s">
        <v>63</v>
      </c>
      <c r="AF6" s="208" t="s">
        <v>64</v>
      </c>
      <c r="AG6" s="208" t="s">
        <v>81</v>
      </c>
      <c r="AH6" s="208" t="s">
        <v>82</v>
      </c>
      <c r="AI6" s="210" t="s">
        <v>83</v>
      </c>
      <c r="AJ6" s="39"/>
    </row>
    <row r="7" spans="1:36" s="24" customFormat="1" ht="44.15" customHeight="1" x14ac:dyDescent="0.35">
      <c r="A7" s="197"/>
      <c r="B7" s="200"/>
      <c r="C7" s="205" t="s">
        <v>62</v>
      </c>
      <c r="D7" s="206"/>
      <c r="E7" s="205" t="s">
        <v>63</v>
      </c>
      <c r="F7" s="206"/>
      <c r="G7" s="205" t="s">
        <v>64</v>
      </c>
      <c r="H7" s="206"/>
      <c r="I7" s="205" t="s">
        <v>62</v>
      </c>
      <c r="J7" s="206"/>
      <c r="K7" s="205" t="s">
        <v>63</v>
      </c>
      <c r="L7" s="206"/>
      <c r="M7" s="205" t="s">
        <v>64</v>
      </c>
      <c r="N7" s="206"/>
      <c r="O7" s="207" t="s">
        <v>62</v>
      </c>
      <c r="P7" s="207"/>
      <c r="Q7" s="205" t="s">
        <v>63</v>
      </c>
      <c r="R7" s="209"/>
      <c r="S7" s="205" t="s">
        <v>64</v>
      </c>
      <c r="T7" s="209"/>
      <c r="U7" s="200"/>
      <c r="V7" s="200"/>
      <c r="W7" s="200"/>
      <c r="X7" s="200"/>
      <c r="Y7" s="200"/>
      <c r="Z7" s="200"/>
      <c r="AA7" s="200"/>
      <c r="AB7" s="200"/>
      <c r="AC7" s="200"/>
      <c r="AD7" s="200"/>
      <c r="AE7" s="200"/>
      <c r="AF7" s="200"/>
      <c r="AG7" s="200"/>
      <c r="AH7" s="200"/>
      <c r="AI7" s="211"/>
      <c r="AJ7" s="39"/>
    </row>
    <row r="8" spans="1:36" s="24" customFormat="1" x14ac:dyDescent="0.35">
      <c r="A8" s="40"/>
      <c r="B8" s="41"/>
      <c r="C8" s="176" t="s">
        <v>10</v>
      </c>
      <c r="D8" s="176"/>
      <c r="E8" s="176" t="s">
        <v>11</v>
      </c>
      <c r="F8" s="176"/>
      <c r="G8" s="176" t="s">
        <v>12</v>
      </c>
      <c r="H8" s="176"/>
      <c r="I8" s="176" t="s">
        <v>13</v>
      </c>
      <c r="J8" s="176"/>
      <c r="K8" s="176" t="s">
        <v>14</v>
      </c>
      <c r="L8" s="176"/>
      <c r="M8" s="176" t="s">
        <v>15</v>
      </c>
      <c r="N8" s="176"/>
      <c r="O8" s="176" t="s">
        <v>16</v>
      </c>
      <c r="P8" s="176"/>
      <c r="Q8" s="177" t="s">
        <v>17</v>
      </c>
      <c r="R8" s="178"/>
      <c r="S8" s="177" t="s">
        <v>18</v>
      </c>
      <c r="T8" s="178"/>
      <c r="U8" s="42" t="s">
        <v>19</v>
      </c>
      <c r="V8" s="42" t="s">
        <v>31</v>
      </c>
      <c r="W8" s="42" t="s">
        <v>32</v>
      </c>
      <c r="X8" s="42" t="s">
        <v>33</v>
      </c>
      <c r="Y8" s="42" t="s">
        <v>34</v>
      </c>
      <c r="Z8" s="42" t="s">
        <v>36</v>
      </c>
      <c r="AA8" s="42" t="s">
        <v>38</v>
      </c>
      <c r="AB8" s="42" t="s">
        <v>39</v>
      </c>
      <c r="AC8" s="42" t="s">
        <v>40</v>
      </c>
      <c r="AD8" s="42" t="s">
        <v>42</v>
      </c>
      <c r="AE8" s="42" t="s">
        <v>65</v>
      </c>
      <c r="AF8" s="42" t="s">
        <v>66</v>
      </c>
      <c r="AG8" s="42" t="s">
        <v>67</v>
      </c>
      <c r="AH8" s="42" t="s">
        <v>68</v>
      </c>
      <c r="AI8" s="43" t="s">
        <v>69</v>
      </c>
      <c r="AJ8" s="39"/>
    </row>
    <row r="9" spans="1:36" s="2" customFormat="1" ht="45" customHeight="1" x14ac:dyDescent="0.35">
      <c r="A9" s="6" t="s">
        <v>20</v>
      </c>
      <c r="B9" s="4"/>
      <c r="C9" s="192"/>
      <c r="D9" s="192"/>
      <c r="E9" s="192"/>
      <c r="F9" s="192"/>
      <c r="G9" s="192"/>
      <c r="H9" s="192"/>
      <c r="I9" s="192"/>
      <c r="J9" s="192"/>
      <c r="K9" s="192"/>
      <c r="L9" s="192"/>
      <c r="M9" s="192"/>
      <c r="N9" s="192"/>
      <c r="O9" s="192"/>
      <c r="P9" s="192"/>
      <c r="Q9" s="179"/>
      <c r="R9" s="180"/>
      <c r="S9" s="179"/>
      <c r="T9" s="180"/>
      <c r="U9" s="44"/>
      <c r="V9" s="44"/>
      <c r="W9" s="44"/>
      <c r="X9" s="7"/>
      <c r="Y9" s="7"/>
      <c r="Z9" s="7"/>
      <c r="AA9" s="7"/>
      <c r="AB9" s="45"/>
      <c r="AC9" s="45"/>
      <c r="AD9" s="45"/>
      <c r="AE9" s="45"/>
      <c r="AF9" s="45"/>
      <c r="AG9" s="45"/>
      <c r="AH9" s="45"/>
      <c r="AI9" s="46"/>
      <c r="AJ9" s="39"/>
    </row>
    <row r="10" spans="1:36" s="2" customFormat="1" x14ac:dyDescent="0.35">
      <c r="A10" s="47" t="s">
        <v>21</v>
      </c>
      <c r="B10" s="4" t="s">
        <v>10</v>
      </c>
      <c r="C10" s="183">
        <v>5</v>
      </c>
      <c r="D10" s="183"/>
      <c r="E10" s="193"/>
      <c r="F10" s="193"/>
      <c r="G10" s="183">
        <v>100</v>
      </c>
      <c r="H10" s="183"/>
      <c r="I10" s="183">
        <v>5</v>
      </c>
      <c r="J10" s="183"/>
      <c r="K10" s="193"/>
      <c r="L10" s="193"/>
      <c r="M10" s="183">
        <v>200</v>
      </c>
      <c r="N10" s="183"/>
      <c r="O10" s="181">
        <f>SUM(C10,I10)</f>
        <v>10</v>
      </c>
      <c r="P10" s="182"/>
      <c r="Q10" s="181">
        <f>SUM(E10,K10)</f>
        <v>0</v>
      </c>
      <c r="R10" s="182"/>
      <c r="S10" s="181">
        <f>SUM(G10,M10)</f>
        <v>300</v>
      </c>
      <c r="T10" s="182"/>
      <c r="U10" s="136"/>
      <c r="V10" s="101"/>
      <c r="W10" s="137"/>
      <c r="X10" s="136"/>
      <c r="Y10" s="101"/>
      <c r="Z10" s="137"/>
      <c r="AA10" s="136"/>
      <c r="AB10" s="101"/>
      <c r="AC10" s="137"/>
      <c r="AD10" s="136"/>
      <c r="AE10" s="101"/>
      <c r="AF10" s="137"/>
      <c r="AG10" s="100">
        <f>SUM(O10,X10,AA10,AD10)</f>
        <v>10</v>
      </c>
      <c r="AH10" s="101"/>
      <c r="AI10" s="102">
        <f>SUM(S10,Z10,AC10,AF10)</f>
        <v>300</v>
      </c>
      <c r="AJ10" s="39"/>
    </row>
    <row r="11" spans="1:36" s="2" customFormat="1" x14ac:dyDescent="0.35">
      <c r="A11" s="47" t="s">
        <v>22</v>
      </c>
      <c r="B11" s="4" t="s">
        <v>11</v>
      </c>
      <c r="C11" s="183"/>
      <c r="D11" s="183"/>
      <c r="E11" s="183"/>
      <c r="F11" s="183"/>
      <c r="G11" s="193"/>
      <c r="H11" s="193"/>
      <c r="I11" s="183"/>
      <c r="J11" s="183"/>
      <c r="K11" s="183"/>
      <c r="L11" s="183"/>
      <c r="M11" s="193"/>
      <c r="N11" s="193"/>
      <c r="O11" s="181">
        <f t="shared" ref="O11:O21" si="0">SUM(C11,I11)</f>
        <v>0</v>
      </c>
      <c r="P11" s="182"/>
      <c r="Q11" s="181">
        <f t="shared" ref="Q11:Q21" si="1">SUM(E11,K11)</f>
        <v>0</v>
      </c>
      <c r="R11" s="182"/>
      <c r="S11" s="181">
        <f t="shared" ref="S11:S21" si="2">SUM(G11,M11)</f>
        <v>0</v>
      </c>
      <c r="T11" s="182"/>
      <c r="U11" s="136"/>
      <c r="V11" s="137"/>
      <c r="W11" s="101"/>
      <c r="X11" s="136"/>
      <c r="Y11" s="137"/>
      <c r="Z11" s="101"/>
      <c r="AA11" s="136"/>
      <c r="AB11" s="137"/>
      <c r="AC11" s="101"/>
      <c r="AD11" s="136"/>
      <c r="AE11" s="137"/>
      <c r="AF11" s="101"/>
      <c r="AG11" s="100">
        <f t="shared" ref="AG11:AG21" si="3">SUM(O11,X11,AA11,AD11)</f>
        <v>0</v>
      </c>
      <c r="AH11" s="103">
        <f>SUM(Q11,Y11,AB11,AE11)</f>
        <v>0</v>
      </c>
      <c r="AI11" s="104"/>
      <c r="AJ11" s="39"/>
    </row>
    <row r="12" spans="1:36" s="2" customFormat="1" x14ac:dyDescent="0.35">
      <c r="A12" s="47" t="s">
        <v>23</v>
      </c>
      <c r="B12" s="4" t="s">
        <v>12</v>
      </c>
      <c r="C12" s="183"/>
      <c r="D12" s="183"/>
      <c r="E12" s="183"/>
      <c r="F12" s="183"/>
      <c r="G12" s="193"/>
      <c r="H12" s="193"/>
      <c r="I12" s="183"/>
      <c r="J12" s="183"/>
      <c r="K12" s="183"/>
      <c r="L12" s="183"/>
      <c r="M12" s="193"/>
      <c r="N12" s="193"/>
      <c r="O12" s="181">
        <f t="shared" si="0"/>
        <v>0</v>
      </c>
      <c r="P12" s="182"/>
      <c r="Q12" s="181">
        <f t="shared" si="1"/>
        <v>0</v>
      </c>
      <c r="R12" s="182"/>
      <c r="S12" s="181">
        <f t="shared" si="2"/>
        <v>0</v>
      </c>
      <c r="T12" s="182"/>
      <c r="U12" s="136"/>
      <c r="V12" s="137"/>
      <c r="W12" s="101"/>
      <c r="X12" s="136"/>
      <c r="Y12" s="137"/>
      <c r="Z12" s="101"/>
      <c r="AA12" s="136"/>
      <c r="AB12" s="137"/>
      <c r="AC12" s="101"/>
      <c r="AD12" s="136"/>
      <c r="AE12" s="137"/>
      <c r="AF12" s="101"/>
      <c r="AG12" s="100">
        <f t="shared" si="3"/>
        <v>0</v>
      </c>
      <c r="AH12" s="103">
        <f t="shared" ref="AH12:AH16" si="4">SUM(Q12,Y12,AB12,AE12)</f>
        <v>0</v>
      </c>
      <c r="AI12" s="104"/>
      <c r="AJ12" s="39"/>
    </row>
    <row r="13" spans="1:36" s="2" customFormat="1" x14ac:dyDescent="0.35">
      <c r="A13" s="47" t="s">
        <v>24</v>
      </c>
      <c r="B13" s="4" t="s">
        <v>13</v>
      </c>
      <c r="C13" s="194"/>
      <c r="D13" s="194"/>
      <c r="E13" s="194"/>
      <c r="F13" s="194"/>
      <c r="G13" s="193"/>
      <c r="H13" s="193"/>
      <c r="I13" s="194"/>
      <c r="J13" s="194"/>
      <c r="K13" s="194"/>
      <c r="L13" s="194"/>
      <c r="M13" s="193"/>
      <c r="N13" s="193"/>
      <c r="O13" s="181">
        <f t="shared" si="0"/>
        <v>0</v>
      </c>
      <c r="P13" s="182"/>
      <c r="Q13" s="181">
        <f t="shared" si="1"/>
        <v>0</v>
      </c>
      <c r="R13" s="182"/>
      <c r="S13" s="181">
        <f t="shared" si="2"/>
        <v>0</v>
      </c>
      <c r="T13" s="182"/>
      <c r="U13" s="138"/>
      <c r="V13" s="138"/>
      <c r="W13" s="101"/>
      <c r="X13" s="138"/>
      <c r="Y13" s="138"/>
      <c r="Z13" s="138"/>
      <c r="AA13" s="138"/>
      <c r="AB13" s="138"/>
      <c r="AC13" s="101"/>
      <c r="AD13" s="138"/>
      <c r="AE13" s="138"/>
      <c r="AF13" s="101"/>
      <c r="AG13" s="100">
        <f t="shared" si="3"/>
        <v>0</v>
      </c>
      <c r="AH13" s="103">
        <f t="shared" si="4"/>
        <v>0</v>
      </c>
      <c r="AI13" s="104"/>
      <c r="AJ13" s="39"/>
    </row>
    <row r="14" spans="1:36" s="2" customFormat="1" x14ac:dyDescent="0.35">
      <c r="A14" s="47" t="s">
        <v>25</v>
      </c>
      <c r="B14" s="4" t="s">
        <v>14</v>
      </c>
      <c r="C14" s="183"/>
      <c r="D14" s="183"/>
      <c r="E14" s="183"/>
      <c r="F14" s="183"/>
      <c r="G14" s="193"/>
      <c r="H14" s="193"/>
      <c r="I14" s="183"/>
      <c r="J14" s="183"/>
      <c r="K14" s="183"/>
      <c r="L14" s="183"/>
      <c r="M14" s="193"/>
      <c r="N14" s="193"/>
      <c r="O14" s="181">
        <f t="shared" si="0"/>
        <v>0</v>
      </c>
      <c r="P14" s="182"/>
      <c r="Q14" s="181">
        <f t="shared" si="1"/>
        <v>0</v>
      </c>
      <c r="R14" s="182"/>
      <c r="S14" s="181">
        <f t="shared" si="2"/>
        <v>0</v>
      </c>
      <c r="T14" s="182"/>
      <c r="U14" s="136"/>
      <c r="V14" s="137"/>
      <c r="W14" s="139"/>
      <c r="X14" s="136"/>
      <c r="Y14" s="137"/>
      <c r="Z14" s="139"/>
      <c r="AA14" s="136"/>
      <c r="AB14" s="137"/>
      <c r="AC14" s="139"/>
      <c r="AD14" s="136"/>
      <c r="AE14" s="137"/>
      <c r="AF14" s="139"/>
      <c r="AG14" s="100">
        <f t="shared" si="3"/>
        <v>0</v>
      </c>
      <c r="AH14" s="103">
        <f t="shared" si="4"/>
        <v>0</v>
      </c>
      <c r="AI14" s="104"/>
      <c r="AJ14" s="39"/>
    </row>
    <row r="15" spans="1:36" s="2" customFormat="1" x14ac:dyDescent="0.35">
      <c r="A15" s="47" t="s">
        <v>26</v>
      </c>
      <c r="B15" s="4" t="s">
        <v>15</v>
      </c>
      <c r="C15" s="183"/>
      <c r="D15" s="183"/>
      <c r="E15" s="183"/>
      <c r="F15" s="183"/>
      <c r="G15" s="193"/>
      <c r="H15" s="193"/>
      <c r="I15" s="183"/>
      <c r="J15" s="183"/>
      <c r="K15" s="183"/>
      <c r="L15" s="183"/>
      <c r="M15" s="193"/>
      <c r="N15" s="193"/>
      <c r="O15" s="181">
        <f t="shared" si="0"/>
        <v>0</v>
      </c>
      <c r="P15" s="182"/>
      <c r="Q15" s="181">
        <f t="shared" si="1"/>
        <v>0</v>
      </c>
      <c r="R15" s="182"/>
      <c r="S15" s="181">
        <f t="shared" si="2"/>
        <v>0</v>
      </c>
      <c r="T15" s="182"/>
      <c r="U15" s="136"/>
      <c r="V15" s="137"/>
      <c r="W15" s="101"/>
      <c r="X15" s="136"/>
      <c r="Y15" s="137"/>
      <c r="Z15" s="101"/>
      <c r="AA15" s="136"/>
      <c r="AB15" s="137"/>
      <c r="AC15" s="101"/>
      <c r="AD15" s="136"/>
      <c r="AE15" s="137"/>
      <c r="AF15" s="101"/>
      <c r="AG15" s="100">
        <f t="shared" si="3"/>
        <v>0</v>
      </c>
      <c r="AH15" s="103">
        <f t="shared" si="4"/>
        <v>0</v>
      </c>
      <c r="AI15" s="104"/>
      <c r="AJ15" s="39"/>
    </row>
    <row r="16" spans="1:36" s="2" customFormat="1" x14ac:dyDescent="0.35">
      <c r="A16" s="47" t="s">
        <v>27</v>
      </c>
      <c r="B16" s="4" t="s">
        <v>16</v>
      </c>
      <c r="C16" s="183"/>
      <c r="D16" s="183"/>
      <c r="E16" s="183"/>
      <c r="F16" s="183"/>
      <c r="G16" s="193"/>
      <c r="H16" s="193"/>
      <c r="I16" s="183"/>
      <c r="J16" s="183"/>
      <c r="K16" s="183"/>
      <c r="L16" s="183"/>
      <c r="M16" s="193"/>
      <c r="N16" s="193"/>
      <c r="O16" s="181">
        <f t="shared" si="0"/>
        <v>0</v>
      </c>
      <c r="P16" s="182"/>
      <c r="Q16" s="181">
        <f t="shared" si="1"/>
        <v>0</v>
      </c>
      <c r="R16" s="182"/>
      <c r="S16" s="181">
        <f t="shared" si="2"/>
        <v>0</v>
      </c>
      <c r="T16" s="182"/>
      <c r="U16" s="136"/>
      <c r="V16" s="137"/>
      <c r="W16" s="101"/>
      <c r="X16" s="136"/>
      <c r="Y16" s="137"/>
      <c r="Z16" s="101"/>
      <c r="AA16" s="136"/>
      <c r="AB16" s="137"/>
      <c r="AC16" s="101"/>
      <c r="AD16" s="136"/>
      <c r="AE16" s="137"/>
      <c r="AF16" s="101"/>
      <c r="AG16" s="100">
        <f t="shared" si="3"/>
        <v>0</v>
      </c>
      <c r="AH16" s="103">
        <f t="shared" si="4"/>
        <v>0</v>
      </c>
      <c r="AI16" s="104"/>
      <c r="AJ16" s="39"/>
    </row>
    <row r="17" spans="1:36" s="2" customFormat="1" x14ac:dyDescent="0.35">
      <c r="A17" s="47" t="s">
        <v>28</v>
      </c>
      <c r="B17" s="4" t="s">
        <v>17</v>
      </c>
      <c r="C17" s="183"/>
      <c r="D17" s="183"/>
      <c r="E17" s="193"/>
      <c r="F17" s="193"/>
      <c r="G17" s="183"/>
      <c r="H17" s="183"/>
      <c r="I17" s="183"/>
      <c r="J17" s="183"/>
      <c r="K17" s="193"/>
      <c r="L17" s="193"/>
      <c r="M17" s="183"/>
      <c r="N17" s="183"/>
      <c r="O17" s="181">
        <f t="shared" si="0"/>
        <v>0</v>
      </c>
      <c r="P17" s="182"/>
      <c r="Q17" s="181">
        <f t="shared" si="1"/>
        <v>0</v>
      </c>
      <c r="R17" s="182"/>
      <c r="S17" s="181">
        <f t="shared" si="2"/>
        <v>0</v>
      </c>
      <c r="T17" s="182"/>
      <c r="U17" s="136"/>
      <c r="V17" s="101"/>
      <c r="W17" s="140"/>
      <c r="X17" s="136"/>
      <c r="Y17" s="101"/>
      <c r="Z17" s="137"/>
      <c r="AA17" s="136"/>
      <c r="AB17" s="101"/>
      <c r="AC17" s="137"/>
      <c r="AD17" s="136"/>
      <c r="AE17" s="101"/>
      <c r="AF17" s="137"/>
      <c r="AG17" s="100">
        <f t="shared" si="3"/>
        <v>0</v>
      </c>
      <c r="AH17" s="101"/>
      <c r="AI17" s="102">
        <f t="shared" ref="AI17" si="5">SUM(S17,Z17,AC17,AF17)</f>
        <v>0</v>
      </c>
      <c r="AJ17" s="39"/>
    </row>
    <row r="18" spans="1:36" s="2" customFormat="1" x14ac:dyDescent="0.35">
      <c r="A18" s="47" t="s">
        <v>29</v>
      </c>
      <c r="B18" s="4" t="s">
        <v>18</v>
      </c>
      <c r="C18" s="183"/>
      <c r="D18" s="183"/>
      <c r="E18" s="183"/>
      <c r="F18" s="183"/>
      <c r="G18" s="193"/>
      <c r="H18" s="193"/>
      <c r="I18" s="183"/>
      <c r="J18" s="183"/>
      <c r="K18" s="183"/>
      <c r="L18" s="183"/>
      <c r="M18" s="193"/>
      <c r="N18" s="193"/>
      <c r="O18" s="181">
        <f t="shared" si="0"/>
        <v>0</v>
      </c>
      <c r="P18" s="182"/>
      <c r="Q18" s="181">
        <f t="shared" si="1"/>
        <v>0</v>
      </c>
      <c r="R18" s="182"/>
      <c r="S18" s="181">
        <f t="shared" si="2"/>
        <v>0</v>
      </c>
      <c r="T18" s="182"/>
      <c r="U18" s="136"/>
      <c r="V18" s="137"/>
      <c r="W18" s="101"/>
      <c r="X18" s="136"/>
      <c r="Y18" s="137"/>
      <c r="Z18" s="101"/>
      <c r="AA18" s="136"/>
      <c r="AB18" s="137"/>
      <c r="AC18" s="101"/>
      <c r="AD18" s="136"/>
      <c r="AE18" s="137"/>
      <c r="AF18" s="101"/>
      <c r="AG18" s="100">
        <f t="shared" si="3"/>
        <v>0</v>
      </c>
      <c r="AH18" s="103">
        <f>SUM(Q18,Y18,AB18,AE18)</f>
        <v>0</v>
      </c>
      <c r="AI18" s="104"/>
      <c r="AJ18" s="39"/>
    </row>
    <row r="19" spans="1:36" s="2" customFormat="1" x14ac:dyDescent="0.35">
      <c r="A19" s="47" t="s">
        <v>30</v>
      </c>
      <c r="B19" s="4" t="s">
        <v>19</v>
      </c>
      <c r="C19" s="183"/>
      <c r="D19" s="183"/>
      <c r="E19" s="183"/>
      <c r="F19" s="183"/>
      <c r="G19" s="193"/>
      <c r="H19" s="193"/>
      <c r="I19" s="183"/>
      <c r="J19" s="183"/>
      <c r="K19" s="183"/>
      <c r="L19" s="183"/>
      <c r="M19" s="193"/>
      <c r="N19" s="193"/>
      <c r="O19" s="181">
        <f t="shared" si="0"/>
        <v>0</v>
      </c>
      <c r="P19" s="182"/>
      <c r="Q19" s="181">
        <f t="shared" si="1"/>
        <v>0</v>
      </c>
      <c r="R19" s="182"/>
      <c r="S19" s="181">
        <f t="shared" si="2"/>
        <v>0</v>
      </c>
      <c r="T19" s="182"/>
      <c r="U19" s="136"/>
      <c r="V19" s="141"/>
      <c r="W19" s="101"/>
      <c r="X19" s="136"/>
      <c r="Y19" s="141"/>
      <c r="Z19" s="101"/>
      <c r="AA19" s="136"/>
      <c r="AB19" s="141"/>
      <c r="AC19" s="101"/>
      <c r="AD19" s="136"/>
      <c r="AE19" s="141"/>
      <c r="AF19" s="101"/>
      <c r="AG19" s="100">
        <f t="shared" si="3"/>
        <v>0</v>
      </c>
      <c r="AH19" s="103">
        <f>SUM(Q19,Y19,AB19,AE19)</f>
        <v>0</v>
      </c>
      <c r="AI19" s="104"/>
      <c r="AJ19" s="39"/>
    </row>
    <row r="20" spans="1:36" s="2" customFormat="1" x14ac:dyDescent="0.35">
      <c r="A20" s="9" t="s">
        <v>35</v>
      </c>
      <c r="B20" s="4" t="s">
        <v>36</v>
      </c>
      <c r="C20" s="183"/>
      <c r="D20" s="183"/>
      <c r="E20" s="184"/>
      <c r="F20" s="185"/>
      <c r="G20" s="186"/>
      <c r="H20" s="187"/>
      <c r="I20" s="184"/>
      <c r="J20" s="185"/>
      <c r="K20" s="184"/>
      <c r="L20" s="185"/>
      <c r="M20" s="186"/>
      <c r="N20" s="187"/>
      <c r="O20" s="181">
        <f t="shared" si="0"/>
        <v>0</v>
      </c>
      <c r="P20" s="182"/>
      <c r="Q20" s="181">
        <f t="shared" si="1"/>
        <v>0</v>
      </c>
      <c r="R20" s="182"/>
      <c r="S20" s="181">
        <f t="shared" si="2"/>
        <v>0</v>
      </c>
      <c r="T20" s="182"/>
      <c r="U20" s="142"/>
      <c r="V20" s="143"/>
      <c r="W20" s="144"/>
      <c r="X20" s="142"/>
      <c r="Y20" s="143"/>
      <c r="Z20" s="144"/>
      <c r="AA20" s="142"/>
      <c r="AB20" s="143"/>
      <c r="AC20" s="144"/>
      <c r="AD20" s="142"/>
      <c r="AE20" s="143"/>
      <c r="AF20" s="144"/>
      <c r="AG20" s="100">
        <f t="shared" si="3"/>
        <v>0</v>
      </c>
      <c r="AH20" s="105">
        <f t="shared" ref="AH20:AH21" si="6">SUM(Q20,Y20,AB20,AE20)</f>
        <v>0</v>
      </c>
      <c r="AI20" s="104"/>
      <c r="AJ20" s="39"/>
    </row>
    <row r="21" spans="1:36" s="2" customFormat="1" x14ac:dyDescent="0.35">
      <c r="A21" s="9" t="s">
        <v>37</v>
      </c>
      <c r="B21" s="4" t="s">
        <v>38</v>
      </c>
      <c r="C21" s="183"/>
      <c r="D21" s="183"/>
      <c r="E21" s="184"/>
      <c r="F21" s="185"/>
      <c r="G21" s="186"/>
      <c r="H21" s="187"/>
      <c r="I21" s="184"/>
      <c r="J21" s="185"/>
      <c r="K21" s="184"/>
      <c r="L21" s="185"/>
      <c r="M21" s="186"/>
      <c r="N21" s="187"/>
      <c r="O21" s="181">
        <f t="shared" si="0"/>
        <v>0</v>
      </c>
      <c r="P21" s="182"/>
      <c r="Q21" s="181">
        <f t="shared" si="1"/>
        <v>0</v>
      </c>
      <c r="R21" s="182"/>
      <c r="S21" s="181">
        <f t="shared" si="2"/>
        <v>0</v>
      </c>
      <c r="T21" s="182"/>
      <c r="U21" s="142"/>
      <c r="V21" s="143"/>
      <c r="W21" s="144"/>
      <c r="X21" s="142"/>
      <c r="Y21" s="143"/>
      <c r="Z21" s="144"/>
      <c r="AA21" s="142"/>
      <c r="AB21" s="143"/>
      <c r="AC21" s="144"/>
      <c r="AD21" s="142"/>
      <c r="AE21" s="143"/>
      <c r="AF21" s="144"/>
      <c r="AG21" s="100">
        <f t="shared" si="3"/>
        <v>0</v>
      </c>
      <c r="AH21" s="105">
        <f t="shared" si="6"/>
        <v>0</v>
      </c>
      <c r="AI21" s="104"/>
      <c r="AJ21" s="39"/>
    </row>
    <row r="22" spans="1:36" s="2" customFormat="1" ht="15" thickBot="1" x14ac:dyDescent="0.4">
      <c r="A22" s="48" t="s">
        <v>136</v>
      </c>
      <c r="B22" s="4" t="s">
        <v>39</v>
      </c>
      <c r="C22" s="175">
        <f>SUM(C10:D21)</f>
        <v>5</v>
      </c>
      <c r="D22" s="175"/>
      <c r="E22" s="175">
        <f t="shared" ref="E22" si="7">SUM(E10:F21)</f>
        <v>0</v>
      </c>
      <c r="F22" s="175"/>
      <c r="G22" s="175">
        <f t="shared" ref="G22" si="8">SUM(G10:H21)</f>
        <v>100</v>
      </c>
      <c r="H22" s="175"/>
      <c r="I22" s="175">
        <f t="shared" ref="I22" si="9">SUM(I10:J21)</f>
        <v>5</v>
      </c>
      <c r="J22" s="175"/>
      <c r="K22" s="175">
        <f t="shared" ref="K22" si="10">SUM(K10:L21)</f>
        <v>0</v>
      </c>
      <c r="L22" s="175"/>
      <c r="M22" s="175">
        <f t="shared" ref="M22:AI22" si="11">SUM(M10:N21)</f>
        <v>200</v>
      </c>
      <c r="N22" s="175"/>
      <c r="O22" s="175">
        <f t="shared" si="11"/>
        <v>10</v>
      </c>
      <c r="P22" s="175"/>
      <c r="Q22" s="175">
        <f t="shared" si="11"/>
        <v>0</v>
      </c>
      <c r="R22" s="175"/>
      <c r="S22" s="175">
        <f t="shared" si="11"/>
        <v>300</v>
      </c>
      <c r="T22" s="175"/>
      <c r="U22" s="106">
        <f>SUM(U10:U21)</f>
        <v>0</v>
      </c>
      <c r="V22" s="106">
        <f t="shared" ref="V22:AF22" si="12">SUM(V10:V21)</f>
        <v>0</v>
      </c>
      <c r="W22" s="106">
        <f t="shared" si="12"/>
        <v>0</v>
      </c>
      <c r="X22" s="106">
        <f t="shared" si="12"/>
        <v>0</v>
      </c>
      <c r="Y22" s="106">
        <f t="shared" si="12"/>
        <v>0</v>
      </c>
      <c r="Z22" s="106">
        <f t="shared" si="12"/>
        <v>0</v>
      </c>
      <c r="AA22" s="106">
        <f t="shared" si="12"/>
        <v>0</v>
      </c>
      <c r="AB22" s="106">
        <f t="shared" si="12"/>
        <v>0</v>
      </c>
      <c r="AC22" s="106">
        <f t="shared" si="12"/>
        <v>0</v>
      </c>
      <c r="AD22" s="106">
        <f t="shared" si="12"/>
        <v>0</v>
      </c>
      <c r="AE22" s="106">
        <f t="shared" si="12"/>
        <v>0</v>
      </c>
      <c r="AF22" s="106">
        <f t="shared" si="12"/>
        <v>0</v>
      </c>
      <c r="AG22" s="106">
        <f>SUM(AG10:AG21)</f>
        <v>10</v>
      </c>
      <c r="AH22" s="106">
        <f>SUM(AH10:AH21)</f>
        <v>0</v>
      </c>
      <c r="AI22" s="106">
        <f t="shared" si="11"/>
        <v>300</v>
      </c>
      <c r="AJ22" s="39"/>
    </row>
    <row r="23" spans="1:36" s="2" customFormat="1" x14ac:dyDescent="0.35">
      <c r="A23" s="10" t="s">
        <v>135</v>
      </c>
      <c r="B23" s="4" t="s">
        <v>40</v>
      </c>
      <c r="C23" s="183"/>
      <c r="D23" s="183"/>
      <c r="E23" s="183"/>
      <c r="F23" s="183"/>
      <c r="G23" s="190"/>
      <c r="H23" s="191"/>
      <c r="I23" s="184"/>
      <c r="J23" s="185"/>
      <c r="K23" s="184"/>
      <c r="L23" s="185"/>
      <c r="M23" s="190"/>
      <c r="N23" s="191"/>
      <c r="O23" s="181">
        <f t="shared" ref="O23:O24" si="13">SUM(C23,I23)</f>
        <v>0</v>
      </c>
      <c r="P23" s="182"/>
      <c r="Q23" s="181">
        <f t="shared" ref="Q23:Q24" si="14">SUM(E23,K23)</f>
        <v>0</v>
      </c>
      <c r="R23" s="182"/>
      <c r="S23" s="181">
        <f t="shared" ref="S23:S24" si="15">SUM(G23,M23)</f>
        <v>0</v>
      </c>
      <c r="T23" s="182"/>
      <c r="U23" s="142"/>
      <c r="V23" s="143"/>
      <c r="W23" s="145"/>
      <c r="X23" s="142"/>
      <c r="Y23" s="143"/>
      <c r="Z23" s="145"/>
      <c r="AA23" s="142"/>
      <c r="AB23" s="143"/>
      <c r="AC23" s="145"/>
      <c r="AD23" s="142"/>
      <c r="AE23" s="143"/>
      <c r="AF23" s="145"/>
      <c r="AG23" s="105"/>
      <c r="AH23" s="105"/>
      <c r="AI23" s="105"/>
      <c r="AJ23" s="39"/>
    </row>
    <row r="24" spans="1:36" s="2" customFormat="1" x14ac:dyDescent="0.35">
      <c r="A24" s="10" t="s">
        <v>131</v>
      </c>
      <c r="B24" s="4" t="s">
        <v>42</v>
      </c>
      <c r="C24" s="183"/>
      <c r="D24" s="183"/>
      <c r="E24" s="186"/>
      <c r="F24" s="187"/>
      <c r="G24" s="188"/>
      <c r="H24" s="189"/>
      <c r="I24" s="184"/>
      <c r="J24" s="185"/>
      <c r="K24" s="186"/>
      <c r="L24" s="187"/>
      <c r="M24" s="188"/>
      <c r="N24" s="189"/>
      <c r="O24" s="181">
        <f t="shared" si="13"/>
        <v>0</v>
      </c>
      <c r="P24" s="182"/>
      <c r="Q24" s="181">
        <f t="shared" si="14"/>
        <v>0</v>
      </c>
      <c r="R24" s="182"/>
      <c r="S24" s="181">
        <f t="shared" si="15"/>
        <v>0</v>
      </c>
      <c r="T24" s="182"/>
      <c r="U24" s="142"/>
      <c r="V24" s="144"/>
      <c r="W24" s="145"/>
      <c r="X24" s="142"/>
      <c r="Y24" s="144"/>
      <c r="Z24" s="145"/>
      <c r="AA24" s="142"/>
      <c r="AB24" s="144"/>
      <c r="AC24" s="145"/>
      <c r="AD24" s="142"/>
      <c r="AE24" s="144"/>
      <c r="AF24" s="145"/>
      <c r="AG24" s="105"/>
      <c r="AH24" s="144"/>
      <c r="AI24" s="105"/>
      <c r="AJ24" s="39"/>
    </row>
    <row r="25" spans="1:36" ht="15" thickBot="1" x14ac:dyDescent="0.4">
      <c r="A25" s="48" t="s">
        <v>70</v>
      </c>
      <c r="B25" s="4" t="s">
        <v>65</v>
      </c>
      <c r="C25" s="175">
        <f>SUM(C22:D24)</f>
        <v>5</v>
      </c>
      <c r="D25" s="175"/>
      <c r="E25" s="175">
        <f>SUM(E22:F24)</f>
        <v>0</v>
      </c>
      <c r="F25" s="175"/>
      <c r="G25" s="175">
        <f>SUM(G22:H24)</f>
        <v>100</v>
      </c>
      <c r="H25" s="175"/>
      <c r="I25" s="175">
        <f>SUM(I22:J24)</f>
        <v>5</v>
      </c>
      <c r="J25" s="175"/>
      <c r="K25" s="175">
        <f>SUM(K22:L24)</f>
        <v>0</v>
      </c>
      <c r="L25" s="175"/>
      <c r="M25" s="175">
        <f>SUM(M22:N24)</f>
        <v>200</v>
      </c>
      <c r="N25" s="175"/>
      <c r="O25" s="175">
        <f>SUM(O22:P24)</f>
        <v>10</v>
      </c>
      <c r="P25" s="175"/>
      <c r="Q25" s="175">
        <f>SUM(Q22:R24)</f>
        <v>0</v>
      </c>
      <c r="R25" s="175"/>
      <c r="S25" s="175">
        <f>SUM(S22:T24)</f>
        <v>300</v>
      </c>
      <c r="T25" s="175"/>
      <c r="U25" s="106">
        <f>SUM(U22:U24)</f>
        <v>0</v>
      </c>
      <c r="V25" s="106">
        <f>SUM(V22:V24)</f>
        <v>0</v>
      </c>
      <c r="W25" s="106">
        <f t="shared" ref="W25:AE25" si="16">SUM(W22:W24)</f>
        <v>0</v>
      </c>
      <c r="X25" s="106">
        <f t="shared" si="16"/>
        <v>0</v>
      </c>
      <c r="Y25" s="106">
        <f t="shared" si="16"/>
        <v>0</v>
      </c>
      <c r="Z25" s="106">
        <f t="shared" si="16"/>
        <v>0</v>
      </c>
      <c r="AA25" s="106">
        <f t="shared" si="16"/>
        <v>0</v>
      </c>
      <c r="AB25" s="106">
        <f t="shared" si="16"/>
        <v>0</v>
      </c>
      <c r="AC25" s="106">
        <f t="shared" si="16"/>
        <v>0</v>
      </c>
      <c r="AD25" s="106">
        <f t="shared" si="16"/>
        <v>0</v>
      </c>
      <c r="AE25" s="106">
        <f t="shared" si="16"/>
        <v>0</v>
      </c>
      <c r="AF25" s="106">
        <f>SUM(AF22:AF24)</f>
        <v>0</v>
      </c>
      <c r="AG25" s="106">
        <f>SUM(AG22:AG24)</f>
        <v>10</v>
      </c>
      <c r="AH25" s="106">
        <f>SUM(AH22:AH24)</f>
        <v>0</v>
      </c>
      <c r="AI25" s="106">
        <f>SUM(AI22:AI24)</f>
        <v>300</v>
      </c>
      <c r="AJ25" s="39"/>
    </row>
  </sheetData>
  <mergeCells count="199">
    <mergeCell ref="Q25:R25"/>
    <mergeCell ref="S25:T25"/>
    <mergeCell ref="C25:D25"/>
    <mergeCell ref="E25:F25"/>
    <mergeCell ref="G25:H25"/>
    <mergeCell ref="I25:J25"/>
    <mergeCell ref="K25:L25"/>
    <mergeCell ref="M25:N25"/>
    <mergeCell ref="O25:P25"/>
    <mergeCell ref="AG6:AG7"/>
    <mergeCell ref="AH6:AH7"/>
    <mergeCell ref="W6:W7"/>
    <mergeCell ref="X6:X7"/>
    <mergeCell ref="Y6:Y7"/>
    <mergeCell ref="Z6:Z7"/>
    <mergeCell ref="AA6:AA7"/>
    <mergeCell ref="AB6:AB7"/>
    <mergeCell ref="S21:T21"/>
    <mergeCell ref="S16:T16"/>
    <mergeCell ref="U5:W5"/>
    <mergeCell ref="X5:Z5"/>
    <mergeCell ref="AA5:AC5"/>
    <mergeCell ref="AD5:AF5"/>
    <mergeCell ref="AG5:AI5"/>
    <mergeCell ref="C6:H6"/>
    <mergeCell ref="I6:N6"/>
    <mergeCell ref="O6:T6"/>
    <mergeCell ref="U6:U7"/>
    <mergeCell ref="V6:V7"/>
    <mergeCell ref="C7:D7"/>
    <mergeCell ref="E7:F7"/>
    <mergeCell ref="G7:H7"/>
    <mergeCell ref="I7:J7"/>
    <mergeCell ref="K7:L7"/>
    <mergeCell ref="M7:N7"/>
    <mergeCell ref="O7:P7"/>
    <mergeCell ref="Q7:R7"/>
    <mergeCell ref="S7:T7"/>
    <mergeCell ref="AI6:AI7"/>
    <mergeCell ref="AC6:AC7"/>
    <mergeCell ref="AD6:AD7"/>
    <mergeCell ref="AE6:AE7"/>
    <mergeCell ref="AF6:AF7"/>
    <mergeCell ref="A5:A7"/>
    <mergeCell ref="B5:B7"/>
    <mergeCell ref="C5:T5"/>
    <mergeCell ref="O20:P20"/>
    <mergeCell ref="Q20:R20"/>
    <mergeCell ref="S20:T20"/>
    <mergeCell ref="C21:D21"/>
    <mergeCell ref="E21:F21"/>
    <mergeCell ref="G21:H21"/>
    <mergeCell ref="I21:J21"/>
    <mergeCell ref="K21:L21"/>
    <mergeCell ref="M21:N21"/>
    <mergeCell ref="O21:P21"/>
    <mergeCell ref="C20:D20"/>
    <mergeCell ref="E20:F20"/>
    <mergeCell ref="G20:H20"/>
    <mergeCell ref="I20:J20"/>
    <mergeCell ref="K20:L20"/>
    <mergeCell ref="M20:N20"/>
    <mergeCell ref="Q21:R21"/>
    <mergeCell ref="S19:T19"/>
    <mergeCell ref="K18:L18"/>
    <mergeCell ref="M18:N18"/>
    <mergeCell ref="O18:P18"/>
    <mergeCell ref="C22:D22"/>
    <mergeCell ref="E22:F22"/>
    <mergeCell ref="G22:H22"/>
    <mergeCell ref="I22:J22"/>
    <mergeCell ref="K22:L22"/>
    <mergeCell ref="M22:N22"/>
    <mergeCell ref="O23:P23"/>
    <mergeCell ref="Q23:R23"/>
    <mergeCell ref="B3:H3"/>
    <mergeCell ref="B4:H4"/>
    <mergeCell ref="O22:P22"/>
    <mergeCell ref="Q22:R22"/>
    <mergeCell ref="C19:D19"/>
    <mergeCell ref="E19:F19"/>
    <mergeCell ref="G19:H19"/>
    <mergeCell ref="I19:J19"/>
    <mergeCell ref="K19:L19"/>
    <mergeCell ref="M19:N19"/>
    <mergeCell ref="O19:P19"/>
    <mergeCell ref="Q19:R19"/>
    <mergeCell ref="C18:D18"/>
    <mergeCell ref="E18:F18"/>
    <mergeCell ref="G18:H18"/>
    <mergeCell ref="I18:J18"/>
    <mergeCell ref="C17:D17"/>
    <mergeCell ref="E17:F17"/>
    <mergeCell ref="G17:H17"/>
    <mergeCell ref="I17:J17"/>
    <mergeCell ref="K17:L17"/>
    <mergeCell ref="M17:N17"/>
    <mergeCell ref="O17:P17"/>
    <mergeCell ref="C16:D16"/>
    <mergeCell ref="E16:F16"/>
    <mergeCell ref="G16:H16"/>
    <mergeCell ref="I16:J16"/>
    <mergeCell ref="K16:L16"/>
    <mergeCell ref="M16:N16"/>
    <mergeCell ref="C15:D15"/>
    <mergeCell ref="E15:F15"/>
    <mergeCell ref="G15:H15"/>
    <mergeCell ref="I15:J15"/>
    <mergeCell ref="K15:L15"/>
    <mergeCell ref="M15:N15"/>
    <mergeCell ref="O15:P15"/>
    <mergeCell ref="Q15:R15"/>
    <mergeCell ref="S15:T15"/>
    <mergeCell ref="C14:D14"/>
    <mergeCell ref="E14:F14"/>
    <mergeCell ref="G14:H14"/>
    <mergeCell ref="I14:J14"/>
    <mergeCell ref="K14:L14"/>
    <mergeCell ref="M14:N14"/>
    <mergeCell ref="O14:P14"/>
    <mergeCell ref="Q14:R14"/>
    <mergeCell ref="S14:T14"/>
    <mergeCell ref="C13:D13"/>
    <mergeCell ref="E13:F13"/>
    <mergeCell ref="G13:H13"/>
    <mergeCell ref="I13:J13"/>
    <mergeCell ref="K13:L13"/>
    <mergeCell ref="M13:N13"/>
    <mergeCell ref="O13:P13"/>
    <mergeCell ref="C12:D12"/>
    <mergeCell ref="E12:F12"/>
    <mergeCell ref="G12:H12"/>
    <mergeCell ref="I12:J12"/>
    <mergeCell ref="K12:L12"/>
    <mergeCell ref="M12:N12"/>
    <mergeCell ref="C11:D11"/>
    <mergeCell ref="E11:F11"/>
    <mergeCell ref="G11:H11"/>
    <mergeCell ref="I11:J11"/>
    <mergeCell ref="K11:L11"/>
    <mergeCell ref="M11:N11"/>
    <mergeCell ref="O11:P11"/>
    <mergeCell ref="Q11:R11"/>
    <mergeCell ref="S11:T11"/>
    <mergeCell ref="C10:D10"/>
    <mergeCell ref="E10:F10"/>
    <mergeCell ref="G10:H10"/>
    <mergeCell ref="I10:J10"/>
    <mergeCell ref="K10:L10"/>
    <mergeCell ref="M10:N10"/>
    <mergeCell ref="O10:P10"/>
    <mergeCell ref="Q10:R10"/>
    <mergeCell ref="S10:T10"/>
    <mergeCell ref="C9:D9"/>
    <mergeCell ref="E9:F9"/>
    <mergeCell ref="G9:H9"/>
    <mergeCell ref="I9:J9"/>
    <mergeCell ref="K9:L9"/>
    <mergeCell ref="M9:N9"/>
    <mergeCell ref="O9:P9"/>
    <mergeCell ref="C8:D8"/>
    <mergeCell ref="E8:F8"/>
    <mergeCell ref="G8:H8"/>
    <mergeCell ref="I8:J8"/>
    <mergeCell ref="K8:L8"/>
    <mergeCell ref="M8:N8"/>
    <mergeCell ref="C23:D23"/>
    <mergeCell ref="C24:D24"/>
    <mergeCell ref="I23:J23"/>
    <mergeCell ref="I24:J24"/>
    <mergeCell ref="K23:L23"/>
    <mergeCell ref="K24:L24"/>
    <mergeCell ref="O24:P24"/>
    <mergeCell ref="Q24:R24"/>
    <mergeCell ref="S24:T24"/>
    <mergeCell ref="S23:T23"/>
    <mergeCell ref="G24:H24"/>
    <mergeCell ref="M24:N24"/>
    <mergeCell ref="G23:H23"/>
    <mergeCell ref="M23:N23"/>
    <mergeCell ref="E23:F23"/>
    <mergeCell ref="E24:F24"/>
    <mergeCell ref="S22:T22"/>
    <mergeCell ref="O8:P8"/>
    <mergeCell ref="Q8:R8"/>
    <mergeCell ref="S8:T8"/>
    <mergeCell ref="Q9:R9"/>
    <mergeCell ref="S9:T9"/>
    <mergeCell ref="O12:P12"/>
    <mergeCell ref="Q12:R12"/>
    <mergeCell ref="S12:T12"/>
    <mergeCell ref="Q13:R13"/>
    <mergeCell ref="S13:T13"/>
    <mergeCell ref="Q18:R18"/>
    <mergeCell ref="S18:T18"/>
    <mergeCell ref="O16:P16"/>
    <mergeCell ref="Q16:R16"/>
    <mergeCell ref="Q17:R17"/>
    <mergeCell ref="S17:T17"/>
  </mergeCells>
  <phoneticPr fontId="1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I25"/>
  <sheetViews>
    <sheetView zoomScaleNormal="100" workbookViewId="0"/>
  </sheetViews>
  <sheetFormatPr defaultColWidth="8" defaultRowHeight="14.5" x14ac:dyDescent="0.35"/>
  <cols>
    <col min="1" max="1" width="48" style="25" bestFit="1" customWidth="1"/>
    <col min="2" max="2" width="4" style="26" bestFit="1" customWidth="1"/>
    <col min="3" max="4" width="5.81640625" style="27" customWidth="1"/>
    <col min="5" max="20" width="5.81640625" style="25" customWidth="1"/>
    <col min="21" max="21" width="8.453125" style="25" bestFit="1" customWidth="1"/>
    <col min="22" max="22" width="9.1796875" style="25" bestFit="1" customWidth="1"/>
    <col min="23" max="23" width="10.54296875" style="25" bestFit="1" customWidth="1"/>
    <col min="24" max="24" width="8.453125" style="25" bestFit="1" customWidth="1"/>
    <col min="25" max="25" width="9.1796875" style="25" bestFit="1" customWidth="1"/>
    <col min="26" max="26" width="10.54296875" style="25" bestFit="1" customWidth="1"/>
    <col min="27" max="27" width="8.453125" style="25" bestFit="1" customWidth="1"/>
    <col min="28" max="28" width="11" style="25" bestFit="1" customWidth="1"/>
    <col min="29" max="29" width="11.54296875" style="25" bestFit="1" customWidth="1"/>
    <col min="30" max="30" width="8.26953125" style="25" bestFit="1" customWidth="1"/>
    <col min="31" max="31" width="10.81640625" style="25" bestFit="1" customWidth="1"/>
    <col min="32" max="32" width="8" style="25" bestFit="1" customWidth="1"/>
    <col min="33" max="35" width="12.54296875" style="25" bestFit="1" customWidth="1"/>
    <col min="36" max="16384" width="8" style="25"/>
  </cols>
  <sheetData>
    <row r="1" spans="1:35" ht="18.5" x14ac:dyDescent="0.35">
      <c r="A1" s="37" t="s">
        <v>102</v>
      </c>
    </row>
    <row r="2" spans="1:35" ht="15" thickBot="1" x14ac:dyDescent="0.4"/>
    <row r="3" spans="1:35" s="2" customFormat="1" x14ac:dyDescent="0.35">
      <c r="A3" s="11" t="s">
        <v>0</v>
      </c>
      <c r="B3" s="165"/>
      <c r="C3" s="165"/>
      <c r="D3" s="165"/>
      <c r="E3" s="165"/>
      <c r="F3" s="165"/>
      <c r="G3" s="165"/>
      <c r="H3" s="166"/>
      <c r="I3" s="38"/>
      <c r="J3" s="38"/>
      <c r="K3" s="39"/>
      <c r="L3" s="39"/>
      <c r="M3" s="39"/>
      <c r="N3" s="39"/>
      <c r="O3" s="39"/>
      <c r="P3" s="39"/>
      <c r="Q3" s="39"/>
      <c r="R3" s="39"/>
      <c r="S3" s="39"/>
      <c r="T3" s="39"/>
      <c r="U3" s="39"/>
      <c r="V3" s="39"/>
      <c r="W3" s="39"/>
      <c r="X3" s="39"/>
      <c r="Y3" s="39"/>
      <c r="Z3" s="39"/>
      <c r="AA3" s="39"/>
      <c r="AB3" s="39"/>
      <c r="AC3" s="39"/>
      <c r="AD3" s="39"/>
      <c r="AE3" s="39"/>
      <c r="AF3" s="39"/>
      <c r="AG3" s="39"/>
      <c r="AH3" s="39"/>
      <c r="AI3" s="39"/>
    </row>
    <row r="4" spans="1:35" s="2" customFormat="1" ht="15" thickBot="1" x14ac:dyDescent="0.4">
      <c r="A4" s="12" t="s">
        <v>1</v>
      </c>
      <c r="B4" s="168"/>
      <c r="C4" s="168"/>
      <c r="D4" s="168"/>
      <c r="E4" s="168"/>
      <c r="F4" s="168"/>
      <c r="G4" s="168"/>
      <c r="H4" s="169"/>
      <c r="I4" s="38"/>
      <c r="J4" s="38"/>
      <c r="K4" s="39"/>
      <c r="L4" s="39"/>
      <c r="M4" s="39"/>
      <c r="N4" s="39"/>
      <c r="O4" s="39"/>
      <c r="P4" s="39"/>
      <c r="Q4" s="39"/>
      <c r="R4" s="39"/>
      <c r="S4" s="39"/>
      <c r="T4" s="39"/>
      <c r="U4" s="39"/>
      <c r="V4" s="39"/>
      <c r="W4" s="39"/>
      <c r="X4" s="39"/>
      <c r="Y4" s="39"/>
      <c r="Z4" s="39"/>
      <c r="AA4" s="39"/>
      <c r="AB4" s="39"/>
      <c r="AC4" s="39"/>
      <c r="AD4" s="39"/>
      <c r="AE4" s="39"/>
      <c r="AF4" s="39"/>
      <c r="AG4" s="39"/>
      <c r="AH4" s="39"/>
      <c r="AI4" s="39"/>
    </row>
    <row r="5" spans="1:35" s="24" customFormat="1" x14ac:dyDescent="0.35">
      <c r="A5" s="195" t="s">
        <v>84</v>
      </c>
      <c r="B5" s="198"/>
      <c r="C5" s="201" t="s">
        <v>72</v>
      </c>
      <c r="D5" s="202"/>
      <c r="E5" s="202"/>
      <c r="F5" s="202"/>
      <c r="G5" s="202"/>
      <c r="H5" s="202"/>
      <c r="I5" s="202"/>
      <c r="J5" s="202"/>
      <c r="K5" s="202"/>
      <c r="L5" s="202"/>
      <c r="M5" s="202"/>
      <c r="N5" s="202"/>
      <c r="O5" s="202"/>
      <c r="P5" s="202"/>
      <c r="Q5" s="202"/>
      <c r="R5" s="202"/>
      <c r="S5" s="202"/>
      <c r="T5" s="203"/>
      <c r="U5" s="201" t="s">
        <v>73</v>
      </c>
      <c r="V5" s="202"/>
      <c r="W5" s="203"/>
      <c r="X5" s="201" t="s">
        <v>74</v>
      </c>
      <c r="Y5" s="202"/>
      <c r="Z5" s="203"/>
      <c r="AA5" s="201" t="s">
        <v>75</v>
      </c>
      <c r="AB5" s="202"/>
      <c r="AC5" s="203"/>
      <c r="AD5" s="201" t="s">
        <v>76</v>
      </c>
      <c r="AE5" s="202"/>
      <c r="AF5" s="203"/>
      <c r="AG5" s="201" t="s">
        <v>77</v>
      </c>
      <c r="AH5" s="202"/>
      <c r="AI5" s="204"/>
    </row>
    <row r="6" spans="1:35" s="24" customFormat="1" ht="14.5" customHeight="1" x14ac:dyDescent="0.35">
      <c r="A6" s="196"/>
      <c r="B6" s="199"/>
      <c r="C6" s="205" t="s">
        <v>78</v>
      </c>
      <c r="D6" s="206"/>
      <c r="E6" s="206"/>
      <c r="F6" s="206"/>
      <c r="G6" s="206"/>
      <c r="H6" s="206"/>
      <c r="I6" s="205" t="s">
        <v>79</v>
      </c>
      <c r="J6" s="206"/>
      <c r="K6" s="206"/>
      <c r="L6" s="206"/>
      <c r="M6" s="206"/>
      <c r="N6" s="206"/>
      <c r="O6" s="207" t="s">
        <v>80</v>
      </c>
      <c r="P6" s="207"/>
      <c r="Q6" s="207"/>
      <c r="R6" s="207"/>
      <c r="S6" s="207"/>
      <c r="T6" s="207"/>
      <c r="U6" s="208" t="s">
        <v>62</v>
      </c>
      <c r="V6" s="208" t="s">
        <v>63</v>
      </c>
      <c r="W6" s="208" t="s">
        <v>64</v>
      </c>
      <c r="X6" s="208" t="s">
        <v>62</v>
      </c>
      <c r="Y6" s="208" t="s">
        <v>63</v>
      </c>
      <c r="Z6" s="208" t="s">
        <v>64</v>
      </c>
      <c r="AA6" s="208" t="s">
        <v>62</v>
      </c>
      <c r="AB6" s="208" t="s">
        <v>63</v>
      </c>
      <c r="AC6" s="208" t="s">
        <v>64</v>
      </c>
      <c r="AD6" s="208" t="s">
        <v>62</v>
      </c>
      <c r="AE6" s="208" t="s">
        <v>63</v>
      </c>
      <c r="AF6" s="208" t="s">
        <v>64</v>
      </c>
      <c r="AG6" s="208" t="s">
        <v>81</v>
      </c>
      <c r="AH6" s="208" t="s">
        <v>82</v>
      </c>
      <c r="AI6" s="210" t="s">
        <v>83</v>
      </c>
    </row>
    <row r="7" spans="1:35" s="24" customFormat="1" ht="55.5" customHeight="1" x14ac:dyDescent="0.35">
      <c r="A7" s="197"/>
      <c r="B7" s="200"/>
      <c r="C7" s="205" t="s">
        <v>62</v>
      </c>
      <c r="D7" s="206"/>
      <c r="E7" s="205" t="s">
        <v>63</v>
      </c>
      <c r="F7" s="206"/>
      <c r="G7" s="205" t="s">
        <v>64</v>
      </c>
      <c r="H7" s="206"/>
      <c r="I7" s="205" t="s">
        <v>62</v>
      </c>
      <c r="J7" s="206"/>
      <c r="K7" s="205" t="s">
        <v>63</v>
      </c>
      <c r="L7" s="206"/>
      <c r="M7" s="205" t="s">
        <v>64</v>
      </c>
      <c r="N7" s="206"/>
      <c r="O7" s="207" t="s">
        <v>62</v>
      </c>
      <c r="P7" s="207"/>
      <c r="Q7" s="207" t="s">
        <v>63</v>
      </c>
      <c r="R7" s="207"/>
      <c r="S7" s="207" t="s">
        <v>64</v>
      </c>
      <c r="T7" s="207"/>
      <c r="U7" s="200"/>
      <c r="V7" s="200"/>
      <c r="W7" s="200"/>
      <c r="X7" s="200"/>
      <c r="Y7" s="200"/>
      <c r="Z7" s="200"/>
      <c r="AA7" s="200"/>
      <c r="AB7" s="200"/>
      <c r="AC7" s="200"/>
      <c r="AD7" s="200"/>
      <c r="AE7" s="200"/>
      <c r="AF7" s="200"/>
      <c r="AG7" s="200"/>
      <c r="AH7" s="200"/>
      <c r="AI7" s="211"/>
    </row>
    <row r="8" spans="1:35" s="24" customFormat="1" x14ac:dyDescent="0.35">
      <c r="A8" s="40"/>
      <c r="B8" s="41"/>
      <c r="C8" s="176" t="s">
        <v>10</v>
      </c>
      <c r="D8" s="176"/>
      <c r="E8" s="176" t="s">
        <v>11</v>
      </c>
      <c r="F8" s="176"/>
      <c r="G8" s="176" t="s">
        <v>12</v>
      </c>
      <c r="H8" s="176"/>
      <c r="I8" s="176" t="s">
        <v>13</v>
      </c>
      <c r="J8" s="176"/>
      <c r="K8" s="176" t="s">
        <v>14</v>
      </c>
      <c r="L8" s="176"/>
      <c r="M8" s="176" t="s">
        <v>15</v>
      </c>
      <c r="N8" s="176"/>
      <c r="O8" s="176" t="s">
        <v>16</v>
      </c>
      <c r="P8" s="176"/>
      <c r="Q8" s="176" t="s">
        <v>17</v>
      </c>
      <c r="R8" s="176"/>
      <c r="S8" s="176" t="s">
        <v>18</v>
      </c>
      <c r="T8" s="176"/>
      <c r="U8" s="42" t="s">
        <v>19</v>
      </c>
      <c r="V8" s="42" t="s">
        <v>31</v>
      </c>
      <c r="W8" s="42" t="s">
        <v>32</v>
      </c>
      <c r="X8" s="42" t="s">
        <v>33</v>
      </c>
      <c r="Y8" s="42" t="s">
        <v>34</v>
      </c>
      <c r="Z8" s="42" t="s">
        <v>36</v>
      </c>
      <c r="AA8" s="42" t="s">
        <v>38</v>
      </c>
      <c r="AB8" s="42" t="s">
        <v>39</v>
      </c>
      <c r="AC8" s="42" t="s">
        <v>40</v>
      </c>
      <c r="AD8" s="42" t="s">
        <v>42</v>
      </c>
      <c r="AE8" s="42" t="s">
        <v>65</v>
      </c>
      <c r="AF8" s="42" t="s">
        <v>66</v>
      </c>
      <c r="AG8" s="42" t="s">
        <v>67</v>
      </c>
      <c r="AH8" s="42" t="s">
        <v>68</v>
      </c>
      <c r="AI8" s="43" t="s">
        <v>69</v>
      </c>
    </row>
    <row r="9" spans="1:35" s="2" customFormat="1" x14ac:dyDescent="0.35">
      <c r="A9" s="6" t="s">
        <v>20</v>
      </c>
      <c r="B9" s="4"/>
      <c r="C9" s="192"/>
      <c r="D9" s="192"/>
      <c r="E9" s="192"/>
      <c r="F9" s="192"/>
      <c r="G9" s="192"/>
      <c r="H9" s="192"/>
      <c r="I9" s="192"/>
      <c r="J9" s="192"/>
      <c r="K9" s="192"/>
      <c r="L9" s="192"/>
      <c r="M9" s="192"/>
      <c r="N9" s="192"/>
      <c r="O9" s="192"/>
      <c r="P9" s="192"/>
      <c r="Q9" s="192"/>
      <c r="R9" s="192"/>
      <c r="S9" s="192"/>
      <c r="T9" s="192"/>
      <c r="U9" s="44"/>
      <c r="V9" s="44"/>
      <c r="W9" s="44"/>
      <c r="X9" s="7"/>
      <c r="Y9" s="7"/>
      <c r="Z9" s="7"/>
      <c r="AA9" s="7"/>
      <c r="AB9" s="45"/>
      <c r="AC9" s="45"/>
      <c r="AD9" s="45"/>
      <c r="AE9" s="45"/>
      <c r="AF9" s="45"/>
      <c r="AG9" s="45"/>
      <c r="AH9" s="45"/>
      <c r="AI9" s="46"/>
    </row>
    <row r="10" spans="1:35" s="2" customFormat="1" x14ac:dyDescent="0.35">
      <c r="A10" s="47" t="s">
        <v>21</v>
      </c>
      <c r="B10" s="4" t="s">
        <v>10</v>
      </c>
      <c r="C10" s="221">
        <v>20</v>
      </c>
      <c r="D10" s="221"/>
      <c r="E10" s="222"/>
      <c r="F10" s="222"/>
      <c r="G10" s="221">
        <v>50000</v>
      </c>
      <c r="H10" s="221"/>
      <c r="I10" s="221">
        <v>50</v>
      </c>
      <c r="J10" s="221"/>
      <c r="K10" s="222"/>
      <c r="L10" s="222"/>
      <c r="M10" s="221">
        <v>110000</v>
      </c>
      <c r="N10" s="221"/>
      <c r="O10" s="219">
        <f>SUM(C10,I10)</f>
        <v>70</v>
      </c>
      <c r="P10" s="220"/>
      <c r="Q10" s="218">
        <f>SUM(E10,K10)</f>
        <v>0</v>
      </c>
      <c r="R10" s="218"/>
      <c r="S10" s="218">
        <f>SUM(G10,M10)</f>
        <v>160000</v>
      </c>
      <c r="T10" s="218"/>
      <c r="U10" s="146">
        <v>3</v>
      </c>
      <c r="V10" s="147"/>
      <c r="W10" s="146">
        <v>1500</v>
      </c>
      <c r="X10" s="146">
        <v>6</v>
      </c>
      <c r="Y10" s="147"/>
      <c r="Z10" s="146">
        <v>5000</v>
      </c>
      <c r="AA10" s="146">
        <v>25</v>
      </c>
      <c r="AB10" s="147"/>
      <c r="AC10" s="146">
        <v>50000</v>
      </c>
      <c r="AD10" s="146"/>
      <c r="AE10" s="147"/>
      <c r="AF10" s="146"/>
      <c r="AG10" s="148">
        <f>SUM(O10,X10,AA10,AD10)</f>
        <v>101</v>
      </c>
      <c r="AH10" s="149"/>
      <c r="AI10" s="150">
        <f>SUM(S10,Z10,AC10,AF10)</f>
        <v>215000</v>
      </c>
    </row>
    <row r="11" spans="1:35" s="2" customFormat="1" x14ac:dyDescent="0.35">
      <c r="A11" s="47" t="s">
        <v>22</v>
      </c>
      <c r="B11" s="4" t="s">
        <v>11</v>
      </c>
      <c r="C11" s="221">
        <v>10</v>
      </c>
      <c r="D11" s="221"/>
      <c r="E11" s="221">
        <v>40</v>
      </c>
      <c r="F11" s="221"/>
      <c r="G11" s="222"/>
      <c r="H11" s="222"/>
      <c r="I11" s="221">
        <v>30</v>
      </c>
      <c r="J11" s="221"/>
      <c r="K11" s="221">
        <v>90</v>
      </c>
      <c r="L11" s="221"/>
      <c r="M11" s="222"/>
      <c r="N11" s="222"/>
      <c r="O11" s="219">
        <f t="shared" ref="O11:O21" si="0">SUM(C11,I11)</f>
        <v>40</v>
      </c>
      <c r="P11" s="220"/>
      <c r="Q11" s="218">
        <f t="shared" ref="Q11:Q21" si="1">SUM(E11,K11)</f>
        <v>130</v>
      </c>
      <c r="R11" s="218"/>
      <c r="S11" s="218">
        <f t="shared" ref="S11:S21" si="2">SUM(G11,M11)</f>
        <v>0</v>
      </c>
      <c r="T11" s="218"/>
      <c r="U11" s="146"/>
      <c r="V11" s="146"/>
      <c r="W11" s="147"/>
      <c r="X11" s="146">
        <v>10</v>
      </c>
      <c r="Y11" s="146">
        <v>100</v>
      </c>
      <c r="Z11" s="147"/>
      <c r="AA11" s="146">
        <v>15</v>
      </c>
      <c r="AB11" s="146">
        <v>129</v>
      </c>
      <c r="AC11" s="147"/>
      <c r="AD11" s="146"/>
      <c r="AE11" s="146"/>
      <c r="AF11" s="147"/>
      <c r="AG11" s="148">
        <f t="shared" ref="AG11:AH21" si="3">SUM(O11,X11,AA11,AD11)</f>
        <v>65</v>
      </c>
      <c r="AH11" s="148">
        <f t="shared" ref="AH11:AH21" si="4">SUM(Q11,Y11,AB11,AE11)</f>
        <v>359</v>
      </c>
      <c r="AI11" s="151"/>
    </row>
    <row r="12" spans="1:35" s="2" customFormat="1" x14ac:dyDescent="0.35">
      <c r="A12" s="47" t="s">
        <v>23</v>
      </c>
      <c r="B12" s="4" t="s">
        <v>12</v>
      </c>
      <c r="C12" s="221">
        <v>15</v>
      </c>
      <c r="D12" s="221"/>
      <c r="E12" s="221">
        <v>60</v>
      </c>
      <c r="F12" s="221"/>
      <c r="G12" s="222"/>
      <c r="H12" s="222"/>
      <c r="I12" s="221">
        <v>25</v>
      </c>
      <c r="J12" s="221"/>
      <c r="K12" s="221">
        <v>150</v>
      </c>
      <c r="L12" s="221"/>
      <c r="M12" s="222"/>
      <c r="N12" s="222"/>
      <c r="O12" s="219">
        <f t="shared" si="0"/>
        <v>40</v>
      </c>
      <c r="P12" s="220"/>
      <c r="Q12" s="218">
        <f t="shared" si="1"/>
        <v>210</v>
      </c>
      <c r="R12" s="218"/>
      <c r="S12" s="218">
        <f t="shared" si="2"/>
        <v>0</v>
      </c>
      <c r="T12" s="218"/>
      <c r="U12" s="146">
        <v>5</v>
      </c>
      <c r="V12" s="146">
        <v>30</v>
      </c>
      <c r="W12" s="147"/>
      <c r="X12" s="146">
        <v>2</v>
      </c>
      <c r="Y12" s="146">
        <v>40</v>
      </c>
      <c r="Z12" s="147"/>
      <c r="AA12" s="146">
        <v>10</v>
      </c>
      <c r="AB12" s="146">
        <v>100</v>
      </c>
      <c r="AC12" s="147"/>
      <c r="AD12" s="146"/>
      <c r="AE12" s="146"/>
      <c r="AF12" s="147"/>
      <c r="AG12" s="148">
        <f t="shared" si="3"/>
        <v>52</v>
      </c>
      <c r="AH12" s="148">
        <f t="shared" si="4"/>
        <v>350</v>
      </c>
      <c r="AI12" s="151"/>
    </row>
    <row r="13" spans="1:35" s="2" customFormat="1" x14ac:dyDescent="0.35">
      <c r="A13" s="47" t="s">
        <v>24</v>
      </c>
      <c r="B13" s="4" t="s">
        <v>13</v>
      </c>
      <c r="C13" s="223">
        <v>80</v>
      </c>
      <c r="D13" s="223"/>
      <c r="E13" s="223">
        <v>150</v>
      </c>
      <c r="F13" s="223"/>
      <c r="G13" s="222"/>
      <c r="H13" s="222"/>
      <c r="I13" s="223">
        <v>120</v>
      </c>
      <c r="J13" s="223"/>
      <c r="K13" s="223"/>
      <c r="L13" s="223"/>
      <c r="M13" s="222"/>
      <c r="N13" s="222"/>
      <c r="O13" s="219">
        <f t="shared" si="0"/>
        <v>200</v>
      </c>
      <c r="P13" s="220"/>
      <c r="Q13" s="218">
        <f t="shared" si="1"/>
        <v>150</v>
      </c>
      <c r="R13" s="218"/>
      <c r="S13" s="218">
        <f t="shared" si="2"/>
        <v>0</v>
      </c>
      <c r="T13" s="218"/>
      <c r="U13" s="152">
        <v>1</v>
      </c>
      <c r="V13" s="152">
        <v>20</v>
      </c>
      <c r="W13" s="147"/>
      <c r="X13" s="152">
        <v>1</v>
      </c>
      <c r="Y13" s="152">
        <v>30</v>
      </c>
      <c r="Z13" s="147"/>
      <c r="AA13" s="152"/>
      <c r="AB13" s="152"/>
      <c r="AC13" s="147"/>
      <c r="AD13" s="152"/>
      <c r="AE13" s="152"/>
      <c r="AF13" s="147"/>
      <c r="AG13" s="148">
        <f t="shared" si="3"/>
        <v>201</v>
      </c>
      <c r="AH13" s="148">
        <f t="shared" si="4"/>
        <v>180</v>
      </c>
      <c r="AI13" s="151"/>
    </row>
    <row r="14" spans="1:35" s="2" customFormat="1" x14ac:dyDescent="0.35">
      <c r="A14" s="47" t="s">
        <v>25</v>
      </c>
      <c r="B14" s="4" t="s">
        <v>14</v>
      </c>
      <c r="C14" s="221"/>
      <c r="D14" s="221"/>
      <c r="E14" s="221"/>
      <c r="F14" s="221"/>
      <c r="G14" s="222"/>
      <c r="H14" s="222"/>
      <c r="I14" s="221"/>
      <c r="J14" s="221"/>
      <c r="K14" s="221"/>
      <c r="L14" s="221"/>
      <c r="M14" s="222"/>
      <c r="N14" s="222"/>
      <c r="O14" s="219">
        <f>SUM(C14,I14)</f>
        <v>0</v>
      </c>
      <c r="P14" s="220"/>
      <c r="Q14" s="218">
        <f t="shared" si="1"/>
        <v>0</v>
      </c>
      <c r="R14" s="218"/>
      <c r="S14" s="218">
        <f t="shared" si="2"/>
        <v>0</v>
      </c>
      <c r="T14" s="218"/>
      <c r="U14" s="146"/>
      <c r="V14" s="146"/>
      <c r="W14" s="147"/>
      <c r="X14" s="146"/>
      <c r="Y14" s="146"/>
      <c r="Z14" s="147"/>
      <c r="AA14" s="146"/>
      <c r="AB14" s="146"/>
      <c r="AC14" s="147"/>
      <c r="AD14" s="146"/>
      <c r="AE14" s="146"/>
      <c r="AF14" s="147"/>
      <c r="AG14" s="148">
        <f t="shared" si="3"/>
        <v>0</v>
      </c>
      <c r="AH14" s="148">
        <f t="shared" si="4"/>
        <v>0</v>
      </c>
      <c r="AI14" s="151"/>
    </row>
    <row r="15" spans="1:35" s="2" customFormat="1" x14ac:dyDescent="0.35">
      <c r="A15" s="47" t="s">
        <v>26</v>
      </c>
      <c r="B15" s="4" t="s">
        <v>15</v>
      </c>
      <c r="C15" s="224"/>
      <c r="D15" s="224"/>
      <c r="E15" s="224"/>
      <c r="F15" s="224"/>
      <c r="G15" s="225"/>
      <c r="H15" s="225"/>
      <c r="I15" s="224"/>
      <c r="J15" s="224"/>
      <c r="K15" s="224"/>
      <c r="L15" s="224"/>
      <c r="M15" s="225"/>
      <c r="N15" s="225"/>
      <c r="O15" s="219">
        <f t="shared" si="0"/>
        <v>0</v>
      </c>
      <c r="P15" s="220"/>
      <c r="Q15" s="218">
        <f t="shared" si="1"/>
        <v>0</v>
      </c>
      <c r="R15" s="218"/>
      <c r="S15" s="218">
        <f t="shared" si="2"/>
        <v>0</v>
      </c>
      <c r="T15" s="218"/>
      <c r="U15" s="146"/>
      <c r="V15" s="146"/>
      <c r="W15" s="147"/>
      <c r="X15" s="146"/>
      <c r="Y15" s="146"/>
      <c r="Z15" s="147"/>
      <c r="AA15" s="146"/>
      <c r="AB15" s="146"/>
      <c r="AC15" s="147"/>
      <c r="AD15" s="146"/>
      <c r="AE15" s="146"/>
      <c r="AF15" s="147"/>
      <c r="AG15" s="148">
        <f t="shared" si="3"/>
        <v>0</v>
      </c>
      <c r="AH15" s="148">
        <f t="shared" si="4"/>
        <v>0</v>
      </c>
      <c r="AI15" s="151"/>
    </row>
    <row r="16" spans="1:35" s="2" customFormat="1" x14ac:dyDescent="0.35">
      <c r="A16" s="47" t="s">
        <v>27</v>
      </c>
      <c r="B16" s="4" t="s">
        <v>16</v>
      </c>
      <c r="C16" s="224"/>
      <c r="D16" s="224"/>
      <c r="E16" s="224"/>
      <c r="F16" s="224"/>
      <c r="G16" s="225"/>
      <c r="H16" s="225"/>
      <c r="I16" s="224"/>
      <c r="J16" s="224"/>
      <c r="K16" s="224"/>
      <c r="L16" s="224"/>
      <c r="M16" s="225"/>
      <c r="N16" s="225"/>
      <c r="O16" s="219">
        <f>SUM(C16,I16)</f>
        <v>0</v>
      </c>
      <c r="P16" s="220"/>
      <c r="Q16" s="218">
        <f t="shared" si="1"/>
        <v>0</v>
      </c>
      <c r="R16" s="218"/>
      <c r="S16" s="218">
        <f t="shared" si="2"/>
        <v>0</v>
      </c>
      <c r="T16" s="218"/>
      <c r="U16" s="146"/>
      <c r="V16" s="146"/>
      <c r="W16" s="147"/>
      <c r="X16" s="146"/>
      <c r="Y16" s="146"/>
      <c r="Z16" s="147"/>
      <c r="AA16" s="146"/>
      <c r="AB16" s="146"/>
      <c r="AC16" s="147"/>
      <c r="AD16" s="146"/>
      <c r="AE16" s="146"/>
      <c r="AF16" s="147"/>
      <c r="AG16" s="148">
        <f t="shared" si="3"/>
        <v>0</v>
      </c>
      <c r="AH16" s="148">
        <f t="shared" si="4"/>
        <v>0</v>
      </c>
      <c r="AI16" s="151"/>
    </row>
    <row r="17" spans="1:35" s="2" customFormat="1" x14ac:dyDescent="0.35">
      <c r="A17" s="47" t="s">
        <v>28</v>
      </c>
      <c r="B17" s="4" t="s">
        <v>17</v>
      </c>
      <c r="C17" s="224"/>
      <c r="D17" s="224"/>
      <c r="E17" s="225"/>
      <c r="F17" s="225"/>
      <c r="G17" s="224"/>
      <c r="H17" s="224"/>
      <c r="I17" s="224"/>
      <c r="J17" s="224"/>
      <c r="K17" s="225"/>
      <c r="L17" s="225"/>
      <c r="M17" s="224"/>
      <c r="N17" s="224"/>
      <c r="O17" s="219">
        <f t="shared" si="0"/>
        <v>0</v>
      </c>
      <c r="P17" s="220"/>
      <c r="Q17" s="218">
        <f t="shared" si="1"/>
        <v>0</v>
      </c>
      <c r="R17" s="218"/>
      <c r="S17" s="218">
        <f t="shared" si="2"/>
        <v>0</v>
      </c>
      <c r="T17" s="218"/>
      <c r="U17" s="146"/>
      <c r="V17" s="147"/>
      <c r="W17" s="146"/>
      <c r="X17" s="146"/>
      <c r="Y17" s="147"/>
      <c r="Z17" s="146"/>
      <c r="AA17" s="146"/>
      <c r="AB17" s="147"/>
      <c r="AC17" s="146"/>
      <c r="AD17" s="146"/>
      <c r="AE17" s="147"/>
      <c r="AF17" s="146"/>
      <c r="AG17" s="148">
        <f t="shared" si="3"/>
        <v>0</v>
      </c>
      <c r="AH17" s="149"/>
      <c r="AI17" s="150">
        <f t="shared" ref="AI17" si="5">SUM(S17,Z17,AC17,AF17)</f>
        <v>0</v>
      </c>
    </row>
    <row r="18" spans="1:35" s="2" customFormat="1" x14ac:dyDescent="0.35">
      <c r="A18" s="47" t="s">
        <v>29</v>
      </c>
      <c r="B18" s="4" t="s">
        <v>18</v>
      </c>
      <c r="C18" s="224"/>
      <c r="D18" s="224"/>
      <c r="E18" s="224"/>
      <c r="F18" s="224"/>
      <c r="G18" s="225"/>
      <c r="H18" s="225"/>
      <c r="I18" s="224"/>
      <c r="J18" s="224"/>
      <c r="K18" s="224"/>
      <c r="L18" s="224"/>
      <c r="M18" s="225"/>
      <c r="N18" s="225"/>
      <c r="O18" s="219">
        <f t="shared" si="0"/>
        <v>0</v>
      </c>
      <c r="P18" s="220"/>
      <c r="Q18" s="218">
        <f t="shared" si="1"/>
        <v>0</v>
      </c>
      <c r="R18" s="218"/>
      <c r="S18" s="218">
        <f t="shared" si="2"/>
        <v>0</v>
      </c>
      <c r="T18" s="218"/>
      <c r="U18" s="146"/>
      <c r="V18" s="146"/>
      <c r="W18" s="147"/>
      <c r="X18" s="146"/>
      <c r="Y18" s="146"/>
      <c r="Z18" s="147"/>
      <c r="AA18" s="146"/>
      <c r="AB18" s="146"/>
      <c r="AC18" s="147"/>
      <c r="AD18" s="146"/>
      <c r="AE18" s="146"/>
      <c r="AF18" s="147"/>
      <c r="AG18" s="148">
        <f t="shared" si="3"/>
        <v>0</v>
      </c>
      <c r="AH18" s="148">
        <f t="shared" si="4"/>
        <v>0</v>
      </c>
      <c r="AI18" s="151"/>
    </row>
    <row r="19" spans="1:35" s="2" customFormat="1" x14ac:dyDescent="0.35">
      <c r="A19" s="47" t="s">
        <v>30</v>
      </c>
      <c r="B19" s="4" t="s">
        <v>19</v>
      </c>
      <c r="C19" s="224"/>
      <c r="D19" s="224"/>
      <c r="E19" s="227"/>
      <c r="F19" s="227"/>
      <c r="G19" s="225"/>
      <c r="H19" s="225"/>
      <c r="I19" s="224"/>
      <c r="J19" s="224"/>
      <c r="K19" s="227"/>
      <c r="L19" s="227"/>
      <c r="M19" s="225"/>
      <c r="N19" s="225"/>
      <c r="O19" s="219">
        <f t="shared" si="0"/>
        <v>0</v>
      </c>
      <c r="P19" s="220"/>
      <c r="Q19" s="218">
        <f t="shared" si="1"/>
        <v>0</v>
      </c>
      <c r="R19" s="218"/>
      <c r="S19" s="218">
        <f t="shared" si="2"/>
        <v>0</v>
      </c>
      <c r="T19" s="218"/>
      <c r="U19" s="146"/>
      <c r="V19" s="153"/>
      <c r="W19" s="147"/>
      <c r="X19" s="146"/>
      <c r="Y19" s="153"/>
      <c r="Z19" s="147"/>
      <c r="AA19" s="146"/>
      <c r="AB19" s="153"/>
      <c r="AC19" s="147"/>
      <c r="AD19" s="146"/>
      <c r="AE19" s="153"/>
      <c r="AF19" s="147"/>
      <c r="AG19" s="148">
        <f t="shared" si="3"/>
        <v>0</v>
      </c>
      <c r="AH19" s="148">
        <f t="shared" si="3"/>
        <v>0</v>
      </c>
      <c r="AI19" s="151"/>
    </row>
    <row r="20" spans="1:35" s="2" customFormat="1" x14ac:dyDescent="0.35">
      <c r="A20" s="9" t="s">
        <v>35</v>
      </c>
      <c r="B20" s="4" t="s">
        <v>36</v>
      </c>
      <c r="C20" s="224"/>
      <c r="D20" s="224"/>
      <c r="E20" s="214"/>
      <c r="F20" s="215"/>
      <c r="G20" s="216"/>
      <c r="H20" s="217"/>
      <c r="I20" s="214"/>
      <c r="J20" s="215"/>
      <c r="K20" s="214"/>
      <c r="L20" s="215"/>
      <c r="M20" s="216"/>
      <c r="N20" s="217"/>
      <c r="O20" s="219">
        <f t="shared" si="0"/>
        <v>0</v>
      </c>
      <c r="P20" s="220"/>
      <c r="Q20" s="218">
        <f t="shared" si="1"/>
        <v>0</v>
      </c>
      <c r="R20" s="218"/>
      <c r="S20" s="218">
        <f t="shared" si="2"/>
        <v>0</v>
      </c>
      <c r="T20" s="218"/>
      <c r="U20" s="154"/>
      <c r="V20" s="154"/>
      <c r="W20" s="155"/>
      <c r="X20" s="154"/>
      <c r="Y20" s="154"/>
      <c r="Z20" s="155"/>
      <c r="AA20" s="154"/>
      <c r="AB20" s="154"/>
      <c r="AC20" s="155"/>
      <c r="AD20" s="154"/>
      <c r="AE20" s="154"/>
      <c r="AF20" s="155"/>
      <c r="AG20" s="148">
        <f t="shared" si="3"/>
        <v>0</v>
      </c>
      <c r="AH20" s="148">
        <f t="shared" si="4"/>
        <v>0</v>
      </c>
      <c r="AI20" s="151"/>
    </row>
    <row r="21" spans="1:35" s="2" customFormat="1" x14ac:dyDescent="0.35">
      <c r="A21" s="9" t="s">
        <v>37</v>
      </c>
      <c r="B21" s="4" t="s">
        <v>38</v>
      </c>
      <c r="C21" s="224"/>
      <c r="D21" s="224"/>
      <c r="E21" s="214"/>
      <c r="F21" s="215"/>
      <c r="G21" s="216"/>
      <c r="H21" s="217"/>
      <c r="I21" s="214"/>
      <c r="J21" s="215"/>
      <c r="K21" s="214"/>
      <c r="L21" s="215"/>
      <c r="M21" s="216"/>
      <c r="N21" s="217"/>
      <c r="O21" s="219">
        <f t="shared" si="0"/>
        <v>0</v>
      </c>
      <c r="P21" s="220"/>
      <c r="Q21" s="218">
        <f t="shared" si="1"/>
        <v>0</v>
      </c>
      <c r="R21" s="218"/>
      <c r="S21" s="218">
        <f t="shared" si="2"/>
        <v>0</v>
      </c>
      <c r="T21" s="218"/>
      <c r="U21" s="154"/>
      <c r="V21" s="154"/>
      <c r="W21" s="155"/>
      <c r="X21" s="154"/>
      <c r="Y21" s="154"/>
      <c r="Z21" s="155"/>
      <c r="AA21" s="154"/>
      <c r="AB21" s="154"/>
      <c r="AC21" s="155"/>
      <c r="AD21" s="154"/>
      <c r="AE21" s="154"/>
      <c r="AF21" s="155"/>
      <c r="AG21" s="148">
        <f t="shared" si="3"/>
        <v>0</v>
      </c>
      <c r="AH21" s="148">
        <f t="shared" si="4"/>
        <v>0</v>
      </c>
      <c r="AI21" s="151"/>
    </row>
    <row r="22" spans="1:35" s="2" customFormat="1" ht="15" thickBot="1" x14ac:dyDescent="0.4">
      <c r="A22" s="48" t="s">
        <v>129</v>
      </c>
      <c r="B22" s="4" t="s">
        <v>39</v>
      </c>
      <c r="C22" s="226">
        <f>SUM(C10:D21)</f>
        <v>125</v>
      </c>
      <c r="D22" s="226"/>
      <c r="E22" s="226">
        <f t="shared" ref="E22" si="6">SUM(E10:F21)</f>
        <v>250</v>
      </c>
      <c r="F22" s="226"/>
      <c r="G22" s="228">
        <f t="shared" ref="G22" si="7">SUM(G10:H21)</f>
        <v>50000</v>
      </c>
      <c r="H22" s="229"/>
      <c r="I22" s="226">
        <f t="shared" ref="I22" si="8">SUM(I10:J21)</f>
        <v>225</v>
      </c>
      <c r="J22" s="226"/>
      <c r="K22" s="226">
        <f>SUM(K10:L21)</f>
        <v>240</v>
      </c>
      <c r="L22" s="226"/>
      <c r="M22" s="226">
        <f>SUM(M10:N21)</f>
        <v>110000</v>
      </c>
      <c r="N22" s="226"/>
      <c r="O22" s="226">
        <f t="shared" ref="O22" si="9">SUM(O10:P21)</f>
        <v>350</v>
      </c>
      <c r="P22" s="226"/>
      <c r="Q22" s="226">
        <f t="shared" ref="Q22" si="10">SUM(Q10:R21)</f>
        <v>490</v>
      </c>
      <c r="R22" s="226"/>
      <c r="S22" s="226">
        <f>SUM(S10:T21)</f>
        <v>160000</v>
      </c>
      <c r="T22" s="226"/>
      <c r="U22" s="156">
        <f>SUM(U10:U21)</f>
        <v>9</v>
      </c>
      <c r="V22" s="156">
        <f t="shared" ref="V22:X22" si="11">SUM(V10:V21)</f>
        <v>50</v>
      </c>
      <c r="W22" s="156">
        <f t="shared" si="11"/>
        <v>1500</v>
      </c>
      <c r="X22" s="156">
        <f t="shared" si="11"/>
        <v>19</v>
      </c>
      <c r="Y22" s="156">
        <f t="shared" ref="Y22" si="12">SUM(Y10:Y21)</f>
        <v>170</v>
      </c>
      <c r="Z22" s="156">
        <f t="shared" ref="Z22" si="13">SUM(Z10:Z21)</f>
        <v>5000</v>
      </c>
      <c r="AA22" s="156">
        <f t="shared" ref="AA22" si="14">SUM(AA10:AA21)</f>
        <v>50</v>
      </c>
      <c r="AB22" s="156">
        <f t="shared" ref="AB22" si="15">SUM(AB10:AB21)</f>
        <v>229</v>
      </c>
      <c r="AC22" s="156">
        <f t="shared" ref="AC22" si="16">SUM(AC10:AC21)</f>
        <v>50000</v>
      </c>
      <c r="AD22" s="156">
        <f t="shared" ref="AD22" si="17">SUM(AD10:AD21)</f>
        <v>0</v>
      </c>
      <c r="AE22" s="156">
        <f t="shared" ref="AE22" si="18">SUM(AE10:AE21)</f>
        <v>0</v>
      </c>
      <c r="AF22" s="156">
        <f t="shared" ref="AF22" si="19">SUM(AF10:AF21)</f>
        <v>0</v>
      </c>
      <c r="AG22" s="156">
        <f t="shared" ref="AG22" si="20">SUM(AG10:AG21)</f>
        <v>419</v>
      </c>
      <c r="AH22" s="156">
        <f t="shared" ref="AH22:AI22" si="21">SUM(AH10:AH21)</f>
        <v>889</v>
      </c>
      <c r="AI22" s="156">
        <f t="shared" si="21"/>
        <v>215000</v>
      </c>
    </row>
    <row r="23" spans="1:35" s="2" customFormat="1" x14ac:dyDescent="0.35">
      <c r="A23" s="10" t="s">
        <v>130</v>
      </c>
      <c r="B23" s="4" t="s">
        <v>40</v>
      </c>
      <c r="C23" s="214">
        <v>10</v>
      </c>
      <c r="D23" s="215"/>
      <c r="E23" s="214"/>
      <c r="F23" s="215"/>
      <c r="G23" s="212">
        <v>100</v>
      </c>
      <c r="H23" s="213"/>
      <c r="I23" s="214">
        <v>2</v>
      </c>
      <c r="J23" s="215"/>
      <c r="K23" s="214"/>
      <c r="L23" s="215"/>
      <c r="M23" s="212">
        <v>22</v>
      </c>
      <c r="N23" s="213"/>
      <c r="O23" s="219">
        <v>0</v>
      </c>
      <c r="P23" s="220"/>
      <c r="Q23" s="218">
        <f t="shared" ref="Q23" si="22">SUM(E23,K23)</f>
        <v>0</v>
      </c>
      <c r="R23" s="218"/>
      <c r="S23" s="218">
        <f t="shared" ref="S23" si="23">SUM(G23,M23)</f>
        <v>122</v>
      </c>
      <c r="T23" s="218"/>
      <c r="U23" s="154"/>
      <c r="V23" s="154"/>
      <c r="W23" s="154"/>
      <c r="X23" s="154"/>
      <c r="Y23" s="154"/>
      <c r="Z23" s="154"/>
      <c r="AA23" s="154"/>
      <c r="AB23" s="154"/>
      <c r="AC23" s="154"/>
      <c r="AD23" s="154"/>
      <c r="AE23" s="154"/>
      <c r="AF23" s="154"/>
      <c r="AG23" s="148">
        <f>SUM(O23,X23,AA23,AD23)</f>
        <v>0</v>
      </c>
      <c r="AH23" s="149"/>
      <c r="AI23" s="150">
        <f>SUM(S23,Z23,AC23,AF23)</f>
        <v>122</v>
      </c>
    </row>
    <row r="24" spans="1:35" s="2" customFormat="1" x14ac:dyDescent="0.35">
      <c r="A24" s="10" t="s">
        <v>131</v>
      </c>
      <c r="B24" s="4" t="s">
        <v>42</v>
      </c>
      <c r="C24" s="214"/>
      <c r="D24" s="215"/>
      <c r="E24" s="216"/>
      <c r="F24" s="217"/>
      <c r="G24" s="212"/>
      <c r="H24" s="213"/>
      <c r="I24" s="214"/>
      <c r="J24" s="215"/>
      <c r="K24" s="216"/>
      <c r="L24" s="217"/>
      <c r="M24" s="212"/>
      <c r="N24" s="213"/>
      <c r="O24" s="219">
        <f t="shared" ref="O24" si="24">SUM(C24,I24)</f>
        <v>0</v>
      </c>
      <c r="P24" s="220"/>
      <c r="Q24" s="218">
        <f t="shared" ref="Q24" si="25">SUM(E24,K24)</f>
        <v>0</v>
      </c>
      <c r="R24" s="218"/>
      <c r="S24" s="218">
        <f t="shared" ref="S24" si="26">SUM(G24,M24)</f>
        <v>0</v>
      </c>
      <c r="T24" s="218"/>
      <c r="U24" s="154"/>
      <c r="V24" s="155"/>
      <c r="W24" s="157"/>
      <c r="X24" s="154"/>
      <c r="Y24" s="155"/>
      <c r="Z24" s="157"/>
      <c r="AA24" s="154"/>
      <c r="AB24" s="155"/>
      <c r="AC24" s="157"/>
      <c r="AD24" s="154"/>
      <c r="AE24" s="155"/>
      <c r="AF24" s="157"/>
      <c r="AG24" s="148">
        <f>SUM(O24,X24,AA24,AD24)</f>
        <v>0</v>
      </c>
      <c r="AH24" s="149"/>
      <c r="AI24" s="150">
        <f>SUM(S24,Z24,AC24,AF24)</f>
        <v>0</v>
      </c>
    </row>
    <row r="25" spans="1:35" ht="15" thickBot="1" x14ac:dyDescent="0.4">
      <c r="A25" s="48" t="s">
        <v>70</v>
      </c>
      <c r="B25" s="4" t="s">
        <v>65</v>
      </c>
      <c r="C25" s="226">
        <f>SUM(C22:D24)</f>
        <v>135</v>
      </c>
      <c r="D25" s="226"/>
      <c r="E25" s="226">
        <f>SUM(E22:F24)</f>
        <v>250</v>
      </c>
      <c r="F25" s="226"/>
      <c r="G25" s="226">
        <f t="shared" ref="G25" si="27">SUM(G22:H24)</f>
        <v>50100</v>
      </c>
      <c r="H25" s="226"/>
      <c r="I25" s="226">
        <f>SUM(I22:J24)</f>
        <v>227</v>
      </c>
      <c r="J25" s="226"/>
      <c r="K25" s="226">
        <f>SUM(K22:L24)</f>
        <v>240</v>
      </c>
      <c r="L25" s="226"/>
      <c r="M25" s="226">
        <f>SUM(M22:N24)</f>
        <v>110022</v>
      </c>
      <c r="N25" s="226"/>
      <c r="O25" s="226">
        <f>SUM(O22:P24)</f>
        <v>350</v>
      </c>
      <c r="P25" s="226"/>
      <c r="Q25" s="226">
        <f>SUM(Q22:R24)</f>
        <v>490</v>
      </c>
      <c r="R25" s="226"/>
      <c r="S25" s="226">
        <f>SUM(S22:T24)</f>
        <v>160122</v>
      </c>
      <c r="T25" s="226"/>
      <c r="U25" s="156">
        <f t="shared" ref="U25:AC25" si="28">SUM(U22:U24)</f>
        <v>9</v>
      </c>
      <c r="V25" s="156">
        <f t="shared" si="28"/>
        <v>50</v>
      </c>
      <c r="W25" s="156">
        <f t="shared" si="28"/>
        <v>1500</v>
      </c>
      <c r="X25" s="156">
        <f t="shared" si="28"/>
        <v>19</v>
      </c>
      <c r="Y25" s="156">
        <f t="shared" si="28"/>
        <v>170</v>
      </c>
      <c r="Z25" s="156">
        <f t="shared" si="28"/>
        <v>5000</v>
      </c>
      <c r="AA25" s="156">
        <f t="shared" si="28"/>
        <v>50</v>
      </c>
      <c r="AB25" s="156">
        <f t="shared" si="28"/>
        <v>229</v>
      </c>
      <c r="AC25" s="156">
        <f t="shared" si="28"/>
        <v>50000</v>
      </c>
      <c r="AD25" s="156">
        <f t="shared" ref="AD25:AF25" si="29">SUM(AD22:AD24)</f>
        <v>0</v>
      </c>
      <c r="AE25" s="156">
        <f t="shared" si="29"/>
        <v>0</v>
      </c>
      <c r="AF25" s="156">
        <f t="shared" si="29"/>
        <v>0</v>
      </c>
      <c r="AG25" s="156">
        <f t="shared" ref="AG25" si="30">SUM(AG22:AG24)</f>
        <v>419</v>
      </c>
      <c r="AH25" s="156">
        <f t="shared" ref="AH25" si="31">SUM(AH22:AH24)</f>
        <v>889</v>
      </c>
      <c r="AI25" s="156">
        <f t="shared" ref="AI25" si="32">SUM(AI22:AI24)</f>
        <v>215122</v>
      </c>
    </row>
  </sheetData>
  <mergeCells count="199">
    <mergeCell ref="C21:D21"/>
    <mergeCell ref="E21:F21"/>
    <mergeCell ref="G21:H21"/>
    <mergeCell ref="I21:J21"/>
    <mergeCell ref="M20:N20"/>
    <mergeCell ref="O20:P20"/>
    <mergeCell ref="Q20:R20"/>
    <mergeCell ref="S20:T20"/>
    <mergeCell ref="S25:T25"/>
    <mergeCell ref="M21:N21"/>
    <mergeCell ref="C25:D25"/>
    <mergeCell ref="E25:F25"/>
    <mergeCell ref="G25:H25"/>
    <mergeCell ref="I25:J25"/>
    <mergeCell ref="K25:L25"/>
    <mergeCell ref="M25:N25"/>
    <mergeCell ref="O25:P25"/>
    <mergeCell ref="Q25:R25"/>
    <mergeCell ref="C23:D23"/>
    <mergeCell ref="E23:F23"/>
    <mergeCell ref="I23:J23"/>
    <mergeCell ref="K23:L23"/>
    <mergeCell ref="O23:P23"/>
    <mergeCell ref="Q23:R23"/>
    <mergeCell ref="S23:T23"/>
    <mergeCell ref="O21:P21"/>
    <mergeCell ref="Q21:R21"/>
    <mergeCell ref="S21:T21"/>
    <mergeCell ref="S22:T22"/>
    <mergeCell ref="C19:D19"/>
    <mergeCell ref="E19:F19"/>
    <mergeCell ref="G19:H19"/>
    <mergeCell ref="I19:J19"/>
    <mergeCell ref="K19:L19"/>
    <mergeCell ref="M19:N19"/>
    <mergeCell ref="O19:P19"/>
    <mergeCell ref="Q19:R19"/>
    <mergeCell ref="S19:T19"/>
    <mergeCell ref="K21:L21"/>
    <mergeCell ref="C22:D22"/>
    <mergeCell ref="E22:F22"/>
    <mergeCell ref="G22:H22"/>
    <mergeCell ref="I22:J22"/>
    <mergeCell ref="K22:L22"/>
    <mergeCell ref="M22:N22"/>
    <mergeCell ref="O22:P22"/>
    <mergeCell ref="Q22:R22"/>
    <mergeCell ref="C20:D20"/>
    <mergeCell ref="E20:F20"/>
    <mergeCell ref="G20:H20"/>
    <mergeCell ref="I20:J20"/>
    <mergeCell ref="K20:L20"/>
    <mergeCell ref="O17:P17"/>
    <mergeCell ref="Q17:R17"/>
    <mergeCell ref="S17:T17"/>
    <mergeCell ref="C18:D18"/>
    <mergeCell ref="E18:F18"/>
    <mergeCell ref="G18:H18"/>
    <mergeCell ref="I18:J18"/>
    <mergeCell ref="K18:L18"/>
    <mergeCell ref="M18:N18"/>
    <mergeCell ref="O18:P18"/>
    <mergeCell ref="C17:D17"/>
    <mergeCell ref="E17:F17"/>
    <mergeCell ref="G17:H17"/>
    <mergeCell ref="I17:J17"/>
    <mergeCell ref="K17:L17"/>
    <mergeCell ref="M17:N17"/>
    <mergeCell ref="Q18:R18"/>
    <mergeCell ref="S18:T18"/>
    <mergeCell ref="C16:D16"/>
    <mergeCell ref="E16:F16"/>
    <mergeCell ref="G16:H16"/>
    <mergeCell ref="I16:J16"/>
    <mergeCell ref="K16:L16"/>
    <mergeCell ref="M16:N16"/>
    <mergeCell ref="O16:P16"/>
    <mergeCell ref="Q16:R16"/>
    <mergeCell ref="S16:T16"/>
    <mergeCell ref="C15:D15"/>
    <mergeCell ref="E15:F15"/>
    <mergeCell ref="G15:H15"/>
    <mergeCell ref="I15:J15"/>
    <mergeCell ref="K15:L15"/>
    <mergeCell ref="M15:N15"/>
    <mergeCell ref="O15:P15"/>
    <mergeCell ref="Q15:R15"/>
    <mergeCell ref="S15:T15"/>
    <mergeCell ref="O13:P13"/>
    <mergeCell ref="Q13:R13"/>
    <mergeCell ref="S13:T13"/>
    <mergeCell ref="C14:D14"/>
    <mergeCell ref="E14:F14"/>
    <mergeCell ref="G14:H14"/>
    <mergeCell ref="I14:J14"/>
    <mergeCell ref="K14:L14"/>
    <mergeCell ref="M14:N14"/>
    <mergeCell ref="O14:P14"/>
    <mergeCell ref="C13:D13"/>
    <mergeCell ref="E13:F13"/>
    <mergeCell ref="G13:H13"/>
    <mergeCell ref="I13:J13"/>
    <mergeCell ref="K13:L13"/>
    <mergeCell ref="M13:N13"/>
    <mergeCell ref="Q14:R14"/>
    <mergeCell ref="S14:T14"/>
    <mergeCell ref="C12:D12"/>
    <mergeCell ref="E12:F12"/>
    <mergeCell ref="G12:H12"/>
    <mergeCell ref="I12:J12"/>
    <mergeCell ref="K12:L12"/>
    <mergeCell ref="M12:N12"/>
    <mergeCell ref="O12:P12"/>
    <mergeCell ref="Q12:R12"/>
    <mergeCell ref="S12:T12"/>
    <mergeCell ref="K10:L10"/>
    <mergeCell ref="M10:N10"/>
    <mergeCell ref="O10:P10"/>
    <mergeCell ref="Q10:R10"/>
    <mergeCell ref="S10:T10"/>
    <mergeCell ref="C11:D11"/>
    <mergeCell ref="E11:F11"/>
    <mergeCell ref="G11:H11"/>
    <mergeCell ref="I11:J11"/>
    <mergeCell ref="K11:L11"/>
    <mergeCell ref="M11:N11"/>
    <mergeCell ref="O11:P11"/>
    <mergeCell ref="Q11:R11"/>
    <mergeCell ref="S11:T11"/>
    <mergeCell ref="A5:A7"/>
    <mergeCell ref="B5:B7"/>
    <mergeCell ref="C5:T5"/>
    <mergeCell ref="U5:W5"/>
    <mergeCell ref="C7:D7"/>
    <mergeCell ref="E7:F7"/>
    <mergeCell ref="G7:H7"/>
    <mergeCell ref="I7:J7"/>
    <mergeCell ref="O7:P7"/>
    <mergeCell ref="Q7:R7"/>
    <mergeCell ref="S7:T7"/>
    <mergeCell ref="C6:H6"/>
    <mergeCell ref="I6:N6"/>
    <mergeCell ref="O6:T6"/>
    <mergeCell ref="U6:U7"/>
    <mergeCell ref="V6:V7"/>
    <mergeCell ref="W6:W7"/>
    <mergeCell ref="K7:L7"/>
    <mergeCell ref="M7:N7"/>
    <mergeCell ref="B3:H3"/>
    <mergeCell ref="B4:H4"/>
    <mergeCell ref="X5:Z5"/>
    <mergeCell ref="AA5:AC5"/>
    <mergeCell ref="AD5:AF5"/>
    <mergeCell ref="AG5:AI5"/>
    <mergeCell ref="AD6:AD7"/>
    <mergeCell ref="AE6:AE7"/>
    <mergeCell ref="AF6:AF7"/>
    <mergeCell ref="AG6:AG7"/>
    <mergeCell ref="AH6:AH7"/>
    <mergeCell ref="AI6:AI7"/>
    <mergeCell ref="X6:X7"/>
    <mergeCell ref="Y6:Y7"/>
    <mergeCell ref="Z6:Z7"/>
    <mergeCell ref="AA6:AA7"/>
    <mergeCell ref="AB6:AB7"/>
    <mergeCell ref="AC6:AC7"/>
    <mergeCell ref="S24:T24"/>
    <mergeCell ref="O24:P24"/>
    <mergeCell ref="C8:D8"/>
    <mergeCell ref="E8:F8"/>
    <mergeCell ref="G8:H8"/>
    <mergeCell ref="I8:J8"/>
    <mergeCell ref="K8:L8"/>
    <mergeCell ref="M8:N8"/>
    <mergeCell ref="O8:P8"/>
    <mergeCell ref="Q8:R8"/>
    <mergeCell ref="S8:T8"/>
    <mergeCell ref="C9:D9"/>
    <mergeCell ref="E9:F9"/>
    <mergeCell ref="G9:H9"/>
    <mergeCell ref="I9:J9"/>
    <mergeCell ref="K9:L9"/>
    <mergeCell ref="M9:N9"/>
    <mergeCell ref="O9:P9"/>
    <mergeCell ref="Q9:R9"/>
    <mergeCell ref="S9:T9"/>
    <mergeCell ref="C10:D10"/>
    <mergeCell ref="E10:F10"/>
    <mergeCell ref="G10:H10"/>
    <mergeCell ref="I10:J10"/>
    <mergeCell ref="G24:H24"/>
    <mergeCell ref="M24:N24"/>
    <mergeCell ref="M23:N23"/>
    <mergeCell ref="G23:H23"/>
    <mergeCell ref="C24:D24"/>
    <mergeCell ref="E24:F24"/>
    <mergeCell ref="I24:J24"/>
    <mergeCell ref="K24:L24"/>
    <mergeCell ref="Q24:R24"/>
  </mergeCells>
  <phoneticPr fontId="1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2:G42"/>
  <sheetViews>
    <sheetView zoomScaleNormal="100" workbookViewId="0">
      <selection activeCell="G11" sqref="G11"/>
    </sheetView>
  </sheetViews>
  <sheetFormatPr defaultRowHeight="14.5" x14ac:dyDescent="0.35"/>
  <cols>
    <col min="1" max="1" width="37.26953125" customWidth="1"/>
    <col min="2" max="2" width="18.54296875" bestFit="1" customWidth="1"/>
    <col min="3" max="3" width="34.54296875" bestFit="1" customWidth="1"/>
    <col min="4" max="4" width="29.54296875" customWidth="1"/>
    <col min="6" max="6" width="52.54296875" bestFit="1" customWidth="1"/>
    <col min="7" max="7" width="15.1796875" bestFit="1" customWidth="1"/>
  </cols>
  <sheetData>
    <row r="2" spans="1:7" ht="21" x14ac:dyDescent="0.5">
      <c r="A2" s="232" t="s">
        <v>103</v>
      </c>
      <c r="B2" s="232"/>
      <c r="D2" s="49"/>
    </row>
    <row r="3" spans="1:7" x14ac:dyDescent="0.35">
      <c r="A3" s="28" t="s">
        <v>85</v>
      </c>
      <c r="B3" s="29" t="s">
        <v>86</v>
      </c>
      <c r="C3" s="29" t="s">
        <v>104</v>
      </c>
      <c r="D3" s="50"/>
    </row>
    <row r="4" spans="1:7" x14ac:dyDescent="0.35">
      <c r="A4" s="30" t="s">
        <v>87</v>
      </c>
      <c r="B4" s="31">
        <v>500000</v>
      </c>
      <c r="C4" s="51" t="s">
        <v>105</v>
      </c>
      <c r="D4" s="52"/>
    </row>
    <row r="5" spans="1:7" x14ac:dyDescent="0.35">
      <c r="A5" s="30" t="s">
        <v>88</v>
      </c>
      <c r="B5" s="31">
        <v>250000</v>
      </c>
      <c r="C5" s="51" t="s">
        <v>105</v>
      </c>
      <c r="D5" s="52"/>
    </row>
    <row r="6" spans="1:7" x14ac:dyDescent="0.35">
      <c r="A6" s="30" t="s">
        <v>89</v>
      </c>
      <c r="B6" s="31">
        <v>50000</v>
      </c>
      <c r="C6" s="53" t="s">
        <v>139</v>
      </c>
      <c r="D6" s="54"/>
    </row>
    <row r="7" spans="1:7" x14ac:dyDescent="0.35">
      <c r="A7" s="30" t="s">
        <v>90</v>
      </c>
      <c r="B7" s="31">
        <v>25000</v>
      </c>
      <c r="C7" s="53" t="s">
        <v>139</v>
      </c>
      <c r="D7" s="54"/>
    </row>
    <row r="8" spans="1:7" x14ac:dyDescent="0.35">
      <c r="A8" s="30" t="s">
        <v>106</v>
      </c>
      <c r="B8" s="31">
        <v>5000</v>
      </c>
      <c r="C8" s="53" t="s">
        <v>20</v>
      </c>
      <c r="D8" s="54"/>
    </row>
    <row r="9" spans="1:7" x14ac:dyDescent="0.35">
      <c r="A9" s="30" t="s">
        <v>91</v>
      </c>
      <c r="B9" s="31">
        <v>50000</v>
      </c>
      <c r="C9" s="53" t="s">
        <v>3</v>
      </c>
      <c r="D9" s="54"/>
    </row>
    <row r="10" spans="1:7" ht="18" customHeight="1" x14ac:dyDescent="0.35">
      <c r="A10" s="30" t="s">
        <v>121</v>
      </c>
      <c r="B10" s="31">
        <v>100000</v>
      </c>
      <c r="C10" s="53" t="s">
        <v>20</v>
      </c>
      <c r="D10" s="54"/>
    </row>
    <row r="11" spans="1:7" x14ac:dyDescent="0.35">
      <c r="A11" s="30" t="s">
        <v>92</v>
      </c>
      <c r="B11" s="31">
        <v>20000</v>
      </c>
      <c r="C11" s="53" t="s">
        <v>139</v>
      </c>
      <c r="D11" s="54"/>
      <c r="F11" s="55" t="s">
        <v>108</v>
      </c>
      <c r="G11" s="56">
        <f>B8+C27+C28+C29+C30+C36+C37+C38+C39</f>
        <v>567500</v>
      </c>
    </row>
    <row r="12" spans="1:7" x14ac:dyDescent="0.35">
      <c r="A12" s="30" t="s">
        <v>93</v>
      </c>
      <c r="B12" s="31">
        <v>100000</v>
      </c>
      <c r="C12" s="53" t="s">
        <v>3</v>
      </c>
      <c r="D12" s="54"/>
      <c r="F12" s="55" t="s">
        <v>122</v>
      </c>
      <c r="G12" s="56">
        <f>B10</f>
        <v>100000</v>
      </c>
    </row>
    <row r="13" spans="1:7" x14ac:dyDescent="0.35">
      <c r="A13" s="30" t="s">
        <v>109</v>
      </c>
      <c r="B13" s="31">
        <v>10000</v>
      </c>
      <c r="C13" s="53" t="s">
        <v>3</v>
      </c>
      <c r="D13" s="54"/>
      <c r="F13" s="55" t="s">
        <v>140</v>
      </c>
      <c r="G13" s="56">
        <f>C32+C41+B9+B12+B14+B13+B16</f>
        <v>345000</v>
      </c>
    </row>
    <row r="14" spans="1:7" x14ac:dyDescent="0.35">
      <c r="A14" s="30" t="s">
        <v>56</v>
      </c>
      <c r="B14" s="31">
        <v>25000</v>
      </c>
      <c r="C14" s="53" t="s">
        <v>3</v>
      </c>
      <c r="D14" s="54"/>
      <c r="F14" s="55" t="s">
        <v>180</v>
      </c>
      <c r="G14" s="56">
        <f>B15+B11+B6+B7</f>
        <v>96000</v>
      </c>
    </row>
    <row r="15" spans="1:7" x14ac:dyDescent="0.35">
      <c r="A15" s="30" t="s">
        <v>94</v>
      </c>
      <c r="B15" s="31">
        <v>1000</v>
      </c>
      <c r="C15" s="53" t="s">
        <v>139</v>
      </c>
      <c r="D15" s="54"/>
      <c r="F15" s="55" t="s">
        <v>181</v>
      </c>
      <c r="G15" s="56">
        <f>C31+C40</f>
        <v>37500</v>
      </c>
    </row>
    <row r="16" spans="1:7" x14ac:dyDescent="0.35">
      <c r="A16" s="30" t="s">
        <v>95</v>
      </c>
      <c r="B16" s="31">
        <v>10000</v>
      </c>
      <c r="C16" s="53" t="s">
        <v>3</v>
      </c>
      <c r="D16" s="54"/>
      <c r="F16" s="55" t="s">
        <v>110</v>
      </c>
      <c r="G16" s="56">
        <f>SUM(G11:G15)</f>
        <v>1146000</v>
      </c>
    </row>
    <row r="17" spans="1:7" x14ac:dyDescent="0.35">
      <c r="A17" s="30" t="s">
        <v>96</v>
      </c>
      <c r="B17" s="31">
        <v>5000</v>
      </c>
      <c r="C17" s="53" t="s">
        <v>112</v>
      </c>
      <c r="D17" s="54"/>
      <c r="F17" s="57" t="s">
        <v>111</v>
      </c>
      <c r="G17" s="58">
        <f>G16-B20</f>
        <v>0</v>
      </c>
    </row>
    <row r="18" spans="1:7" x14ac:dyDescent="0.35">
      <c r="A18" s="59" t="s">
        <v>77</v>
      </c>
      <c r="B18" s="60">
        <f>SUM(B4:B17)</f>
        <v>1151000</v>
      </c>
    </row>
    <row r="19" spans="1:7" x14ac:dyDescent="0.35">
      <c r="B19" s="62"/>
    </row>
    <row r="20" spans="1:7" x14ac:dyDescent="0.35">
      <c r="A20" s="63" t="s">
        <v>113</v>
      </c>
      <c r="B20" s="64">
        <v>1146000</v>
      </c>
      <c r="F20" s="61"/>
    </row>
    <row r="21" spans="1:7" x14ac:dyDescent="0.35">
      <c r="A21" s="63" t="s">
        <v>114</v>
      </c>
      <c r="B21" s="64">
        <f>B18-B20</f>
        <v>5000</v>
      </c>
      <c r="C21" t="s">
        <v>115</v>
      </c>
      <c r="F21" s="61"/>
    </row>
    <row r="22" spans="1:7" x14ac:dyDescent="0.35">
      <c r="B22" s="65"/>
      <c r="F22" s="61"/>
    </row>
    <row r="23" spans="1:7" x14ac:dyDescent="0.35">
      <c r="A23" s="233" t="s">
        <v>116</v>
      </c>
      <c r="B23" s="233"/>
      <c r="C23" s="233"/>
      <c r="D23" s="233"/>
      <c r="E23" s="65"/>
    </row>
    <row r="24" spans="1:7" x14ac:dyDescent="0.35">
      <c r="A24" s="234" t="s">
        <v>117</v>
      </c>
      <c r="B24" s="234"/>
      <c r="C24" s="234"/>
      <c r="D24" s="234"/>
    </row>
    <row r="25" spans="1:7" x14ac:dyDescent="0.35">
      <c r="F25" s="132"/>
      <c r="G25" s="72"/>
    </row>
    <row r="26" spans="1:7" x14ac:dyDescent="0.35">
      <c r="B26" s="235"/>
      <c r="C26" s="235"/>
      <c r="F26" s="72"/>
      <c r="G26" s="72"/>
    </row>
    <row r="27" spans="1:7" x14ac:dyDescent="0.35">
      <c r="B27" s="55" t="s">
        <v>119</v>
      </c>
      <c r="C27" s="56">
        <v>100000</v>
      </c>
      <c r="D27" s="66">
        <f>C27/$C$33</f>
        <v>0.2</v>
      </c>
      <c r="F27" s="124"/>
      <c r="G27" s="124"/>
    </row>
    <row r="28" spans="1:7" x14ac:dyDescent="0.35">
      <c r="B28" s="55" t="s">
        <v>123</v>
      </c>
      <c r="C28" s="56">
        <v>75000</v>
      </c>
      <c r="D28" s="66">
        <f t="shared" ref="D28:D32" si="0">C28/$C$33</f>
        <v>0.15</v>
      </c>
      <c r="F28" s="124"/>
      <c r="G28" s="124"/>
    </row>
    <row r="29" spans="1:7" x14ac:dyDescent="0.35">
      <c r="B29" s="55" t="s">
        <v>124</v>
      </c>
      <c r="C29" s="56">
        <v>75000</v>
      </c>
      <c r="D29" s="66">
        <f t="shared" si="0"/>
        <v>0.15</v>
      </c>
      <c r="F29" s="72"/>
      <c r="G29" s="72"/>
    </row>
    <row r="30" spans="1:7" x14ac:dyDescent="0.35">
      <c r="B30" s="55" t="s">
        <v>118</v>
      </c>
      <c r="C30" s="56">
        <v>125000</v>
      </c>
      <c r="D30" s="66">
        <f t="shared" si="0"/>
        <v>0.25</v>
      </c>
      <c r="F30" s="72"/>
      <c r="G30" s="73"/>
    </row>
    <row r="31" spans="1:7" s="133" customFormat="1" x14ac:dyDescent="0.35">
      <c r="B31" s="55" t="s">
        <v>139</v>
      </c>
      <c r="C31" s="56">
        <v>25000</v>
      </c>
      <c r="D31" s="66">
        <f t="shared" si="0"/>
        <v>0.05</v>
      </c>
      <c r="F31" s="72"/>
      <c r="G31" s="73"/>
    </row>
    <row r="32" spans="1:7" x14ac:dyDescent="0.35">
      <c r="B32" s="55" t="s">
        <v>107</v>
      </c>
      <c r="C32" s="56">
        <v>100000</v>
      </c>
      <c r="D32" s="66">
        <f t="shared" si="0"/>
        <v>0.2</v>
      </c>
      <c r="F32" s="72"/>
      <c r="G32" s="73"/>
    </row>
    <row r="33" spans="2:7" x14ac:dyDescent="0.35">
      <c r="B33" s="68" t="s">
        <v>77</v>
      </c>
      <c r="C33" s="69">
        <f>SUM(C27:C32)</f>
        <v>500000</v>
      </c>
      <c r="D33" s="70">
        <f>SUM(D27:D32)</f>
        <v>1</v>
      </c>
      <c r="F33" s="72"/>
      <c r="G33" s="72"/>
    </row>
    <row r="34" spans="2:7" x14ac:dyDescent="0.35">
      <c r="F34" s="72"/>
      <c r="G34" s="72"/>
    </row>
    <row r="35" spans="2:7" x14ac:dyDescent="0.35">
      <c r="B35" s="230" t="s">
        <v>120</v>
      </c>
      <c r="C35" s="231"/>
      <c r="F35" s="72"/>
      <c r="G35" s="72"/>
    </row>
    <row r="36" spans="2:7" x14ac:dyDescent="0.35">
      <c r="B36" s="55" t="s">
        <v>119</v>
      </c>
      <c r="C36" s="56">
        <f>$B$5*D27</f>
        <v>50000</v>
      </c>
    </row>
    <row r="37" spans="2:7" x14ac:dyDescent="0.35">
      <c r="B37" s="55" t="s">
        <v>123</v>
      </c>
      <c r="C37" s="56">
        <f t="shared" ref="C37:C41" si="1">$B$5*D28</f>
        <v>37500</v>
      </c>
    </row>
    <row r="38" spans="2:7" x14ac:dyDescent="0.35">
      <c r="B38" s="55" t="s">
        <v>124</v>
      </c>
      <c r="C38" s="56">
        <f t="shared" si="1"/>
        <v>37500</v>
      </c>
    </row>
    <row r="39" spans="2:7" x14ac:dyDescent="0.35">
      <c r="B39" s="55" t="s">
        <v>118</v>
      </c>
      <c r="C39" s="56">
        <f t="shared" si="1"/>
        <v>62500</v>
      </c>
    </row>
    <row r="40" spans="2:7" s="133" customFormat="1" x14ac:dyDescent="0.35">
      <c r="B40" s="55" t="s">
        <v>139</v>
      </c>
      <c r="C40" s="56">
        <f t="shared" si="1"/>
        <v>12500</v>
      </c>
      <c r="F40"/>
      <c r="G40"/>
    </row>
    <row r="41" spans="2:7" x14ac:dyDescent="0.35">
      <c r="B41" s="55" t="s">
        <v>107</v>
      </c>
      <c r="C41" s="56">
        <f t="shared" si="1"/>
        <v>50000</v>
      </c>
      <c r="F41" s="133"/>
      <c r="G41" s="133"/>
    </row>
    <row r="42" spans="2:7" x14ac:dyDescent="0.35">
      <c r="B42" s="57" t="s">
        <v>77</v>
      </c>
      <c r="C42" s="71">
        <f>SUM(C36:C41)</f>
        <v>250000</v>
      </c>
    </row>
  </sheetData>
  <mergeCells count="5">
    <mergeCell ref="B35:C35"/>
    <mergeCell ref="A2:B2"/>
    <mergeCell ref="A23:D23"/>
    <mergeCell ref="A24:D24"/>
    <mergeCell ref="B26:C26"/>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40906-6A7D-42B8-A032-4B8BE44389D8}">
  <sheetPr>
    <tabColor theme="7" tint="0.59999389629810485"/>
  </sheetPr>
  <dimension ref="A1:E11"/>
  <sheetViews>
    <sheetView workbookViewId="0">
      <selection activeCell="E6" sqref="E6"/>
    </sheetView>
  </sheetViews>
  <sheetFormatPr defaultRowHeight="14.5" x14ac:dyDescent="0.35"/>
  <cols>
    <col min="1" max="1" width="32.81640625" bestFit="1" customWidth="1"/>
    <col min="2" max="2" width="20.1796875" customWidth="1"/>
    <col min="3" max="3" width="22.453125" customWidth="1"/>
    <col min="4" max="4" width="16.54296875" customWidth="1"/>
    <col min="5" max="5" width="16.453125" customWidth="1"/>
  </cols>
  <sheetData>
    <row r="1" spans="1:5" ht="18.5" x14ac:dyDescent="0.45">
      <c r="A1" s="170" t="s">
        <v>177</v>
      </c>
      <c r="B1" s="170"/>
      <c r="C1" s="170"/>
    </row>
    <row r="2" spans="1:5" ht="29" x14ac:dyDescent="0.35">
      <c r="A2" s="119" t="s">
        <v>157</v>
      </c>
    </row>
    <row r="5" spans="1:5" x14ac:dyDescent="0.35">
      <c r="A5" s="117" t="s">
        <v>158</v>
      </c>
      <c r="B5" s="117" t="s">
        <v>155</v>
      </c>
      <c r="C5" s="117" t="s">
        <v>156</v>
      </c>
      <c r="D5" s="117" t="s">
        <v>77</v>
      </c>
      <c r="E5" s="117" t="s">
        <v>182</v>
      </c>
    </row>
    <row r="6" spans="1:5" x14ac:dyDescent="0.35">
      <c r="A6" s="118" t="s">
        <v>175</v>
      </c>
      <c r="B6" s="121">
        <f>'Schedule 5a.1'!AI22</f>
        <v>300</v>
      </c>
      <c r="C6" s="121">
        <f>'Schedule 5a.2'!AI10</f>
        <v>215000</v>
      </c>
      <c r="D6" s="122">
        <f>SUM(B6:C6)</f>
        <v>215300</v>
      </c>
      <c r="E6" s="120">
        <f>D6/$D$11</f>
        <v>0.99532617388852163</v>
      </c>
    </row>
    <row r="7" spans="1:5" s="133" customFormat="1" x14ac:dyDescent="0.35">
      <c r="A7" s="158" t="s">
        <v>22</v>
      </c>
      <c r="B7" s="121">
        <f>'Schedule 5a.1'!AH11</f>
        <v>0</v>
      </c>
      <c r="C7" s="121">
        <f>'Schedule 5a.2'!AH11</f>
        <v>359</v>
      </c>
      <c r="D7" s="122">
        <f t="shared" ref="D7:D10" si="0">SUM(B7:C7)</f>
        <v>359</v>
      </c>
      <c r="E7" s="120">
        <f t="shared" ref="E7:E10" si="1">D7/$D$11</f>
        <v>1.6596474520482083E-3</v>
      </c>
    </row>
    <row r="8" spans="1:5" s="133" customFormat="1" x14ac:dyDescent="0.35">
      <c r="A8" s="158" t="s">
        <v>23</v>
      </c>
      <c r="B8" s="121">
        <f>'Schedule 5a.1'!AH12</f>
        <v>0</v>
      </c>
      <c r="C8" s="121">
        <f>'Schedule 5a.2'!AH12</f>
        <v>350</v>
      </c>
      <c r="D8" s="122">
        <f t="shared" si="0"/>
        <v>350</v>
      </c>
      <c r="E8" s="120">
        <f t="shared" si="1"/>
        <v>1.6180406914119024E-3</v>
      </c>
    </row>
    <row r="9" spans="1:5" s="133" customFormat="1" x14ac:dyDescent="0.35">
      <c r="A9" s="158" t="s">
        <v>24</v>
      </c>
      <c r="B9" s="121">
        <f>'Schedule 5a.1'!AH13</f>
        <v>0</v>
      </c>
      <c r="C9" s="121">
        <f>'Schedule 5a.2'!AH13</f>
        <v>180</v>
      </c>
      <c r="D9" s="122">
        <f t="shared" si="0"/>
        <v>180</v>
      </c>
      <c r="E9" s="120">
        <f t="shared" si="1"/>
        <v>8.3213521272612124E-4</v>
      </c>
    </row>
    <row r="10" spans="1:5" x14ac:dyDescent="0.35">
      <c r="A10" s="118" t="s">
        <v>176</v>
      </c>
      <c r="B10" s="121">
        <f>'Schedule 5a.1'!AI23</f>
        <v>0</v>
      </c>
      <c r="C10" s="121">
        <f>'Schedule 5a.2'!AI23</f>
        <v>122</v>
      </c>
      <c r="D10" s="122">
        <f t="shared" si="0"/>
        <v>122</v>
      </c>
      <c r="E10" s="120">
        <f t="shared" si="1"/>
        <v>5.6400275529214878E-4</v>
      </c>
    </row>
    <row r="11" spans="1:5" x14ac:dyDescent="0.35">
      <c r="A11" s="67" t="s">
        <v>77</v>
      </c>
      <c r="B11" s="123">
        <f>SUM(B6:B10)</f>
        <v>300</v>
      </c>
      <c r="C11" s="123">
        <f>SUM(C6:C10)</f>
        <v>216011</v>
      </c>
      <c r="D11" s="122">
        <f>SUM(D6:D10)</f>
        <v>216311</v>
      </c>
      <c r="E11" s="120">
        <f>D11/D11</f>
        <v>1</v>
      </c>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2A640-EB01-40D0-B758-D4E2577DB951}">
  <sheetPr>
    <tabColor theme="7" tint="0.39997558519241921"/>
  </sheetPr>
  <dimension ref="A1:L18"/>
  <sheetViews>
    <sheetView workbookViewId="0">
      <selection activeCell="F19" sqref="F19"/>
    </sheetView>
  </sheetViews>
  <sheetFormatPr defaultRowHeight="14.5" x14ac:dyDescent="0.35"/>
  <cols>
    <col min="1" max="1" width="35.81640625" customWidth="1"/>
    <col min="2" max="2" width="20.7265625" customWidth="1"/>
    <col min="3" max="3" width="22.54296875" customWidth="1"/>
    <col min="4" max="4" width="36.453125" customWidth="1"/>
    <col min="5" max="5" width="23" customWidth="1"/>
    <col min="6" max="6" width="21.7265625" customWidth="1"/>
    <col min="7" max="7" width="4.1796875" customWidth="1"/>
    <col min="8" max="8" width="23.453125" customWidth="1"/>
    <col min="9" max="9" width="22.7265625" customWidth="1"/>
    <col min="10" max="10" width="28" customWidth="1"/>
    <col min="11" max="11" width="46.1796875" customWidth="1"/>
  </cols>
  <sheetData>
    <row r="1" spans="1:12" ht="18.5" x14ac:dyDescent="0.45">
      <c r="A1" s="241" t="s">
        <v>159</v>
      </c>
      <c r="B1" s="241"/>
      <c r="C1" s="241"/>
      <c r="D1" s="241"/>
      <c r="E1" s="241"/>
      <c r="F1" s="241"/>
      <c r="G1" s="241"/>
      <c r="H1" s="241"/>
      <c r="I1" s="126"/>
      <c r="J1" s="126"/>
      <c r="K1" s="126"/>
      <c r="L1" s="125"/>
    </row>
    <row r="2" spans="1:12" x14ac:dyDescent="0.35">
      <c r="A2" s="128" t="s">
        <v>160</v>
      </c>
      <c r="B2" s="126"/>
      <c r="C2" s="126"/>
      <c r="D2" s="126"/>
      <c r="E2" s="126"/>
      <c r="F2" s="126"/>
      <c r="G2" s="125"/>
      <c r="H2" s="126"/>
      <c r="I2" s="126"/>
      <c r="J2" s="126"/>
      <c r="K2" s="126"/>
      <c r="L2" s="125"/>
    </row>
    <row r="3" spans="1:12" x14ac:dyDescent="0.35">
      <c r="A3" s="126"/>
      <c r="B3" s="126" t="s">
        <v>141</v>
      </c>
      <c r="C3" s="126"/>
      <c r="D3" s="126"/>
      <c r="E3" s="126"/>
      <c r="F3" s="126"/>
      <c r="G3" s="125"/>
      <c r="H3" s="126"/>
      <c r="I3" s="126"/>
      <c r="J3" s="126"/>
      <c r="K3" s="126"/>
      <c r="L3" s="125"/>
    </row>
    <row r="4" spans="1:12" x14ac:dyDescent="0.35">
      <c r="A4" s="239" t="s">
        <v>142</v>
      </c>
      <c r="B4" s="239"/>
      <c r="C4" s="239"/>
      <c r="D4" s="239"/>
      <c r="E4" s="239"/>
      <c r="F4" s="240"/>
      <c r="G4" s="239"/>
      <c r="H4" s="239"/>
      <c r="I4" s="239"/>
      <c r="J4" s="239"/>
      <c r="K4" s="239"/>
      <c r="L4" s="125"/>
    </row>
    <row r="5" spans="1:12" ht="30" customHeight="1" x14ac:dyDescent="0.35">
      <c r="A5" s="237" t="s">
        <v>161</v>
      </c>
      <c r="B5" s="237" t="s">
        <v>162</v>
      </c>
      <c r="C5" s="237" t="s">
        <v>163</v>
      </c>
      <c r="D5" s="237" t="s">
        <v>164</v>
      </c>
      <c r="E5" s="238" t="s">
        <v>165</v>
      </c>
      <c r="F5" s="238" t="s">
        <v>166</v>
      </c>
      <c r="G5" s="125"/>
      <c r="H5" s="238" t="s">
        <v>167</v>
      </c>
      <c r="I5" s="237" t="s">
        <v>143</v>
      </c>
      <c r="J5" s="237" t="s">
        <v>144</v>
      </c>
      <c r="K5" s="237" t="s">
        <v>145</v>
      </c>
      <c r="L5" s="125"/>
    </row>
    <row r="6" spans="1:12" ht="30" customHeight="1" x14ac:dyDescent="0.35">
      <c r="A6" s="238"/>
      <c r="B6" s="238"/>
      <c r="C6" s="238"/>
      <c r="D6" s="238"/>
      <c r="E6" s="238"/>
      <c r="F6" s="238"/>
      <c r="G6" s="127"/>
      <c r="H6" s="238"/>
      <c r="I6" s="238"/>
      <c r="J6" s="238"/>
      <c r="K6" s="238"/>
      <c r="L6" s="125"/>
    </row>
    <row r="7" spans="1:12" ht="30" customHeight="1" x14ac:dyDescent="0.35">
      <c r="A7" s="238"/>
      <c r="B7" s="238"/>
      <c r="C7" s="238"/>
      <c r="D7" s="238"/>
      <c r="E7" s="238"/>
      <c r="F7" s="238"/>
      <c r="G7" s="127"/>
      <c r="H7" s="238"/>
      <c r="I7" s="238"/>
      <c r="J7" s="238"/>
      <c r="K7" s="238"/>
      <c r="L7" s="125"/>
    </row>
    <row r="9" spans="1:12" ht="43.5" x14ac:dyDescent="0.35">
      <c r="A9" s="236" t="s">
        <v>146</v>
      </c>
      <c r="B9" s="236"/>
      <c r="C9" s="236"/>
      <c r="D9" s="236"/>
      <c r="E9" s="236"/>
      <c r="F9" s="236"/>
      <c r="H9" s="130" t="s">
        <v>147</v>
      </c>
      <c r="I9" s="130" t="s">
        <v>148</v>
      </c>
      <c r="J9" s="131" t="s">
        <v>171</v>
      </c>
      <c r="K9" s="130" t="s">
        <v>172</v>
      </c>
    </row>
    <row r="10" spans="1:12" ht="29" x14ac:dyDescent="0.35">
      <c r="A10" s="129" t="s">
        <v>149</v>
      </c>
      <c r="B10" s="129" t="s">
        <v>150</v>
      </c>
      <c r="C10" s="129" t="s">
        <v>168</v>
      </c>
      <c r="D10" s="129" t="s">
        <v>169</v>
      </c>
      <c r="E10" s="129" t="s">
        <v>170</v>
      </c>
      <c r="F10" s="129" t="s">
        <v>147</v>
      </c>
      <c r="H10" s="109">
        <f>SUM(F11)</f>
        <v>974.75455820477066</v>
      </c>
      <c r="I10" s="110">
        <v>20000</v>
      </c>
      <c r="J10" s="111">
        <f>H10</f>
        <v>974.75455820477066</v>
      </c>
      <c r="K10" s="109">
        <f>I10-J10</f>
        <v>19025.245441795229</v>
      </c>
    </row>
    <row r="11" spans="1:12" x14ac:dyDescent="0.35">
      <c r="A11" s="112">
        <v>6.9500000000000006E-2</v>
      </c>
      <c r="B11" s="110">
        <v>50</v>
      </c>
      <c r="C11" s="111">
        <f>B11-(B11/(1+A11))</f>
        <v>3.2491818606825689</v>
      </c>
      <c r="D11" s="67" t="s">
        <v>21</v>
      </c>
      <c r="E11" s="113">
        <f>'Schedule 5a.1'!S10</f>
        <v>300</v>
      </c>
      <c r="F11" s="109">
        <f>E11*C11</f>
        <v>974.75455820477066</v>
      </c>
    </row>
    <row r="14" spans="1:12" x14ac:dyDescent="0.35">
      <c r="A14" s="114" t="s">
        <v>151</v>
      </c>
    </row>
    <row r="15" spans="1:12" x14ac:dyDescent="0.35">
      <c r="A15" s="115" t="s">
        <v>152</v>
      </c>
    </row>
    <row r="16" spans="1:12" x14ac:dyDescent="0.35">
      <c r="A16" s="116" t="s">
        <v>153</v>
      </c>
    </row>
    <row r="17" spans="1:1" x14ac:dyDescent="0.35">
      <c r="A17" s="67" t="s">
        <v>154</v>
      </c>
    </row>
    <row r="18" spans="1:1" x14ac:dyDescent="0.35">
      <c r="A18" s="134" t="s">
        <v>173</v>
      </c>
    </row>
  </sheetData>
  <mergeCells count="13">
    <mergeCell ref="A1:H1"/>
    <mergeCell ref="A5:A7"/>
    <mergeCell ref="B5:B7"/>
    <mergeCell ref="C5:C7"/>
    <mergeCell ref="D5:D7"/>
    <mergeCell ref="E5:E7"/>
    <mergeCell ref="F5:F7"/>
    <mergeCell ref="H5:H7"/>
    <mergeCell ref="A9:F9"/>
    <mergeCell ref="I5:I7"/>
    <mergeCell ref="K5:K7"/>
    <mergeCell ref="A4:K4"/>
    <mergeCell ref="J5:J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vt:lpstr>
      <vt:lpstr>Schedule 3a</vt:lpstr>
      <vt:lpstr>Schedule 4a</vt:lpstr>
      <vt:lpstr>Schedule 5a.1</vt:lpstr>
      <vt:lpstr>Schedule 5a.2</vt:lpstr>
      <vt:lpstr>Trial Balance</vt:lpstr>
      <vt:lpstr>Allocation</vt:lpstr>
      <vt:lpstr>WR&amp;R Estimation</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Rios, Marisa</dc:creator>
  <cp:lastModifiedBy>Maureen R. Flanagan</cp:lastModifiedBy>
  <dcterms:created xsi:type="dcterms:W3CDTF">2021-07-29T16:33:44Z</dcterms:created>
  <dcterms:modified xsi:type="dcterms:W3CDTF">2023-06-21T17:08:11Z</dcterms:modified>
</cp:coreProperties>
</file>