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R:\facilities\long_term_care\reimbursement\nhr\2022\docs\"/>
    </mc:Choice>
  </mc:AlternateContent>
  <xr:revisionPtr revIDLastSave="0" documentId="13_ncr:1_{C9C26B7D-1236-4175-A4EB-8B32741EC332}" xr6:coauthVersionLast="47" xr6:coauthVersionMax="47" xr10:uidLastSave="{00000000-0000-0000-0000-000000000000}"/>
  <bookViews>
    <workbookView xWindow="28680" yWindow="-120" windowWidth="29040" windowHeight="15990" xr2:uid="{DD638DD6-726A-48E6-8E14-008222F7F5EA}"/>
  </bookViews>
  <sheets>
    <sheet name="Capital Rate Sources" sheetId="9" r:id="rId1"/>
    <sheet name="Capital Rate Change Request" sheetId="11" r:id="rId2"/>
    <sheet name="Financing Guidelines" sheetId="2" r:id="rId3"/>
    <sheet name="Financing Change Request" sheetId="5" r:id="rId4"/>
    <sheet name="Financing Database" sheetId="6" r:id="rId5"/>
    <sheet name="Shared Savings Request" sheetId="4" r:id="rId6"/>
  </sheets>
  <definedNames>
    <definedName name="_xlnm._FilterDatabase" localSheetId="4" hidden="1">'Financing Database'!#REF!</definedName>
    <definedName name="_xlnm.Print_Area" localSheetId="1">'Capital Rate Change Request'!$A$1:$F$31</definedName>
    <definedName name="_xlnm.Print_Titles" localSheetId="4">'Financing Database'!$1:$3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11" l="1"/>
  <c r="C28" i="11" l="1"/>
  <c r="E50" i="5"/>
  <c r="B50" i="5"/>
  <c r="B33" i="5"/>
  <c r="B41" i="5" s="1"/>
  <c r="E48" i="5"/>
  <c r="B48" i="5"/>
  <c r="E47" i="5"/>
  <c r="E41" i="5"/>
  <c r="E43" i="5" s="1"/>
  <c r="E45" i="5" s="1"/>
  <c r="F36" i="5"/>
  <c r="E36" i="5"/>
  <c r="C36" i="5"/>
  <c r="E49" i="5" l="1"/>
  <c r="E51" i="5" s="1"/>
  <c r="B47" i="5"/>
  <c r="B43" i="5"/>
  <c r="B45" i="5" s="1"/>
  <c r="B36" i="5"/>
  <c r="E22" i="4"/>
  <c r="G22" i="4" s="1"/>
  <c r="I22" i="4" s="1"/>
  <c r="D30" i="4" s="1"/>
  <c r="E21" i="4"/>
  <c r="G21" i="4" s="1"/>
  <c r="I21" i="4" s="1"/>
  <c r="D29" i="4" s="1"/>
  <c r="E20" i="4"/>
  <c r="G20" i="4" s="1"/>
  <c r="I20" i="4" s="1"/>
  <c r="D28" i="4" s="1"/>
  <c r="E14" i="4"/>
  <c r="G14" i="4" s="1"/>
  <c r="C30" i="4" s="1"/>
  <c r="E13" i="4"/>
  <c r="G13" i="4" s="1"/>
  <c r="C29" i="4" s="1"/>
  <c r="E12" i="4"/>
  <c r="G12" i="4" s="1"/>
  <c r="C28" i="4" s="1"/>
  <c r="E29" i="4" l="1"/>
  <c r="F29" i="4" s="1"/>
  <c r="B49" i="5"/>
  <c r="E28" i="4"/>
  <c r="F28" i="4" s="1"/>
  <c r="E30" i="4"/>
  <c r="F30" i="4" s="1"/>
  <c r="B51" i="5" l="1"/>
</calcChain>
</file>

<file path=xl/sharedStrings.xml><?xml version="1.0" encoding="utf-8"?>
<sst xmlns="http://schemas.openxmlformats.org/spreadsheetml/2006/main" count="719" uniqueCount="522">
  <si>
    <t>Facility Name:</t>
  </si>
  <si>
    <t>Fixed or Variable Interest</t>
  </si>
  <si>
    <t>Not-For-Profit</t>
  </si>
  <si>
    <t>For-Profit</t>
  </si>
  <si>
    <t>N/A</t>
  </si>
  <si>
    <t>Mortgage Insurance</t>
  </si>
  <si>
    <t>The interest rate is reduced with the new financing.</t>
  </si>
  <si>
    <t>Previous Financing Expenses That Would Have Occurred</t>
  </si>
  <si>
    <t>B</t>
  </si>
  <si>
    <t>Total Interest</t>
  </si>
  <si>
    <t>Total MIP</t>
  </si>
  <si>
    <t>Total Interest &amp; MIP</t>
  </si>
  <si>
    <t>New Financing</t>
  </si>
  <si>
    <t>(Previous Less New amount) x 50% = Shared Savings</t>
  </si>
  <si>
    <t>X 50% = Shared Savings</t>
  </si>
  <si>
    <t xml:space="preserve">Allowable Refi % </t>
  </si>
  <si>
    <t>Total Allowable</t>
  </si>
  <si>
    <t>A + B = C</t>
  </si>
  <si>
    <t>D</t>
  </si>
  <si>
    <t>A</t>
  </si>
  <si>
    <t>C X D = E</t>
  </si>
  <si>
    <t>F</t>
  </si>
  <si>
    <t>G</t>
  </si>
  <si>
    <t>F + G = H</t>
  </si>
  <si>
    <t>Refinanced Principal %</t>
  </si>
  <si>
    <t>I</t>
  </si>
  <si>
    <t>H X I = J</t>
  </si>
  <si>
    <t>E</t>
  </si>
  <si>
    <t>K</t>
  </si>
  <si>
    <t>Previous Total Allowable</t>
  </si>
  <si>
    <t>New Total Allowable</t>
  </si>
  <si>
    <t>Additional Yearly Amort. of New Financing Fees Paid</t>
  </si>
  <si>
    <t>Subtotal Allowable</t>
  </si>
  <si>
    <t>L</t>
  </si>
  <si>
    <t>New Financing Total Allowable</t>
  </si>
  <si>
    <t>J + K = L</t>
  </si>
  <si>
    <t>E - L = M</t>
  </si>
  <si>
    <t>M X 50%</t>
  </si>
  <si>
    <t>Interest %</t>
  </si>
  <si>
    <t>Purpose</t>
  </si>
  <si>
    <t>B. Principal Payments in Arrears</t>
  </si>
  <si>
    <t>Financing Institution (Bank or other)</t>
  </si>
  <si>
    <t>Borrower Name</t>
  </si>
  <si>
    <t>Original Principal</t>
  </si>
  <si>
    <t>Opcert</t>
  </si>
  <si>
    <t>Name</t>
  </si>
  <si>
    <t>Current Interest Rate</t>
  </si>
  <si>
    <t>First Payment</t>
  </si>
  <si>
    <t>Begin Date</t>
  </si>
  <si>
    <t>End Date</t>
  </si>
  <si>
    <t>2725301</t>
  </si>
  <si>
    <t>Aaron Manor Rehabilitation and Nursing Center</t>
  </si>
  <si>
    <t>5154323</t>
  </si>
  <si>
    <t>Affinity Skilled Living and Rehabilitation Center</t>
  </si>
  <si>
    <t>7002356</t>
  </si>
  <si>
    <t>4620300</t>
  </si>
  <si>
    <t>Baptist Health Nursing And Rehabilitation Center Inc</t>
  </si>
  <si>
    <t>7001805</t>
  </si>
  <si>
    <t>Bedford Center for Nursing and Rehabilitation</t>
  </si>
  <si>
    <t>1451306</t>
  </si>
  <si>
    <t>Beechwood Homes</t>
  </si>
  <si>
    <t>2950301</t>
  </si>
  <si>
    <t>Belair Care Center Inc</t>
  </si>
  <si>
    <t>0722301</t>
  </si>
  <si>
    <t>Bethany Nursing Home &amp; Health Related Facility Inc</t>
  </si>
  <si>
    <t>5921301</t>
  </si>
  <si>
    <t>Bethel Nursing and Rehabilitation Center</t>
  </si>
  <si>
    <t>7001394</t>
  </si>
  <si>
    <t>Boro Park Center for Rehabilitation and Healthcare</t>
  </si>
  <si>
    <t>7001800</t>
  </si>
  <si>
    <t>Brooklyn Gardens Nursing &amp; Rehabilitation Center</t>
  </si>
  <si>
    <t>5401311</t>
  </si>
  <si>
    <t>Cayuga Ridge Extended Care</t>
  </si>
  <si>
    <t>3301326</t>
  </si>
  <si>
    <t>Central Park Rehabilitation and Nursing Center</t>
  </si>
  <si>
    <t>7003351</t>
  </si>
  <si>
    <t>Chapin Home For The Aging</t>
  </si>
  <si>
    <t>3227304</t>
  </si>
  <si>
    <t>Charles T Sitrin Health Care Center Inc</t>
  </si>
  <si>
    <t>0701301</t>
  </si>
  <si>
    <t>Chemung County Health Center-nursing Facility</t>
  </si>
  <si>
    <t>7001323</t>
  </si>
  <si>
    <t>Cobble Hill Health Center Inc</t>
  </si>
  <si>
    <t>7001348</t>
  </si>
  <si>
    <t>Concord Nursing and Rehabilitation Center</t>
  </si>
  <si>
    <t>3824301</t>
  </si>
  <si>
    <t>Cooperstown Center for Rehabilitation and Nursing</t>
  </si>
  <si>
    <t>0101312</t>
  </si>
  <si>
    <t>Daughters Of Sarah Nursing Center</t>
  </si>
  <si>
    <t>5904321</t>
  </si>
  <si>
    <t>Dumont Center for Rehabilitation and Nursing Care</t>
  </si>
  <si>
    <t>3239300</t>
  </si>
  <si>
    <t>Eastern Star Home &amp; Infirmary</t>
  </si>
  <si>
    <t>0102001</t>
  </si>
  <si>
    <t>Eddy Village Green</t>
  </si>
  <si>
    <t>2754304</t>
  </si>
  <si>
    <t>Edna Tina Wilson Living Center</t>
  </si>
  <si>
    <t>7004303</t>
  </si>
  <si>
    <t>Eger Health Care and Rehabilitation Center</t>
  </si>
  <si>
    <t>0301307</t>
  </si>
  <si>
    <t>Elizabeth Church Manor Nursing Home</t>
  </si>
  <si>
    <t>7002346</t>
  </si>
  <si>
    <t>Elizabeth Seton Childrens Center</t>
  </si>
  <si>
    <t>1401337</t>
  </si>
  <si>
    <t>Ellicott Center for Rehabilitation and Nursing for Waterfront Operations</t>
  </si>
  <si>
    <t>7003396</t>
  </si>
  <si>
    <t>Elmhurst Care Center Inc</t>
  </si>
  <si>
    <t>4152305</t>
  </si>
  <si>
    <t>Evergreen Commons Rehabilitation and Nursing Center</t>
  </si>
  <si>
    <t>2725300</t>
  </si>
  <si>
    <t>Fairport Baptist Homes</t>
  </si>
  <si>
    <t>5724302</t>
  </si>
  <si>
    <t>Fort Hudson Nursing Center Inc</t>
  </si>
  <si>
    <t>1435304</t>
  </si>
  <si>
    <t>Fox Run at Orchard Park</t>
  </si>
  <si>
    <t>2950317</t>
  </si>
  <si>
    <t>Fulton Commons Care Center Inc</t>
  </si>
  <si>
    <t>2950316</t>
  </si>
  <si>
    <t>Garden Care Center</t>
  </si>
  <si>
    <t>4651300</t>
  </si>
  <si>
    <t>Glendale Home-Schdy Cnty Dept Social Services</t>
  </si>
  <si>
    <t>0363301</t>
  </si>
  <si>
    <t>Good Shepherd Village at Endwell</t>
  </si>
  <si>
    <t>1467301</t>
  </si>
  <si>
    <t>Greenfield Health and Rehabilitation Center</t>
  </si>
  <si>
    <t>5153307</t>
  </si>
  <si>
    <t>Gurwin Jewish Nursing and Rehabilitation Center</t>
  </si>
  <si>
    <t>7001369</t>
  </si>
  <si>
    <t>Haym Solomon Home For The Aged</t>
  </si>
  <si>
    <t>7000302</t>
  </si>
  <si>
    <t>Hebrew Home For The Aged At Riverdale</t>
  </si>
  <si>
    <t>5556302</t>
  </si>
  <si>
    <t>Hudson Valley Rehabilitation and Extended Care Center</t>
  </si>
  <si>
    <t>5153309</t>
  </si>
  <si>
    <t>Huntington Hills Center for Health and Rehabilitation</t>
  </si>
  <si>
    <t>7002352</t>
  </si>
  <si>
    <t>Isabella Geriatric Center Inc</t>
  </si>
  <si>
    <t>5151318</t>
  </si>
  <si>
    <t>Island Nursing and Rehab Center</t>
  </si>
  <si>
    <t>7003346</t>
  </si>
  <si>
    <t>Jamaica Hospital Nursing Home Co Inc</t>
  </si>
  <si>
    <t>0303306</t>
  </si>
  <si>
    <t>James G Johnston Memorial Nursing Home</t>
  </si>
  <si>
    <t>5151317</t>
  </si>
  <si>
    <t>Jeffersons Ferry</t>
  </si>
  <si>
    <t>3301309</t>
  </si>
  <si>
    <t>Jewish Home Of Central New York</t>
  </si>
  <si>
    <t>2750304</t>
  </si>
  <si>
    <t>Jewish Home of Rochester</t>
  </si>
  <si>
    <t>3225303</t>
  </si>
  <si>
    <t>Katherine Luther Residential Health Care and Rehab C</t>
  </si>
  <si>
    <t>4601305</t>
  </si>
  <si>
    <t>Kingsway Arms Nursing Center Inc</t>
  </si>
  <si>
    <t>2701345</t>
  </si>
  <si>
    <t>Kirkhaven</t>
  </si>
  <si>
    <t>7001397</t>
  </si>
  <si>
    <t>Linden Center for Nursing and Rehabilitation</t>
  </si>
  <si>
    <t>3301327</t>
  </si>
  <si>
    <t>Loretto Health and Rehabilitation Center</t>
  </si>
  <si>
    <t>1302306</t>
  </si>
  <si>
    <t>Lutheran Center at Poughkeepsie Inc</t>
  </si>
  <si>
    <t>7000387</t>
  </si>
  <si>
    <t>Manhattanville Health Care Center</t>
  </si>
  <si>
    <t>4420301</t>
  </si>
  <si>
    <t>Maplewood Health Care and Rehabilitation Center</t>
  </si>
  <si>
    <t>2729300</t>
  </si>
  <si>
    <t>Maplewood Nursing Home Inc</t>
  </si>
  <si>
    <t>5154321</t>
  </si>
  <si>
    <t>Maria Regina Residence Inc</t>
  </si>
  <si>
    <t>5120302</t>
  </si>
  <si>
    <t>Massapequa Center Rehabilitation &amp; Nursing</t>
  </si>
  <si>
    <t>4402304</t>
  </si>
  <si>
    <t>Massena Rehabilitation and Nursing Center</t>
  </si>
  <si>
    <t>1404000</t>
  </si>
  <si>
    <t>Mcauley Residence</t>
  </si>
  <si>
    <t>0901303</t>
  </si>
  <si>
    <t>Meadowbrook Healthcare</t>
  </si>
  <si>
    <t>7001372</t>
  </si>
  <si>
    <t>Menorah Home And Hospital For</t>
  </si>
  <si>
    <t>2906305</t>
  </si>
  <si>
    <t>Nassau Rehabilitation &amp; Nursing Center</t>
  </si>
  <si>
    <t>7003405</t>
  </si>
  <si>
    <t>New York Center for Rehabilitation</t>
  </si>
  <si>
    <t>5567302</t>
  </si>
  <si>
    <t>Northeast Center for Rehabilitation and Brain Injury</t>
  </si>
  <si>
    <t>7002355</t>
  </si>
  <si>
    <t>Northern Manhattan Rehabilitation and Nursing Center</t>
  </si>
  <si>
    <t>4321302</t>
  </si>
  <si>
    <t>Northern Riverview Health Care Center Inc</t>
  </si>
  <si>
    <t>7001316</t>
  </si>
  <si>
    <t>Norwegian Christian Home And Health Center</t>
  </si>
  <si>
    <t>3202317</t>
  </si>
  <si>
    <t>Oneida Center for Rehabilitation and Nursing</t>
  </si>
  <si>
    <t>5154319</t>
  </si>
  <si>
    <t>Our Lady of Consolation Nursing and Rehabilitation Care Center</t>
  </si>
  <si>
    <t>3121303</t>
  </si>
  <si>
    <t>Our Lady of Peace Nursing Care Residence</t>
  </si>
  <si>
    <t>7003306</t>
  </si>
  <si>
    <t>Ozanam Hall Of Queens Nursing Home Inc</t>
  </si>
  <si>
    <t>2902306</t>
  </si>
  <si>
    <t>Park Avenue Extended Care Facility</t>
  </si>
  <si>
    <t>7003307</t>
  </si>
  <si>
    <t>Parker Jewish Institute for Health Care and Rehabilitation</t>
  </si>
  <si>
    <t>5127301</t>
  </si>
  <si>
    <t>Peconic Landing at Southold</t>
  </si>
  <si>
    <t>7000306</t>
  </si>
  <si>
    <t>Providence Rest</t>
  </si>
  <si>
    <t>3950302</t>
  </si>
  <si>
    <t>Putnam Ridge</t>
  </si>
  <si>
    <t>7003410</t>
  </si>
  <si>
    <t>Queens Boulevard Extended Care Facility</t>
  </si>
  <si>
    <t>7000314</t>
  </si>
  <si>
    <t>Rebekah Rehab and Extended Care Center</t>
  </si>
  <si>
    <t>7003397</t>
  </si>
  <si>
    <t>Regal Heights Rehabilitation and Health Care Center</t>
  </si>
  <si>
    <t>5262301</t>
  </si>
  <si>
    <t>Roscoe Rehabilitation and Nursing Center</t>
  </si>
  <si>
    <t>7001371</t>
  </si>
  <si>
    <t>Saints Joachim &amp; Anne Nursing and Rehabilitation Ce</t>
  </si>
  <si>
    <t>5127302</t>
  </si>
  <si>
    <t>San Simeon by the Sound Center for Nrsg and Reha</t>
  </si>
  <si>
    <t>2951304</t>
  </si>
  <si>
    <t>Sands Point Center For Health And Rehabilitation</t>
  </si>
  <si>
    <t>3523304</t>
  </si>
  <si>
    <t>Sapphire Nursing and Rehab at Goshen</t>
  </si>
  <si>
    <t>4601307</t>
  </si>
  <si>
    <t>Schenectady Center for Rehabilitation and Nursing</t>
  </si>
  <si>
    <t>4552300</t>
  </si>
  <si>
    <t>Seton Health at Schuyler Ridge Residential Healthcare</t>
  </si>
  <si>
    <t>0153302</t>
  </si>
  <si>
    <t>Shaker Place Rehabilitation and Nursing Center</t>
  </si>
  <si>
    <t>7001384</t>
  </si>
  <si>
    <t>Spring Creek Rehabilitation &amp; Nursing Care Center</t>
  </si>
  <si>
    <t>5925300</t>
  </si>
  <si>
    <t>St Cabrini Nursing Home</t>
  </si>
  <si>
    <t>3301321</t>
  </si>
  <si>
    <t>St Camillus Residential Health Care Facility</t>
  </si>
  <si>
    <t>2701353</t>
  </si>
  <si>
    <t>St Johns Health Care Corporation</t>
  </si>
  <si>
    <t>4401300</t>
  </si>
  <si>
    <t>St Josephs Home</t>
  </si>
  <si>
    <t>3702309</t>
  </si>
  <si>
    <t>St Luke Residential Health Care Facility Inc</t>
  </si>
  <si>
    <t>0101307</t>
  </si>
  <si>
    <t>St Margarets Center</t>
  </si>
  <si>
    <t>7003300</t>
  </si>
  <si>
    <t>St Marys Hospital For Children Inc</t>
  </si>
  <si>
    <t>7000307</t>
  </si>
  <si>
    <t>St Patricks Home</t>
  </si>
  <si>
    <t>7000366</t>
  </si>
  <si>
    <t>St Vincent Depaul Residence</t>
  </si>
  <si>
    <t>5022302</t>
  </si>
  <si>
    <t>Steuben Center for Rehabilitation and Healthcare</t>
  </si>
  <si>
    <t>3327301</t>
  </si>
  <si>
    <t>Syracuse Home Association</t>
  </si>
  <si>
    <t>7002345</t>
  </si>
  <si>
    <t>Terence Cardinal Cooke Health Care Ctr</t>
  </si>
  <si>
    <t>0566302</t>
  </si>
  <si>
    <t>The Commons on St. Anthony, A Skilled Nursing &amp; Short Term Rehabilitation Commun</t>
  </si>
  <si>
    <t>3301323</t>
  </si>
  <si>
    <t>The Cottages at garden Grove</t>
  </si>
  <si>
    <t>2750301</t>
  </si>
  <si>
    <t>The Friendly Home</t>
  </si>
  <si>
    <t>1302309</t>
  </si>
  <si>
    <t>The Grand Rehabilitation and Nursing at River Valley</t>
  </si>
  <si>
    <t>2763300</t>
  </si>
  <si>
    <t>The Highlands Living Center</t>
  </si>
  <si>
    <t>2750306</t>
  </si>
  <si>
    <t>The Highlands at Brighton</t>
  </si>
  <si>
    <t>7003417</t>
  </si>
  <si>
    <t>The Pavilion at Queens for Rehabilitation &amp; Nursing</t>
  </si>
  <si>
    <t>3523301</t>
  </si>
  <si>
    <t>The Valley View Center for Nursing Care and Rehab</t>
  </si>
  <si>
    <t>7000386</t>
  </si>
  <si>
    <t>Throgs Neck Rehabilitation &amp; Nursing Center</t>
  </si>
  <si>
    <t>2950318</t>
  </si>
  <si>
    <t>Townhouse Center for Rehabilitation &amp; Nursing</t>
  </si>
  <si>
    <t>7003393</t>
  </si>
  <si>
    <t>Union Plaza Care Center</t>
  </si>
  <si>
    <t>5904309</t>
  </si>
  <si>
    <t>United Hebrew Geriatric Center</t>
  </si>
  <si>
    <t>2124301</t>
  </si>
  <si>
    <t>Valley Health Services Inc</t>
  </si>
  <si>
    <t>4102307</t>
  </si>
  <si>
    <t>Van Rensselaer Manor</t>
  </si>
  <si>
    <t>0364302</t>
  </si>
  <si>
    <t>Vestal Park Rehabilitation and Nursing Center</t>
  </si>
  <si>
    <t>2701352</t>
  </si>
  <si>
    <t>Wesley Gardens Corporation</t>
  </si>
  <si>
    <t>4501301</t>
  </si>
  <si>
    <t>Wesley Health Care Center Inc</t>
  </si>
  <si>
    <t>1301301</t>
  </si>
  <si>
    <t>Wingate at Beacon</t>
  </si>
  <si>
    <t>1320301</t>
  </si>
  <si>
    <t>Wingate of Dutchess</t>
  </si>
  <si>
    <t>5556301</t>
  </si>
  <si>
    <t>Wingate of Ulster</t>
  </si>
  <si>
    <t>7000390</t>
  </si>
  <si>
    <t>Workmens Circle Multicare Center</t>
  </si>
  <si>
    <t>Advanced Bank</t>
  </si>
  <si>
    <t>ABC Realty</t>
  </si>
  <si>
    <t>Fixed</t>
  </si>
  <si>
    <t>Monthly Principal and Interest Payments</t>
  </si>
  <si>
    <t>Type of Loan (1=Fixed; 2=Variable)</t>
  </si>
  <si>
    <t>Principal</t>
  </si>
  <si>
    <t>Date of First Payment</t>
  </si>
  <si>
    <t>Approved Project Costs (APC)</t>
  </si>
  <si>
    <t>Check one box only:</t>
  </si>
  <si>
    <t xml:space="preserve">I am attesting the refinanced terms DO NOT include a longer principal amortization term or a higher interest rate. </t>
  </si>
  <si>
    <t xml:space="preserve">I am attesting the refinanced terms DO include a longer principal amortization term or a higher interest rate. </t>
  </si>
  <si>
    <t>E. Recognized Payoff (C*D)</t>
  </si>
  <si>
    <t>C. Recognized Principal (A-B)</t>
  </si>
  <si>
    <t>Remaining Amortization Term (in years)</t>
  </si>
  <si>
    <t>Payout Period (# of years to extinguish debt)</t>
  </si>
  <si>
    <t>Term (# of years financing is in effect)</t>
  </si>
  <si>
    <t>Depreciation</t>
  </si>
  <si>
    <t>New York State Department of Health</t>
  </si>
  <si>
    <t>This document is intended to provide capital reimbursement guidance for nursing facilities, specialty units and associated adult day health care programs.</t>
  </si>
  <si>
    <t>The sources are color coded as follows:</t>
  </si>
  <si>
    <t>Cost Report</t>
  </si>
  <si>
    <t>DOH Calculates Reimbursement</t>
  </si>
  <si>
    <t>No Longer Used</t>
  </si>
  <si>
    <t>Line #</t>
  </si>
  <si>
    <t>Expense</t>
  </si>
  <si>
    <t>Proprietary</t>
  </si>
  <si>
    <t>Voluntary</t>
  </si>
  <si>
    <t>Related Party</t>
  </si>
  <si>
    <t>Real Property Depreciation</t>
  </si>
  <si>
    <t>N</t>
  </si>
  <si>
    <t>Y</t>
  </si>
  <si>
    <t>Y = Voluntary Realty Company</t>
  </si>
  <si>
    <t>Real Property Interest</t>
  </si>
  <si>
    <t>Y = Realty Company</t>
  </si>
  <si>
    <t>Rent</t>
  </si>
  <si>
    <t>Reported on Schedule 9; allows reported real property rent (1975 and prior) up to the historical ceiling.</t>
  </si>
  <si>
    <t>Property/Boiler Insurance</t>
  </si>
  <si>
    <t>Combines all of the insurances reported on Schedule 8 &amp; 9 and compares it to the totals reported on Schedule 6. The lesser amount is allowed.</t>
  </si>
  <si>
    <t>Return ON Equity</t>
  </si>
  <si>
    <t>No longer reimbursed.</t>
  </si>
  <si>
    <t>Return OF Equity</t>
  </si>
  <si>
    <t>Rate Schedule VI -- Adds real property additions from Schedule 10 &amp; 11 to the historical costs.</t>
  </si>
  <si>
    <t>Other</t>
  </si>
  <si>
    <t>Land/LHI Amortization</t>
  </si>
  <si>
    <t>Land/LHI Interest</t>
  </si>
  <si>
    <t>Included in line 2 reimbursement</t>
  </si>
  <si>
    <t>Land/LHI Rent</t>
  </si>
  <si>
    <t>Included in line 3 reimbursement</t>
  </si>
  <si>
    <t>Reserved for Real Property Real Estate Taxes reported on Schedule 9 and compares it to the totals reported on Schedule 6. The lesser amount is allowed.</t>
  </si>
  <si>
    <t>Moveable Equipment Dep.</t>
  </si>
  <si>
    <t>Moveable Equipment Int.</t>
  </si>
  <si>
    <t>Rent A</t>
  </si>
  <si>
    <t>This is reserved for moveable equipment capitalized lease rentals reported on Schedule 9A. It is compared to Exhibit H.  The lesser amount is allowed.</t>
  </si>
  <si>
    <t>15-35</t>
  </si>
  <si>
    <t>Rents B - V</t>
  </si>
  <si>
    <r>
      <t xml:space="preserve">Sorted per cost centers, the amounts listed on Schedule 15 is compared to the totals on Schedule 9 and Exhibit H.  </t>
    </r>
    <r>
      <rPr>
        <sz val="11"/>
        <rFont val="Calibri"/>
        <family val="2"/>
        <scheme val="minor"/>
      </rPr>
      <t>The lesser amount is allowed.</t>
    </r>
  </si>
  <si>
    <t>Auto Insurance</t>
  </si>
  <si>
    <t>Y/N</t>
  </si>
  <si>
    <t>Rep/Cont Reserve</t>
  </si>
  <si>
    <t>No longer utilized as 28A program has ended</t>
  </si>
  <si>
    <t>Health Agency Fee</t>
  </si>
  <si>
    <t>Combines amounts reported on Schedule 11</t>
  </si>
  <si>
    <t>Organization Start Up</t>
  </si>
  <si>
    <t>Sales Tax</t>
  </si>
  <si>
    <t>Taxes reported on Schedule 9 are compared to the totals reported on Schedule 6. The lesser amount is allowed.</t>
  </si>
  <si>
    <t xml:space="preserve">Reserved for Residual Equity Reimbursement; represents 50% of the reimbursed equity in the final year of useful life.  </t>
  </si>
  <si>
    <t>Working Capital Interest</t>
  </si>
  <si>
    <t>62-64</t>
  </si>
  <si>
    <t>Income Offsets</t>
  </si>
  <si>
    <t>Unrestricted Income reported on Exhibit I offsets any allowed interest on Lines 61, 2, &amp; 13.</t>
  </si>
  <si>
    <t>"Useful lives shall be the higher of the reported useful life or those useful lives from the most recent edition of Estimated Useful Lives of Depreciable Hospital Assets, American Hospital Association."</t>
  </si>
  <si>
    <t>Asset Type</t>
  </si>
  <si>
    <t>Useful Life</t>
  </si>
  <si>
    <t>Buildings</t>
  </si>
  <si>
    <t>line 1</t>
  </si>
  <si>
    <t>Building Improvements</t>
  </si>
  <si>
    <t>Line 1</t>
  </si>
  <si>
    <t>Fixed Equipment</t>
  </si>
  <si>
    <t>Land Improvements</t>
  </si>
  <si>
    <t>Line 8</t>
  </si>
  <si>
    <t>Moveable Equipment</t>
  </si>
  <si>
    <t>Line 12</t>
  </si>
  <si>
    <t>Traceback % can be found in the stepdown calculation in the cost report system.</t>
  </si>
  <si>
    <t>Further capital reimbursement guidance is found in the:</t>
  </si>
  <si>
    <t>-- Public Health Law 2808, which is available at www.publicleginfo.state.ny.us  Search laws PBH, Article 28, 2808 "Residential health care facilities; rates of payment"</t>
  </si>
  <si>
    <t>-- Capital Reimbursement webinar, available on the Health Commerce System (HCS)/NH Cost Report/Webinars 2017</t>
  </si>
  <si>
    <t>Expense Type</t>
  </si>
  <si>
    <t>- Allowable associated financing fees MAY also be financed.</t>
  </si>
  <si>
    <t>- Capitalized interest applicable to CONs is not reimbursed as interest, but through the Approved Project Asset Cost.</t>
  </si>
  <si>
    <t>G. Less 25% equity requirement</t>
  </si>
  <si>
    <t>H. Allowable Closing Costs</t>
  </si>
  <si>
    <t>I. Total Recognized New Principal (E+F+G+H)</t>
  </si>
  <si>
    <t>Rate Year</t>
  </si>
  <si>
    <t>Residential Health Care Capital Rate Sources</t>
  </si>
  <si>
    <t>Facility Op. Cert. #:</t>
  </si>
  <si>
    <t>If the mortgage has been approved, the current MIP reported on Schedule 17 is allowed and applies the allowable mortgage %.</t>
  </si>
  <si>
    <t>Moveable Equipment Interest</t>
  </si>
  <si>
    <t>Not used at this time</t>
  </si>
  <si>
    <t>(Only the green shaded cells are fillable)</t>
  </si>
  <si>
    <t>FACILITY NAME:</t>
  </si>
  <si>
    <t>FACILITY OP. CERT. #:</t>
  </si>
  <si>
    <t>REVISED RHCF-IV DCN:</t>
  </si>
  <si>
    <t>Item</t>
  </si>
  <si>
    <t>Yes/No</t>
  </si>
  <si>
    <t>Documentation Required</t>
  </si>
  <si>
    <t>1,3,4,6,8,10-12,14-35,50,57-59,62-64</t>
  </si>
  <si>
    <t>Various</t>
  </si>
  <si>
    <t>Cost Report Error</t>
  </si>
  <si>
    <t>2,9,13,53,54</t>
  </si>
  <si>
    <t>Mortgage</t>
  </si>
  <si>
    <t>Attach the depreciation schedule of the asset</t>
  </si>
  <si>
    <t>Attach worksheet that includes only prior owner's cost and new owner's real property additions for the building that houses the residents.</t>
  </si>
  <si>
    <t>Capital Per Diem</t>
  </si>
  <si>
    <t>Change in Ownership in 2021 - A carryover of prior year capital rate</t>
  </si>
  <si>
    <t>Interim or Final APC approved in 2021 and 2022</t>
  </si>
  <si>
    <t>Attach the worksheet of approved costs</t>
  </si>
  <si>
    <t>Hospital Allocated Capital</t>
  </si>
  <si>
    <t>Limited to facilities that have been approved for reimbursement</t>
  </si>
  <si>
    <t xml:space="preserve">ONLY if Schedule 8F has been properly reported. </t>
  </si>
  <si>
    <t>Organization Exp</t>
  </si>
  <si>
    <t>Amount reported on Part II, Schedule 11 should be reimbursed</t>
  </si>
  <si>
    <t>ONLY if this relates to the nursing facility expenses during the start up period of the facility or unit. If the facility did not report on Sch. 11, the cost report should be resubmitted. Related Company expenses are not eligible.</t>
  </si>
  <si>
    <t>Working Capital Interest Exp</t>
  </si>
  <si>
    <t xml:space="preserve">Amount reported on Part I, Schedule 8D should be reimbursed </t>
  </si>
  <si>
    <t>Effective Rate Period:</t>
  </si>
  <si>
    <t>Prior owner's depreciation adjustment</t>
  </si>
  <si>
    <t>Up to Approved Project Costs for Moveable Equipment only</t>
  </si>
  <si>
    <t>Up to Approved Project Costs for Real Property &amp; Moveable Equipment</t>
  </si>
  <si>
    <t>Approvable closing costs include legal and filing fees. Interest, mortgage insurance and amortization payments are not considered closing costs.</t>
  </si>
  <si>
    <t>Please attach copies of the Sources and Uses document and APC/Certified Costs submitted to DOH.</t>
  </si>
  <si>
    <t>Closing Costs (legal and filing fees)</t>
  </si>
  <si>
    <t>Total Allowable Costs</t>
  </si>
  <si>
    <t>New Financing First Payment Date:</t>
  </si>
  <si>
    <t>Change in Ownership in 2020 - Prior year capital per diem was a carryover - ROE calculation needs adjustment</t>
  </si>
  <si>
    <t>ONLY allowable for ownerships that have occurred during the capital base year (2021)</t>
  </si>
  <si>
    <t>Maritime Bank</t>
  </si>
  <si>
    <t>Jones LLC</t>
  </si>
  <si>
    <t>EXAMPLE ONLY</t>
  </si>
  <si>
    <t>Financing #1</t>
  </si>
  <si>
    <t>Financing #2</t>
  </si>
  <si>
    <t>Financing #3</t>
  </si>
  <si>
    <t>NYS DOH Residential Health Care Facility Financing Guidelines</t>
  </si>
  <si>
    <t>The following financing guidelines have been developed to assist facilities in reviewing and attesting to their appropriate Medicaid capital reimbursement:</t>
  </si>
  <si>
    <t>The new amortization term equals or is less than the remaining amortization of the prior/existing approved financing.</t>
  </si>
  <si>
    <t>Savings over the life of the new financing can be demonstrated.</t>
  </si>
  <si>
    <t>Up to Allowable Financing % for Real Property only</t>
  </si>
  <si>
    <t>Up to Allowable Financing % for Real Property allocation</t>
  </si>
  <si>
    <t>Up to Allowable Financing % for Moveable Equipment allocation</t>
  </si>
  <si>
    <t>Up to Allowable Financing %</t>
  </si>
  <si>
    <t>The Allowable Financing % is the amount of the financing that is allowable for NYS Medicaid reimbursement purposes.</t>
  </si>
  <si>
    <t>Allowable principal includes Approved Project Costs (APC), less a 25% equity contribution, plus certain closing costs.</t>
  </si>
  <si>
    <t>Financing</t>
  </si>
  <si>
    <t>New or refinanced financing in 2021 and 2022</t>
  </si>
  <si>
    <t>If the financing has been approved, the current interest reported on Schedule 17 is allowed and applies the real property % and allowable financing %.</t>
  </si>
  <si>
    <t>If the financing has been approved, the current interest reported on Schedule 17 is allowed and applies the moveable equipment % and allowable financing %.</t>
  </si>
  <si>
    <t>Financing Database</t>
  </si>
  <si>
    <t>If the financing has been approved, the current amortization reported on Schedule 17 is allowed and applies the real property % and allowable financing %.</t>
  </si>
  <si>
    <t>Current Reimbursed Financing *</t>
  </si>
  <si>
    <t>Type of Financing (Bond, Note, Mortgage)</t>
  </si>
  <si>
    <t>Note</t>
  </si>
  <si>
    <t>New or Refinanced Financing</t>
  </si>
  <si>
    <t>Financing Agreement Term (in years)</t>
  </si>
  <si>
    <t>Financing Amortization Term (in years)</t>
  </si>
  <si>
    <t>Current Financing Principal Payoff</t>
  </si>
  <si>
    <t>Refinanced Financing</t>
  </si>
  <si>
    <t>*** Information can be found on the Allowable Financing Database tab</t>
  </si>
  <si>
    <t>Calculation of Allowable Financing %</t>
  </si>
  <si>
    <t>A. Current Financing Principal Payoff</t>
  </si>
  <si>
    <t>D. Current Allowable Financing % ***</t>
  </si>
  <si>
    <t>J. New or Refinanced Financing Principal</t>
  </si>
  <si>
    <t>New or Recalculated Allowable Financing % (I/J)</t>
  </si>
  <si>
    <t>*  The current reimbursed financing information can be found on the Financing Database tab.</t>
  </si>
  <si>
    <t>Allowable Financing %</t>
  </si>
  <si>
    <t>2023 Capital Rate Change Request</t>
  </si>
  <si>
    <t>Please ensure Schedule 17 in the RHCF report reflects the Refinanced or New Financing information; if not, please revise Schedule 17 and re-submit the RHCF report.</t>
  </si>
  <si>
    <t>Reimbursement should continue; COMPLETE charts below</t>
  </si>
  <si>
    <t>Reimbursement should end; DO NOT COMPLETE charts below</t>
  </si>
  <si>
    <t>In accordance with Public Health Law 2808.2-1(d), facilities that refinanced reimbursed financing arrangements on or after April 1, 2015 and have demonstrated savings over the life of the financing, are eligible for Shared Savings of 50%.</t>
  </si>
  <si>
    <t>Mortgage Amortization</t>
  </si>
  <si>
    <t>Mortgage Expense</t>
  </si>
  <si>
    <t>Depreciation (Applicable to CON assets only)</t>
  </si>
  <si>
    <t>If a new report has been submitted please indicate the revised DCN here:</t>
  </si>
  <si>
    <t>DCN#</t>
  </si>
  <si>
    <t>Working Capital Interest Expense Threshold %</t>
  </si>
  <si>
    <t>Part 86-2.20(d)(1) &amp; (2)(i)</t>
  </si>
  <si>
    <t>The interest rate is equal to the prime lending rate as published in the first issue of the Wall Street Journal for the calendar year plus 2%.</t>
  </si>
  <si>
    <t>No facility is held to a threshold of less than 120 beds.</t>
  </si>
  <si>
    <t># of beds not to fall below 120</t>
  </si>
  <si>
    <t>X $2,250</t>
  </si>
  <si>
    <t>= Threshold</t>
  </si>
  <si>
    <t>Amount on Schedule 8D</t>
  </si>
  <si>
    <t>Lower of Threshold or Schedule 8D</t>
  </si>
  <si>
    <r>
      <t xml:space="preserve">F. Additional APC Costs </t>
    </r>
    <r>
      <rPr>
        <sz val="11"/>
        <color rgb="FFFF0000"/>
        <rFont val="Calibri"/>
        <family val="2"/>
        <scheme val="minor"/>
      </rPr>
      <t>(attach APC)</t>
    </r>
  </si>
  <si>
    <t>ONLY if the interest is related to a short term (less than one year) line of credit from an unrelated party. Interest and late fees due to vendors, service contracts, or New York State are not reimbursable.  Related Company expenses are not eligible.  Subject to a threshold calculation (see below).</t>
  </si>
  <si>
    <t>X applicable 2023% = 5.25</t>
  </si>
  <si>
    <t>NYS DOH Residential Health Care Facility Financing Change Request</t>
  </si>
  <si>
    <t>NYS DOH Residential Health Care Facility Shared Savings Request</t>
  </si>
  <si>
    <t>NYS DOH Residential Health Care Facility Financing Database Information</t>
  </si>
  <si>
    <t>Submit revised Certified Cost Report; provide new DCN</t>
  </si>
  <si>
    <t>See Financing Guidelines and Financing Database tabs; if applicable complete the Financing Change Request form.  Please ensure Schedule 17 in the RHCF report reflects the Refinanced or New Financing information; if not, please revise Schedule 17 and re-submit the Certified Cost Report.</t>
  </si>
  <si>
    <t>Allowed for short term only (1 on schedule 8D); Exhibit B - no withdrawal of equity; Exhibit E - net income loss; passes threshold calculation</t>
  </si>
  <si>
    <t>Source</t>
  </si>
  <si>
    <t>Description</t>
  </si>
  <si>
    <t>DOH Calculates</t>
  </si>
  <si>
    <t>NEW OR REFINANCING ARRANGEMENTS OF APPROVED FINANCINGS ONLY - PLEASE DO NOT FILL OUT THIS FORM FOR CURRENTLY REIMBURSED FINANCINGS STILL IN EFFECT</t>
  </si>
  <si>
    <t>- Reimbursed initial financings are entered into to finance an particular set of assets that have been approved through a Certificate of Need (CON).</t>
  </si>
  <si>
    <t>Total Mortgage Insurance Premium (MIP)</t>
  </si>
  <si>
    <t>The Sources Chart indicates the cost report schedules that the data is drawn from and the automated calculations that occur in the capital rate setting system. It also outlines the expenses that allowed for the type of sponsorship, Proprietary or Voluntary/Governmental or Related Parties. The Line # indicated, equates to the capital rate sheet.</t>
  </si>
  <si>
    <t>Combines amounts reported on Schedule 10 &amp; 11 and compares it to Schedule 9 &amp; Exhibit H. The lesser amount is allowed.  It is further subject to the compatibility test outlined below.</t>
  </si>
  <si>
    <t>Combines amounts reported on Schedule 10 &amp; 11 and compares it to Schedule 9 &amp; Exhibit H. The lesser amount is allowed.  It is further subject to the compatibility test outlined below.  Reimbursed on Line 1.</t>
  </si>
  <si>
    <t>Combines amounts reported on Schedule 10 in Part II and all Part III's and compares it to Schedule 9 and Exhibit H. The lesser amount is allowed.  It is further subject to the compatibility test outlined below.</t>
  </si>
  <si>
    <t>The automated capital system also tests for compatibility with the regulation contained in the New York State Commissioner's Rules and Regulations, Title 10, Part 86-2.19</t>
  </si>
  <si>
    <t>The chart below outlines the compatibility test.</t>
  </si>
  <si>
    <t>-- New York State Commissioner's Rules and Regulations, Title 10, Part 86, which is available at www.health.ny.gov/regulations/nycrr/title_10/</t>
  </si>
  <si>
    <t>- These allowable assets and fees set the amount of financing principal, interest and mortgage insurance that is carried through for the remainder of the financing, regardless of refinancing or subsequent additional assets that are purchased outside of the approved financed costs.</t>
  </si>
  <si>
    <t>- Approvable refinancing generally include the following:</t>
  </si>
  <si>
    <t>The prior/existing financing was/is recognized for Medicaid reimbursement purposes.</t>
  </si>
  <si>
    <t>The new lender is not related through control, ownership, affiliation or personal relationship.</t>
  </si>
  <si>
    <t>Recognized financings are based upon CON applications (new financings) and approved refinancing.</t>
  </si>
  <si>
    <t>The following information is needed for new or refinancing of currently reimbursed financing arrangements.</t>
  </si>
  <si>
    <t>** Please refer to the Guidelines tab for what is considered allowable and non-allowable costs for Medicaid reimbursement</t>
  </si>
  <si>
    <t>Amsterdam Nursing Home Corp (Amsterdam House)</t>
  </si>
  <si>
    <t>Previous Total Less New Total = Savings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</si>
</sst>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43" formatCode="_(* #,##0.00_);_(* \(#,##0.00\);_(* &quot;-&quot;??_);_(@_)"/>
    <numFmt numFmtId="164" formatCode="_(* #,##0_);_(* \(#,##0\);_(* &quot;-&quot;??_);_(@_)"/>
    <numFmt numFmtId="165" formatCode="_(* #,##0.0000_);_(* \(#,##0.0000\);_(* &quot;-&quot;??_);_(@_)"/>
    <numFmt numFmtId="166" formatCode="_(&quot;$&quot;* #,##0_);_(&quot;$&quot;* \(#,##0\);_(&quot;$&quot;* &quot;-&quot;??_);_(@_)"/>
  </numFmts>
  <fonts count="18"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name val="Arial"/>
      <family val="2"/>
    </font>
    <font>
      <i/>
      <sz val="11"/>
      <color theme="1"/>
      <name val="Calibri"/>
      <family val="2"/>
      <scheme val="minor"/>
    </font>
    <font>
      <b/>
      <sz val="14"/>
      <color rgb="FFFF0000"/>
      <name val="Calibri"/>
      <family val="2"/>
      <scheme val="minor"/>
    </font>
    <font>
      <b/>
      <sz val="11"/>
      <name val="Calibri"/>
      <family val="2"/>
      <scheme val="minor"/>
    </font>
    <font>
      <sz val="11"/>
      <name val="Calibri"/>
      <family val="2"/>
      <scheme val="minor"/>
    </font>
    <font>
      <b/>
      <sz val="11"/>
      <color rgb="FFFF0000"/>
      <name val="Calibri"/>
      <family val="2"/>
      <scheme val="minor"/>
    </font>
    <font>
      <b/>
      <i/>
      <sz val="11"/>
      <color theme="1"/>
      <name val="Calibri"/>
      <family val="2"/>
      <scheme val="minor"/>
    </font>
    <font>
      <b/>
      <sz val="12"/>
      <color theme="1"/>
      <name val="Calibri"/>
      <family val="2"/>
      <scheme val="minor"/>
    </font>
    <font>
      <b/>
      <sz val="14"/>
      <name val="Calibri"/>
      <family val="2"/>
      <scheme val="minor"/>
    </font>
    <font>
      <sz val="11"/>
      <color rgb="FFFF0000"/>
      <name val="Calibri"/>
      <family val="2"/>
      <scheme val="minor"/>
    </font>
    <font>
      <b/>
      <sz val="12"/>
      <color rgb="FFFF0000"/>
      <name val="Calibri"/>
      <family val="2"/>
      <scheme val="minor"/>
    </font>
    <font>
      <i/>
      <sz val="11"/>
      <color rgb="FFFF0000"/>
      <name val="Calibri"/>
      <family val="2"/>
      <scheme val="minor"/>
    </font>
    <font>
      <b/>
      <i/>
      <sz val="10"/>
      <color rgb="FFFF0000"/>
      <name val="Arial"/>
      <family val="2"/>
    </font>
    <font>
      <b/>
      <i/>
      <sz val="11"/>
      <color rgb="FFFF0000"/>
      <name val="Calibri"/>
      <family val="2"/>
      <scheme val="minor"/>
    </font>
  </fonts>
  <fills count="9">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cellStyleXfs>
  <cellXfs count="210">
    <xf numFmtId="0" fontId="0" fillId="0" borderId="0" xfId="0"/>
    <xf numFmtId="1" fontId="0" fillId="0" borderId="0" xfId="1" applyNumberFormat="1" applyFont="1" applyBorder="1" applyAlignment="1">
      <alignment horizontal="right"/>
    </xf>
    <xf numFmtId="164" fontId="0" fillId="0" borderId="0" xfId="1" applyNumberFormat="1" applyFont="1" applyBorder="1"/>
    <xf numFmtId="0" fontId="2" fillId="2" borderId="1" xfId="0" applyFont="1" applyFill="1" applyBorder="1" applyAlignment="1" applyProtection="1">
      <alignment horizontal="center" vertical="center"/>
      <protection locked="0"/>
    </xf>
    <xf numFmtId="0" fontId="11" fillId="2" borderId="1" xfId="0" applyFont="1" applyFill="1" applyBorder="1" applyAlignment="1" applyProtection="1">
      <alignment horizontal="left" vertical="center"/>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center" vertical="center" wrapText="1"/>
      <protection locked="0"/>
    </xf>
    <xf numFmtId="5" fontId="0" fillId="0" borderId="1" xfId="2" applyNumberFormat="1" applyFont="1" applyFill="1" applyBorder="1" applyAlignment="1" applyProtection="1">
      <alignment horizontal="center"/>
      <protection locked="0"/>
    </xf>
    <xf numFmtId="0" fontId="5" fillId="0" borderId="0" xfId="0" applyFont="1" applyProtection="1">
      <protection locked="0"/>
    </xf>
    <xf numFmtId="0" fontId="0" fillId="0" borderId="0" xfId="0" applyProtection="1">
      <protection locked="0"/>
    </xf>
    <xf numFmtId="5" fontId="0" fillId="0" borderId="4" xfId="2" applyNumberFormat="1" applyFont="1" applyFill="1" applyBorder="1" applyAlignment="1" applyProtection="1">
      <alignment horizontal="center"/>
      <protection locked="0"/>
    </xf>
    <xf numFmtId="5" fontId="0" fillId="0" borderId="7" xfId="2" applyNumberFormat="1" applyFont="1" applyFill="1" applyBorder="1" applyAlignment="1" applyProtection="1">
      <alignment horizontal="center"/>
      <protection locked="0"/>
    </xf>
    <xf numFmtId="0" fontId="9" fillId="0" borderId="0" xfId="0" applyFont="1" applyProtection="1">
      <protection locked="0"/>
    </xf>
    <xf numFmtId="166" fontId="5" fillId="0" borderId="0" xfId="2" applyNumberFormat="1" applyFont="1" applyFill="1" applyBorder="1" applyAlignment="1" applyProtection="1">
      <alignment horizontal="center"/>
      <protection locked="0"/>
    </xf>
    <xf numFmtId="0" fontId="5" fillId="0" borderId="0" xfId="0" quotePrefix="1" applyFont="1" applyProtection="1">
      <protection locked="0"/>
    </xf>
    <xf numFmtId="0" fontId="8" fillId="0" borderId="0" xfId="0" applyFont="1" applyProtection="1">
      <protection locked="0"/>
    </xf>
    <xf numFmtId="0" fontId="1" fillId="0" borderId="0" xfId="0" applyFont="1" applyProtection="1">
      <protection locked="0"/>
    </xf>
    <xf numFmtId="44" fontId="5" fillId="0" borderId="0" xfId="0" applyNumberFormat="1" applyFont="1" applyProtection="1">
      <protection locked="0"/>
    </xf>
    <xf numFmtId="44" fontId="0" fillId="0" borderId="0" xfId="0" applyNumberFormat="1" applyProtection="1">
      <protection locked="0"/>
    </xf>
    <xf numFmtId="0" fontId="0" fillId="0" borderId="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5" fontId="0" fillId="0" borderId="1" xfId="2" applyNumberFormat="1" applyFont="1" applyFill="1" applyBorder="1" applyAlignment="1" applyProtection="1">
      <alignment horizontal="center" vertical="center"/>
      <protection locked="0"/>
    </xf>
    <xf numFmtId="5" fontId="0" fillId="0" borderId="1" xfId="0" applyNumberFormat="1" applyBorder="1" applyAlignment="1" applyProtection="1">
      <alignment horizontal="center" vertical="center"/>
      <protection locked="0"/>
    </xf>
    <xf numFmtId="10" fontId="0" fillId="0" borderId="1" xfId="3" applyNumberFormat="1" applyFont="1" applyFill="1" applyBorder="1" applyAlignment="1" applyProtection="1">
      <alignment horizontal="center" vertical="center"/>
      <protection locked="0"/>
    </xf>
    <xf numFmtId="14" fontId="0" fillId="0" borderId="1" xfId="0" applyNumberFormat="1" applyBorder="1" applyAlignment="1" applyProtection="1">
      <alignment horizontal="center" vertical="center"/>
      <protection locked="0"/>
    </xf>
    <xf numFmtId="5" fontId="0" fillId="0" borderId="1" xfId="2" applyNumberFormat="1" applyFont="1" applyBorder="1" applyAlignment="1" applyProtection="1">
      <alignment horizontal="center" vertical="center"/>
      <protection locked="0"/>
    </xf>
    <xf numFmtId="166" fontId="0" fillId="0" borderId="0" xfId="2" applyNumberFormat="1" applyFont="1" applyFill="1" applyBorder="1" applyAlignment="1" applyProtection="1">
      <alignment horizontal="center" vertical="center"/>
      <protection locked="0"/>
    </xf>
    <xf numFmtId="10" fontId="0" fillId="0" borderId="1" xfId="3" applyNumberFormat="1" applyFont="1" applyBorder="1" applyAlignment="1" applyProtection="1">
      <alignment horizontal="center" vertical="center"/>
      <protection locked="0"/>
    </xf>
    <xf numFmtId="5" fontId="8" fillId="0" borderId="1" xfId="2"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5" fontId="0" fillId="0" borderId="0" xfId="1" applyNumberFormat="1" applyFont="1" applyBorder="1"/>
    <xf numFmtId="1" fontId="0" fillId="0" borderId="0" xfId="1" applyNumberFormat="1" applyFont="1" applyBorder="1" applyAlignment="1">
      <alignment horizontal="center" vertical="center"/>
    </xf>
    <xf numFmtId="10" fontId="0" fillId="0" borderId="0" xfId="1" applyNumberFormat="1" applyFont="1" applyBorder="1" applyAlignment="1">
      <alignment horizontal="center"/>
    </xf>
    <xf numFmtId="165" fontId="0" fillId="0" borderId="0" xfId="1" applyNumberFormat="1" applyFont="1" applyBorder="1"/>
    <xf numFmtId="0" fontId="0" fillId="0" borderId="0" xfId="0" applyProtection="1">
      <protection locked="0"/>
    </xf>
    <xf numFmtId="5" fontId="0" fillId="0" borderId="1" xfId="1" applyNumberFormat="1" applyFont="1" applyBorder="1" applyProtection="1">
      <protection locked="0"/>
    </xf>
    <xf numFmtId="5" fontId="0" fillId="0" borderId="1" xfId="0" applyNumberFormat="1" applyBorder="1" applyAlignment="1" applyProtection="1">
      <alignment horizontal="center" vertical="center"/>
    </xf>
    <xf numFmtId="10" fontId="0" fillId="0" borderId="1" xfId="0" applyNumberFormat="1" applyBorder="1" applyAlignment="1" applyProtection="1">
      <alignment horizontal="center" vertical="center"/>
    </xf>
    <xf numFmtId="5" fontId="0" fillId="0" borderId="1" xfId="0" quotePrefix="1" applyNumberFormat="1" applyBorder="1" applyAlignment="1" applyProtection="1">
      <alignment horizontal="center" vertical="center"/>
    </xf>
    <xf numFmtId="0" fontId="1" fillId="0" borderId="0" xfId="0" applyFont="1" applyProtection="1"/>
    <xf numFmtId="0" fontId="7" fillId="0" borderId="0" xfId="0" applyFont="1" applyProtection="1"/>
    <xf numFmtId="0" fontId="0" fillId="0" borderId="0" xfId="0" applyProtection="1"/>
    <xf numFmtId="0" fontId="9" fillId="0" borderId="0" xfId="0" applyFont="1" applyProtection="1"/>
    <xf numFmtId="0" fontId="1" fillId="6" borderId="1" xfId="0" applyFont="1" applyFill="1" applyBorder="1" applyAlignment="1" applyProtection="1">
      <alignment horizontal="center" wrapText="1"/>
    </xf>
    <xf numFmtId="0" fontId="0" fillId="0" borderId="2" xfId="0" applyBorder="1" applyAlignment="1" applyProtection="1">
      <alignment horizontal="center"/>
    </xf>
    <xf numFmtId="0" fontId="0" fillId="0" borderId="1" xfId="0" applyBorder="1" applyAlignment="1" applyProtection="1">
      <alignment horizontal="center"/>
    </xf>
    <xf numFmtId="5" fontId="0" fillId="0" borderId="1" xfId="2" applyNumberFormat="1" applyFont="1" applyFill="1" applyBorder="1" applyAlignment="1" applyProtection="1">
      <alignment horizontal="center"/>
    </xf>
    <xf numFmtId="5" fontId="0" fillId="0" borderId="1" xfId="0" applyNumberFormat="1" applyBorder="1" applyAlignment="1" applyProtection="1">
      <alignment horizontal="center"/>
    </xf>
    <xf numFmtId="10" fontId="0" fillId="0" borderId="1" xfId="3" applyNumberFormat="1" applyFont="1" applyFill="1" applyBorder="1" applyAlignment="1" applyProtection="1">
      <alignment horizontal="center"/>
    </xf>
    <xf numFmtId="14" fontId="0" fillId="0" borderId="1" xfId="0" applyNumberFormat="1" applyBorder="1" applyAlignment="1" applyProtection="1">
      <alignment horizontal="center"/>
    </xf>
    <xf numFmtId="5" fontId="0" fillId="0" borderId="1" xfId="2" applyNumberFormat="1" applyFont="1" applyBorder="1" applyAlignment="1" applyProtection="1">
      <alignment horizontal="center"/>
    </xf>
    <xf numFmtId="166" fontId="0" fillId="0" borderId="0" xfId="2" applyNumberFormat="1" applyFont="1" applyFill="1" applyBorder="1" applyAlignment="1" applyProtection="1">
      <alignment horizontal="center"/>
    </xf>
    <xf numFmtId="0" fontId="5" fillId="0" borderId="0" xfId="0" applyFont="1" applyProtection="1"/>
    <xf numFmtId="5" fontId="0" fillId="0" borderId="5" xfId="2" applyNumberFormat="1" applyFont="1" applyFill="1" applyBorder="1" applyAlignment="1" applyProtection="1">
      <alignment horizontal="center"/>
    </xf>
    <xf numFmtId="5" fontId="0" fillId="0" borderId="4" xfId="2" applyNumberFormat="1" applyFont="1" applyFill="1" applyBorder="1" applyAlignment="1" applyProtection="1">
      <alignment horizontal="center"/>
    </xf>
    <xf numFmtId="5" fontId="0" fillId="0" borderId="7" xfId="2" applyNumberFormat="1" applyFont="1" applyFill="1" applyBorder="1" applyAlignment="1" applyProtection="1">
      <alignment horizontal="center"/>
    </xf>
    <xf numFmtId="5" fontId="1" fillId="0" borderId="1" xfId="2" applyNumberFormat="1" applyFont="1" applyFill="1" applyBorder="1" applyAlignment="1" applyProtection="1">
      <alignment horizontal="center"/>
    </xf>
    <xf numFmtId="5" fontId="1" fillId="0" borderId="1" xfId="0" applyNumberFormat="1" applyFont="1" applyBorder="1" applyAlignment="1" applyProtection="1">
      <alignment horizontal="center"/>
    </xf>
    <xf numFmtId="5" fontId="0" fillId="0" borderId="1" xfId="2" applyNumberFormat="1" applyFont="1" applyBorder="1" applyAlignment="1" applyProtection="1">
      <alignment horizontal="center" vertical="center"/>
    </xf>
    <xf numFmtId="10" fontId="0" fillId="0" borderId="1" xfId="3" applyNumberFormat="1" applyFont="1" applyBorder="1" applyAlignment="1" applyProtection="1">
      <alignment horizontal="center" vertical="center"/>
    </xf>
    <xf numFmtId="5" fontId="8" fillId="0" borderId="1" xfId="2" applyNumberFormat="1" applyFont="1" applyBorder="1" applyAlignment="1" applyProtection="1">
      <alignment horizontal="center" vertical="center"/>
    </xf>
    <xf numFmtId="0" fontId="8" fillId="0" borderId="1" xfId="0" applyFont="1" applyBorder="1" applyAlignment="1" applyProtection="1">
      <alignment horizontal="center" vertical="center"/>
    </xf>
    <xf numFmtId="10" fontId="0" fillId="0" borderId="1" xfId="3" applyNumberFormat="1" applyFont="1" applyFill="1" applyBorder="1" applyAlignment="1" applyProtection="1">
      <alignment horizontal="center" vertical="center"/>
    </xf>
    <xf numFmtId="0" fontId="0" fillId="0" borderId="1" xfId="0" applyBorder="1" applyProtection="1"/>
    <xf numFmtId="0" fontId="5" fillId="0" borderId="3" xfId="0" quotePrefix="1" applyFont="1" applyBorder="1" applyProtection="1"/>
    <xf numFmtId="0" fontId="1" fillId="6" borderId="1" xfId="0" applyFont="1" applyFill="1" applyBorder="1" applyAlignment="1" applyProtection="1">
      <alignment horizontal="left"/>
    </xf>
    <xf numFmtId="0" fontId="0" fillId="0" borderId="2" xfId="0" applyBorder="1" applyProtection="1"/>
    <xf numFmtId="0" fontId="0" fillId="0" borderId="6" xfId="0" applyBorder="1" applyProtection="1"/>
    <xf numFmtId="0" fontId="1" fillId="0" borderId="1" xfId="0" applyFont="1" applyBorder="1" applyProtection="1"/>
    <xf numFmtId="0" fontId="5" fillId="0" borderId="3" xfId="0" applyFont="1" applyBorder="1" applyProtection="1"/>
    <xf numFmtId="0" fontId="8" fillId="0" borderId="1" xfId="0" applyFont="1" applyBorder="1" applyProtection="1"/>
    <xf numFmtId="44" fontId="9" fillId="0" borderId="0" xfId="0" applyNumberFormat="1" applyFont="1" applyProtection="1"/>
    <xf numFmtId="0" fontId="15" fillId="0" borderId="0" xfId="0" applyFont="1" applyProtection="1"/>
    <xf numFmtId="164" fontId="16" fillId="0" borderId="1" xfId="1" applyNumberFormat="1" applyFont="1" applyBorder="1" applyAlignment="1" applyProtection="1">
      <alignment horizontal="center"/>
    </xf>
    <xf numFmtId="0" fontId="0" fillId="0" borderId="0" xfId="0" applyAlignment="1" applyProtection="1">
      <alignment horizontal="center" vertical="center"/>
    </xf>
    <xf numFmtId="164" fontId="1" fillId="6" borderId="1" xfId="1" applyNumberFormat="1" applyFont="1" applyFill="1" applyBorder="1" applyAlignment="1" applyProtection="1">
      <alignment horizontal="center" vertical="center" wrapText="1"/>
    </xf>
    <xf numFmtId="164" fontId="4" fillId="6" borderId="1" xfId="1" applyNumberFormat="1" applyFont="1" applyFill="1" applyBorder="1" applyAlignment="1" applyProtection="1">
      <alignment horizontal="center" vertical="center" wrapText="1"/>
    </xf>
    <xf numFmtId="0" fontId="0" fillId="0" borderId="4" xfId="0" applyBorder="1" applyProtection="1"/>
    <xf numFmtId="5" fontId="0" fillId="0" borderId="1" xfId="1" applyNumberFormat="1" applyFont="1" applyBorder="1" applyProtection="1"/>
    <xf numFmtId="1" fontId="0" fillId="0" borderId="1" xfId="1" applyNumberFormat="1" applyFont="1" applyBorder="1" applyAlignment="1" applyProtection="1">
      <alignment horizontal="center" vertical="center"/>
      <protection locked="0"/>
    </xf>
    <xf numFmtId="10" fontId="0" fillId="0" borderId="1" xfId="1" applyNumberFormat="1" applyFont="1" applyBorder="1" applyAlignment="1" applyProtection="1">
      <alignment horizontal="center" vertical="center"/>
      <protection locked="0"/>
    </xf>
    <xf numFmtId="164" fontId="4" fillId="0" borderId="0" xfId="1" applyNumberFormat="1" applyFont="1" applyBorder="1" applyAlignment="1" applyProtection="1">
      <alignment horizontal="center" wrapText="1"/>
    </xf>
    <xf numFmtId="0" fontId="17" fillId="0" borderId="0" xfId="0" applyFont="1" applyProtection="1"/>
    <xf numFmtId="164" fontId="16" fillId="0" borderId="1" xfId="1" applyNumberFormat="1" applyFont="1" applyBorder="1" applyAlignment="1" applyProtection="1">
      <alignment horizontal="center" wrapText="1"/>
    </xf>
    <xf numFmtId="164" fontId="1" fillId="6" borderId="1" xfId="1" applyNumberFormat="1" applyFont="1" applyFill="1" applyBorder="1" applyAlignment="1" applyProtection="1">
      <alignment horizontal="center" vertical="center"/>
    </xf>
    <xf numFmtId="0" fontId="6" fillId="0" borderId="0" xfId="0" applyFont="1" applyProtection="1"/>
    <xf numFmtId="0" fontId="1" fillId="6" borderId="1" xfId="0" applyFont="1" applyFill="1" applyBorder="1" applyAlignment="1" applyProtection="1">
      <alignment horizontal="center" vertical="center" wrapText="1"/>
    </xf>
    <xf numFmtId="166" fontId="1" fillId="6" borderId="1" xfId="2" applyNumberFormat="1" applyFont="1" applyFill="1" applyBorder="1" applyAlignment="1" applyProtection="1">
      <alignment horizontal="center" vertical="center" wrapText="1"/>
    </xf>
    <xf numFmtId="14" fontId="1" fillId="6" borderId="1" xfId="0" applyNumberFormat="1" applyFont="1" applyFill="1" applyBorder="1" applyAlignment="1" applyProtection="1">
      <alignment horizontal="center" vertical="center" wrapText="1"/>
    </xf>
    <xf numFmtId="0" fontId="1" fillId="0" borderId="0" xfId="0" applyFont="1" applyAlignment="1" applyProtection="1">
      <alignment horizontal="center" vertical="center" wrapText="1"/>
    </xf>
    <xf numFmtId="166" fontId="0" fillId="0" borderId="1" xfId="2" applyNumberFormat="1" applyFont="1" applyBorder="1" applyProtection="1"/>
    <xf numFmtId="2" fontId="0" fillId="0" borderId="1" xfId="0" applyNumberFormat="1" applyBorder="1" applyAlignment="1" applyProtection="1">
      <alignment horizontal="center"/>
    </xf>
    <xf numFmtId="14" fontId="0" fillId="0" borderId="1" xfId="0" applyNumberFormat="1" applyBorder="1" applyProtection="1"/>
    <xf numFmtId="10" fontId="0" fillId="0" borderId="1" xfId="3" applyNumberFormat="1" applyFont="1" applyBorder="1" applyProtection="1"/>
    <xf numFmtId="0" fontId="0" fillId="0" borderId="1" xfId="0" applyBorder="1" applyAlignment="1" applyProtection="1">
      <alignment horizontal="center" vertical="top"/>
    </xf>
    <xf numFmtId="0" fontId="0" fillId="0" borderId="1" xfId="0" applyBorder="1" applyAlignment="1" applyProtection="1">
      <alignment vertical="top"/>
    </xf>
    <xf numFmtId="166" fontId="0" fillId="0" borderId="1" xfId="2" applyNumberFormat="1" applyFont="1" applyBorder="1" applyAlignment="1" applyProtection="1">
      <alignment vertical="top"/>
    </xf>
    <xf numFmtId="2" fontId="0" fillId="0" borderId="1" xfId="0" applyNumberFormat="1" applyBorder="1" applyAlignment="1" applyProtection="1">
      <alignment horizontal="center" vertical="top"/>
    </xf>
    <xf numFmtId="14" fontId="0" fillId="0" borderId="1" xfId="0" applyNumberFormat="1" applyBorder="1" applyAlignment="1" applyProtection="1">
      <alignment vertical="top"/>
    </xf>
    <xf numFmtId="10" fontId="0" fillId="0" borderId="1" xfId="3" applyNumberFormat="1" applyFont="1" applyBorder="1" applyAlignment="1" applyProtection="1">
      <alignment vertical="top" wrapText="1"/>
    </xf>
    <xf numFmtId="0" fontId="0" fillId="0" borderId="0" xfId="0" applyAlignment="1" applyProtection="1">
      <alignment vertical="top"/>
    </xf>
    <xf numFmtId="0" fontId="0" fillId="0" borderId="0" xfId="0" applyAlignment="1" applyProtection="1">
      <alignment horizontal="center"/>
    </xf>
    <xf numFmtId="166" fontId="0" fillId="0" borderId="0" xfId="2" applyNumberFormat="1" applyFont="1" applyProtection="1"/>
    <xf numFmtId="14" fontId="0" fillId="0" borderId="0" xfId="0" applyNumberFormat="1" applyProtection="1"/>
    <xf numFmtId="0" fontId="2" fillId="0" borderId="0" xfId="0" applyFont="1" applyAlignment="1" applyProtection="1">
      <alignment vertical="top"/>
    </xf>
    <xf numFmtId="0" fontId="1" fillId="0" borderId="0" xfId="0" applyFont="1" applyAlignment="1" applyProtection="1">
      <alignment vertical="top"/>
    </xf>
    <xf numFmtId="0" fontId="0" fillId="0" borderId="0" xfId="0" applyAlignment="1" applyProtection="1">
      <alignment horizontal="center" vertical="top"/>
    </xf>
    <xf numFmtId="0" fontId="1" fillId="6" borderId="1" xfId="0" applyFont="1" applyFill="1" applyBorder="1" applyAlignment="1" applyProtection="1">
      <alignment horizontal="center" vertical="top" wrapText="1"/>
    </xf>
    <xf numFmtId="0" fontId="13" fillId="0" borderId="0" xfId="0" applyFont="1" applyAlignment="1" applyProtection="1">
      <alignment vertical="top"/>
    </xf>
    <xf numFmtId="0" fontId="0" fillId="0" borderId="1" xfId="0" applyBorder="1" applyAlignment="1" applyProtection="1">
      <alignment horizontal="center" vertical="center" wrapText="1"/>
    </xf>
    <xf numFmtId="0" fontId="8" fillId="0" borderId="1" xfId="0" applyFont="1" applyBorder="1" applyAlignment="1" applyProtection="1">
      <alignment horizontal="center" vertical="center" wrapText="1"/>
    </xf>
    <xf numFmtId="0" fontId="0" fillId="0" borderId="0" xfId="0" applyAlignment="1" applyProtection="1">
      <alignment vertical="center"/>
    </xf>
    <xf numFmtId="0" fontId="0" fillId="0" borderId="0" xfId="0" applyAlignment="1" applyProtection="1">
      <alignment horizontal="left" vertical="top"/>
    </xf>
    <xf numFmtId="0" fontId="14" fillId="0" borderId="0" xfId="0" applyFont="1" applyAlignment="1" applyProtection="1">
      <alignment horizontal="left" vertical="center"/>
    </xf>
    <xf numFmtId="0" fontId="6" fillId="0" borderId="0" xfId="0" applyFont="1" applyAlignment="1" applyProtection="1">
      <alignment horizontal="center" vertical="center"/>
    </xf>
    <xf numFmtId="0" fontId="9" fillId="0" borderId="0" xfId="0" applyFont="1" applyAlignment="1" applyProtection="1">
      <alignment vertical="center"/>
    </xf>
    <xf numFmtId="0" fontId="2" fillId="0" borderId="0" xfId="0" applyFont="1" applyAlignment="1" applyProtection="1">
      <alignment horizontal="center" vertical="center"/>
    </xf>
    <xf numFmtId="0" fontId="11" fillId="0" borderId="0" xfId="0" applyFont="1" applyAlignment="1" applyProtection="1">
      <alignment horizontal="center" vertical="center"/>
    </xf>
    <xf numFmtId="0" fontId="0" fillId="0" borderId="0" xfId="0" applyAlignment="1" applyProtection="1">
      <alignment horizontal="left" vertical="center"/>
    </xf>
    <xf numFmtId="0" fontId="1" fillId="7" borderId="1" xfId="0" applyFont="1" applyFill="1" applyBorder="1" applyAlignment="1" applyProtection="1">
      <alignment horizontal="center" vertical="center"/>
    </xf>
    <xf numFmtId="0" fontId="1" fillId="7" borderId="1" xfId="0" applyFont="1" applyFill="1" applyBorder="1" applyAlignment="1" applyProtection="1">
      <alignment horizontal="center" vertical="center" wrapText="1"/>
    </xf>
    <xf numFmtId="0" fontId="1" fillId="7" borderId="1" xfId="0" applyFont="1" applyFill="1" applyBorder="1" applyAlignment="1" applyProtection="1">
      <alignment vertical="center"/>
    </xf>
    <xf numFmtId="0" fontId="0" fillId="0" borderId="1" xfId="0" applyBorder="1" applyAlignment="1" applyProtection="1">
      <alignment horizontal="left" vertical="center" wrapText="1"/>
    </xf>
    <xf numFmtId="0" fontId="0" fillId="0" borderId="1" xfId="0" applyBorder="1" applyAlignment="1" applyProtection="1">
      <alignment vertical="center"/>
    </xf>
    <xf numFmtId="0" fontId="0" fillId="0" borderId="1" xfId="0" applyBorder="1" applyAlignment="1" applyProtection="1">
      <alignment vertical="center" wrapText="1"/>
    </xf>
    <xf numFmtId="0" fontId="0" fillId="0" borderId="1" xfId="0" applyBorder="1" applyAlignment="1" applyProtection="1">
      <alignment horizontal="center" vertical="center"/>
    </xf>
    <xf numFmtId="0" fontId="1" fillId="0" borderId="0" xfId="0" applyFont="1" applyAlignment="1" applyProtection="1">
      <alignment horizontal="left" vertical="top"/>
    </xf>
    <xf numFmtId="0" fontId="1" fillId="0" borderId="0" xfId="0" applyFont="1" applyAlignment="1" applyProtection="1">
      <alignment horizontal="left"/>
    </xf>
    <xf numFmtId="0" fontId="0" fillId="0" borderId="1" xfId="0" quotePrefix="1" applyBorder="1" applyProtection="1"/>
    <xf numFmtId="0" fontId="1" fillId="0" borderId="1" xfId="0" quotePrefix="1" applyFont="1" applyBorder="1" applyProtection="1"/>
    <xf numFmtId="0" fontId="0" fillId="0" borderId="0" xfId="0" quotePrefix="1" applyProtection="1"/>
    <xf numFmtId="0" fontId="2" fillId="0" borderId="0" xfId="0" applyFont="1" applyAlignment="1" applyProtection="1">
      <alignment horizontal="left" vertical="top"/>
    </xf>
    <xf numFmtId="0" fontId="2" fillId="0" borderId="0" xfId="0" applyFont="1" applyAlignment="1" applyProtection="1">
      <alignment horizontal="center" vertical="top"/>
    </xf>
    <xf numFmtId="0" fontId="0" fillId="0" borderId="0" xfId="0" applyFill="1" applyAlignment="1" applyProtection="1">
      <alignment vertical="top"/>
    </xf>
    <xf numFmtId="0" fontId="0" fillId="2" borderId="0" xfId="0" applyFill="1" applyAlignment="1" applyProtection="1">
      <alignment vertical="top"/>
    </xf>
    <xf numFmtId="0" fontId="0" fillId="3" borderId="0" xfId="0" applyFill="1" applyAlignment="1" applyProtection="1">
      <alignment vertical="top"/>
    </xf>
    <xf numFmtId="0" fontId="0" fillId="5" borderId="0" xfId="0" applyFill="1" applyAlignment="1" applyProtection="1">
      <alignment vertical="top"/>
    </xf>
    <xf numFmtId="0" fontId="0" fillId="4" borderId="0" xfId="0" applyFill="1" applyAlignment="1" applyProtection="1">
      <alignment vertical="top"/>
    </xf>
    <xf numFmtId="0" fontId="10" fillId="0" borderId="0" xfId="0" applyFont="1" applyAlignment="1" applyProtection="1">
      <alignment horizontal="left" vertical="top"/>
    </xf>
    <xf numFmtId="0" fontId="10" fillId="0" borderId="0" xfId="0" applyFont="1" applyAlignment="1" applyProtection="1">
      <alignment vertical="top"/>
    </xf>
    <xf numFmtId="0" fontId="10" fillId="0" borderId="0" xfId="0" applyFont="1" applyAlignment="1" applyProtection="1">
      <alignment horizontal="center" vertical="top"/>
    </xf>
    <xf numFmtId="0" fontId="0" fillId="2" borderId="2" xfId="0" applyFill="1" applyBorder="1" applyAlignment="1" applyProtection="1">
      <alignment horizontal="center" vertical="top"/>
    </xf>
    <xf numFmtId="0" fontId="0" fillId="2" borderId="2" xfId="0" applyFill="1" applyBorder="1" applyAlignment="1" applyProtection="1">
      <alignment vertical="top"/>
    </xf>
    <xf numFmtId="0" fontId="0" fillId="2" borderId="2" xfId="0" applyFill="1" applyBorder="1" applyAlignment="1" applyProtection="1">
      <alignment horizontal="center" vertical="top" wrapText="1"/>
    </xf>
    <xf numFmtId="0" fontId="0" fillId="2" borderId="2" xfId="0" applyFill="1" applyBorder="1" applyAlignment="1" applyProtection="1">
      <alignment vertical="top" wrapText="1"/>
    </xf>
    <xf numFmtId="0" fontId="0" fillId="3" borderId="1" xfId="0" applyFill="1" applyBorder="1" applyAlignment="1" applyProtection="1">
      <alignment horizontal="center" vertical="top"/>
    </xf>
    <xf numFmtId="0" fontId="0" fillId="3" borderId="1" xfId="0" applyFill="1" applyBorder="1" applyAlignment="1" applyProtection="1">
      <alignment vertical="top"/>
    </xf>
    <xf numFmtId="0" fontId="0" fillId="3" borderId="2" xfId="0" applyFill="1" applyBorder="1" applyAlignment="1" applyProtection="1">
      <alignment horizontal="center" vertical="top" wrapText="1"/>
    </xf>
    <xf numFmtId="0" fontId="0" fillId="3" borderId="1" xfId="0" applyFill="1" applyBorder="1" applyAlignment="1" applyProtection="1">
      <alignment vertical="top" wrapText="1"/>
    </xf>
    <xf numFmtId="0" fontId="8" fillId="2" borderId="1" xfId="0" applyFont="1" applyFill="1" applyBorder="1" applyAlignment="1" applyProtection="1">
      <alignment horizontal="center" vertical="top"/>
    </xf>
    <xf numFmtId="0" fontId="8" fillId="2" borderId="1" xfId="0" applyFont="1" applyFill="1" applyBorder="1" applyAlignment="1" applyProtection="1">
      <alignment vertical="top"/>
    </xf>
    <xf numFmtId="0" fontId="0" fillId="2" borderId="1" xfId="0" applyFill="1" applyBorder="1" applyAlignment="1" applyProtection="1">
      <alignment horizontal="center" vertical="top"/>
    </xf>
    <xf numFmtId="0" fontId="8" fillId="2" borderId="1" xfId="0" applyFont="1" applyFill="1" applyBorder="1" applyAlignment="1" applyProtection="1">
      <alignment vertical="top" wrapText="1"/>
    </xf>
    <xf numFmtId="0" fontId="8" fillId="0" borderId="0" xfId="0" applyFont="1" applyAlignment="1" applyProtection="1">
      <alignment vertical="top"/>
    </xf>
    <xf numFmtId="0" fontId="8" fillId="2" borderId="0" xfId="0" applyFont="1" applyFill="1" applyAlignment="1" applyProtection="1">
      <alignment vertical="top"/>
    </xf>
    <xf numFmtId="0" fontId="0" fillId="2" borderId="1" xfId="0" applyFill="1" applyBorder="1" applyAlignment="1" applyProtection="1">
      <alignment vertical="top"/>
    </xf>
    <xf numFmtId="0" fontId="0" fillId="2" borderId="1" xfId="0" applyFill="1" applyBorder="1" applyAlignment="1" applyProtection="1">
      <alignment vertical="top" wrapText="1"/>
    </xf>
    <xf numFmtId="0" fontId="0" fillId="4" borderId="1" xfId="0" applyFill="1" applyBorder="1" applyAlignment="1" applyProtection="1">
      <alignment horizontal="center" vertical="top"/>
    </xf>
    <xf numFmtId="0" fontId="0" fillId="4" borderId="1" xfId="0" applyFill="1" applyBorder="1" applyAlignment="1" applyProtection="1">
      <alignment vertical="top"/>
    </xf>
    <xf numFmtId="0" fontId="0" fillId="4" borderId="1" xfId="0" applyFill="1" applyBorder="1" applyAlignment="1" applyProtection="1">
      <alignment vertical="top" wrapText="1"/>
    </xf>
    <xf numFmtId="0" fontId="8" fillId="5" borderId="1" xfId="0" applyFont="1" applyFill="1" applyBorder="1" applyAlignment="1" applyProtection="1">
      <alignment horizontal="center" vertical="top"/>
    </xf>
    <xf numFmtId="0" fontId="8" fillId="5" borderId="1" xfId="0" applyFont="1" applyFill="1" applyBorder="1" applyAlignment="1" applyProtection="1">
      <alignment vertical="top"/>
    </xf>
    <xf numFmtId="0" fontId="8" fillId="5" borderId="1" xfId="0" applyFont="1" applyFill="1" applyBorder="1" applyAlignment="1" applyProtection="1">
      <alignment vertical="top" wrapText="1"/>
    </xf>
    <xf numFmtId="0" fontId="8" fillId="5" borderId="0" xfId="0" applyFont="1" applyFill="1" applyAlignment="1" applyProtection="1">
      <alignment vertical="top"/>
    </xf>
    <xf numFmtId="0" fontId="0" fillId="2" borderId="1" xfId="0" quotePrefix="1" applyFill="1" applyBorder="1" applyAlignment="1" applyProtection="1">
      <alignment horizontal="center" vertical="top"/>
    </xf>
    <xf numFmtId="0" fontId="0" fillId="5" borderId="1" xfId="0" applyFill="1" applyBorder="1" applyAlignment="1" applyProtection="1">
      <alignment horizontal="center" vertical="top"/>
    </xf>
    <xf numFmtId="0" fontId="0" fillId="5" borderId="1" xfId="0" applyFill="1" applyBorder="1" applyAlignment="1" applyProtection="1">
      <alignment vertical="top"/>
    </xf>
    <xf numFmtId="0" fontId="0" fillId="5" borderId="8" xfId="0" applyFill="1" applyBorder="1" applyAlignment="1" applyProtection="1">
      <alignment horizontal="center" vertical="top"/>
    </xf>
    <xf numFmtId="0" fontId="0" fillId="5" borderId="8" xfId="0" applyFill="1" applyBorder="1" applyAlignment="1" applyProtection="1">
      <alignment vertical="top" wrapText="1"/>
    </xf>
    <xf numFmtId="0" fontId="1" fillId="0" borderId="0" xfId="0" applyFont="1" applyAlignment="1" applyProtection="1">
      <alignment horizontal="center" vertical="top"/>
    </xf>
    <xf numFmtId="0" fontId="0" fillId="0" borderId="1" xfId="0" quotePrefix="1" applyBorder="1" applyAlignment="1" applyProtection="1">
      <alignment vertical="top"/>
    </xf>
    <xf numFmtId="0" fontId="0" fillId="0" borderId="0" xfId="0" quotePrefix="1" applyAlignment="1" applyProtection="1">
      <alignment horizontal="left" vertical="top"/>
    </xf>
    <xf numFmtId="0" fontId="0" fillId="0" borderId="0" xfId="0" applyAlignment="1" applyProtection="1">
      <alignment vertical="top"/>
    </xf>
    <xf numFmtId="0" fontId="2" fillId="0" borderId="0" xfId="0" applyFont="1" applyAlignment="1" applyProtection="1">
      <alignment horizontal="center" vertical="top"/>
    </xf>
    <xf numFmtId="0" fontId="0" fillId="5" borderId="0" xfId="0" applyFill="1" applyAlignment="1" applyProtection="1">
      <alignment horizontal="center" vertical="top"/>
    </xf>
    <xf numFmtId="0" fontId="0" fillId="4" borderId="0" xfId="0" applyFill="1" applyAlignment="1" applyProtection="1">
      <alignment horizontal="center" vertical="top"/>
    </xf>
    <xf numFmtId="0" fontId="11" fillId="0" borderId="1" xfId="0" applyFont="1" applyBorder="1" applyAlignment="1" applyProtection="1">
      <alignment horizontal="center" vertical="center"/>
    </xf>
    <xf numFmtId="0" fontId="11" fillId="0" borderId="1" xfId="0" applyFont="1" applyBorder="1" applyAlignment="1" applyProtection="1">
      <alignment vertical="center"/>
    </xf>
    <xf numFmtId="0" fontId="0" fillId="3" borderId="1" xfId="0" applyFill="1" applyBorder="1" applyAlignment="1" applyProtection="1">
      <alignment horizontal="center" vertical="top" wrapText="1"/>
    </xf>
    <xf numFmtId="5" fontId="1" fillId="2" borderId="1" xfId="0" applyNumberFormat="1" applyFont="1" applyFill="1" applyBorder="1" applyAlignment="1" applyProtection="1">
      <alignment horizontal="center" vertical="center"/>
    </xf>
    <xf numFmtId="0" fontId="0" fillId="0" borderId="0" xfId="0" applyFill="1" applyAlignment="1" applyProtection="1">
      <alignment horizontal="left" vertical="top" wrapText="1"/>
    </xf>
    <xf numFmtId="0" fontId="0" fillId="0" borderId="4" xfId="0" applyBorder="1" applyAlignment="1" applyProtection="1">
      <alignment horizontal="left"/>
    </xf>
    <xf numFmtId="0" fontId="0" fillId="0" borderId="10" xfId="0" applyBorder="1" applyAlignment="1" applyProtection="1">
      <alignment horizontal="left"/>
    </xf>
    <xf numFmtId="0" fontId="0" fillId="0" borderId="4" xfId="0" quotePrefix="1" applyBorder="1" applyAlignment="1" applyProtection="1">
      <alignment horizontal="left"/>
    </xf>
    <xf numFmtId="0" fontId="0" fillId="0" borderId="10" xfId="0" quotePrefix="1" applyBorder="1" applyAlignment="1" applyProtection="1">
      <alignment horizontal="left"/>
    </xf>
    <xf numFmtId="0" fontId="2" fillId="0" borderId="0" xfId="0" applyFont="1" applyAlignment="1" applyProtection="1">
      <alignment horizontal="center" vertical="center"/>
    </xf>
    <xf numFmtId="0" fontId="1" fillId="0" borderId="0" xfId="0" applyFont="1" applyAlignment="1" applyProtection="1">
      <alignment horizontal="left" vertical="center"/>
    </xf>
    <xf numFmtId="0" fontId="0" fillId="0" borderId="0" xfId="0" applyAlignment="1" applyProtection="1">
      <alignment horizontal="left"/>
    </xf>
    <xf numFmtId="0" fontId="0" fillId="0" borderId="0" xfId="0" applyAlignment="1" applyProtection="1">
      <alignment vertical="top"/>
    </xf>
    <xf numFmtId="0" fontId="1" fillId="6" borderId="1" xfId="0" applyFont="1" applyFill="1" applyBorder="1" applyAlignment="1" applyProtection="1">
      <alignment horizontal="left" vertical="top"/>
    </xf>
    <xf numFmtId="0" fontId="0" fillId="0" borderId="1" xfId="0" applyBorder="1" applyAlignment="1" applyProtection="1">
      <alignment vertical="top"/>
    </xf>
    <xf numFmtId="0" fontId="0" fillId="0" borderId="1" xfId="0" applyBorder="1" applyAlignment="1" applyProtection="1">
      <alignment vertical="center"/>
    </xf>
    <xf numFmtId="0" fontId="8" fillId="0" borderId="0" xfId="0" applyFont="1" applyAlignment="1" applyProtection="1">
      <alignment horizontal="left" vertical="top"/>
    </xf>
    <xf numFmtId="0" fontId="8" fillId="0" borderId="0" xfId="0" applyFont="1" applyAlignment="1" applyProtection="1">
      <alignment vertical="top"/>
    </xf>
    <xf numFmtId="0" fontId="0" fillId="0" borderId="0" xfId="0" quotePrefix="1" applyAlignment="1" applyProtection="1">
      <alignment vertical="top"/>
    </xf>
    <xf numFmtId="0" fontId="0" fillId="0" borderId="0" xfId="0" quotePrefix="1" applyAlignment="1" applyProtection="1">
      <alignment vertical="top" wrapText="1"/>
    </xf>
    <xf numFmtId="0" fontId="0" fillId="0" borderId="0" xfId="0" applyAlignment="1" applyProtection="1">
      <alignment vertical="top" wrapText="1"/>
    </xf>
    <xf numFmtId="0" fontId="9" fillId="0" borderId="0" xfId="0" applyFont="1" applyAlignment="1" applyProtection="1">
      <alignment horizontal="left"/>
    </xf>
    <xf numFmtId="0" fontId="0" fillId="0" borderId="0" xfId="0" applyProtection="1"/>
    <xf numFmtId="0" fontId="2" fillId="0" borderId="0" xfId="0" applyFont="1" applyAlignment="1" applyProtection="1">
      <alignment horizontal="center" vertical="top"/>
    </xf>
    <xf numFmtId="0" fontId="0" fillId="0" borderId="0" xfId="0" applyAlignment="1" applyProtection="1">
      <alignment horizontal="left"/>
      <protection locked="0"/>
    </xf>
    <xf numFmtId="0" fontId="8" fillId="0" borderId="6"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2" xfId="0" applyFont="1" applyBorder="1" applyAlignment="1" applyProtection="1">
      <alignment horizontal="center" vertical="center"/>
    </xf>
    <xf numFmtId="0" fontId="1" fillId="8" borderId="9" xfId="0" applyFont="1" applyFill="1" applyBorder="1" applyAlignment="1" applyProtection="1">
      <alignment horizontal="center"/>
    </xf>
    <xf numFmtId="0" fontId="12" fillId="0" borderId="0" xfId="0" applyFont="1" applyAlignment="1" applyProtection="1">
      <alignment horizontal="center" vertical="top"/>
    </xf>
    <xf numFmtId="164" fontId="4" fillId="6" borderId="1" xfId="1" applyNumberFormat="1" applyFont="1" applyFill="1" applyBorder="1" applyAlignment="1" applyProtection="1">
      <alignment horizontal="center"/>
    </xf>
    <xf numFmtId="164" fontId="4" fillId="6" borderId="1" xfId="1" applyNumberFormat="1" applyFont="1" applyFill="1" applyBorder="1" applyAlignment="1" applyProtection="1">
      <alignment horizontal="center" wrapText="1"/>
    </xf>
    <xf numFmtId="0" fontId="2" fillId="0" borderId="0" xfId="0" applyFont="1" applyAlignment="1" applyProtection="1">
      <alignment horizontal="center"/>
      <protection locked="0"/>
    </xf>
    <xf numFmtId="0" fontId="0" fillId="0" borderId="0" xfId="0" applyAlignment="1" applyProtection="1">
      <alignment horizontal="left" wrapText="1"/>
      <protection locked="0"/>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10</xdr:row>
          <xdr:rowOff>9525</xdr:rowOff>
        </xdr:from>
        <xdr:to>
          <xdr:col>4</xdr:col>
          <xdr:colOff>66675</xdr:colOff>
          <xdr:row>10</xdr:row>
          <xdr:rowOff>180975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11</xdr:row>
          <xdr:rowOff>9525</xdr:rowOff>
        </xdr:from>
        <xdr:to>
          <xdr:col>4</xdr:col>
          <xdr:colOff>66675</xdr:colOff>
          <xdr:row>11</xdr:row>
          <xdr:rowOff>180975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73FA8-8752-425E-8554-17F0BA09EC2E}">
  <dimension ref="A1:AE55"/>
  <sheetViews>
    <sheetView tabSelected="1" zoomScaleNormal="100" workbookViewId="0">
      <selection activeCell="D11" sqref="D11"/>
    </sheetView>
  </sheetViews>
  <sheetFormatPr defaultColWidth="8.85546875" defaultRowHeight="15" x14ac:dyDescent="0.25"/>
  <cols>
    <col min="1" max="1" width="7" style="106" customWidth="1"/>
    <col min="2" max="2" width="27.85546875" style="100" customWidth="1"/>
    <col min="3" max="3" width="11.5703125" style="106" customWidth="1"/>
    <col min="4" max="4" width="11" style="106" customWidth="1"/>
    <col min="5" max="5" width="13.140625" style="106" bestFit="1" customWidth="1"/>
    <col min="6" max="6" width="14.7109375" style="106" customWidth="1"/>
    <col min="7" max="7" width="110.85546875" style="100" customWidth="1"/>
    <col min="8" max="16384" width="8.85546875" style="100"/>
  </cols>
  <sheetData>
    <row r="1" spans="1:31" s="104" customFormat="1" ht="18.75" x14ac:dyDescent="0.25">
      <c r="A1" s="131" t="s">
        <v>316</v>
      </c>
      <c r="C1" s="132"/>
      <c r="D1" s="132"/>
      <c r="E1" s="132"/>
      <c r="F1" s="173"/>
    </row>
    <row r="2" spans="1:31" s="104" customFormat="1" ht="18.75" x14ac:dyDescent="0.25">
      <c r="A2" s="131" t="s">
        <v>392</v>
      </c>
      <c r="C2" s="132"/>
      <c r="D2" s="132"/>
      <c r="E2" s="132"/>
      <c r="F2" s="173"/>
    </row>
    <row r="4" spans="1:31" x14ac:dyDescent="0.25">
      <c r="A4" s="112" t="s">
        <v>317</v>
      </c>
    </row>
    <row r="5" spans="1:31" s="133" customFormat="1" ht="27.95" customHeight="1" x14ac:dyDescent="0.25">
      <c r="A5" s="180" t="s">
        <v>506</v>
      </c>
      <c r="B5" s="180"/>
      <c r="C5" s="180"/>
      <c r="D5" s="180"/>
      <c r="E5" s="180"/>
      <c r="F5" s="180"/>
      <c r="G5" s="180"/>
    </row>
    <row r="6" spans="1:31" x14ac:dyDescent="0.25">
      <c r="A6" s="112" t="s">
        <v>318</v>
      </c>
    </row>
    <row r="7" spans="1:31" x14ac:dyDescent="0.25">
      <c r="A7" s="100"/>
      <c r="B7" s="134" t="s">
        <v>319</v>
      </c>
      <c r="D7" s="136" t="s">
        <v>320</v>
      </c>
      <c r="E7" s="174"/>
      <c r="F7" s="174"/>
    </row>
    <row r="8" spans="1:31" x14ac:dyDescent="0.25">
      <c r="A8" s="100"/>
      <c r="B8" s="135" t="s">
        <v>454</v>
      </c>
      <c r="D8" s="137" t="s">
        <v>321</v>
      </c>
      <c r="E8" s="175"/>
      <c r="F8" s="175"/>
    </row>
    <row r="9" spans="1:31" s="139" customFormat="1" x14ac:dyDescent="0.25">
      <c r="A9" s="138"/>
      <c r="C9" s="140"/>
      <c r="D9" s="140"/>
      <c r="E9" s="140"/>
      <c r="F9" s="140"/>
    </row>
    <row r="10" spans="1:31" s="111" customFormat="1" ht="20.100000000000001" customHeight="1" x14ac:dyDescent="0.25">
      <c r="A10" s="176" t="s">
        <v>322</v>
      </c>
      <c r="B10" s="177" t="s">
        <v>323</v>
      </c>
      <c r="C10" s="176" t="s">
        <v>324</v>
      </c>
      <c r="D10" s="176" t="s">
        <v>325</v>
      </c>
      <c r="E10" s="176" t="s">
        <v>326</v>
      </c>
      <c r="F10" s="176" t="s">
        <v>500</v>
      </c>
      <c r="G10" s="177" t="s">
        <v>501</v>
      </c>
    </row>
    <row r="11" spans="1:31" s="134" customFormat="1" ht="45" x14ac:dyDescent="0.25">
      <c r="A11" s="141">
        <v>1</v>
      </c>
      <c r="B11" s="142" t="s">
        <v>327</v>
      </c>
      <c r="C11" s="141" t="s">
        <v>328</v>
      </c>
      <c r="D11" s="141" t="s">
        <v>329</v>
      </c>
      <c r="E11" s="143" t="s">
        <v>330</v>
      </c>
      <c r="F11" s="143" t="s">
        <v>319</v>
      </c>
      <c r="G11" s="144" t="s">
        <v>507</v>
      </c>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row>
    <row r="12" spans="1:31" s="135" customFormat="1" ht="30" x14ac:dyDescent="0.25">
      <c r="A12" s="145">
        <v>2</v>
      </c>
      <c r="B12" s="146" t="s">
        <v>331</v>
      </c>
      <c r="C12" s="145" t="s">
        <v>329</v>
      </c>
      <c r="D12" s="145" t="s">
        <v>329</v>
      </c>
      <c r="E12" s="147" t="s">
        <v>332</v>
      </c>
      <c r="F12" s="147" t="s">
        <v>454</v>
      </c>
      <c r="G12" s="148" t="s">
        <v>452</v>
      </c>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row>
    <row r="13" spans="1:31" s="154" customFormat="1" x14ac:dyDescent="0.25">
      <c r="A13" s="149">
        <v>3</v>
      </c>
      <c r="B13" s="150" t="s">
        <v>333</v>
      </c>
      <c r="C13" s="151" t="s">
        <v>329</v>
      </c>
      <c r="D13" s="151" t="s">
        <v>329</v>
      </c>
      <c r="E13" s="143" t="s">
        <v>328</v>
      </c>
      <c r="F13" s="143" t="s">
        <v>319</v>
      </c>
      <c r="G13" s="152" t="s">
        <v>334</v>
      </c>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row>
    <row r="14" spans="1:31" s="134" customFormat="1" ht="30" x14ac:dyDescent="0.25">
      <c r="A14" s="151">
        <v>4</v>
      </c>
      <c r="B14" s="155" t="s">
        <v>335</v>
      </c>
      <c r="C14" s="151" t="s">
        <v>329</v>
      </c>
      <c r="D14" s="151" t="s">
        <v>329</v>
      </c>
      <c r="E14" s="143" t="s">
        <v>332</v>
      </c>
      <c r="F14" s="143" t="s">
        <v>319</v>
      </c>
      <c r="G14" s="156" t="s">
        <v>336</v>
      </c>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row>
    <row r="15" spans="1:31" s="137" customFormat="1" x14ac:dyDescent="0.25">
      <c r="A15" s="157">
        <v>5</v>
      </c>
      <c r="B15" s="158" t="s">
        <v>337</v>
      </c>
      <c r="C15" s="157"/>
      <c r="D15" s="157"/>
      <c r="E15" s="157"/>
      <c r="F15" s="157" t="s">
        <v>321</v>
      </c>
      <c r="G15" s="159" t="s">
        <v>338</v>
      </c>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row>
    <row r="16" spans="1:31" s="134" customFormat="1" x14ac:dyDescent="0.25">
      <c r="A16" s="151">
        <v>6</v>
      </c>
      <c r="B16" s="155" t="s">
        <v>339</v>
      </c>
      <c r="C16" s="151" t="s">
        <v>329</v>
      </c>
      <c r="D16" s="151" t="s">
        <v>328</v>
      </c>
      <c r="E16" s="143" t="s">
        <v>328</v>
      </c>
      <c r="F16" s="143" t="s">
        <v>319</v>
      </c>
      <c r="G16" s="156" t="s">
        <v>340</v>
      </c>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row>
    <row r="17" spans="1:31" s="163" customFormat="1" x14ac:dyDescent="0.25">
      <c r="A17" s="160">
        <v>7</v>
      </c>
      <c r="B17" s="161" t="s">
        <v>341</v>
      </c>
      <c r="C17" s="160"/>
      <c r="D17" s="160"/>
      <c r="E17" s="160"/>
      <c r="F17" s="160" t="s">
        <v>502</v>
      </c>
      <c r="G17" s="162" t="s">
        <v>396</v>
      </c>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row>
    <row r="18" spans="1:31" s="134" customFormat="1" ht="45" x14ac:dyDescent="0.25">
      <c r="A18" s="151">
        <v>8</v>
      </c>
      <c r="B18" s="155" t="s">
        <v>342</v>
      </c>
      <c r="C18" s="151" t="s">
        <v>328</v>
      </c>
      <c r="D18" s="151" t="s">
        <v>329</v>
      </c>
      <c r="E18" s="143" t="s">
        <v>330</v>
      </c>
      <c r="F18" s="143" t="s">
        <v>319</v>
      </c>
      <c r="G18" s="144" t="s">
        <v>508</v>
      </c>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row>
    <row r="19" spans="1:31" s="135" customFormat="1" ht="30" x14ac:dyDescent="0.25">
      <c r="A19" s="145">
        <v>9</v>
      </c>
      <c r="B19" s="146" t="s">
        <v>343</v>
      </c>
      <c r="C19" s="145"/>
      <c r="D19" s="145"/>
      <c r="E19" s="145"/>
      <c r="F19" s="178" t="s">
        <v>454</v>
      </c>
      <c r="G19" s="148" t="s">
        <v>344</v>
      </c>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row>
    <row r="20" spans="1:31" s="134" customFormat="1" x14ac:dyDescent="0.25">
      <c r="A20" s="151">
        <v>10</v>
      </c>
      <c r="B20" s="155" t="s">
        <v>345</v>
      </c>
      <c r="C20" s="149" t="s">
        <v>329</v>
      </c>
      <c r="D20" s="149" t="s">
        <v>329</v>
      </c>
      <c r="E20" s="143" t="s">
        <v>328</v>
      </c>
      <c r="F20" s="143" t="s">
        <v>319</v>
      </c>
      <c r="G20" s="156" t="s">
        <v>346</v>
      </c>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row>
    <row r="21" spans="1:31" s="154" customFormat="1" ht="30" x14ac:dyDescent="0.25">
      <c r="A21" s="149">
        <v>11</v>
      </c>
      <c r="B21" s="150" t="s">
        <v>341</v>
      </c>
      <c r="C21" s="149" t="s">
        <v>329</v>
      </c>
      <c r="D21" s="149" t="s">
        <v>329</v>
      </c>
      <c r="E21" s="143" t="s">
        <v>332</v>
      </c>
      <c r="F21" s="143" t="s">
        <v>319</v>
      </c>
      <c r="G21" s="152" t="s">
        <v>347</v>
      </c>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row>
    <row r="22" spans="1:31" s="134" customFormat="1" ht="30" x14ac:dyDescent="0.25">
      <c r="A22" s="151">
        <v>12</v>
      </c>
      <c r="B22" s="155" t="s">
        <v>348</v>
      </c>
      <c r="C22" s="151" t="s">
        <v>329</v>
      </c>
      <c r="D22" s="151" t="s">
        <v>329</v>
      </c>
      <c r="E22" s="151" t="s">
        <v>329</v>
      </c>
      <c r="F22" s="151" t="s">
        <v>319</v>
      </c>
      <c r="G22" s="156" t="s">
        <v>509</v>
      </c>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row>
    <row r="23" spans="1:31" s="135" customFormat="1" ht="30" x14ac:dyDescent="0.25">
      <c r="A23" s="145">
        <v>13</v>
      </c>
      <c r="B23" s="146" t="s">
        <v>349</v>
      </c>
      <c r="C23" s="145" t="s">
        <v>329</v>
      </c>
      <c r="D23" s="145" t="s">
        <v>329</v>
      </c>
      <c r="E23" s="145" t="s">
        <v>329</v>
      </c>
      <c r="F23" s="178" t="s">
        <v>454</v>
      </c>
      <c r="G23" s="148" t="s">
        <v>453</v>
      </c>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row>
    <row r="24" spans="1:31" s="134" customFormat="1" ht="30" x14ac:dyDescent="0.25">
      <c r="A24" s="151">
        <v>14</v>
      </c>
      <c r="B24" s="155" t="s">
        <v>350</v>
      </c>
      <c r="C24" s="151" t="s">
        <v>329</v>
      </c>
      <c r="D24" s="151" t="s">
        <v>329</v>
      </c>
      <c r="E24" s="151" t="s">
        <v>329</v>
      </c>
      <c r="F24" s="151" t="s">
        <v>319</v>
      </c>
      <c r="G24" s="156" t="s">
        <v>351</v>
      </c>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row>
    <row r="25" spans="1:31" s="134" customFormat="1" ht="30" x14ac:dyDescent="0.25">
      <c r="A25" s="164" t="s">
        <v>352</v>
      </c>
      <c r="B25" s="155" t="s">
        <v>353</v>
      </c>
      <c r="C25" s="151" t="s">
        <v>329</v>
      </c>
      <c r="D25" s="151" t="s">
        <v>329</v>
      </c>
      <c r="E25" s="151" t="s">
        <v>329</v>
      </c>
      <c r="F25" s="151" t="s">
        <v>319</v>
      </c>
      <c r="G25" s="156" t="s">
        <v>354</v>
      </c>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row>
    <row r="26" spans="1:31" s="134" customFormat="1" ht="30" x14ac:dyDescent="0.25">
      <c r="A26" s="151">
        <v>50</v>
      </c>
      <c r="B26" s="155" t="s">
        <v>355</v>
      </c>
      <c r="C26" s="151" t="s">
        <v>329</v>
      </c>
      <c r="D26" s="151" t="s">
        <v>329</v>
      </c>
      <c r="E26" s="151" t="s">
        <v>329</v>
      </c>
      <c r="F26" s="151" t="s">
        <v>319</v>
      </c>
      <c r="G26" s="156" t="s">
        <v>336</v>
      </c>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row>
    <row r="27" spans="1:31" s="137" customFormat="1" x14ac:dyDescent="0.25">
      <c r="A27" s="157">
        <v>51</v>
      </c>
      <c r="B27" s="158" t="s">
        <v>337</v>
      </c>
      <c r="C27" s="157"/>
      <c r="D27" s="157"/>
      <c r="E27" s="157"/>
      <c r="F27" s="157" t="s">
        <v>321</v>
      </c>
      <c r="G27" s="159" t="s">
        <v>338</v>
      </c>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row>
    <row r="28" spans="1:31" s="163" customFormat="1" x14ac:dyDescent="0.25">
      <c r="A28" s="160">
        <v>52</v>
      </c>
      <c r="B28" s="161" t="s">
        <v>341</v>
      </c>
      <c r="C28" s="160"/>
      <c r="D28" s="160"/>
      <c r="E28" s="160"/>
      <c r="F28" s="160" t="s">
        <v>502</v>
      </c>
      <c r="G28" s="162" t="s">
        <v>396</v>
      </c>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row>
    <row r="29" spans="1:31" s="135" customFormat="1" ht="30" x14ac:dyDescent="0.25">
      <c r="A29" s="145">
        <v>53</v>
      </c>
      <c r="B29" s="146" t="s">
        <v>477</v>
      </c>
      <c r="C29" s="145" t="s">
        <v>329</v>
      </c>
      <c r="D29" s="145" t="s">
        <v>328</v>
      </c>
      <c r="E29" s="145" t="s">
        <v>356</v>
      </c>
      <c r="F29" s="178" t="s">
        <v>454</v>
      </c>
      <c r="G29" s="148" t="s">
        <v>455</v>
      </c>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row>
    <row r="30" spans="1:31" s="135" customFormat="1" ht="30" x14ac:dyDescent="0.25">
      <c r="A30" s="145">
        <v>54</v>
      </c>
      <c r="B30" s="146" t="s">
        <v>5</v>
      </c>
      <c r="C30" s="145" t="s">
        <v>329</v>
      </c>
      <c r="D30" s="145" t="s">
        <v>329</v>
      </c>
      <c r="E30" s="145" t="s">
        <v>329</v>
      </c>
      <c r="F30" s="178" t="s">
        <v>454</v>
      </c>
      <c r="G30" s="148" t="s">
        <v>394</v>
      </c>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row>
    <row r="31" spans="1:31" s="137" customFormat="1" x14ac:dyDescent="0.25">
      <c r="A31" s="157">
        <v>55</v>
      </c>
      <c r="B31" s="158" t="s">
        <v>357</v>
      </c>
      <c r="C31" s="157"/>
      <c r="D31" s="157"/>
      <c r="E31" s="157"/>
      <c r="F31" s="157" t="s">
        <v>321</v>
      </c>
      <c r="G31" s="159" t="s">
        <v>358</v>
      </c>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row>
    <row r="32" spans="1:31" s="137" customFormat="1" x14ac:dyDescent="0.25">
      <c r="A32" s="157">
        <v>56</v>
      </c>
      <c r="B32" s="158" t="s">
        <v>359</v>
      </c>
      <c r="C32" s="157"/>
      <c r="D32" s="157"/>
      <c r="E32" s="157"/>
      <c r="F32" s="157" t="s">
        <v>321</v>
      </c>
      <c r="G32" s="159" t="s">
        <v>358</v>
      </c>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row>
    <row r="33" spans="1:31" s="134" customFormat="1" x14ac:dyDescent="0.25">
      <c r="A33" s="151">
        <v>57</v>
      </c>
      <c r="B33" s="155" t="s">
        <v>478</v>
      </c>
      <c r="C33" s="151" t="s">
        <v>329</v>
      </c>
      <c r="D33" s="151" t="s">
        <v>329</v>
      </c>
      <c r="E33" s="151" t="s">
        <v>329</v>
      </c>
      <c r="F33" s="151" t="s">
        <v>319</v>
      </c>
      <c r="G33" s="156" t="s">
        <v>360</v>
      </c>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row>
    <row r="34" spans="1:31" s="134" customFormat="1" x14ac:dyDescent="0.25">
      <c r="A34" s="151">
        <v>58</v>
      </c>
      <c r="B34" s="155" t="s">
        <v>361</v>
      </c>
      <c r="C34" s="151" t="s">
        <v>329</v>
      </c>
      <c r="D34" s="151" t="s">
        <v>329</v>
      </c>
      <c r="E34" s="151" t="s">
        <v>328</v>
      </c>
      <c r="F34" s="151" t="s">
        <v>319</v>
      </c>
      <c r="G34" s="156" t="s">
        <v>360</v>
      </c>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row>
    <row r="35" spans="1:31" s="134" customFormat="1" x14ac:dyDescent="0.25">
      <c r="A35" s="151">
        <v>59</v>
      </c>
      <c r="B35" s="155" t="s">
        <v>362</v>
      </c>
      <c r="C35" s="151" t="s">
        <v>329</v>
      </c>
      <c r="D35" s="151" t="s">
        <v>328</v>
      </c>
      <c r="E35" s="151" t="s">
        <v>356</v>
      </c>
      <c r="F35" s="151" t="s">
        <v>319</v>
      </c>
      <c r="G35" s="156" t="s">
        <v>363</v>
      </c>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row>
    <row r="36" spans="1:31" s="163" customFormat="1" x14ac:dyDescent="0.25">
      <c r="A36" s="160">
        <v>60</v>
      </c>
      <c r="B36" s="161" t="s">
        <v>341</v>
      </c>
      <c r="C36" s="160" t="s">
        <v>329</v>
      </c>
      <c r="D36" s="160" t="s">
        <v>328</v>
      </c>
      <c r="E36" s="160" t="s">
        <v>4</v>
      </c>
      <c r="F36" s="160" t="s">
        <v>502</v>
      </c>
      <c r="G36" s="162" t="s">
        <v>364</v>
      </c>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row>
    <row r="37" spans="1:31" s="136" customFormat="1" ht="30" x14ac:dyDescent="0.25">
      <c r="A37" s="165">
        <v>61</v>
      </c>
      <c r="B37" s="166" t="s">
        <v>365</v>
      </c>
      <c r="C37" s="165" t="s">
        <v>329</v>
      </c>
      <c r="D37" s="165" t="s">
        <v>329</v>
      </c>
      <c r="E37" s="167" t="s">
        <v>328</v>
      </c>
      <c r="F37" s="160" t="s">
        <v>502</v>
      </c>
      <c r="G37" s="168" t="s">
        <v>499</v>
      </c>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row>
    <row r="38" spans="1:31" s="134" customFormat="1" x14ac:dyDescent="0.25">
      <c r="A38" s="164" t="s">
        <v>366</v>
      </c>
      <c r="B38" s="155" t="s">
        <v>367</v>
      </c>
      <c r="C38" s="151" t="s">
        <v>329</v>
      </c>
      <c r="D38" s="151" t="s">
        <v>329</v>
      </c>
      <c r="E38" s="151" t="s">
        <v>329</v>
      </c>
      <c r="F38" s="151" t="s">
        <v>319</v>
      </c>
      <c r="G38" s="156" t="s">
        <v>368</v>
      </c>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row>
    <row r="40" spans="1:31" x14ac:dyDescent="0.25">
      <c r="A40" s="112" t="s">
        <v>510</v>
      </c>
    </row>
    <row r="41" spans="1:31" x14ac:dyDescent="0.25">
      <c r="A41" s="112" t="s">
        <v>369</v>
      </c>
    </row>
    <row r="42" spans="1:31" x14ac:dyDescent="0.25">
      <c r="A42" s="112" t="s">
        <v>511</v>
      </c>
    </row>
    <row r="43" spans="1:31" x14ac:dyDescent="0.25">
      <c r="B43" s="105" t="s">
        <v>370</v>
      </c>
      <c r="C43" s="169" t="s">
        <v>371</v>
      </c>
    </row>
    <row r="44" spans="1:31" x14ac:dyDescent="0.25">
      <c r="B44" s="170" t="s">
        <v>372</v>
      </c>
      <c r="C44" s="94">
        <v>20</v>
      </c>
      <c r="D44" s="94" t="s">
        <v>373</v>
      </c>
    </row>
    <row r="45" spans="1:31" x14ac:dyDescent="0.25">
      <c r="B45" s="170" t="s">
        <v>374</v>
      </c>
      <c r="C45" s="94">
        <v>13</v>
      </c>
      <c r="D45" s="94" t="s">
        <v>375</v>
      </c>
    </row>
    <row r="46" spans="1:31" x14ac:dyDescent="0.25">
      <c r="B46" s="170" t="s">
        <v>376</v>
      </c>
      <c r="C46" s="94">
        <v>10</v>
      </c>
      <c r="D46" s="94" t="s">
        <v>375</v>
      </c>
    </row>
    <row r="47" spans="1:31" x14ac:dyDescent="0.25">
      <c r="B47" s="170" t="s">
        <v>377</v>
      </c>
      <c r="C47" s="94">
        <v>10</v>
      </c>
      <c r="D47" s="94" t="s">
        <v>378</v>
      </c>
    </row>
    <row r="48" spans="1:31" x14ac:dyDescent="0.25">
      <c r="B48" s="170" t="s">
        <v>379</v>
      </c>
      <c r="C48" s="94">
        <v>7</v>
      </c>
      <c r="D48" s="94" t="s">
        <v>380</v>
      </c>
    </row>
    <row r="50" spans="1:6" x14ac:dyDescent="0.25">
      <c r="A50" s="112" t="s">
        <v>381</v>
      </c>
      <c r="C50" s="100"/>
      <c r="D50" s="100"/>
      <c r="E50" s="100"/>
      <c r="F50" s="172"/>
    </row>
    <row r="52" spans="1:6" x14ac:dyDescent="0.25">
      <c r="A52" s="112" t="s">
        <v>382</v>
      </c>
    </row>
    <row r="53" spans="1:6" x14ac:dyDescent="0.25">
      <c r="A53" s="171" t="s">
        <v>512</v>
      </c>
    </row>
    <row r="54" spans="1:6" x14ac:dyDescent="0.25">
      <c r="A54" s="171" t="s">
        <v>383</v>
      </c>
    </row>
    <row r="55" spans="1:6" x14ac:dyDescent="0.25">
      <c r="A55" s="171" t="s">
        <v>384</v>
      </c>
    </row>
  </sheetData>
  <sheetProtection sheet="1" objects="1" scenarios="1"/>
  <mergeCells count="1">
    <mergeCell ref="A5:G5"/>
  </mergeCells>
  <printOptions horizontalCentered="1"/>
  <pageMargins left="0.45" right="0.45" top="0.5" bottom="0.5" header="0.3" footer="0.3"/>
  <pageSetup scale="62" orientation="landscape" horizontalDpi="90" verticalDpi="90" r:id="rId1"/>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18B96-A9F8-4B4F-BB2E-ED5BD7A65C86}">
  <sheetPr>
    <pageSetUpPr fitToPage="1"/>
  </sheetPr>
  <dimension ref="A1:M31"/>
  <sheetViews>
    <sheetView zoomScaleNormal="100" workbookViewId="0">
      <selection sqref="A1:E1"/>
    </sheetView>
  </sheetViews>
  <sheetFormatPr defaultColWidth="8.85546875" defaultRowHeight="15" x14ac:dyDescent="0.25"/>
  <cols>
    <col min="1" max="1" width="13.85546875" style="111" customWidth="1"/>
    <col min="2" max="2" width="26.7109375" style="111" customWidth="1"/>
    <col min="3" max="3" width="40.85546875" style="111" customWidth="1"/>
    <col min="4" max="4" width="15.42578125" style="74" customWidth="1"/>
    <col min="5" max="5" width="84.5703125" style="111" customWidth="1"/>
    <col min="6" max="16384" width="8.85546875" style="111"/>
  </cols>
  <sheetData>
    <row r="1" spans="1:5" ht="18.75" x14ac:dyDescent="0.25">
      <c r="A1" s="185" t="s">
        <v>316</v>
      </c>
      <c r="B1" s="185"/>
      <c r="C1" s="185"/>
      <c r="D1" s="185"/>
      <c r="E1" s="185"/>
    </row>
    <row r="2" spans="1:5" ht="18.75" x14ac:dyDescent="0.25">
      <c r="A2" s="185" t="s">
        <v>472</v>
      </c>
      <c r="B2" s="185"/>
      <c r="C2" s="185"/>
      <c r="D2" s="185"/>
      <c r="E2" s="185"/>
    </row>
    <row r="3" spans="1:5" s="115" customFormat="1" ht="18.75" x14ac:dyDescent="0.25">
      <c r="A3" s="113" t="s">
        <v>397</v>
      </c>
      <c r="B3" s="114"/>
      <c r="C3" s="114"/>
      <c r="D3" s="114"/>
      <c r="E3" s="114"/>
    </row>
    <row r="4" spans="1:5" ht="18.75" x14ac:dyDescent="0.25">
      <c r="A4" s="186" t="s">
        <v>398</v>
      </c>
      <c r="B4" s="186"/>
      <c r="C4" s="3">
        <v>1</v>
      </c>
      <c r="D4" s="116"/>
      <c r="E4" s="116"/>
    </row>
    <row r="5" spans="1:5" ht="18.75" x14ac:dyDescent="0.25">
      <c r="A5" s="186" t="s">
        <v>399</v>
      </c>
      <c r="B5" s="186"/>
      <c r="C5" s="3"/>
      <c r="D5" s="116"/>
      <c r="E5" s="116"/>
    </row>
    <row r="6" spans="1:5" ht="18.75" x14ac:dyDescent="0.25">
      <c r="A6" s="186" t="s">
        <v>400</v>
      </c>
      <c r="B6" s="186"/>
      <c r="C6" s="4"/>
      <c r="D6" s="117"/>
      <c r="E6" s="116"/>
    </row>
    <row r="7" spans="1:5" ht="18.75" x14ac:dyDescent="0.25">
      <c r="A7" s="118"/>
      <c r="B7" s="116"/>
      <c r="C7" s="116"/>
      <c r="D7" s="116"/>
      <c r="E7" s="116"/>
    </row>
    <row r="8" spans="1:5" x14ac:dyDescent="0.25">
      <c r="A8" s="119" t="s">
        <v>322</v>
      </c>
      <c r="B8" s="120" t="s">
        <v>323</v>
      </c>
      <c r="C8" s="121" t="s">
        <v>401</v>
      </c>
      <c r="D8" s="119" t="s">
        <v>402</v>
      </c>
      <c r="E8" s="121" t="s">
        <v>403</v>
      </c>
    </row>
    <row r="9" spans="1:5" ht="45" x14ac:dyDescent="0.25">
      <c r="A9" s="109" t="s">
        <v>404</v>
      </c>
      <c r="B9" s="122" t="s">
        <v>405</v>
      </c>
      <c r="C9" s="123" t="s">
        <v>406</v>
      </c>
      <c r="D9" s="5"/>
      <c r="E9" s="123" t="s">
        <v>497</v>
      </c>
    </row>
    <row r="10" spans="1:5" ht="60" x14ac:dyDescent="0.25">
      <c r="A10" s="109" t="s">
        <v>407</v>
      </c>
      <c r="B10" s="123" t="s">
        <v>450</v>
      </c>
      <c r="C10" s="124" t="s">
        <v>451</v>
      </c>
      <c r="D10" s="6"/>
      <c r="E10" s="124" t="s">
        <v>498</v>
      </c>
    </row>
    <row r="11" spans="1:5" x14ac:dyDescent="0.25">
      <c r="A11" s="125">
        <v>1</v>
      </c>
      <c r="B11" s="123" t="s">
        <v>315</v>
      </c>
      <c r="C11" s="124" t="s">
        <v>424</v>
      </c>
      <c r="D11" s="6"/>
      <c r="E11" s="123" t="s">
        <v>409</v>
      </c>
    </row>
    <row r="12" spans="1:5" ht="45" x14ac:dyDescent="0.25">
      <c r="A12" s="125">
        <v>6</v>
      </c>
      <c r="B12" s="123" t="s">
        <v>339</v>
      </c>
      <c r="C12" s="124" t="s">
        <v>432</v>
      </c>
      <c r="D12" s="6"/>
      <c r="E12" s="124" t="s">
        <v>410</v>
      </c>
    </row>
    <row r="13" spans="1:5" ht="30" x14ac:dyDescent="0.25">
      <c r="A13" s="125" t="s">
        <v>4</v>
      </c>
      <c r="B13" s="124" t="s">
        <v>411</v>
      </c>
      <c r="C13" s="124" t="s">
        <v>412</v>
      </c>
      <c r="D13" s="6"/>
      <c r="E13" s="124" t="s">
        <v>433</v>
      </c>
    </row>
    <row r="14" spans="1:5" x14ac:dyDescent="0.25">
      <c r="A14" s="125">
        <v>1</v>
      </c>
      <c r="B14" s="123" t="s">
        <v>315</v>
      </c>
      <c r="C14" s="123" t="s">
        <v>413</v>
      </c>
      <c r="D14" s="5"/>
      <c r="E14" s="123" t="s">
        <v>414</v>
      </c>
    </row>
    <row r="15" spans="1:5" x14ac:dyDescent="0.25">
      <c r="A15" s="125">
        <v>6</v>
      </c>
      <c r="B15" s="123" t="s">
        <v>339</v>
      </c>
      <c r="C15" s="123" t="s">
        <v>413</v>
      </c>
      <c r="D15" s="5"/>
      <c r="E15" s="123" t="s">
        <v>414</v>
      </c>
    </row>
    <row r="16" spans="1:5" ht="30" x14ac:dyDescent="0.25">
      <c r="A16" s="125">
        <v>7</v>
      </c>
      <c r="B16" s="124" t="s">
        <v>415</v>
      </c>
      <c r="C16" s="124" t="s">
        <v>416</v>
      </c>
      <c r="D16" s="6"/>
      <c r="E16" s="124" t="s">
        <v>417</v>
      </c>
    </row>
    <row r="17" spans="1:13" ht="45" x14ac:dyDescent="0.25">
      <c r="A17" s="125">
        <v>58</v>
      </c>
      <c r="B17" s="123" t="s">
        <v>418</v>
      </c>
      <c r="C17" s="124" t="s">
        <v>419</v>
      </c>
      <c r="D17" s="6"/>
      <c r="E17" s="124" t="s">
        <v>420</v>
      </c>
    </row>
    <row r="18" spans="1:13" ht="60" x14ac:dyDescent="0.25">
      <c r="A18" s="125">
        <v>61</v>
      </c>
      <c r="B18" s="124" t="s">
        <v>421</v>
      </c>
      <c r="C18" s="124" t="s">
        <v>422</v>
      </c>
      <c r="D18" s="6"/>
      <c r="E18" s="124" t="s">
        <v>492</v>
      </c>
    </row>
    <row r="19" spans="1:13" x14ac:dyDescent="0.25">
      <c r="A19" s="74"/>
    </row>
    <row r="20" spans="1:13" x14ac:dyDescent="0.25">
      <c r="A20" s="126" t="s">
        <v>482</v>
      </c>
      <c r="B20" s="126"/>
      <c r="C20" s="126"/>
      <c r="D20" s="126"/>
      <c r="E20" s="126"/>
      <c r="F20" s="126"/>
      <c r="G20" s="126"/>
      <c r="H20" s="126"/>
      <c r="I20" s="127"/>
      <c r="J20" s="127"/>
      <c r="K20" s="127"/>
      <c r="L20" s="127"/>
      <c r="M20" s="127"/>
    </row>
    <row r="21" spans="1:13" x14ac:dyDescent="0.25">
      <c r="A21" s="187" t="s">
        <v>483</v>
      </c>
      <c r="B21" s="187"/>
      <c r="C21" s="187"/>
      <c r="D21" s="187"/>
      <c r="E21" s="187"/>
      <c r="F21" s="187"/>
      <c r="G21" s="187"/>
      <c r="H21" s="187"/>
      <c r="I21" s="187"/>
      <c r="J21" s="187"/>
      <c r="K21" s="187"/>
      <c r="L21" s="187"/>
      <c r="M21" s="187"/>
    </row>
    <row r="22" spans="1:13" x14ac:dyDescent="0.25">
      <c r="A22" s="41" t="s">
        <v>484</v>
      </c>
      <c r="B22" s="41"/>
      <c r="C22" s="41"/>
      <c r="D22" s="41"/>
      <c r="E22" s="41"/>
      <c r="F22" s="41"/>
      <c r="G22" s="41"/>
      <c r="H22" s="41"/>
      <c r="I22" s="41"/>
      <c r="J22" s="41"/>
      <c r="K22" s="41"/>
      <c r="L22" s="41"/>
      <c r="M22" s="41"/>
    </row>
    <row r="23" spans="1:13" x14ac:dyDescent="0.25">
      <c r="A23" s="187" t="s">
        <v>485</v>
      </c>
      <c r="B23" s="187"/>
      <c r="C23" s="187"/>
      <c r="D23" s="187"/>
      <c r="E23" s="187"/>
      <c r="F23" s="187"/>
      <c r="G23" s="187"/>
      <c r="H23" s="187"/>
      <c r="I23" s="187"/>
      <c r="J23" s="187"/>
      <c r="K23" s="187"/>
      <c r="L23" s="187"/>
      <c r="M23" s="187"/>
    </row>
    <row r="25" spans="1:13" x14ac:dyDescent="0.25">
      <c r="A25" s="63" t="s">
        <v>486</v>
      </c>
      <c r="B25" s="63"/>
      <c r="C25" s="5"/>
      <c r="D25" s="41"/>
      <c r="E25" s="41"/>
      <c r="F25" s="41"/>
      <c r="G25" s="41"/>
      <c r="H25" s="41"/>
      <c r="I25" s="41"/>
      <c r="J25" s="41"/>
      <c r="K25" s="41"/>
      <c r="L25" s="41"/>
      <c r="M25" s="41"/>
    </row>
    <row r="26" spans="1:13" x14ac:dyDescent="0.25">
      <c r="A26" s="181" t="s">
        <v>487</v>
      </c>
      <c r="B26" s="182"/>
      <c r="C26" s="36">
        <v>2250</v>
      </c>
      <c r="D26" s="41"/>
      <c r="E26" s="41"/>
      <c r="F26" s="41"/>
      <c r="G26" s="41"/>
      <c r="H26" s="41"/>
      <c r="I26" s="41"/>
      <c r="J26" s="41"/>
      <c r="K26" s="41"/>
      <c r="L26" s="41"/>
      <c r="M26" s="41"/>
    </row>
    <row r="27" spans="1:13" x14ac:dyDescent="0.25">
      <c r="A27" s="181" t="s">
        <v>493</v>
      </c>
      <c r="B27" s="182"/>
      <c r="C27" s="37">
        <v>5.2499999999999998E-2</v>
      </c>
      <c r="D27" s="41"/>
      <c r="E27" s="41"/>
      <c r="F27" s="41"/>
      <c r="G27" s="41"/>
      <c r="H27" s="41"/>
      <c r="I27" s="41"/>
      <c r="J27" s="41"/>
      <c r="K27" s="41"/>
      <c r="L27" s="41"/>
      <c r="M27" s="41"/>
    </row>
    <row r="28" spans="1:13" x14ac:dyDescent="0.25">
      <c r="A28" s="183" t="s">
        <v>488</v>
      </c>
      <c r="B28" s="184"/>
      <c r="C28" s="38">
        <f>+C25*C26*C27</f>
        <v>0</v>
      </c>
      <c r="D28" s="41"/>
      <c r="E28" s="41"/>
      <c r="F28" s="41"/>
      <c r="G28" s="41"/>
      <c r="H28" s="41"/>
      <c r="I28" s="41"/>
      <c r="J28" s="41"/>
      <c r="K28" s="41"/>
      <c r="L28" s="41"/>
      <c r="M28" s="41"/>
    </row>
    <row r="29" spans="1:13" x14ac:dyDescent="0.25">
      <c r="A29" s="128" t="s">
        <v>489</v>
      </c>
      <c r="B29" s="63"/>
      <c r="C29" s="5"/>
      <c r="D29" s="41"/>
      <c r="E29" s="41"/>
      <c r="F29" s="41"/>
      <c r="G29" s="41"/>
      <c r="H29" s="41"/>
      <c r="I29" s="41"/>
      <c r="J29" s="41"/>
      <c r="K29" s="41"/>
      <c r="L29" s="41"/>
      <c r="M29" s="41"/>
    </row>
    <row r="30" spans="1:13" x14ac:dyDescent="0.25">
      <c r="A30" s="129" t="s">
        <v>490</v>
      </c>
      <c r="B30" s="68"/>
      <c r="C30" s="179">
        <f>MIN(C28:C29)</f>
        <v>0</v>
      </c>
    </row>
    <row r="31" spans="1:13" x14ac:dyDescent="0.25">
      <c r="A31" s="130"/>
      <c r="B31" s="41"/>
    </row>
  </sheetData>
  <sheetProtection sheet="1" objects="1" scenarios="1"/>
  <protectedRanges>
    <protectedRange sqref="C4:C6" name="Range3"/>
    <protectedRange sqref="C4:D5" name="Range1"/>
    <protectedRange sqref="C6:D6" name="Range6"/>
  </protectedRanges>
  <mergeCells count="10">
    <mergeCell ref="A26:B26"/>
    <mergeCell ref="A27:B27"/>
    <mergeCell ref="A28:B28"/>
    <mergeCell ref="A1:E1"/>
    <mergeCell ref="A2:E2"/>
    <mergeCell ref="A4:B4"/>
    <mergeCell ref="A5:B5"/>
    <mergeCell ref="A6:B6"/>
    <mergeCell ref="A21:M21"/>
    <mergeCell ref="A23:M23"/>
  </mergeCells>
  <pageMargins left="0.7" right="0.7" top="0.75" bottom="0.75" header="0.3" footer="0.3"/>
  <pageSetup scale="64" orientation="landscape"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5B648-4118-46ED-9520-D2B16F898C27}">
  <sheetPr>
    <pageSetUpPr fitToPage="1"/>
  </sheetPr>
  <dimension ref="A1:K25"/>
  <sheetViews>
    <sheetView zoomScaleNormal="100" workbookViewId="0"/>
  </sheetViews>
  <sheetFormatPr defaultColWidth="8.85546875" defaultRowHeight="15" x14ac:dyDescent="0.25"/>
  <cols>
    <col min="1" max="1" width="5.5703125" style="100" customWidth="1"/>
    <col min="2" max="2" width="36.42578125" style="100" customWidth="1"/>
    <col min="3" max="4" width="25.5703125" style="100" customWidth="1"/>
    <col min="5" max="10" width="8.85546875" style="100"/>
    <col min="11" max="11" width="11.140625" style="100" customWidth="1"/>
    <col min="12" max="16384" width="8.85546875" style="100"/>
  </cols>
  <sheetData>
    <row r="1" spans="1:11" ht="18.75" x14ac:dyDescent="0.25">
      <c r="A1" s="104" t="s">
        <v>440</v>
      </c>
    </row>
    <row r="3" spans="1:11" s="105" customFormat="1" x14ac:dyDescent="0.25">
      <c r="A3" s="105" t="s">
        <v>441</v>
      </c>
    </row>
    <row r="4" spans="1:11" x14ac:dyDescent="0.25">
      <c r="A4" s="194" t="s">
        <v>504</v>
      </c>
      <c r="B4" s="188"/>
      <c r="C4" s="188"/>
      <c r="D4" s="188"/>
      <c r="E4" s="188"/>
      <c r="F4" s="188"/>
      <c r="G4" s="188"/>
      <c r="H4" s="188"/>
      <c r="I4" s="188"/>
      <c r="J4" s="188"/>
      <c r="K4" s="188"/>
    </row>
    <row r="5" spans="1:11" x14ac:dyDescent="0.25">
      <c r="A5" s="194" t="s">
        <v>386</v>
      </c>
      <c r="B5" s="188"/>
      <c r="C5" s="188"/>
      <c r="D5" s="188"/>
      <c r="E5" s="188"/>
      <c r="F5" s="188"/>
      <c r="G5" s="188"/>
      <c r="H5" s="188"/>
      <c r="I5" s="188"/>
      <c r="J5" s="188"/>
      <c r="K5" s="188"/>
    </row>
    <row r="6" spans="1:11" ht="29.1" customHeight="1" x14ac:dyDescent="0.25">
      <c r="A6" s="195" t="s">
        <v>513</v>
      </c>
      <c r="B6" s="196"/>
      <c r="C6" s="196"/>
      <c r="D6" s="196"/>
      <c r="E6" s="196"/>
      <c r="F6" s="196"/>
      <c r="G6" s="196"/>
      <c r="H6" s="196"/>
      <c r="I6" s="196"/>
      <c r="J6" s="196"/>
      <c r="K6" s="196"/>
    </row>
    <row r="7" spans="1:11" x14ac:dyDescent="0.25">
      <c r="A7" s="194" t="s">
        <v>387</v>
      </c>
      <c r="B7" s="188"/>
      <c r="C7" s="188"/>
      <c r="D7" s="188"/>
      <c r="E7" s="188"/>
      <c r="F7" s="188"/>
      <c r="G7" s="188"/>
      <c r="H7" s="188"/>
      <c r="I7" s="188"/>
      <c r="J7" s="188"/>
      <c r="K7" s="188"/>
    </row>
    <row r="8" spans="1:11" x14ac:dyDescent="0.25">
      <c r="A8" s="194" t="s">
        <v>514</v>
      </c>
      <c r="B8" s="188"/>
      <c r="C8" s="188"/>
      <c r="D8" s="188"/>
      <c r="E8" s="188"/>
      <c r="F8" s="188"/>
      <c r="G8" s="188"/>
      <c r="H8" s="188"/>
      <c r="I8" s="188"/>
      <c r="J8" s="188"/>
      <c r="K8" s="188"/>
    </row>
    <row r="9" spans="1:11" x14ac:dyDescent="0.25">
      <c r="A9" s="106">
        <v>1</v>
      </c>
      <c r="B9" s="188" t="s">
        <v>515</v>
      </c>
      <c r="C9" s="188"/>
      <c r="D9" s="188"/>
      <c r="E9" s="188"/>
      <c r="F9" s="188"/>
      <c r="G9" s="188"/>
      <c r="H9" s="188"/>
      <c r="I9" s="188"/>
      <c r="J9" s="188"/>
      <c r="K9" s="188"/>
    </row>
    <row r="10" spans="1:11" x14ac:dyDescent="0.25">
      <c r="A10" s="106">
        <v>2</v>
      </c>
      <c r="B10" s="188" t="s">
        <v>6</v>
      </c>
      <c r="C10" s="188"/>
      <c r="D10" s="188"/>
      <c r="E10" s="188"/>
      <c r="F10" s="188"/>
      <c r="G10" s="188"/>
      <c r="H10" s="188"/>
      <c r="I10" s="188"/>
      <c r="J10" s="188"/>
      <c r="K10" s="188"/>
    </row>
    <row r="11" spans="1:11" x14ac:dyDescent="0.25">
      <c r="A11" s="106">
        <v>3</v>
      </c>
      <c r="B11" s="193" t="s">
        <v>442</v>
      </c>
      <c r="C11" s="193"/>
      <c r="D11" s="193"/>
      <c r="E11" s="193"/>
      <c r="F11" s="193"/>
      <c r="G11" s="193"/>
      <c r="H11" s="193"/>
      <c r="I11" s="193"/>
      <c r="J11" s="193"/>
      <c r="K11" s="193"/>
    </row>
    <row r="12" spans="1:11" x14ac:dyDescent="0.25">
      <c r="A12" s="106">
        <v>4</v>
      </c>
      <c r="B12" s="188" t="s">
        <v>443</v>
      </c>
      <c r="C12" s="188"/>
      <c r="D12" s="188"/>
      <c r="E12" s="188"/>
      <c r="F12" s="188"/>
      <c r="G12" s="188"/>
      <c r="H12" s="188"/>
      <c r="I12" s="188"/>
      <c r="J12" s="188"/>
      <c r="K12" s="188"/>
    </row>
    <row r="13" spans="1:11" x14ac:dyDescent="0.25">
      <c r="A13" s="106">
        <v>5</v>
      </c>
      <c r="B13" s="188" t="s">
        <v>516</v>
      </c>
      <c r="C13" s="188"/>
      <c r="D13" s="188"/>
      <c r="E13" s="188"/>
      <c r="F13" s="188"/>
      <c r="G13" s="188"/>
      <c r="H13" s="188"/>
      <c r="I13" s="188"/>
      <c r="J13" s="188"/>
      <c r="K13" s="188"/>
    </row>
    <row r="15" spans="1:11" ht="14.45" customHeight="1" x14ac:dyDescent="0.25">
      <c r="A15" s="189" t="s">
        <v>385</v>
      </c>
      <c r="B15" s="190"/>
      <c r="C15" s="107" t="s">
        <v>2</v>
      </c>
      <c r="D15" s="107" t="s">
        <v>3</v>
      </c>
      <c r="H15" s="108"/>
    </row>
    <row r="16" spans="1:11" s="111" customFormat="1" ht="39.950000000000003" customHeight="1" x14ac:dyDescent="0.25">
      <c r="A16" s="191" t="s">
        <v>477</v>
      </c>
      <c r="B16" s="191"/>
      <c r="C16" s="109" t="s">
        <v>4</v>
      </c>
      <c r="D16" s="110" t="s">
        <v>444</v>
      </c>
    </row>
    <row r="17" spans="1:8" s="111" customFormat="1" ht="39.950000000000003" customHeight="1" x14ac:dyDescent="0.25">
      <c r="A17" s="191" t="s">
        <v>331</v>
      </c>
      <c r="B17" s="191"/>
      <c r="C17" s="109" t="s">
        <v>445</v>
      </c>
      <c r="D17" s="109" t="s">
        <v>445</v>
      </c>
    </row>
    <row r="18" spans="1:8" s="111" customFormat="1" ht="50.1" customHeight="1" x14ac:dyDescent="0.25">
      <c r="A18" s="191" t="s">
        <v>395</v>
      </c>
      <c r="B18" s="191"/>
      <c r="C18" s="109" t="s">
        <v>446</v>
      </c>
      <c r="D18" s="109" t="s">
        <v>446</v>
      </c>
    </row>
    <row r="19" spans="1:8" s="111" customFormat="1" ht="39.950000000000003" customHeight="1" x14ac:dyDescent="0.25">
      <c r="A19" s="191" t="s">
        <v>5</v>
      </c>
      <c r="B19" s="191"/>
      <c r="C19" s="109" t="s">
        <v>447</v>
      </c>
      <c r="D19" s="109" t="s">
        <v>447</v>
      </c>
    </row>
    <row r="20" spans="1:8" s="111" customFormat="1" ht="50.1" customHeight="1" x14ac:dyDescent="0.25">
      <c r="A20" s="191" t="s">
        <v>479</v>
      </c>
      <c r="B20" s="191"/>
      <c r="C20" s="110" t="s">
        <v>426</v>
      </c>
      <c r="D20" s="110" t="s">
        <v>425</v>
      </c>
    </row>
    <row r="22" spans="1:8" x14ac:dyDescent="0.25">
      <c r="A22" s="192" t="s">
        <v>448</v>
      </c>
      <c r="B22" s="192"/>
      <c r="C22" s="192"/>
      <c r="D22" s="192"/>
      <c r="E22" s="192"/>
      <c r="F22" s="192"/>
      <c r="G22" s="192"/>
      <c r="H22" s="192"/>
    </row>
    <row r="23" spans="1:8" x14ac:dyDescent="0.25">
      <c r="A23" s="192" t="s">
        <v>517</v>
      </c>
      <c r="B23" s="192"/>
      <c r="C23" s="192"/>
      <c r="D23" s="192"/>
      <c r="E23" s="192"/>
      <c r="F23" s="192"/>
      <c r="G23" s="192"/>
      <c r="H23" s="192"/>
    </row>
    <row r="24" spans="1:8" x14ac:dyDescent="0.25">
      <c r="A24" s="192" t="s">
        <v>449</v>
      </c>
      <c r="B24" s="192"/>
      <c r="C24" s="192"/>
      <c r="D24" s="192"/>
      <c r="E24" s="192"/>
      <c r="F24" s="192"/>
      <c r="G24" s="192"/>
      <c r="H24" s="192"/>
    </row>
    <row r="25" spans="1:8" x14ac:dyDescent="0.25">
      <c r="A25" s="112" t="s">
        <v>427</v>
      </c>
      <c r="B25" s="112"/>
      <c r="C25" s="112"/>
      <c r="D25" s="112"/>
      <c r="E25" s="112"/>
      <c r="F25" s="112"/>
      <c r="G25" s="112"/>
      <c r="H25" s="112"/>
    </row>
  </sheetData>
  <sheetProtection sheet="1" objects="1" scenarios="1"/>
  <mergeCells count="19">
    <mergeCell ref="B9:K9"/>
    <mergeCell ref="B10:K10"/>
    <mergeCell ref="B11:K11"/>
    <mergeCell ref="A4:K4"/>
    <mergeCell ref="A5:K5"/>
    <mergeCell ref="A6:K6"/>
    <mergeCell ref="A7:K7"/>
    <mergeCell ref="A8:K8"/>
    <mergeCell ref="A23:H23"/>
    <mergeCell ref="A24:H24"/>
    <mergeCell ref="A16:B16"/>
    <mergeCell ref="A17:B17"/>
    <mergeCell ref="A19:B19"/>
    <mergeCell ref="A20:B20"/>
    <mergeCell ref="B12:K12"/>
    <mergeCell ref="B13:K13"/>
    <mergeCell ref="A15:B15"/>
    <mergeCell ref="A18:B18"/>
    <mergeCell ref="A22:H22"/>
  </mergeCells>
  <pageMargins left="0.7" right="0.7" top="0.75" bottom="0.75" header="0.3" footer="0.3"/>
  <pageSetup scale="7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E5D1D-3242-424A-A8C9-6743493C7D17}">
  <sheetPr>
    <pageSetUpPr fitToPage="1"/>
  </sheetPr>
  <dimension ref="A1:F60"/>
  <sheetViews>
    <sheetView topLeftCell="A28" zoomScaleNormal="100" workbookViewId="0">
      <selection activeCell="G1" sqref="G1"/>
    </sheetView>
  </sheetViews>
  <sheetFormatPr defaultColWidth="8.85546875" defaultRowHeight="15" x14ac:dyDescent="0.25"/>
  <cols>
    <col min="1" max="1" width="48.5703125" style="9" customWidth="1"/>
    <col min="2" max="3" width="30.5703125" style="9" customWidth="1"/>
    <col min="4" max="4" width="4.42578125" style="9" customWidth="1"/>
    <col min="5" max="5" width="31.42578125" style="9" bestFit="1" customWidth="1"/>
    <col min="6" max="6" width="27.140625" style="9" customWidth="1"/>
    <col min="7" max="16384" width="8.85546875" style="9"/>
  </cols>
  <sheetData>
    <row r="1" spans="1:6" ht="18.75" x14ac:dyDescent="0.25">
      <c r="A1" s="199" t="s">
        <v>494</v>
      </c>
      <c r="B1" s="199"/>
      <c r="C1" s="199"/>
      <c r="D1" s="199"/>
      <c r="E1" s="199"/>
      <c r="F1" s="199"/>
    </row>
    <row r="2" spans="1:6" x14ac:dyDescent="0.25">
      <c r="A2" s="39" t="s">
        <v>431</v>
      </c>
      <c r="B2" s="200"/>
      <c r="C2" s="200"/>
    </row>
    <row r="3" spans="1:6" x14ac:dyDescent="0.25">
      <c r="A3" s="39" t="s">
        <v>0</v>
      </c>
      <c r="B3" s="200"/>
      <c r="C3" s="200"/>
    </row>
    <row r="4" spans="1:6" x14ac:dyDescent="0.25">
      <c r="A4" s="39" t="s">
        <v>393</v>
      </c>
      <c r="B4" s="200"/>
      <c r="C4" s="200"/>
    </row>
    <row r="5" spans="1:6" x14ac:dyDescent="0.25">
      <c r="A5" s="39" t="s">
        <v>481</v>
      </c>
      <c r="B5" s="200"/>
      <c r="C5" s="200"/>
    </row>
    <row r="6" spans="1:6" x14ac:dyDescent="0.25">
      <c r="B6" s="200"/>
      <c r="C6" s="200"/>
    </row>
    <row r="7" spans="1:6" s="41" customFormat="1" x14ac:dyDescent="0.25">
      <c r="A7" s="40" t="s">
        <v>503</v>
      </c>
    </row>
    <row r="8" spans="1:6" s="41" customFormat="1" x14ac:dyDescent="0.25">
      <c r="A8" s="198" t="s">
        <v>518</v>
      </c>
      <c r="B8" s="198"/>
      <c r="C8" s="198"/>
    </row>
    <row r="9" spans="1:6" s="41" customFormat="1" x14ac:dyDescent="0.25"/>
    <row r="10" spans="1:6" s="42" customFormat="1" x14ac:dyDescent="0.25">
      <c r="A10" s="42" t="s">
        <v>307</v>
      </c>
    </row>
    <row r="11" spans="1:6" s="12" customFormat="1" x14ac:dyDescent="0.25">
      <c r="A11" s="42" t="s">
        <v>308</v>
      </c>
      <c r="B11" s="42"/>
      <c r="C11" s="42"/>
      <c r="E11" s="42" t="s">
        <v>474</v>
      </c>
      <c r="F11" s="42"/>
    </row>
    <row r="12" spans="1:6" s="12" customFormat="1" ht="15" customHeight="1" x14ac:dyDescent="0.25">
      <c r="A12" s="42" t="s">
        <v>309</v>
      </c>
      <c r="B12" s="42"/>
      <c r="C12" s="42"/>
      <c r="E12" s="197" t="s">
        <v>475</v>
      </c>
      <c r="F12" s="197"/>
    </row>
    <row r="13" spans="1:6" ht="15" customHeight="1" x14ac:dyDescent="0.25"/>
    <row r="14" spans="1:6" x14ac:dyDescent="0.25">
      <c r="E14" s="204" t="s">
        <v>436</v>
      </c>
      <c r="F14" s="204"/>
    </row>
    <row r="15" spans="1:6" ht="30" x14ac:dyDescent="0.25">
      <c r="A15" s="41"/>
      <c r="B15" s="43" t="s">
        <v>456</v>
      </c>
      <c r="C15" s="43" t="s">
        <v>459</v>
      </c>
      <c r="E15" s="43" t="s">
        <v>456</v>
      </c>
      <c r="F15" s="43" t="s">
        <v>459</v>
      </c>
    </row>
    <row r="16" spans="1:6" x14ac:dyDescent="0.25">
      <c r="A16" s="63" t="s">
        <v>41</v>
      </c>
      <c r="B16" s="19"/>
      <c r="C16" s="19"/>
      <c r="E16" s="44" t="s">
        <v>434</v>
      </c>
      <c r="F16" s="44" t="s">
        <v>299</v>
      </c>
    </row>
    <row r="17" spans="1:6" x14ac:dyDescent="0.25">
      <c r="A17" s="63" t="s">
        <v>457</v>
      </c>
      <c r="B17" s="19"/>
      <c r="C17" s="19"/>
      <c r="E17" s="44" t="s">
        <v>408</v>
      </c>
      <c r="F17" s="44" t="s">
        <v>458</v>
      </c>
    </row>
    <row r="18" spans="1:6" x14ac:dyDescent="0.25">
      <c r="A18" s="63" t="s">
        <v>42</v>
      </c>
      <c r="B18" s="20"/>
      <c r="C18" s="20"/>
      <c r="E18" s="45" t="s">
        <v>300</v>
      </c>
      <c r="F18" s="45" t="s">
        <v>435</v>
      </c>
    </row>
    <row r="19" spans="1:6" x14ac:dyDescent="0.25">
      <c r="A19" s="63" t="s">
        <v>304</v>
      </c>
      <c r="B19" s="21"/>
      <c r="C19" s="22"/>
      <c r="E19" s="46">
        <v>60000000</v>
      </c>
      <c r="F19" s="47">
        <v>50000000</v>
      </c>
    </row>
    <row r="20" spans="1:6" x14ac:dyDescent="0.25">
      <c r="A20" s="63" t="s">
        <v>1</v>
      </c>
      <c r="B20" s="20"/>
      <c r="C20" s="20"/>
      <c r="E20" s="45" t="s">
        <v>301</v>
      </c>
      <c r="F20" s="45" t="s">
        <v>301</v>
      </c>
    </row>
    <row r="21" spans="1:6" x14ac:dyDescent="0.25">
      <c r="A21" s="63" t="s">
        <v>38</v>
      </c>
      <c r="B21" s="23"/>
      <c r="C21" s="23"/>
      <c r="E21" s="48">
        <v>6.5000000000000002E-2</v>
      </c>
      <c r="F21" s="48">
        <v>0.05</v>
      </c>
    </row>
    <row r="22" spans="1:6" x14ac:dyDescent="0.25">
      <c r="A22" s="63" t="s">
        <v>460</v>
      </c>
      <c r="B22" s="20"/>
      <c r="C22" s="20"/>
      <c r="E22" s="45">
        <v>20</v>
      </c>
      <c r="F22" s="45">
        <v>20</v>
      </c>
    </row>
    <row r="23" spans="1:6" x14ac:dyDescent="0.25">
      <c r="A23" s="63" t="s">
        <v>461</v>
      </c>
      <c r="B23" s="20"/>
      <c r="C23" s="20"/>
      <c r="E23" s="45">
        <v>40</v>
      </c>
      <c r="F23" s="45">
        <v>20</v>
      </c>
    </row>
    <row r="24" spans="1:6" x14ac:dyDescent="0.25">
      <c r="A24" s="63" t="s">
        <v>305</v>
      </c>
      <c r="B24" s="24"/>
      <c r="C24" s="24"/>
      <c r="E24" s="49">
        <v>37257</v>
      </c>
      <c r="F24" s="49">
        <v>44562</v>
      </c>
    </row>
    <row r="25" spans="1:6" x14ac:dyDescent="0.25">
      <c r="A25" s="63" t="s">
        <v>302</v>
      </c>
      <c r="B25" s="21"/>
      <c r="C25" s="21"/>
      <c r="E25" s="46">
        <v>125638</v>
      </c>
      <c r="F25" s="46">
        <v>120542</v>
      </c>
    </row>
    <row r="26" spans="1:6" x14ac:dyDescent="0.25">
      <c r="A26" s="63" t="s">
        <v>462</v>
      </c>
      <c r="B26" s="25"/>
      <c r="C26" s="26"/>
      <c r="E26" s="50">
        <v>30000000</v>
      </c>
      <c r="F26" s="51"/>
    </row>
    <row r="27" spans="1:6" x14ac:dyDescent="0.25">
      <c r="A27" s="63" t="s">
        <v>312</v>
      </c>
      <c r="B27" s="20"/>
      <c r="C27" s="26"/>
      <c r="E27" s="45">
        <v>20</v>
      </c>
      <c r="F27" s="51"/>
    </row>
    <row r="28" spans="1:6" s="8" customFormat="1" x14ac:dyDescent="0.25">
      <c r="A28" s="64" t="s">
        <v>470</v>
      </c>
      <c r="B28" s="13"/>
      <c r="C28" s="13"/>
      <c r="E28" s="52"/>
      <c r="F28" s="52"/>
    </row>
    <row r="29" spans="1:6" s="8" customFormat="1" x14ac:dyDescent="0.25">
      <c r="A29" s="14"/>
      <c r="B29" s="13"/>
      <c r="C29" s="13"/>
      <c r="E29" s="52"/>
      <c r="F29" s="52"/>
    </row>
    <row r="30" spans="1:6" x14ac:dyDescent="0.25">
      <c r="E30" s="41"/>
      <c r="F30" s="41"/>
    </row>
    <row r="31" spans="1:6" x14ac:dyDescent="0.25">
      <c r="A31" s="42" t="s">
        <v>428</v>
      </c>
      <c r="B31" s="41"/>
      <c r="C31" s="41"/>
      <c r="E31" s="204" t="s">
        <v>436</v>
      </c>
      <c r="F31" s="204"/>
    </row>
    <row r="32" spans="1:6" x14ac:dyDescent="0.25">
      <c r="A32" s="65" t="s">
        <v>39</v>
      </c>
      <c r="B32" s="43" t="s">
        <v>463</v>
      </c>
      <c r="C32" s="43" t="s">
        <v>12</v>
      </c>
      <c r="E32" s="43" t="s">
        <v>463</v>
      </c>
      <c r="F32" s="43" t="s">
        <v>12</v>
      </c>
    </row>
    <row r="33" spans="1:6" x14ac:dyDescent="0.25">
      <c r="A33" s="66" t="s">
        <v>462</v>
      </c>
      <c r="B33" s="53">
        <f>+B26</f>
        <v>0</v>
      </c>
      <c r="C33" s="45" t="s">
        <v>4</v>
      </c>
      <c r="D33" s="15"/>
      <c r="E33" s="53">
        <v>30000000</v>
      </c>
      <c r="F33" s="45" t="s">
        <v>4</v>
      </c>
    </row>
    <row r="34" spans="1:6" x14ac:dyDescent="0.25">
      <c r="A34" s="63" t="s">
        <v>306</v>
      </c>
      <c r="B34" s="10"/>
      <c r="C34" s="7"/>
      <c r="E34" s="54">
        <v>10000000</v>
      </c>
      <c r="F34" s="46"/>
    </row>
    <row r="35" spans="1:6" x14ac:dyDescent="0.25">
      <c r="A35" s="67" t="s">
        <v>429</v>
      </c>
      <c r="B35" s="11"/>
      <c r="C35" s="7"/>
      <c r="E35" s="55">
        <v>100000</v>
      </c>
      <c r="F35" s="46"/>
    </row>
    <row r="36" spans="1:6" s="16" customFormat="1" x14ac:dyDescent="0.25">
      <c r="A36" s="68" t="s">
        <v>430</v>
      </c>
      <c r="B36" s="56">
        <f>SUM(B33:B35)</f>
        <v>0</v>
      </c>
      <c r="C36" s="57">
        <f>+C34+C35</f>
        <v>0</v>
      </c>
      <c r="E36" s="56">
        <f>SUM(E33:E35)</f>
        <v>40100000</v>
      </c>
      <c r="F36" s="57">
        <f>+F34+F35</f>
        <v>0</v>
      </c>
    </row>
    <row r="37" spans="1:6" s="8" customFormat="1" x14ac:dyDescent="0.25">
      <c r="A37" s="69" t="s">
        <v>519</v>
      </c>
      <c r="E37" s="52"/>
      <c r="F37" s="52"/>
    </row>
    <row r="38" spans="1:6" s="8" customFormat="1" x14ac:dyDescent="0.25">
      <c r="E38" s="52"/>
      <c r="F38" s="52"/>
    </row>
    <row r="39" spans="1:6" x14ac:dyDescent="0.25">
      <c r="E39" s="204" t="s">
        <v>436</v>
      </c>
      <c r="F39" s="204"/>
    </row>
    <row r="40" spans="1:6" x14ac:dyDescent="0.25">
      <c r="A40" s="65" t="s">
        <v>465</v>
      </c>
      <c r="B40" s="43" t="s">
        <v>463</v>
      </c>
      <c r="C40" s="43" t="s">
        <v>12</v>
      </c>
      <c r="E40" s="43" t="s">
        <v>463</v>
      </c>
      <c r="F40" s="43" t="s">
        <v>12</v>
      </c>
    </row>
    <row r="41" spans="1:6" x14ac:dyDescent="0.25">
      <c r="A41" s="63" t="s">
        <v>466</v>
      </c>
      <c r="B41" s="58">
        <f>+B33</f>
        <v>0</v>
      </c>
      <c r="C41" s="201" t="s">
        <v>4</v>
      </c>
      <c r="E41" s="58">
        <f>+E33</f>
        <v>30000000</v>
      </c>
      <c r="F41" s="201" t="s">
        <v>4</v>
      </c>
    </row>
    <row r="42" spans="1:6" x14ac:dyDescent="0.25">
      <c r="A42" s="63" t="s">
        <v>40</v>
      </c>
      <c r="B42" s="25"/>
      <c r="C42" s="202"/>
      <c r="E42" s="58">
        <v>0</v>
      </c>
      <c r="F42" s="202"/>
    </row>
    <row r="43" spans="1:6" x14ac:dyDescent="0.25">
      <c r="A43" s="63" t="s">
        <v>311</v>
      </c>
      <c r="B43" s="58">
        <f>+B41-B42</f>
        <v>0</v>
      </c>
      <c r="C43" s="202"/>
      <c r="E43" s="58">
        <f>+E41-E42</f>
        <v>30000000</v>
      </c>
      <c r="F43" s="202"/>
    </row>
    <row r="44" spans="1:6" x14ac:dyDescent="0.25">
      <c r="A44" s="63" t="s">
        <v>467</v>
      </c>
      <c r="B44" s="27"/>
      <c r="C44" s="202"/>
      <c r="E44" s="59">
        <v>0.92249999999999999</v>
      </c>
      <c r="F44" s="202"/>
    </row>
    <row r="45" spans="1:6" x14ac:dyDescent="0.25">
      <c r="A45" s="63" t="s">
        <v>310</v>
      </c>
      <c r="B45" s="58">
        <f>+B43*B44</f>
        <v>0</v>
      </c>
      <c r="C45" s="203"/>
      <c r="E45" s="58">
        <f>+E43*E44</f>
        <v>27675000</v>
      </c>
      <c r="F45" s="203"/>
    </row>
    <row r="46" spans="1:6" x14ac:dyDescent="0.25">
      <c r="A46" s="70" t="s">
        <v>491</v>
      </c>
      <c r="B46" s="28"/>
      <c r="C46" s="29"/>
      <c r="E46" s="60">
        <v>10000000</v>
      </c>
      <c r="F46" s="61"/>
    </row>
    <row r="47" spans="1:6" x14ac:dyDescent="0.25">
      <c r="A47" s="70" t="s">
        <v>388</v>
      </c>
      <c r="B47" s="60">
        <f>-B46*0.25</f>
        <v>0</v>
      </c>
      <c r="C47" s="29"/>
      <c r="E47" s="60">
        <f>-E46*0.25</f>
        <v>-2500000</v>
      </c>
      <c r="F47" s="61"/>
    </row>
    <row r="48" spans="1:6" x14ac:dyDescent="0.25">
      <c r="A48" s="70" t="s">
        <v>389</v>
      </c>
      <c r="B48" s="60">
        <f>+B35</f>
        <v>0</v>
      </c>
      <c r="C48" s="29"/>
      <c r="E48" s="60">
        <f>+E35</f>
        <v>100000</v>
      </c>
      <c r="F48" s="61"/>
    </row>
    <row r="49" spans="1:6" x14ac:dyDescent="0.25">
      <c r="A49" s="70" t="s">
        <v>390</v>
      </c>
      <c r="B49" s="60">
        <f>SUM(B45:B48)</f>
        <v>0</v>
      </c>
      <c r="C49" s="29"/>
      <c r="E49" s="60">
        <f>SUM(E45:E48)</f>
        <v>35275000</v>
      </c>
      <c r="F49" s="61"/>
    </row>
    <row r="50" spans="1:6" x14ac:dyDescent="0.25">
      <c r="A50" s="63" t="s">
        <v>468</v>
      </c>
      <c r="B50" s="58">
        <f>+C19</f>
        <v>0</v>
      </c>
      <c r="C50" s="29"/>
      <c r="E50" s="58">
        <f>+F19</f>
        <v>50000000</v>
      </c>
      <c r="F50" s="61"/>
    </row>
    <row r="51" spans="1:6" x14ac:dyDescent="0.25">
      <c r="A51" s="63" t="s">
        <v>469</v>
      </c>
      <c r="B51" s="62" t="e">
        <f>+B49/B50</f>
        <v>#DIV/0!</v>
      </c>
      <c r="C51" s="29"/>
      <c r="E51" s="62">
        <f>+E49/E50</f>
        <v>0.70550000000000002</v>
      </c>
      <c r="F51" s="61"/>
    </row>
    <row r="52" spans="1:6" s="8" customFormat="1" x14ac:dyDescent="0.25">
      <c r="A52" s="52" t="s">
        <v>464</v>
      </c>
      <c r="B52" s="17"/>
      <c r="E52" s="52"/>
      <c r="F52" s="52"/>
    </row>
    <row r="53" spans="1:6" x14ac:dyDescent="0.25">
      <c r="B53" s="18"/>
      <c r="E53" s="41"/>
      <c r="F53" s="41"/>
    </row>
    <row r="54" spans="1:6" s="42" customFormat="1" x14ac:dyDescent="0.25">
      <c r="A54" s="42" t="s">
        <v>473</v>
      </c>
      <c r="B54" s="71"/>
    </row>
    <row r="55" spans="1:6" s="42" customFormat="1" x14ac:dyDescent="0.25">
      <c r="A55" s="42" t="s">
        <v>480</v>
      </c>
      <c r="B55" s="71"/>
    </row>
    <row r="56" spans="1:6" x14ac:dyDescent="0.25">
      <c r="B56" s="18"/>
      <c r="E56" s="41"/>
      <c r="F56" s="41"/>
    </row>
    <row r="57" spans="1:6" x14ac:dyDescent="0.25">
      <c r="E57" s="41"/>
      <c r="F57" s="41"/>
    </row>
    <row r="58" spans="1:6" x14ac:dyDescent="0.25">
      <c r="E58" s="41"/>
      <c r="F58" s="41"/>
    </row>
    <row r="59" spans="1:6" x14ac:dyDescent="0.25">
      <c r="E59" s="41"/>
      <c r="F59" s="41"/>
    </row>
    <row r="60" spans="1:6" x14ac:dyDescent="0.25">
      <c r="E60" s="41"/>
      <c r="F60" s="41"/>
    </row>
  </sheetData>
  <sheetProtection sheet="1" selectLockedCells="1"/>
  <mergeCells count="13">
    <mergeCell ref="C41:C45"/>
    <mergeCell ref="E14:F14"/>
    <mergeCell ref="E31:F31"/>
    <mergeCell ref="E39:F39"/>
    <mergeCell ref="F41:F45"/>
    <mergeCell ref="E12:F12"/>
    <mergeCell ref="A8:C8"/>
    <mergeCell ref="A1:F1"/>
    <mergeCell ref="B2:C2"/>
    <mergeCell ref="B3:C3"/>
    <mergeCell ref="B4:C4"/>
    <mergeCell ref="B6:C6"/>
    <mergeCell ref="B5:C5"/>
  </mergeCells>
  <pageMargins left="0.7" right="0.7" top="0.75" bottom="0.75" header="0.3" footer="0.3"/>
  <pageSetup scale="6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66675</xdr:colOff>
                    <xdr:row>10</xdr:row>
                    <xdr:rowOff>9525</xdr:rowOff>
                  </from>
                  <to>
                    <xdr:col>4</xdr:col>
                    <xdr:colOff>66675</xdr:colOff>
                    <xdr:row>10</xdr:row>
                    <xdr:rowOff>180975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66675</xdr:colOff>
                    <xdr:row>11</xdr:row>
                    <xdr:rowOff>9525</xdr:rowOff>
                  </from>
                  <to>
                    <xdr:col>4</xdr:col>
                    <xdr:colOff>66675</xdr:colOff>
                    <xdr:row>11</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BE139-AD92-45D4-8F26-8A6A32407F72}">
  <dimension ref="A1:K157"/>
  <sheetViews>
    <sheetView zoomScaleNormal="100" workbookViewId="0">
      <pane ySplit="1" topLeftCell="A2" activePane="bottomLeft" state="frozen"/>
      <selection pane="bottomLeft" sqref="A1:K1"/>
    </sheetView>
  </sheetViews>
  <sheetFormatPr defaultColWidth="8.7109375" defaultRowHeight="15" x14ac:dyDescent="0.25"/>
  <cols>
    <col min="1" max="1" width="11.5703125" style="101" customWidth="1"/>
    <col min="2" max="2" width="47.140625" style="41" customWidth="1"/>
    <col min="3" max="3" width="16" style="102" customWidth="1"/>
    <col min="4" max="4" width="13.5703125" style="101" customWidth="1"/>
    <col min="5" max="5" width="11.5703125" style="101" customWidth="1"/>
    <col min="6" max="6" width="16.140625" style="101" customWidth="1"/>
    <col min="7" max="7" width="17.5703125" style="101" customWidth="1"/>
    <col min="8" max="11" width="12.5703125" style="103" customWidth="1"/>
    <col min="12" max="16384" width="8.7109375" style="41"/>
  </cols>
  <sheetData>
    <row r="1" spans="1:11" s="85" customFormat="1" ht="18.75" x14ac:dyDescent="0.3">
      <c r="A1" s="205" t="s">
        <v>496</v>
      </c>
      <c r="B1" s="205"/>
      <c r="C1" s="205"/>
      <c r="D1" s="205"/>
      <c r="E1" s="205"/>
      <c r="F1" s="205"/>
      <c r="G1" s="205"/>
      <c r="H1" s="205"/>
      <c r="I1" s="205"/>
      <c r="J1" s="205"/>
      <c r="K1" s="205"/>
    </row>
    <row r="3" spans="1:11" s="89" customFormat="1" ht="53.1" customHeight="1" x14ac:dyDescent="0.25">
      <c r="A3" s="86" t="s">
        <v>44</v>
      </c>
      <c r="B3" s="86" t="s">
        <v>45</v>
      </c>
      <c r="C3" s="87" t="s">
        <v>43</v>
      </c>
      <c r="D3" s="86" t="s">
        <v>303</v>
      </c>
      <c r="E3" s="86" t="s">
        <v>46</v>
      </c>
      <c r="F3" s="86" t="s">
        <v>314</v>
      </c>
      <c r="G3" s="86" t="s">
        <v>313</v>
      </c>
      <c r="H3" s="88" t="s">
        <v>47</v>
      </c>
      <c r="I3" s="88" t="s">
        <v>471</v>
      </c>
      <c r="J3" s="88" t="s">
        <v>48</v>
      </c>
      <c r="K3" s="88" t="s">
        <v>49</v>
      </c>
    </row>
    <row r="4" spans="1:11" x14ac:dyDescent="0.25">
      <c r="A4" s="45" t="s">
        <v>50</v>
      </c>
      <c r="B4" s="63" t="s">
        <v>51</v>
      </c>
      <c r="C4" s="90">
        <v>17232900</v>
      </c>
      <c r="D4" s="45">
        <v>1</v>
      </c>
      <c r="E4" s="91">
        <v>2.8299999237060547</v>
      </c>
      <c r="F4" s="45">
        <v>15</v>
      </c>
      <c r="G4" s="45">
        <v>15</v>
      </c>
      <c r="H4" s="92">
        <v>43983</v>
      </c>
      <c r="I4" s="93">
        <v>0.61629999999999996</v>
      </c>
      <c r="J4" s="92">
        <v>43983</v>
      </c>
      <c r="K4" s="92">
        <v>49674</v>
      </c>
    </row>
    <row r="5" spans="1:11" x14ac:dyDescent="0.25">
      <c r="A5" s="45" t="s">
        <v>52</v>
      </c>
      <c r="B5" s="63" t="s">
        <v>53</v>
      </c>
      <c r="C5" s="90">
        <v>58856200</v>
      </c>
      <c r="D5" s="45">
        <v>1</v>
      </c>
      <c r="E5" s="91">
        <v>2.4800000190734863</v>
      </c>
      <c r="F5" s="45">
        <v>30</v>
      </c>
      <c r="G5" s="45">
        <v>30</v>
      </c>
      <c r="H5" s="92">
        <v>44440</v>
      </c>
      <c r="I5" s="93">
        <v>0.46729999999999999</v>
      </c>
      <c r="J5" s="92">
        <v>44440</v>
      </c>
      <c r="K5" s="92">
        <v>55396</v>
      </c>
    </row>
    <row r="6" spans="1:11" x14ac:dyDescent="0.25">
      <c r="A6" s="45" t="s">
        <v>54</v>
      </c>
      <c r="B6" s="63" t="s">
        <v>520</v>
      </c>
      <c r="C6" s="90">
        <v>41000000</v>
      </c>
      <c r="D6" s="45">
        <v>1</v>
      </c>
      <c r="E6" s="91">
        <v>4.0399999618530273</v>
      </c>
      <c r="F6" s="45">
        <v>16</v>
      </c>
      <c r="G6" s="45">
        <v>16</v>
      </c>
      <c r="H6" s="92">
        <v>41548</v>
      </c>
      <c r="I6" s="93">
        <v>1</v>
      </c>
      <c r="J6" s="92">
        <v>41548</v>
      </c>
      <c r="K6" s="92">
        <v>47848</v>
      </c>
    </row>
    <row r="7" spans="1:11" x14ac:dyDescent="0.25">
      <c r="A7" s="45" t="s">
        <v>55</v>
      </c>
      <c r="B7" s="63" t="s">
        <v>56</v>
      </c>
      <c r="C7" s="90">
        <v>1291157</v>
      </c>
      <c r="D7" s="45">
        <v>1</v>
      </c>
      <c r="E7" s="91">
        <v>16</v>
      </c>
      <c r="F7" s="45">
        <v>31</v>
      </c>
      <c r="G7" s="45">
        <v>32</v>
      </c>
      <c r="H7" s="92">
        <v>34455</v>
      </c>
      <c r="I7" s="93">
        <v>1</v>
      </c>
      <c r="J7" s="92">
        <v>34455</v>
      </c>
      <c r="K7" s="92">
        <v>45809</v>
      </c>
    </row>
    <row r="8" spans="1:11" x14ac:dyDescent="0.25">
      <c r="A8" s="45" t="s">
        <v>57</v>
      </c>
      <c r="B8" s="63" t="s">
        <v>58</v>
      </c>
      <c r="C8" s="90">
        <v>6200000</v>
      </c>
      <c r="D8" s="45">
        <v>1</v>
      </c>
      <c r="E8" s="91">
        <v>4.25</v>
      </c>
      <c r="F8" s="45">
        <v>10</v>
      </c>
      <c r="G8" s="45">
        <v>25</v>
      </c>
      <c r="H8" s="92">
        <v>42231</v>
      </c>
      <c r="I8" s="93">
        <v>1</v>
      </c>
      <c r="J8" s="92">
        <v>42231</v>
      </c>
      <c r="K8" s="92">
        <v>46022</v>
      </c>
    </row>
    <row r="9" spans="1:11" x14ac:dyDescent="0.25">
      <c r="A9" s="45" t="s">
        <v>59</v>
      </c>
      <c r="B9" s="63" t="s">
        <v>60</v>
      </c>
      <c r="C9" s="90">
        <v>9675000</v>
      </c>
      <c r="D9" s="45">
        <v>2</v>
      </c>
      <c r="E9" s="91">
        <v>2.7200000286102295</v>
      </c>
      <c r="F9" s="45">
        <v>23</v>
      </c>
      <c r="G9" s="45">
        <v>23</v>
      </c>
      <c r="H9" s="92">
        <v>43009</v>
      </c>
      <c r="I9" s="93">
        <v>0.91810000000000003</v>
      </c>
      <c r="J9" s="92">
        <v>43009</v>
      </c>
      <c r="K9" s="92">
        <v>51866</v>
      </c>
    </row>
    <row r="10" spans="1:11" x14ac:dyDescent="0.25">
      <c r="A10" s="45" t="s">
        <v>61</v>
      </c>
      <c r="B10" s="63" t="s">
        <v>62</v>
      </c>
      <c r="C10" s="90">
        <v>13538948</v>
      </c>
      <c r="D10" s="45">
        <v>1</v>
      </c>
      <c r="E10" s="91">
        <v>4.6599998474121094</v>
      </c>
      <c r="F10" s="45">
        <v>20</v>
      </c>
      <c r="G10" s="45">
        <v>20</v>
      </c>
      <c r="H10" s="92">
        <v>43497</v>
      </c>
      <c r="I10" s="93">
        <v>0.93120000000000003</v>
      </c>
      <c r="J10" s="92">
        <v>43497</v>
      </c>
      <c r="K10" s="92">
        <v>51135</v>
      </c>
    </row>
    <row r="11" spans="1:11" x14ac:dyDescent="0.25">
      <c r="A11" s="45" t="s">
        <v>63</v>
      </c>
      <c r="B11" s="63" t="s">
        <v>64</v>
      </c>
      <c r="C11" s="90">
        <v>3102173</v>
      </c>
      <c r="D11" s="45">
        <v>1</v>
      </c>
      <c r="E11" s="91">
        <v>3</v>
      </c>
      <c r="F11" s="45">
        <v>10</v>
      </c>
      <c r="G11" s="45">
        <v>10</v>
      </c>
      <c r="H11" s="92">
        <v>43146</v>
      </c>
      <c r="I11" s="93">
        <v>1</v>
      </c>
      <c r="J11" s="92">
        <v>43146</v>
      </c>
      <c r="K11" s="92">
        <v>46798</v>
      </c>
    </row>
    <row r="12" spans="1:11" x14ac:dyDescent="0.25">
      <c r="A12" s="45" t="s">
        <v>65</v>
      </c>
      <c r="B12" s="63" t="s">
        <v>66</v>
      </c>
      <c r="C12" s="90">
        <v>17866604</v>
      </c>
      <c r="D12" s="45">
        <v>1</v>
      </c>
      <c r="E12" s="91">
        <v>5.8499999046325684</v>
      </c>
      <c r="F12" s="45">
        <v>23</v>
      </c>
      <c r="G12" s="45">
        <v>23</v>
      </c>
      <c r="H12" s="92">
        <v>38504</v>
      </c>
      <c r="I12" s="93">
        <v>1</v>
      </c>
      <c r="J12" s="92">
        <v>38504</v>
      </c>
      <c r="K12" s="92">
        <v>47118</v>
      </c>
    </row>
    <row r="13" spans="1:11" x14ac:dyDescent="0.25">
      <c r="A13" s="45" t="s">
        <v>67</v>
      </c>
      <c r="B13" s="63" t="s">
        <v>68</v>
      </c>
      <c r="C13" s="90">
        <v>492656</v>
      </c>
      <c r="D13" s="45">
        <v>1</v>
      </c>
      <c r="E13" s="91">
        <v>3</v>
      </c>
      <c r="F13" s="45">
        <v>10</v>
      </c>
      <c r="G13" s="45">
        <v>10</v>
      </c>
      <c r="H13" s="92">
        <v>41609</v>
      </c>
      <c r="I13" s="93">
        <v>1</v>
      </c>
      <c r="J13" s="92">
        <v>41609</v>
      </c>
      <c r="K13" s="92">
        <v>45992</v>
      </c>
    </row>
    <row r="14" spans="1:11" x14ac:dyDescent="0.25">
      <c r="A14" s="45" t="s">
        <v>69</v>
      </c>
      <c r="B14" s="63" t="s">
        <v>70</v>
      </c>
      <c r="C14" s="90">
        <v>13700000</v>
      </c>
      <c r="D14" s="45">
        <v>1</v>
      </c>
      <c r="E14" s="91">
        <v>4.630000114440918</v>
      </c>
      <c r="F14" s="45">
        <v>10</v>
      </c>
      <c r="G14" s="45">
        <v>10</v>
      </c>
      <c r="H14" s="92">
        <v>43160</v>
      </c>
      <c r="I14" s="93">
        <v>1</v>
      </c>
      <c r="J14" s="92">
        <v>43160</v>
      </c>
      <c r="K14" s="92">
        <v>47118</v>
      </c>
    </row>
    <row r="15" spans="1:11" x14ac:dyDescent="0.25">
      <c r="A15" s="45" t="s">
        <v>71</v>
      </c>
      <c r="B15" s="63" t="s">
        <v>72</v>
      </c>
      <c r="C15" s="90">
        <v>19000000</v>
      </c>
      <c r="D15" s="45">
        <v>2</v>
      </c>
      <c r="E15" s="91">
        <v>4.380000114440918</v>
      </c>
      <c r="F15" s="45">
        <v>19</v>
      </c>
      <c r="G15" s="45">
        <v>19</v>
      </c>
      <c r="H15" s="92">
        <v>44166</v>
      </c>
      <c r="I15" s="93">
        <v>0.87849999999999995</v>
      </c>
      <c r="J15" s="92">
        <v>44166</v>
      </c>
      <c r="K15" s="92">
        <v>51135</v>
      </c>
    </row>
    <row r="16" spans="1:11" x14ac:dyDescent="0.25">
      <c r="A16" s="45" t="s">
        <v>73</v>
      </c>
      <c r="B16" s="63" t="s">
        <v>74</v>
      </c>
      <c r="C16" s="90">
        <v>15882400</v>
      </c>
      <c r="D16" s="45">
        <v>1</v>
      </c>
      <c r="E16" s="91">
        <v>3.5499999523162842</v>
      </c>
      <c r="F16" s="45">
        <v>20</v>
      </c>
      <c r="G16" s="45">
        <v>20</v>
      </c>
      <c r="H16" s="92">
        <v>39934</v>
      </c>
      <c r="I16" s="93">
        <v>0.58720000000000006</v>
      </c>
      <c r="J16" s="92">
        <v>39934</v>
      </c>
      <c r="K16" s="92">
        <v>62093</v>
      </c>
    </row>
    <row r="17" spans="1:11" x14ac:dyDescent="0.25">
      <c r="A17" s="45" t="s">
        <v>75</v>
      </c>
      <c r="B17" s="63" t="s">
        <v>76</v>
      </c>
      <c r="C17" s="90">
        <v>12957458</v>
      </c>
      <c r="D17" s="45">
        <v>1</v>
      </c>
      <c r="E17" s="91">
        <v>3.75</v>
      </c>
      <c r="F17" s="45">
        <v>20</v>
      </c>
      <c r="G17" s="45">
        <v>20</v>
      </c>
      <c r="H17" s="92">
        <v>41821</v>
      </c>
      <c r="I17" s="93">
        <v>1</v>
      </c>
      <c r="J17" s="92">
        <v>41821</v>
      </c>
      <c r="K17" s="92">
        <v>49309</v>
      </c>
    </row>
    <row r="18" spans="1:11" x14ac:dyDescent="0.25">
      <c r="A18" s="45" t="s">
        <v>77</v>
      </c>
      <c r="B18" s="63" t="s">
        <v>78</v>
      </c>
      <c r="C18" s="90">
        <v>30535000</v>
      </c>
      <c r="D18" s="45">
        <v>1</v>
      </c>
      <c r="E18" s="91">
        <v>3.6099998950958252</v>
      </c>
      <c r="F18" s="45">
        <v>19</v>
      </c>
      <c r="G18" s="45">
        <v>19</v>
      </c>
      <c r="H18" s="92">
        <v>43497</v>
      </c>
      <c r="I18" s="93">
        <v>0.80279999999999996</v>
      </c>
      <c r="J18" s="92">
        <v>43497</v>
      </c>
      <c r="K18" s="92">
        <v>50770</v>
      </c>
    </row>
    <row r="19" spans="1:11" x14ac:dyDescent="0.25">
      <c r="A19" s="45" t="s">
        <v>77</v>
      </c>
      <c r="B19" s="63" t="s">
        <v>78</v>
      </c>
      <c r="C19" s="90">
        <v>2906179</v>
      </c>
      <c r="D19" s="45">
        <v>1</v>
      </c>
      <c r="E19" s="91">
        <v>3.6099998950958252</v>
      </c>
      <c r="F19" s="45">
        <v>20</v>
      </c>
      <c r="G19" s="45">
        <v>20</v>
      </c>
      <c r="H19" s="92">
        <v>44228</v>
      </c>
      <c r="I19" s="93">
        <v>0.80279999999999996</v>
      </c>
      <c r="J19" s="92">
        <v>44228</v>
      </c>
      <c r="K19" s="92">
        <v>51866</v>
      </c>
    </row>
    <row r="20" spans="1:11" x14ac:dyDescent="0.25">
      <c r="A20" s="45" t="s">
        <v>79</v>
      </c>
      <c r="B20" s="63" t="s">
        <v>80</v>
      </c>
      <c r="C20" s="90">
        <v>524180</v>
      </c>
      <c r="D20" s="45">
        <v>2</v>
      </c>
      <c r="E20" s="91">
        <v>2</v>
      </c>
      <c r="F20" s="45">
        <v>10</v>
      </c>
      <c r="G20" s="45">
        <v>10</v>
      </c>
      <c r="H20" s="92">
        <v>42536</v>
      </c>
      <c r="I20" s="93">
        <v>0.88980000000000004</v>
      </c>
      <c r="J20" s="92">
        <v>42536</v>
      </c>
      <c r="K20" s="92">
        <v>46387</v>
      </c>
    </row>
    <row r="21" spans="1:11" x14ac:dyDescent="0.25">
      <c r="A21" s="45" t="s">
        <v>79</v>
      </c>
      <c r="B21" s="63" t="s">
        <v>80</v>
      </c>
      <c r="C21" s="90">
        <v>682853</v>
      </c>
      <c r="D21" s="45">
        <v>2</v>
      </c>
      <c r="E21" s="91">
        <v>1</v>
      </c>
      <c r="F21" s="45">
        <v>15</v>
      </c>
      <c r="G21" s="45">
        <v>15</v>
      </c>
      <c r="H21" s="92">
        <v>41562</v>
      </c>
      <c r="I21" s="93">
        <v>0.88980000000000004</v>
      </c>
      <c r="J21" s="92">
        <v>41562</v>
      </c>
      <c r="K21" s="92">
        <v>47118</v>
      </c>
    </row>
    <row r="22" spans="1:11" x14ac:dyDescent="0.25">
      <c r="A22" s="45" t="s">
        <v>79</v>
      </c>
      <c r="B22" s="63" t="s">
        <v>80</v>
      </c>
      <c r="C22" s="90">
        <v>1170000</v>
      </c>
      <c r="D22" s="45">
        <v>2</v>
      </c>
      <c r="E22" s="91">
        <v>4</v>
      </c>
      <c r="F22" s="45">
        <v>15</v>
      </c>
      <c r="G22" s="45">
        <v>15</v>
      </c>
      <c r="H22" s="92">
        <v>41927</v>
      </c>
      <c r="I22" s="93">
        <v>0.88980000000000004</v>
      </c>
      <c r="J22" s="92">
        <v>41927</v>
      </c>
      <c r="K22" s="92">
        <v>47483</v>
      </c>
    </row>
    <row r="23" spans="1:11" x14ac:dyDescent="0.25">
      <c r="A23" s="45" t="s">
        <v>79</v>
      </c>
      <c r="B23" s="63" t="s">
        <v>80</v>
      </c>
      <c r="C23" s="90">
        <v>764009</v>
      </c>
      <c r="D23" s="45">
        <v>2</v>
      </c>
      <c r="E23" s="91">
        <v>2.25</v>
      </c>
      <c r="F23" s="45">
        <v>12</v>
      </c>
      <c r="G23" s="45">
        <v>12</v>
      </c>
      <c r="H23" s="92">
        <v>43084</v>
      </c>
      <c r="I23" s="93">
        <v>0.88980000000000004</v>
      </c>
      <c r="J23" s="92">
        <v>43084</v>
      </c>
      <c r="K23" s="92">
        <v>47483</v>
      </c>
    </row>
    <row r="24" spans="1:11" x14ac:dyDescent="0.25">
      <c r="A24" s="45" t="s">
        <v>79</v>
      </c>
      <c r="B24" s="63" t="s">
        <v>80</v>
      </c>
      <c r="C24" s="90">
        <v>230000</v>
      </c>
      <c r="D24" s="45">
        <v>2</v>
      </c>
      <c r="E24" s="91">
        <v>2.130000114440918</v>
      </c>
      <c r="F24" s="45">
        <v>12</v>
      </c>
      <c r="G24" s="45">
        <v>12</v>
      </c>
      <c r="H24" s="92">
        <v>43449</v>
      </c>
      <c r="I24" s="93">
        <v>0.88980000000000004</v>
      </c>
      <c r="J24" s="92">
        <v>43449</v>
      </c>
      <c r="K24" s="92">
        <v>47848</v>
      </c>
    </row>
    <row r="25" spans="1:11" x14ac:dyDescent="0.25">
      <c r="A25" s="45" t="s">
        <v>79</v>
      </c>
      <c r="B25" s="63" t="s">
        <v>80</v>
      </c>
      <c r="C25" s="90">
        <v>1062085</v>
      </c>
      <c r="D25" s="45">
        <v>1</v>
      </c>
      <c r="E25" s="91">
        <v>2</v>
      </c>
      <c r="F25" s="45">
        <v>10</v>
      </c>
      <c r="G25" s="45">
        <v>10</v>
      </c>
      <c r="H25" s="92">
        <v>42993</v>
      </c>
      <c r="I25" s="93">
        <v>0.88980000000000004</v>
      </c>
      <c r="J25" s="92">
        <v>42993</v>
      </c>
      <c r="K25" s="92">
        <v>46752</v>
      </c>
    </row>
    <row r="26" spans="1:11" x14ac:dyDescent="0.25">
      <c r="A26" s="45" t="s">
        <v>81</v>
      </c>
      <c r="B26" s="63" t="s">
        <v>82</v>
      </c>
      <c r="C26" s="90">
        <v>48190000</v>
      </c>
      <c r="D26" s="45">
        <v>1</v>
      </c>
      <c r="E26" s="91">
        <v>6.4800000190734863</v>
      </c>
      <c r="F26" s="45">
        <v>30</v>
      </c>
      <c r="G26" s="45">
        <v>30</v>
      </c>
      <c r="H26" s="92">
        <v>39477</v>
      </c>
      <c r="I26" s="93">
        <v>1</v>
      </c>
      <c r="J26" s="92">
        <v>39477</v>
      </c>
      <c r="K26" s="92">
        <v>50435</v>
      </c>
    </row>
    <row r="27" spans="1:11" x14ac:dyDescent="0.25">
      <c r="A27" s="45" t="s">
        <v>83</v>
      </c>
      <c r="B27" s="63" t="s">
        <v>84</v>
      </c>
      <c r="C27" s="90">
        <v>18773600</v>
      </c>
      <c r="D27" s="45">
        <v>1</v>
      </c>
      <c r="E27" s="91">
        <v>5.619999885559082</v>
      </c>
      <c r="F27" s="45">
        <v>23</v>
      </c>
      <c r="G27" s="45">
        <v>23</v>
      </c>
      <c r="H27" s="92">
        <v>39417</v>
      </c>
      <c r="I27" s="93">
        <v>0.94210000000000005</v>
      </c>
      <c r="J27" s="92">
        <v>39417</v>
      </c>
      <c r="K27" s="92">
        <v>47848</v>
      </c>
    </row>
    <row r="28" spans="1:11" x14ac:dyDescent="0.25">
      <c r="A28" s="45" t="s">
        <v>85</v>
      </c>
      <c r="B28" s="63" t="s">
        <v>86</v>
      </c>
      <c r="C28" s="90">
        <v>19802200</v>
      </c>
      <c r="D28" s="45">
        <v>1</v>
      </c>
      <c r="E28" s="91">
        <v>3.2400000095367432</v>
      </c>
      <c r="F28" s="45">
        <v>25</v>
      </c>
      <c r="G28" s="45">
        <v>25</v>
      </c>
      <c r="H28" s="92">
        <v>43862</v>
      </c>
      <c r="I28" s="93">
        <v>0.89739999999999998</v>
      </c>
      <c r="J28" s="92">
        <v>43862</v>
      </c>
      <c r="K28" s="92">
        <v>53327</v>
      </c>
    </row>
    <row r="29" spans="1:11" x14ac:dyDescent="0.25">
      <c r="A29" s="45" t="s">
        <v>87</v>
      </c>
      <c r="B29" s="63" t="s">
        <v>88</v>
      </c>
      <c r="C29" s="90">
        <v>9420899</v>
      </c>
      <c r="D29" s="45">
        <v>1</v>
      </c>
      <c r="E29" s="91">
        <v>3.5</v>
      </c>
      <c r="F29" s="45">
        <v>16</v>
      </c>
      <c r="G29" s="45">
        <v>16</v>
      </c>
      <c r="H29" s="92">
        <v>41548</v>
      </c>
      <c r="I29" s="93">
        <v>1</v>
      </c>
      <c r="J29" s="92">
        <v>41548</v>
      </c>
      <c r="K29" s="92">
        <v>47391</v>
      </c>
    </row>
    <row r="30" spans="1:11" x14ac:dyDescent="0.25">
      <c r="A30" s="45" t="s">
        <v>89</v>
      </c>
      <c r="B30" s="63" t="s">
        <v>90</v>
      </c>
      <c r="C30" s="90">
        <v>18359400</v>
      </c>
      <c r="D30" s="45">
        <v>1</v>
      </c>
      <c r="E30" s="91">
        <v>3.6600000858306885</v>
      </c>
      <c r="F30" s="45">
        <v>35</v>
      </c>
      <c r="G30" s="45">
        <v>35</v>
      </c>
      <c r="H30" s="92">
        <v>40422</v>
      </c>
      <c r="I30" s="93">
        <v>0.37030000000000002</v>
      </c>
      <c r="J30" s="92">
        <v>40422</v>
      </c>
      <c r="K30" s="92">
        <v>53327</v>
      </c>
    </row>
    <row r="31" spans="1:11" x14ac:dyDescent="0.25">
      <c r="A31" s="45" t="s">
        <v>91</v>
      </c>
      <c r="B31" s="63" t="s">
        <v>92</v>
      </c>
      <c r="C31" s="90">
        <v>5265515</v>
      </c>
      <c r="D31" s="45">
        <v>2</v>
      </c>
      <c r="E31" s="91">
        <v>4.559999942779541</v>
      </c>
      <c r="F31" s="45">
        <v>30</v>
      </c>
      <c r="G31" s="45">
        <v>30</v>
      </c>
      <c r="H31" s="92">
        <v>39264</v>
      </c>
      <c r="I31" s="93">
        <v>1</v>
      </c>
      <c r="J31" s="92">
        <v>39264</v>
      </c>
      <c r="K31" s="92">
        <v>50405</v>
      </c>
    </row>
    <row r="32" spans="1:11" x14ac:dyDescent="0.25">
      <c r="A32" s="45" t="s">
        <v>93</v>
      </c>
      <c r="B32" s="63" t="s">
        <v>94</v>
      </c>
      <c r="C32" s="90">
        <v>30750000</v>
      </c>
      <c r="D32" s="45">
        <v>2</v>
      </c>
      <c r="E32" s="91">
        <v>4</v>
      </c>
      <c r="F32" s="45">
        <v>25</v>
      </c>
      <c r="G32" s="45">
        <v>25</v>
      </c>
      <c r="H32" s="92">
        <v>40878</v>
      </c>
      <c r="I32" s="93">
        <v>0.8629</v>
      </c>
      <c r="J32" s="92">
        <v>40878</v>
      </c>
      <c r="K32" s="92">
        <v>49675</v>
      </c>
    </row>
    <row r="33" spans="1:11" x14ac:dyDescent="0.25">
      <c r="A33" s="45" t="s">
        <v>95</v>
      </c>
      <c r="B33" s="63" t="s">
        <v>96</v>
      </c>
      <c r="C33" s="90">
        <v>7500000</v>
      </c>
      <c r="D33" s="45">
        <v>1</v>
      </c>
      <c r="E33" s="91">
        <v>2.7599999904632568</v>
      </c>
      <c r="F33" s="45">
        <v>11</v>
      </c>
      <c r="G33" s="45">
        <v>11</v>
      </c>
      <c r="H33" s="92">
        <v>40940</v>
      </c>
      <c r="I33" s="93">
        <v>1</v>
      </c>
      <c r="J33" s="92">
        <v>40940</v>
      </c>
      <c r="K33" s="92">
        <v>44957</v>
      </c>
    </row>
    <row r="34" spans="1:11" x14ac:dyDescent="0.25">
      <c r="A34" s="45" t="s">
        <v>97</v>
      </c>
      <c r="B34" s="63" t="s">
        <v>98</v>
      </c>
      <c r="C34" s="90">
        <v>10785000</v>
      </c>
      <c r="D34" s="45">
        <v>1</v>
      </c>
      <c r="E34" s="91">
        <v>3.2000000476837158</v>
      </c>
      <c r="F34" s="45">
        <v>12</v>
      </c>
      <c r="G34" s="45">
        <v>12</v>
      </c>
      <c r="H34" s="92">
        <v>42095</v>
      </c>
      <c r="I34" s="93">
        <v>0.88949999999999996</v>
      </c>
      <c r="J34" s="92">
        <v>42095</v>
      </c>
      <c r="K34" s="92">
        <v>46752</v>
      </c>
    </row>
    <row r="35" spans="1:11" x14ac:dyDescent="0.25">
      <c r="A35" s="45" t="s">
        <v>97</v>
      </c>
      <c r="B35" s="63" t="s">
        <v>98</v>
      </c>
      <c r="C35" s="90">
        <v>7835779</v>
      </c>
      <c r="D35" s="45">
        <v>1</v>
      </c>
      <c r="E35" s="91">
        <v>2.7100000381469727</v>
      </c>
      <c r="F35" s="45">
        <v>18</v>
      </c>
      <c r="G35" s="45">
        <v>18</v>
      </c>
      <c r="H35" s="92">
        <v>44562</v>
      </c>
      <c r="I35" s="93">
        <v>0.88949999999999996</v>
      </c>
      <c r="J35" s="92">
        <v>44562</v>
      </c>
      <c r="K35" s="92">
        <v>51256</v>
      </c>
    </row>
    <row r="36" spans="1:11" x14ac:dyDescent="0.25">
      <c r="A36" s="45" t="s">
        <v>99</v>
      </c>
      <c r="B36" s="63" t="s">
        <v>100</v>
      </c>
      <c r="C36" s="90">
        <v>4446497</v>
      </c>
      <c r="D36" s="45">
        <v>2</v>
      </c>
      <c r="E36" s="91">
        <v>2.190000057220459</v>
      </c>
      <c r="F36" s="45">
        <v>16</v>
      </c>
      <c r="G36" s="45">
        <v>16</v>
      </c>
      <c r="H36" s="92">
        <v>41455</v>
      </c>
      <c r="I36" s="93">
        <v>0.99950000000000006</v>
      </c>
      <c r="J36" s="92">
        <v>41455</v>
      </c>
      <c r="K36" s="92">
        <v>47483</v>
      </c>
    </row>
    <row r="37" spans="1:11" x14ac:dyDescent="0.25">
      <c r="A37" s="45" t="s">
        <v>101</v>
      </c>
      <c r="B37" s="63" t="s">
        <v>102</v>
      </c>
      <c r="C37" s="90">
        <v>18300000</v>
      </c>
      <c r="D37" s="45">
        <v>1</v>
      </c>
      <c r="E37" s="91">
        <v>3.7799999713897705</v>
      </c>
      <c r="F37" s="45">
        <v>25</v>
      </c>
      <c r="G37" s="45">
        <v>25</v>
      </c>
      <c r="H37" s="92">
        <v>42917</v>
      </c>
      <c r="I37" s="93">
        <v>0.99399999999999999</v>
      </c>
      <c r="J37" s="92">
        <v>42917</v>
      </c>
      <c r="K37" s="92">
        <v>52231</v>
      </c>
    </row>
    <row r="38" spans="1:11" x14ac:dyDescent="0.25">
      <c r="A38" s="45" t="s">
        <v>101</v>
      </c>
      <c r="B38" s="63" t="s">
        <v>102</v>
      </c>
      <c r="C38" s="90">
        <v>83394664</v>
      </c>
      <c r="D38" s="45">
        <v>1</v>
      </c>
      <c r="E38" s="91">
        <v>2.9500000476837158</v>
      </c>
      <c r="F38" s="45">
        <v>21</v>
      </c>
      <c r="G38" s="45">
        <v>21</v>
      </c>
      <c r="H38" s="92">
        <v>44215</v>
      </c>
      <c r="I38" s="93">
        <v>0.99399999999999999</v>
      </c>
      <c r="J38" s="92">
        <v>44215</v>
      </c>
      <c r="K38" s="92">
        <v>52231</v>
      </c>
    </row>
    <row r="39" spans="1:11" x14ac:dyDescent="0.25">
      <c r="A39" s="45" t="s">
        <v>103</v>
      </c>
      <c r="B39" s="63" t="s">
        <v>104</v>
      </c>
      <c r="C39" s="90">
        <v>6544977</v>
      </c>
      <c r="D39" s="45">
        <v>1</v>
      </c>
      <c r="E39" s="91">
        <v>6.25</v>
      </c>
      <c r="F39" s="45">
        <v>20</v>
      </c>
      <c r="G39" s="45">
        <v>20</v>
      </c>
      <c r="H39" s="92">
        <v>38200</v>
      </c>
      <c r="I39" s="93">
        <v>1</v>
      </c>
      <c r="J39" s="92">
        <v>39083</v>
      </c>
      <c r="K39" s="92">
        <v>45657</v>
      </c>
    </row>
    <row r="40" spans="1:11" x14ac:dyDescent="0.25">
      <c r="A40" s="45" t="s">
        <v>105</v>
      </c>
      <c r="B40" s="63" t="s">
        <v>106</v>
      </c>
      <c r="C40" s="90">
        <v>29864100</v>
      </c>
      <c r="D40" s="45">
        <v>1</v>
      </c>
      <c r="E40" s="91">
        <v>3.9300000667572021</v>
      </c>
      <c r="F40" s="45">
        <v>16</v>
      </c>
      <c r="G40" s="45">
        <v>16</v>
      </c>
      <c r="H40" s="92">
        <v>41395</v>
      </c>
      <c r="I40" s="93">
        <v>1</v>
      </c>
      <c r="J40" s="92">
        <v>41395</v>
      </c>
      <c r="K40" s="92">
        <v>47848</v>
      </c>
    </row>
    <row r="41" spans="1:11" x14ac:dyDescent="0.25">
      <c r="A41" s="45" t="s">
        <v>107</v>
      </c>
      <c r="B41" s="63" t="s">
        <v>108</v>
      </c>
      <c r="C41" s="90">
        <v>16000000</v>
      </c>
      <c r="D41" s="45">
        <v>1</v>
      </c>
      <c r="E41" s="91">
        <v>3.5799999237060547</v>
      </c>
      <c r="F41" s="45">
        <v>12</v>
      </c>
      <c r="G41" s="45">
        <v>12</v>
      </c>
      <c r="H41" s="92">
        <v>43159</v>
      </c>
      <c r="I41" s="93">
        <v>0.97309999999999997</v>
      </c>
      <c r="J41" s="92">
        <v>43159</v>
      </c>
      <c r="K41" s="92">
        <v>47848</v>
      </c>
    </row>
    <row r="42" spans="1:11" x14ac:dyDescent="0.25">
      <c r="A42" s="45" t="s">
        <v>109</v>
      </c>
      <c r="B42" s="63" t="s">
        <v>110</v>
      </c>
      <c r="C42" s="90">
        <v>20943700</v>
      </c>
      <c r="D42" s="45">
        <v>1</v>
      </c>
      <c r="E42" s="91">
        <v>4.4800000190734863</v>
      </c>
      <c r="F42" s="45">
        <v>15</v>
      </c>
      <c r="G42" s="45">
        <v>15</v>
      </c>
      <c r="H42" s="92">
        <v>42068</v>
      </c>
      <c r="I42" s="93">
        <v>0.73550000000000004</v>
      </c>
      <c r="J42" s="92">
        <v>42068</v>
      </c>
      <c r="K42" s="92">
        <v>47848</v>
      </c>
    </row>
    <row r="43" spans="1:11" x14ac:dyDescent="0.25">
      <c r="A43" s="45" t="s">
        <v>111</v>
      </c>
      <c r="B43" s="63" t="s">
        <v>112</v>
      </c>
      <c r="C43" s="90">
        <v>4557000</v>
      </c>
      <c r="D43" s="45">
        <v>2</v>
      </c>
      <c r="E43" s="91">
        <v>4.9899997711181641</v>
      </c>
      <c r="F43" s="45">
        <v>20</v>
      </c>
      <c r="G43" s="45">
        <v>20</v>
      </c>
      <c r="H43" s="92">
        <v>44197</v>
      </c>
      <c r="I43" s="93">
        <v>0.92900000000000005</v>
      </c>
      <c r="J43" s="92">
        <v>44197</v>
      </c>
      <c r="K43" s="92">
        <v>51501</v>
      </c>
    </row>
    <row r="44" spans="1:11" x14ac:dyDescent="0.25">
      <c r="A44" s="45" t="s">
        <v>113</v>
      </c>
      <c r="B44" s="63" t="s">
        <v>114</v>
      </c>
      <c r="C44" s="90">
        <v>44235000</v>
      </c>
      <c r="D44" s="45">
        <v>1</v>
      </c>
      <c r="E44" s="91">
        <v>5</v>
      </c>
      <c r="F44" s="45">
        <v>23</v>
      </c>
      <c r="G44" s="45">
        <v>23</v>
      </c>
      <c r="H44" s="92">
        <v>42323</v>
      </c>
      <c r="I44" s="93">
        <v>0.12470000000000001</v>
      </c>
      <c r="J44" s="92">
        <v>42323</v>
      </c>
      <c r="K44" s="92">
        <v>50724</v>
      </c>
    </row>
    <row r="45" spans="1:11" x14ac:dyDescent="0.25">
      <c r="A45" s="45" t="s">
        <v>115</v>
      </c>
      <c r="B45" s="63" t="s">
        <v>116</v>
      </c>
      <c r="C45" s="90">
        <v>34763500</v>
      </c>
      <c r="D45" s="45">
        <v>1</v>
      </c>
      <c r="E45" s="91">
        <v>8.3000001907348633</v>
      </c>
      <c r="F45" s="45">
        <v>28</v>
      </c>
      <c r="G45" s="45">
        <v>28</v>
      </c>
      <c r="H45" s="92">
        <v>37972</v>
      </c>
      <c r="I45" s="93">
        <v>1</v>
      </c>
      <c r="J45" s="92">
        <v>37972</v>
      </c>
      <c r="K45" s="92">
        <v>65537</v>
      </c>
    </row>
    <row r="46" spans="1:11" x14ac:dyDescent="0.25">
      <c r="A46" s="45" t="s">
        <v>117</v>
      </c>
      <c r="B46" s="63" t="s">
        <v>118</v>
      </c>
      <c r="C46" s="90">
        <v>6487800</v>
      </c>
      <c r="D46" s="45">
        <v>1</v>
      </c>
      <c r="E46" s="91">
        <v>2.6800000667572021</v>
      </c>
      <c r="F46" s="45">
        <v>11</v>
      </c>
      <c r="G46" s="45">
        <v>11</v>
      </c>
      <c r="H46" s="92">
        <v>40920</v>
      </c>
      <c r="I46" s="93">
        <v>1</v>
      </c>
      <c r="J46" s="92">
        <v>40920</v>
      </c>
      <c r="K46" s="92">
        <v>45669</v>
      </c>
    </row>
    <row r="47" spans="1:11" x14ac:dyDescent="0.25">
      <c r="A47" s="45" t="s">
        <v>119</v>
      </c>
      <c r="B47" s="63" t="s">
        <v>120</v>
      </c>
      <c r="C47" s="90">
        <v>41300000</v>
      </c>
      <c r="D47" s="45">
        <v>2</v>
      </c>
      <c r="E47" s="91">
        <v>2</v>
      </c>
      <c r="F47" s="45">
        <v>27</v>
      </c>
      <c r="G47" s="45">
        <v>27</v>
      </c>
      <c r="H47" s="92">
        <v>42781</v>
      </c>
      <c r="I47" s="93">
        <v>0.88700000000000001</v>
      </c>
      <c r="J47" s="92">
        <v>42781</v>
      </c>
      <c r="K47" s="92">
        <v>52962</v>
      </c>
    </row>
    <row r="48" spans="1:11" x14ac:dyDescent="0.25">
      <c r="A48" s="45" t="s">
        <v>121</v>
      </c>
      <c r="B48" s="63" t="s">
        <v>122</v>
      </c>
      <c r="C48" s="90">
        <v>47350000</v>
      </c>
      <c r="D48" s="45">
        <v>1</v>
      </c>
      <c r="E48" s="91">
        <v>2.7999999523162842</v>
      </c>
      <c r="F48" s="45">
        <v>10</v>
      </c>
      <c r="G48" s="45">
        <v>15</v>
      </c>
      <c r="H48" s="92">
        <v>42186</v>
      </c>
      <c r="I48" s="93">
        <v>1</v>
      </c>
      <c r="J48" s="92">
        <v>42186</v>
      </c>
      <c r="K48" s="92">
        <v>51501</v>
      </c>
    </row>
    <row r="49" spans="1:11" x14ac:dyDescent="0.25">
      <c r="A49" s="45" t="s">
        <v>123</v>
      </c>
      <c r="B49" s="63" t="s">
        <v>124</v>
      </c>
      <c r="C49" s="90">
        <v>12175000</v>
      </c>
      <c r="D49" s="45">
        <v>1</v>
      </c>
      <c r="E49" s="91">
        <v>3.7799999713897705</v>
      </c>
      <c r="F49" s="45">
        <v>16</v>
      </c>
      <c r="G49" s="45">
        <v>16</v>
      </c>
      <c r="H49" s="92">
        <v>41487</v>
      </c>
      <c r="I49" s="93">
        <v>0.99450000000000005</v>
      </c>
      <c r="J49" s="92">
        <v>41487</v>
      </c>
      <c r="K49" s="92">
        <v>47483</v>
      </c>
    </row>
    <row r="50" spans="1:11" x14ac:dyDescent="0.25">
      <c r="A50" s="45" t="s">
        <v>125</v>
      </c>
      <c r="B50" s="63" t="s">
        <v>126</v>
      </c>
      <c r="C50" s="90">
        <v>28000000</v>
      </c>
      <c r="D50" s="45">
        <v>1</v>
      </c>
      <c r="E50" s="91">
        <v>3.2300000190734863</v>
      </c>
      <c r="F50" s="45">
        <v>15</v>
      </c>
      <c r="G50" s="45">
        <v>15</v>
      </c>
      <c r="H50" s="92">
        <v>41995</v>
      </c>
      <c r="I50" s="93">
        <v>1</v>
      </c>
      <c r="J50" s="92">
        <v>41995</v>
      </c>
      <c r="K50" s="92">
        <v>45648</v>
      </c>
    </row>
    <row r="51" spans="1:11" x14ac:dyDescent="0.25">
      <c r="A51" s="45" t="s">
        <v>127</v>
      </c>
      <c r="B51" s="63" t="s">
        <v>128</v>
      </c>
      <c r="C51" s="90">
        <v>17397758</v>
      </c>
      <c r="D51" s="45">
        <v>1</v>
      </c>
      <c r="E51" s="91">
        <v>2.3299999237060547</v>
      </c>
      <c r="F51" s="45">
        <v>10</v>
      </c>
      <c r="G51" s="45">
        <v>10</v>
      </c>
      <c r="H51" s="92">
        <v>44317</v>
      </c>
      <c r="I51" s="93">
        <v>0.95540000000000003</v>
      </c>
      <c r="J51" s="92">
        <v>44317</v>
      </c>
      <c r="K51" s="92">
        <v>48213</v>
      </c>
    </row>
    <row r="52" spans="1:11" x14ac:dyDescent="0.25">
      <c r="A52" s="45" t="s">
        <v>129</v>
      </c>
      <c r="B52" s="63" t="s">
        <v>130</v>
      </c>
      <c r="C52" s="90">
        <v>11915081</v>
      </c>
      <c r="D52" s="45">
        <v>1</v>
      </c>
      <c r="E52" s="91">
        <v>4.4499998092651367</v>
      </c>
      <c r="F52" s="45">
        <v>10</v>
      </c>
      <c r="G52" s="45">
        <v>10</v>
      </c>
      <c r="H52" s="92">
        <v>43310</v>
      </c>
      <c r="I52" s="93">
        <v>1</v>
      </c>
      <c r="J52" s="92">
        <v>43310</v>
      </c>
      <c r="K52" s="92">
        <v>47118</v>
      </c>
    </row>
    <row r="53" spans="1:11" x14ac:dyDescent="0.25">
      <c r="A53" s="45" t="s">
        <v>129</v>
      </c>
      <c r="B53" s="63" t="s">
        <v>130</v>
      </c>
      <c r="C53" s="90">
        <v>55000000</v>
      </c>
      <c r="D53" s="45">
        <v>1</v>
      </c>
      <c r="E53" s="91">
        <v>3.4200000762939453</v>
      </c>
      <c r="F53" s="45">
        <v>20</v>
      </c>
      <c r="G53" s="45">
        <v>20</v>
      </c>
      <c r="H53" s="92">
        <v>42064</v>
      </c>
      <c r="I53" s="93">
        <v>1</v>
      </c>
      <c r="J53" s="92">
        <v>42064</v>
      </c>
      <c r="K53" s="92">
        <v>49674</v>
      </c>
    </row>
    <row r="54" spans="1:11" x14ac:dyDescent="0.25">
      <c r="A54" s="45" t="s">
        <v>131</v>
      </c>
      <c r="B54" s="63" t="s">
        <v>132</v>
      </c>
      <c r="C54" s="90">
        <v>5269000</v>
      </c>
      <c r="D54" s="45">
        <v>1</v>
      </c>
      <c r="E54" s="91">
        <v>4.630000114440918</v>
      </c>
      <c r="F54" s="45">
        <v>10</v>
      </c>
      <c r="G54" s="45">
        <v>10</v>
      </c>
      <c r="H54" s="92">
        <v>42370</v>
      </c>
      <c r="I54" s="93">
        <v>1</v>
      </c>
      <c r="J54" s="92">
        <v>42370</v>
      </c>
      <c r="K54" s="92">
        <v>46387</v>
      </c>
    </row>
    <row r="55" spans="1:11" x14ac:dyDescent="0.25">
      <c r="A55" s="45" t="s">
        <v>133</v>
      </c>
      <c r="B55" s="63" t="s">
        <v>134</v>
      </c>
      <c r="C55" s="90">
        <v>30253300</v>
      </c>
      <c r="D55" s="45">
        <v>1</v>
      </c>
      <c r="E55" s="91">
        <v>4.5100002288818359</v>
      </c>
      <c r="F55" s="45">
        <v>30</v>
      </c>
      <c r="G55" s="45">
        <v>30</v>
      </c>
      <c r="H55" s="92">
        <v>40391</v>
      </c>
      <c r="I55" s="93">
        <v>1</v>
      </c>
      <c r="J55" s="92">
        <v>40391</v>
      </c>
      <c r="K55" s="92">
        <v>51501</v>
      </c>
    </row>
    <row r="56" spans="1:11" x14ac:dyDescent="0.25">
      <c r="A56" s="45" t="s">
        <v>135</v>
      </c>
      <c r="B56" s="63" t="s">
        <v>136</v>
      </c>
      <c r="C56" s="90">
        <v>60501400</v>
      </c>
      <c r="D56" s="45">
        <v>1</v>
      </c>
      <c r="E56" s="91">
        <v>3.8499999046325684</v>
      </c>
      <c r="F56" s="45">
        <v>15</v>
      </c>
      <c r="G56" s="45">
        <v>15</v>
      </c>
      <c r="H56" s="92">
        <v>41730</v>
      </c>
      <c r="I56" s="93">
        <v>1</v>
      </c>
      <c r="J56" s="92">
        <v>41730</v>
      </c>
      <c r="K56" s="92">
        <v>47483</v>
      </c>
    </row>
    <row r="57" spans="1:11" x14ac:dyDescent="0.25">
      <c r="A57" s="45" t="s">
        <v>137</v>
      </c>
      <c r="B57" s="63" t="s">
        <v>138</v>
      </c>
      <c r="C57" s="90">
        <v>17158100</v>
      </c>
      <c r="D57" s="45">
        <v>1</v>
      </c>
      <c r="E57" s="91">
        <v>3.9300000667572021</v>
      </c>
      <c r="F57" s="45">
        <v>17</v>
      </c>
      <c r="G57" s="45">
        <v>17</v>
      </c>
      <c r="H57" s="92">
        <v>42339</v>
      </c>
      <c r="I57" s="93">
        <v>1</v>
      </c>
      <c r="J57" s="92">
        <v>42339</v>
      </c>
      <c r="K57" s="92">
        <v>48579</v>
      </c>
    </row>
    <row r="58" spans="1:11" x14ac:dyDescent="0.25">
      <c r="A58" s="45" t="s">
        <v>139</v>
      </c>
      <c r="B58" s="63" t="s">
        <v>140</v>
      </c>
      <c r="C58" s="90">
        <v>43173200</v>
      </c>
      <c r="D58" s="45">
        <v>1</v>
      </c>
      <c r="E58" s="91">
        <v>5.4499998092651367</v>
      </c>
      <c r="F58" s="45">
        <v>30</v>
      </c>
      <c r="G58" s="45">
        <v>30</v>
      </c>
      <c r="H58" s="92">
        <v>39904</v>
      </c>
      <c r="I58" s="93">
        <v>0.99729999999999996</v>
      </c>
      <c r="J58" s="92">
        <v>39904</v>
      </c>
      <c r="K58" s="92">
        <v>51501</v>
      </c>
    </row>
    <row r="59" spans="1:11" x14ac:dyDescent="0.25">
      <c r="A59" s="45" t="s">
        <v>141</v>
      </c>
      <c r="B59" s="63" t="s">
        <v>142</v>
      </c>
      <c r="C59" s="90">
        <v>5741175</v>
      </c>
      <c r="D59" s="45">
        <v>2</v>
      </c>
      <c r="E59" s="91">
        <v>3.75</v>
      </c>
      <c r="F59" s="45">
        <v>15</v>
      </c>
      <c r="G59" s="45">
        <v>15</v>
      </c>
      <c r="H59" s="92">
        <v>41455</v>
      </c>
      <c r="I59" s="93">
        <v>1</v>
      </c>
      <c r="J59" s="92">
        <v>41455</v>
      </c>
      <c r="K59" s="92">
        <v>47118</v>
      </c>
    </row>
    <row r="60" spans="1:11" x14ac:dyDescent="0.25">
      <c r="A60" s="45" t="s">
        <v>143</v>
      </c>
      <c r="B60" s="63" t="s">
        <v>144</v>
      </c>
      <c r="C60" s="90">
        <v>38040000</v>
      </c>
      <c r="D60" s="45">
        <v>1</v>
      </c>
      <c r="E60" s="91">
        <v>2</v>
      </c>
      <c r="F60" s="45">
        <v>20</v>
      </c>
      <c r="G60" s="45">
        <v>20</v>
      </c>
      <c r="H60" s="92">
        <v>42705</v>
      </c>
      <c r="I60" s="93">
        <v>0.9325</v>
      </c>
      <c r="J60" s="92">
        <v>42705</v>
      </c>
      <c r="K60" s="92">
        <v>46387</v>
      </c>
    </row>
    <row r="61" spans="1:11" x14ac:dyDescent="0.25">
      <c r="A61" s="45" t="s">
        <v>145</v>
      </c>
      <c r="B61" s="63" t="s">
        <v>146</v>
      </c>
      <c r="C61" s="90">
        <v>15300000</v>
      </c>
      <c r="D61" s="45">
        <v>1</v>
      </c>
      <c r="E61" s="91">
        <v>5.25</v>
      </c>
      <c r="F61" s="45">
        <v>17</v>
      </c>
      <c r="G61" s="45">
        <v>17</v>
      </c>
      <c r="H61" s="92">
        <v>42064</v>
      </c>
      <c r="I61" s="93">
        <v>0.94479999999999997</v>
      </c>
      <c r="J61" s="92">
        <v>42064</v>
      </c>
      <c r="K61" s="92">
        <v>48579</v>
      </c>
    </row>
    <row r="62" spans="1:11" x14ac:dyDescent="0.25">
      <c r="A62" s="45" t="s">
        <v>147</v>
      </c>
      <c r="B62" s="63" t="s">
        <v>148</v>
      </c>
      <c r="C62" s="90">
        <v>5252000</v>
      </c>
      <c r="D62" s="45">
        <v>1</v>
      </c>
      <c r="E62" s="91">
        <v>3.3499999046325684</v>
      </c>
      <c r="F62" s="45">
        <v>13</v>
      </c>
      <c r="G62" s="45">
        <v>13</v>
      </c>
      <c r="H62" s="92">
        <v>43556</v>
      </c>
      <c r="I62" s="93">
        <v>1</v>
      </c>
      <c r="J62" s="92">
        <v>43556</v>
      </c>
      <c r="K62" s="92">
        <v>48579</v>
      </c>
    </row>
    <row r="63" spans="1:11" x14ac:dyDescent="0.25">
      <c r="A63" s="45" t="s">
        <v>147</v>
      </c>
      <c r="B63" s="63" t="s">
        <v>148</v>
      </c>
      <c r="C63" s="90">
        <v>50523000</v>
      </c>
      <c r="D63" s="45">
        <v>1</v>
      </c>
      <c r="E63" s="91">
        <v>3.8499999046325684</v>
      </c>
      <c r="F63" s="45">
        <v>30</v>
      </c>
      <c r="G63" s="45">
        <v>30</v>
      </c>
      <c r="H63" s="92">
        <v>43739</v>
      </c>
      <c r="I63" s="93">
        <v>1</v>
      </c>
      <c r="J63" s="92">
        <v>43739</v>
      </c>
      <c r="K63" s="92">
        <v>54788</v>
      </c>
    </row>
    <row r="64" spans="1:11" x14ac:dyDescent="0.25">
      <c r="A64" s="45" t="s">
        <v>149</v>
      </c>
      <c r="B64" s="63" t="s">
        <v>150</v>
      </c>
      <c r="C64" s="90">
        <v>9055000</v>
      </c>
      <c r="D64" s="45">
        <v>1</v>
      </c>
      <c r="E64" s="91">
        <v>3.8499999046325684</v>
      </c>
      <c r="F64" s="45">
        <v>15</v>
      </c>
      <c r="G64" s="45">
        <v>15</v>
      </c>
      <c r="H64" s="92">
        <v>41456</v>
      </c>
      <c r="I64" s="93">
        <v>0.88580000000000003</v>
      </c>
      <c r="J64" s="92">
        <v>41456</v>
      </c>
      <c r="K64" s="92">
        <v>47118</v>
      </c>
    </row>
    <row r="65" spans="1:11" x14ac:dyDescent="0.25">
      <c r="A65" s="45" t="s">
        <v>151</v>
      </c>
      <c r="B65" s="63" t="s">
        <v>152</v>
      </c>
      <c r="C65" s="90">
        <v>6342000</v>
      </c>
      <c r="D65" s="45">
        <v>1</v>
      </c>
      <c r="E65" s="91">
        <v>4.9699997901916504</v>
      </c>
      <c r="F65" s="45">
        <v>10</v>
      </c>
      <c r="G65" s="45">
        <v>15</v>
      </c>
      <c r="H65" s="92">
        <v>43282</v>
      </c>
      <c r="I65" s="93">
        <v>0.85399999999999998</v>
      </c>
      <c r="J65" s="92">
        <v>43282</v>
      </c>
      <c r="K65" s="92">
        <v>48944</v>
      </c>
    </row>
    <row r="66" spans="1:11" x14ac:dyDescent="0.25">
      <c r="A66" s="45" t="s">
        <v>153</v>
      </c>
      <c r="B66" s="63" t="s">
        <v>154</v>
      </c>
      <c r="C66" s="90">
        <v>5946900</v>
      </c>
      <c r="D66" s="45">
        <v>1</v>
      </c>
      <c r="E66" s="91">
        <v>3.7000000476837158</v>
      </c>
      <c r="F66" s="45">
        <v>16</v>
      </c>
      <c r="G66" s="45">
        <v>192</v>
      </c>
      <c r="H66" s="92">
        <v>41440</v>
      </c>
      <c r="I66" s="93">
        <v>1</v>
      </c>
      <c r="J66" s="92">
        <v>41440</v>
      </c>
      <c r="K66" s="92">
        <v>48745</v>
      </c>
    </row>
    <row r="67" spans="1:11" x14ac:dyDescent="0.25">
      <c r="A67" s="45" t="s">
        <v>155</v>
      </c>
      <c r="B67" s="63" t="s">
        <v>156</v>
      </c>
      <c r="C67" s="90">
        <v>40431400</v>
      </c>
      <c r="D67" s="45">
        <v>1</v>
      </c>
      <c r="E67" s="91">
        <v>3</v>
      </c>
      <c r="F67" s="45">
        <v>30</v>
      </c>
      <c r="G67" s="45">
        <v>30</v>
      </c>
      <c r="H67" s="92">
        <v>42826</v>
      </c>
      <c r="I67" s="93">
        <v>0.46460000000000001</v>
      </c>
      <c r="J67" s="92">
        <v>42826</v>
      </c>
      <c r="K67" s="92">
        <v>54057</v>
      </c>
    </row>
    <row r="68" spans="1:11" x14ac:dyDescent="0.25">
      <c r="A68" s="45" t="s">
        <v>157</v>
      </c>
      <c r="B68" s="63" t="s">
        <v>158</v>
      </c>
      <c r="C68" s="90">
        <v>40027148</v>
      </c>
      <c r="D68" s="45">
        <v>1</v>
      </c>
      <c r="E68" s="91">
        <v>4.0399999618530273</v>
      </c>
      <c r="F68" s="45">
        <v>15</v>
      </c>
      <c r="G68" s="45">
        <v>15</v>
      </c>
      <c r="H68" s="92">
        <v>40483</v>
      </c>
      <c r="I68" s="93">
        <v>1</v>
      </c>
      <c r="J68" s="92">
        <v>40483</v>
      </c>
      <c r="K68" s="92">
        <v>46022</v>
      </c>
    </row>
    <row r="69" spans="1:11" x14ac:dyDescent="0.25">
      <c r="A69" s="45" t="s">
        <v>159</v>
      </c>
      <c r="B69" s="63" t="s">
        <v>160</v>
      </c>
      <c r="C69" s="90">
        <v>15720000</v>
      </c>
      <c r="D69" s="45">
        <v>1</v>
      </c>
      <c r="E69" s="91">
        <v>3.2699999809265137</v>
      </c>
      <c r="F69" s="45">
        <v>20</v>
      </c>
      <c r="G69" s="45">
        <v>20</v>
      </c>
      <c r="H69" s="92">
        <v>42217</v>
      </c>
      <c r="I69" s="93">
        <v>0.94510000000000005</v>
      </c>
      <c r="J69" s="92">
        <v>42217</v>
      </c>
      <c r="K69" s="92">
        <v>49674</v>
      </c>
    </row>
    <row r="70" spans="1:11" x14ac:dyDescent="0.25">
      <c r="A70" s="45" t="s">
        <v>161</v>
      </c>
      <c r="B70" s="63" t="s">
        <v>162</v>
      </c>
      <c r="C70" s="90">
        <v>8010400</v>
      </c>
      <c r="D70" s="45">
        <v>1</v>
      </c>
      <c r="E70" s="91">
        <v>7.5</v>
      </c>
      <c r="F70" s="45">
        <v>40</v>
      </c>
      <c r="G70" s="45">
        <v>40</v>
      </c>
      <c r="H70" s="92">
        <v>39083</v>
      </c>
      <c r="I70" s="93">
        <v>1</v>
      </c>
      <c r="J70" s="92">
        <v>39083</v>
      </c>
      <c r="K70" s="92">
        <v>65537</v>
      </c>
    </row>
    <row r="71" spans="1:11" x14ac:dyDescent="0.25">
      <c r="A71" s="45" t="s">
        <v>163</v>
      </c>
      <c r="B71" s="63" t="s">
        <v>164</v>
      </c>
      <c r="C71" s="90">
        <v>17745100</v>
      </c>
      <c r="D71" s="45">
        <v>1</v>
      </c>
      <c r="E71" s="91">
        <v>3.7300000190734863</v>
      </c>
      <c r="F71" s="45">
        <v>24</v>
      </c>
      <c r="G71" s="45">
        <v>24</v>
      </c>
      <c r="H71" s="92">
        <v>42614</v>
      </c>
      <c r="I71" s="93">
        <v>0.97940000000000005</v>
      </c>
      <c r="J71" s="92">
        <v>42614</v>
      </c>
      <c r="K71" s="92">
        <v>47848</v>
      </c>
    </row>
    <row r="72" spans="1:11" x14ac:dyDescent="0.25">
      <c r="A72" s="45" t="s">
        <v>165</v>
      </c>
      <c r="B72" s="63" t="s">
        <v>166</v>
      </c>
      <c r="C72" s="90">
        <v>4275000</v>
      </c>
      <c r="D72" s="45">
        <v>1</v>
      </c>
      <c r="E72" s="91">
        <v>4.5999999046325684</v>
      </c>
      <c r="F72" s="45">
        <v>20</v>
      </c>
      <c r="G72" s="45">
        <v>20</v>
      </c>
      <c r="H72" s="92">
        <v>43435</v>
      </c>
      <c r="I72" s="93">
        <v>1</v>
      </c>
      <c r="J72" s="92">
        <v>43435</v>
      </c>
      <c r="K72" s="92">
        <v>50405</v>
      </c>
    </row>
    <row r="73" spans="1:11" s="100" customFormat="1" x14ac:dyDescent="0.25">
      <c r="A73" s="94" t="s">
        <v>167</v>
      </c>
      <c r="B73" s="95" t="s">
        <v>168</v>
      </c>
      <c r="C73" s="96">
        <v>3075000</v>
      </c>
      <c r="D73" s="94">
        <v>1</v>
      </c>
      <c r="E73" s="97">
        <v>3.5</v>
      </c>
      <c r="F73" s="94">
        <v>10</v>
      </c>
      <c r="G73" s="94">
        <v>10</v>
      </c>
      <c r="H73" s="98">
        <v>44531</v>
      </c>
      <c r="I73" s="99">
        <v>1</v>
      </c>
      <c r="J73" s="98">
        <v>44531</v>
      </c>
      <c r="K73" s="98">
        <v>44927</v>
      </c>
    </row>
    <row r="74" spans="1:11" x14ac:dyDescent="0.25">
      <c r="A74" s="45" t="s">
        <v>169</v>
      </c>
      <c r="B74" s="63" t="s">
        <v>170</v>
      </c>
      <c r="C74" s="90">
        <v>71280000</v>
      </c>
      <c r="D74" s="45">
        <v>1</v>
      </c>
      <c r="E74" s="91">
        <v>3.3299999237060547</v>
      </c>
      <c r="F74" s="45">
        <v>30</v>
      </c>
      <c r="G74" s="45">
        <v>30</v>
      </c>
      <c r="H74" s="92">
        <v>43862</v>
      </c>
      <c r="I74" s="93">
        <v>0.16320000000000001</v>
      </c>
      <c r="J74" s="92">
        <v>43862</v>
      </c>
      <c r="K74" s="92">
        <v>54788</v>
      </c>
    </row>
    <row r="75" spans="1:11" x14ac:dyDescent="0.25">
      <c r="A75" s="45" t="s">
        <v>171</v>
      </c>
      <c r="B75" s="63" t="s">
        <v>172</v>
      </c>
      <c r="C75" s="90">
        <v>12518800</v>
      </c>
      <c r="D75" s="45">
        <v>1</v>
      </c>
      <c r="E75" s="91">
        <v>4.679999828338623</v>
      </c>
      <c r="F75" s="45">
        <v>21</v>
      </c>
      <c r="G75" s="45">
        <v>21</v>
      </c>
      <c r="H75" s="92">
        <v>40695</v>
      </c>
      <c r="I75" s="93">
        <v>0.79369999999999996</v>
      </c>
      <c r="J75" s="92">
        <v>40695</v>
      </c>
      <c r="K75" s="92">
        <v>48579</v>
      </c>
    </row>
    <row r="76" spans="1:11" x14ac:dyDescent="0.25">
      <c r="A76" s="45" t="s">
        <v>173</v>
      </c>
      <c r="B76" s="63" t="s">
        <v>174</v>
      </c>
      <c r="C76" s="90">
        <v>3751650</v>
      </c>
      <c r="D76" s="45">
        <v>1</v>
      </c>
      <c r="E76" s="91">
        <v>4.2600002288818359</v>
      </c>
      <c r="F76" s="45">
        <v>5</v>
      </c>
      <c r="G76" s="45">
        <v>5</v>
      </c>
      <c r="H76" s="92">
        <v>43132</v>
      </c>
      <c r="I76" s="93">
        <v>1</v>
      </c>
      <c r="J76" s="92">
        <v>43132</v>
      </c>
      <c r="K76" s="92">
        <v>45291</v>
      </c>
    </row>
    <row r="77" spans="1:11" x14ac:dyDescent="0.25">
      <c r="A77" s="45" t="s">
        <v>175</v>
      </c>
      <c r="B77" s="63" t="s">
        <v>176</v>
      </c>
      <c r="C77" s="90">
        <v>22713800</v>
      </c>
      <c r="D77" s="45">
        <v>1</v>
      </c>
      <c r="E77" s="91">
        <v>2.690000057220459</v>
      </c>
      <c r="F77" s="45">
        <v>25</v>
      </c>
      <c r="G77" s="45">
        <v>25</v>
      </c>
      <c r="H77" s="92">
        <v>44470</v>
      </c>
      <c r="I77" s="93">
        <v>0.44840000000000002</v>
      </c>
      <c r="J77" s="92">
        <v>44470</v>
      </c>
      <c r="K77" s="92">
        <v>53692</v>
      </c>
    </row>
    <row r="78" spans="1:11" x14ac:dyDescent="0.25">
      <c r="A78" s="45" t="s">
        <v>177</v>
      </c>
      <c r="B78" s="63" t="s">
        <v>178</v>
      </c>
      <c r="C78" s="90">
        <v>20000000</v>
      </c>
      <c r="D78" s="45">
        <v>1</v>
      </c>
      <c r="E78" s="91">
        <v>3.380000114440918</v>
      </c>
      <c r="F78" s="45">
        <v>10</v>
      </c>
      <c r="G78" s="45">
        <v>10</v>
      </c>
      <c r="H78" s="92">
        <v>41852</v>
      </c>
      <c r="I78" s="93">
        <v>1</v>
      </c>
      <c r="J78" s="92">
        <v>41852</v>
      </c>
      <c r="K78" s="92">
        <v>45657</v>
      </c>
    </row>
    <row r="79" spans="1:11" x14ac:dyDescent="0.25">
      <c r="A79" s="45" t="s">
        <v>177</v>
      </c>
      <c r="B79" s="63" t="s">
        <v>178</v>
      </c>
      <c r="C79" s="90">
        <v>68624496</v>
      </c>
      <c r="D79" s="45">
        <v>1</v>
      </c>
      <c r="E79" s="91">
        <v>2.7799999713897705</v>
      </c>
      <c r="F79" s="45">
        <v>19</v>
      </c>
      <c r="G79" s="45">
        <v>19</v>
      </c>
      <c r="H79" s="92">
        <v>41000</v>
      </c>
      <c r="I79" s="93">
        <v>1</v>
      </c>
      <c r="J79" s="92">
        <v>41000</v>
      </c>
      <c r="K79" s="92">
        <v>47938</v>
      </c>
    </row>
    <row r="80" spans="1:11" x14ac:dyDescent="0.25">
      <c r="A80" s="45" t="s">
        <v>179</v>
      </c>
      <c r="B80" s="63" t="s">
        <v>180</v>
      </c>
      <c r="C80" s="90">
        <v>27000000</v>
      </c>
      <c r="D80" s="45">
        <v>1</v>
      </c>
      <c r="E80" s="91">
        <v>4.929999828338623</v>
      </c>
      <c r="F80" s="45">
        <v>20</v>
      </c>
      <c r="G80" s="45">
        <v>13</v>
      </c>
      <c r="H80" s="92">
        <v>41640</v>
      </c>
      <c r="I80" s="93">
        <v>1</v>
      </c>
      <c r="J80" s="92">
        <v>41640</v>
      </c>
      <c r="K80" s="92">
        <v>46387</v>
      </c>
    </row>
    <row r="81" spans="1:11" x14ac:dyDescent="0.25">
      <c r="A81" s="45" t="s">
        <v>181</v>
      </c>
      <c r="B81" s="63" t="s">
        <v>182</v>
      </c>
      <c r="C81" s="90">
        <v>27175000</v>
      </c>
      <c r="D81" s="45">
        <v>1</v>
      </c>
      <c r="E81" s="91">
        <v>4</v>
      </c>
      <c r="F81" s="45">
        <v>15</v>
      </c>
      <c r="G81" s="45">
        <v>15</v>
      </c>
      <c r="H81" s="92">
        <v>42264</v>
      </c>
      <c r="I81" s="93">
        <v>1</v>
      </c>
      <c r="J81" s="92">
        <v>42264</v>
      </c>
      <c r="K81" s="92">
        <v>47848</v>
      </c>
    </row>
    <row r="82" spans="1:11" x14ac:dyDescent="0.25">
      <c r="A82" s="45" t="s">
        <v>183</v>
      </c>
      <c r="B82" s="63" t="s">
        <v>184</v>
      </c>
      <c r="C82" s="90">
        <v>23300000</v>
      </c>
      <c r="D82" s="45">
        <v>2</v>
      </c>
      <c r="E82" s="91">
        <v>4.7300000190734863</v>
      </c>
      <c r="F82" s="45">
        <v>10</v>
      </c>
      <c r="G82" s="45">
        <v>10</v>
      </c>
      <c r="H82" s="92">
        <v>43131</v>
      </c>
      <c r="I82" s="93">
        <v>0.79659999999999997</v>
      </c>
      <c r="J82" s="92">
        <v>43131</v>
      </c>
      <c r="K82" s="92">
        <v>47118</v>
      </c>
    </row>
    <row r="83" spans="1:11" x14ac:dyDescent="0.25">
      <c r="A83" s="45" t="s">
        <v>185</v>
      </c>
      <c r="B83" s="63" t="s">
        <v>186</v>
      </c>
      <c r="C83" s="90">
        <v>20202300</v>
      </c>
      <c r="D83" s="45">
        <v>1</v>
      </c>
      <c r="E83" s="91">
        <v>2.7999999523162842</v>
      </c>
      <c r="F83" s="45">
        <v>13</v>
      </c>
      <c r="G83" s="45">
        <v>13</v>
      </c>
      <c r="H83" s="92">
        <v>35034</v>
      </c>
      <c r="I83" s="93">
        <v>1</v>
      </c>
      <c r="J83" s="92">
        <v>39083</v>
      </c>
      <c r="K83" s="92">
        <v>65745</v>
      </c>
    </row>
    <row r="84" spans="1:11" x14ac:dyDescent="0.25">
      <c r="A84" s="45" t="s">
        <v>187</v>
      </c>
      <c r="B84" s="63" t="s">
        <v>188</v>
      </c>
      <c r="C84" s="90">
        <v>7742636</v>
      </c>
      <c r="D84" s="45">
        <v>2</v>
      </c>
      <c r="E84" s="91">
        <v>4.130000114440918</v>
      </c>
      <c r="F84" s="45">
        <v>6</v>
      </c>
      <c r="G84" s="45">
        <v>6</v>
      </c>
      <c r="H84" s="92">
        <v>43132</v>
      </c>
      <c r="I84" s="93">
        <v>0.98419999999999996</v>
      </c>
      <c r="J84" s="92">
        <v>43132</v>
      </c>
      <c r="K84" s="92">
        <v>45657</v>
      </c>
    </row>
    <row r="85" spans="1:11" x14ac:dyDescent="0.25">
      <c r="A85" s="45" t="s">
        <v>189</v>
      </c>
      <c r="B85" s="63" t="s">
        <v>190</v>
      </c>
      <c r="C85" s="90">
        <v>25813500</v>
      </c>
      <c r="D85" s="45">
        <v>1</v>
      </c>
      <c r="E85" s="91">
        <v>3.75</v>
      </c>
      <c r="F85" s="45">
        <v>18</v>
      </c>
      <c r="G85" s="45">
        <v>18</v>
      </c>
      <c r="H85" s="92">
        <v>40664</v>
      </c>
      <c r="I85" s="93">
        <v>0.99629999999999996</v>
      </c>
      <c r="J85" s="92">
        <v>40664</v>
      </c>
      <c r="K85" s="92">
        <v>47848</v>
      </c>
    </row>
    <row r="86" spans="1:11" x14ac:dyDescent="0.25">
      <c r="A86" s="45" t="s">
        <v>191</v>
      </c>
      <c r="B86" s="63" t="s">
        <v>192</v>
      </c>
      <c r="C86" s="90">
        <v>14993700</v>
      </c>
      <c r="D86" s="45">
        <v>1</v>
      </c>
      <c r="E86" s="91">
        <v>4.0900001525878906</v>
      </c>
      <c r="F86" s="45">
        <v>25</v>
      </c>
      <c r="G86" s="45">
        <v>25</v>
      </c>
      <c r="H86" s="92">
        <v>43403</v>
      </c>
      <c r="I86" s="93">
        <v>0.44290000000000002</v>
      </c>
      <c r="J86" s="92">
        <v>43403</v>
      </c>
      <c r="K86" s="92">
        <v>52962</v>
      </c>
    </row>
    <row r="87" spans="1:11" x14ac:dyDescent="0.25">
      <c r="A87" s="45" t="s">
        <v>193</v>
      </c>
      <c r="B87" s="63" t="s">
        <v>194</v>
      </c>
      <c r="C87" s="90">
        <v>21251764</v>
      </c>
      <c r="D87" s="45">
        <v>2</v>
      </c>
      <c r="E87" s="91">
        <v>5</v>
      </c>
      <c r="F87" s="45">
        <v>17</v>
      </c>
      <c r="G87" s="45">
        <v>17</v>
      </c>
      <c r="H87" s="92">
        <v>41091</v>
      </c>
      <c r="I87" s="93">
        <v>1</v>
      </c>
      <c r="J87" s="92">
        <v>41091</v>
      </c>
      <c r="K87" s="92">
        <v>65537</v>
      </c>
    </row>
    <row r="88" spans="1:11" x14ac:dyDescent="0.25">
      <c r="A88" s="45" t="s">
        <v>195</v>
      </c>
      <c r="B88" s="63" t="s">
        <v>196</v>
      </c>
      <c r="C88" s="90">
        <v>31083752</v>
      </c>
      <c r="D88" s="45">
        <v>2</v>
      </c>
      <c r="E88" s="91">
        <v>3.75</v>
      </c>
      <c r="F88" s="45">
        <v>35</v>
      </c>
      <c r="G88" s="45">
        <v>35</v>
      </c>
      <c r="H88" s="92">
        <v>37926</v>
      </c>
      <c r="I88" s="93">
        <v>0.91720000000000002</v>
      </c>
      <c r="J88" s="92">
        <v>37926</v>
      </c>
      <c r="K88" s="92">
        <v>50770</v>
      </c>
    </row>
    <row r="89" spans="1:11" x14ac:dyDescent="0.25">
      <c r="A89" s="45" t="s">
        <v>197</v>
      </c>
      <c r="B89" s="63" t="s">
        <v>198</v>
      </c>
      <c r="C89" s="90">
        <v>35345000</v>
      </c>
      <c r="D89" s="45">
        <v>1</v>
      </c>
      <c r="E89" s="91">
        <v>5</v>
      </c>
      <c r="F89" s="45">
        <v>25</v>
      </c>
      <c r="G89" s="45">
        <v>25</v>
      </c>
      <c r="H89" s="92">
        <v>40483</v>
      </c>
      <c r="I89" s="93">
        <v>1</v>
      </c>
      <c r="J89" s="92">
        <v>40483</v>
      </c>
      <c r="K89" s="92">
        <v>49614</v>
      </c>
    </row>
    <row r="90" spans="1:11" x14ac:dyDescent="0.25">
      <c r="A90" s="45" t="s">
        <v>199</v>
      </c>
      <c r="B90" s="63" t="s">
        <v>200</v>
      </c>
      <c r="C90" s="90">
        <v>25665400</v>
      </c>
      <c r="D90" s="45">
        <v>1</v>
      </c>
      <c r="E90" s="91">
        <v>4.9000000953674316</v>
      </c>
      <c r="F90" s="45">
        <v>16</v>
      </c>
      <c r="G90" s="45">
        <v>16</v>
      </c>
      <c r="H90" s="92">
        <v>42186</v>
      </c>
      <c r="I90" s="93">
        <v>0.98099999999999998</v>
      </c>
      <c r="J90" s="92">
        <v>42186</v>
      </c>
      <c r="K90" s="92">
        <v>48579</v>
      </c>
    </row>
    <row r="91" spans="1:11" x14ac:dyDescent="0.25">
      <c r="A91" s="45" t="s">
        <v>201</v>
      </c>
      <c r="B91" s="63" t="s">
        <v>202</v>
      </c>
      <c r="C91" s="90">
        <v>39027096</v>
      </c>
      <c r="D91" s="45">
        <v>1</v>
      </c>
      <c r="E91" s="91">
        <v>2.7799999713897705</v>
      </c>
      <c r="F91" s="45">
        <v>10</v>
      </c>
      <c r="G91" s="45">
        <v>25</v>
      </c>
      <c r="H91" s="92">
        <v>42579</v>
      </c>
      <c r="I91" s="93">
        <v>1</v>
      </c>
      <c r="J91" s="92">
        <v>43101</v>
      </c>
      <c r="K91" s="92">
        <v>47118</v>
      </c>
    </row>
    <row r="92" spans="1:11" x14ac:dyDescent="0.25">
      <c r="A92" s="45" t="s">
        <v>203</v>
      </c>
      <c r="B92" s="63" t="s">
        <v>204</v>
      </c>
      <c r="C92" s="90">
        <v>22325000</v>
      </c>
      <c r="D92" s="45">
        <v>2</v>
      </c>
      <c r="E92" s="91">
        <v>4</v>
      </c>
      <c r="F92" s="45">
        <v>20</v>
      </c>
      <c r="G92" s="45">
        <v>20</v>
      </c>
      <c r="H92" s="92">
        <v>44531</v>
      </c>
      <c r="I92" s="93">
        <v>1</v>
      </c>
      <c r="J92" s="92">
        <v>44531</v>
      </c>
      <c r="K92" s="92">
        <v>51866</v>
      </c>
    </row>
    <row r="93" spans="1:11" x14ac:dyDescent="0.25">
      <c r="A93" s="45" t="s">
        <v>203</v>
      </c>
      <c r="B93" s="63" t="s">
        <v>204</v>
      </c>
      <c r="C93" s="90">
        <v>19555000</v>
      </c>
      <c r="D93" s="45">
        <v>1</v>
      </c>
      <c r="E93" s="91">
        <v>5</v>
      </c>
      <c r="F93" s="45">
        <v>30</v>
      </c>
      <c r="G93" s="45">
        <v>30</v>
      </c>
      <c r="H93" s="92">
        <v>43466</v>
      </c>
      <c r="I93" s="93">
        <v>1</v>
      </c>
      <c r="J93" s="92">
        <v>43466</v>
      </c>
      <c r="K93" s="92">
        <v>54788</v>
      </c>
    </row>
    <row r="94" spans="1:11" x14ac:dyDescent="0.25">
      <c r="A94" s="45" t="s">
        <v>205</v>
      </c>
      <c r="B94" s="63" t="s">
        <v>206</v>
      </c>
      <c r="C94" s="90">
        <v>41320000</v>
      </c>
      <c r="D94" s="45">
        <v>1</v>
      </c>
      <c r="E94" s="91">
        <v>3.2799999713897705</v>
      </c>
      <c r="F94" s="45">
        <v>19</v>
      </c>
      <c r="G94" s="45">
        <v>19</v>
      </c>
      <c r="H94" s="92">
        <v>42767</v>
      </c>
      <c r="I94" s="93">
        <v>1</v>
      </c>
      <c r="J94" s="92">
        <v>42767</v>
      </c>
      <c r="K94" s="92">
        <v>50040</v>
      </c>
    </row>
    <row r="95" spans="1:11" x14ac:dyDescent="0.25">
      <c r="A95" s="45" t="s">
        <v>207</v>
      </c>
      <c r="B95" s="63" t="s">
        <v>208</v>
      </c>
      <c r="C95" s="90">
        <v>22895700</v>
      </c>
      <c r="D95" s="45">
        <v>1</v>
      </c>
      <c r="E95" s="91">
        <v>2.4000000953674316</v>
      </c>
      <c r="F95" s="45">
        <v>20</v>
      </c>
      <c r="G95" s="45">
        <v>20</v>
      </c>
      <c r="H95" s="92">
        <v>44105</v>
      </c>
      <c r="I95" s="93">
        <v>0.68200000000000005</v>
      </c>
      <c r="J95" s="92">
        <v>44105</v>
      </c>
      <c r="K95" s="92">
        <v>51409</v>
      </c>
    </row>
    <row r="96" spans="1:11" x14ac:dyDescent="0.25">
      <c r="A96" s="45" t="s">
        <v>209</v>
      </c>
      <c r="B96" s="63" t="s">
        <v>210</v>
      </c>
      <c r="C96" s="90">
        <v>19241700</v>
      </c>
      <c r="D96" s="45">
        <v>1</v>
      </c>
      <c r="E96" s="91">
        <v>3.5799999237060547</v>
      </c>
      <c r="F96" s="45">
        <v>12</v>
      </c>
      <c r="G96" s="45">
        <v>16</v>
      </c>
      <c r="H96" s="92">
        <v>41671</v>
      </c>
      <c r="I96" s="93">
        <v>1</v>
      </c>
      <c r="J96" s="92">
        <v>41671</v>
      </c>
      <c r="K96" s="92">
        <v>65381</v>
      </c>
    </row>
    <row r="97" spans="1:11" x14ac:dyDescent="0.25">
      <c r="A97" s="45" t="s">
        <v>211</v>
      </c>
      <c r="B97" s="63" t="s">
        <v>212</v>
      </c>
      <c r="C97" s="90">
        <v>37843000</v>
      </c>
      <c r="D97" s="45">
        <v>1</v>
      </c>
      <c r="E97" s="91">
        <v>3.2999999523162842</v>
      </c>
      <c r="F97" s="45">
        <v>17</v>
      </c>
      <c r="G97" s="45">
        <v>17</v>
      </c>
      <c r="H97" s="92">
        <v>44197</v>
      </c>
      <c r="I97" s="93">
        <v>1</v>
      </c>
      <c r="J97" s="92">
        <v>44197</v>
      </c>
      <c r="K97" s="92">
        <v>50405</v>
      </c>
    </row>
    <row r="98" spans="1:11" x14ac:dyDescent="0.25">
      <c r="A98" s="45" t="s">
        <v>213</v>
      </c>
      <c r="B98" s="63" t="s">
        <v>214</v>
      </c>
      <c r="C98" s="90">
        <v>43422000</v>
      </c>
      <c r="D98" s="45">
        <v>1</v>
      </c>
      <c r="E98" s="91">
        <v>3.2799999713897705</v>
      </c>
      <c r="F98" s="45">
        <v>30</v>
      </c>
      <c r="G98" s="45">
        <v>30</v>
      </c>
      <c r="H98" s="92">
        <v>40898</v>
      </c>
      <c r="I98" s="93">
        <v>0.79100000000000004</v>
      </c>
      <c r="J98" s="92">
        <v>40898</v>
      </c>
      <c r="K98" s="92">
        <v>50029</v>
      </c>
    </row>
    <row r="99" spans="1:11" x14ac:dyDescent="0.25">
      <c r="A99" s="45" t="s">
        <v>215</v>
      </c>
      <c r="B99" s="63" t="s">
        <v>216</v>
      </c>
      <c r="C99" s="90">
        <v>7318600</v>
      </c>
      <c r="D99" s="45">
        <v>1</v>
      </c>
      <c r="E99" s="91">
        <v>3.25</v>
      </c>
      <c r="F99" s="45">
        <v>18</v>
      </c>
      <c r="G99" s="45">
        <v>18</v>
      </c>
      <c r="H99" s="92">
        <v>43342</v>
      </c>
      <c r="I99" s="93">
        <v>0.8417</v>
      </c>
      <c r="J99" s="92">
        <v>43342</v>
      </c>
      <c r="K99" s="92">
        <v>49917</v>
      </c>
    </row>
    <row r="100" spans="1:11" x14ac:dyDescent="0.25">
      <c r="A100" s="45" t="s">
        <v>217</v>
      </c>
      <c r="B100" s="63" t="s">
        <v>218</v>
      </c>
      <c r="C100" s="90">
        <v>17546600</v>
      </c>
      <c r="D100" s="45">
        <v>1</v>
      </c>
      <c r="E100" s="91">
        <v>3.2300000190734863</v>
      </c>
      <c r="F100" s="45">
        <v>13</v>
      </c>
      <c r="G100" s="45">
        <v>13</v>
      </c>
      <c r="H100" s="92">
        <v>42156</v>
      </c>
      <c r="I100" s="93">
        <v>0.81379999999999997</v>
      </c>
      <c r="J100" s="92">
        <v>42156</v>
      </c>
      <c r="K100" s="92">
        <v>47118</v>
      </c>
    </row>
    <row r="101" spans="1:11" x14ac:dyDescent="0.25">
      <c r="A101" s="45" t="s">
        <v>219</v>
      </c>
      <c r="B101" s="63" t="s">
        <v>220</v>
      </c>
      <c r="C101" s="90">
        <v>3100000</v>
      </c>
      <c r="D101" s="45">
        <v>1</v>
      </c>
      <c r="E101" s="91">
        <v>6.5100002288818359</v>
      </c>
      <c r="F101" s="45">
        <v>20</v>
      </c>
      <c r="G101" s="45">
        <v>20</v>
      </c>
      <c r="H101" s="92">
        <v>40360</v>
      </c>
      <c r="I101" s="93">
        <v>1</v>
      </c>
      <c r="J101" s="92">
        <v>40360</v>
      </c>
      <c r="K101" s="92">
        <v>48030</v>
      </c>
    </row>
    <row r="102" spans="1:11" x14ac:dyDescent="0.25">
      <c r="A102" s="45" t="s">
        <v>221</v>
      </c>
      <c r="B102" s="63" t="s">
        <v>222</v>
      </c>
      <c r="C102" s="90">
        <v>18000000</v>
      </c>
      <c r="D102" s="45">
        <v>1</v>
      </c>
      <c r="E102" s="91">
        <v>3.4800000190734863</v>
      </c>
      <c r="F102" s="45">
        <v>15</v>
      </c>
      <c r="G102" s="45">
        <v>15</v>
      </c>
      <c r="H102" s="92">
        <v>43039</v>
      </c>
      <c r="I102" s="93">
        <v>1</v>
      </c>
      <c r="J102" s="92">
        <v>43039</v>
      </c>
      <c r="K102" s="92">
        <v>48579</v>
      </c>
    </row>
    <row r="103" spans="1:11" x14ac:dyDescent="0.25">
      <c r="A103" s="45" t="s">
        <v>223</v>
      </c>
      <c r="B103" s="63" t="s">
        <v>224</v>
      </c>
      <c r="C103" s="90">
        <v>13805400</v>
      </c>
      <c r="D103" s="45">
        <v>1</v>
      </c>
      <c r="E103" s="91">
        <v>4.1100001335144043</v>
      </c>
      <c r="F103" s="45">
        <v>17</v>
      </c>
      <c r="G103" s="45">
        <v>17</v>
      </c>
      <c r="H103" s="92">
        <v>41671</v>
      </c>
      <c r="I103" s="93">
        <v>0.42380000000000001</v>
      </c>
      <c r="J103" s="92">
        <v>41671</v>
      </c>
      <c r="K103" s="92">
        <v>48213</v>
      </c>
    </row>
    <row r="104" spans="1:11" x14ac:dyDescent="0.25">
      <c r="A104" s="45" t="s">
        <v>225</v>
      </c>
      <c r="B104" s="63" t="s">
        <v>226</v>
      </c>
      <c r="C104" s="90">
        <v>31345032</v>
      </c>
      <c r="D104" s="45">
        <v>1</v>
      </c>
      <c r="E104" s="91">
        <v>3.7899999618530273</v>
      </c>
      <c r="F104" s="45">
        <v>27</v>
      </c>
      <c r="G104" s="45">
        <v>27</v>
      </c>
      <c r="H104" s="92">
        <v>42979</v>
      </c>
      <c r="I104" s="93">
        <v>0.97760000000000002</v>
      </c>
      <c r="J104" s="92">
        <v>42979</v>
      </c>
      <c r="K104" s="92">
        <v>52962</v>
      </c>
    </row>
    <row r="105" spans="1:11" x14ac:dyDescent="0.25">
      <c r="A105" s="45" t="s">
        <v>227</v>
      </c>
      <c r="B105" s="63" t="s">
        <v>228</v>
      </c>
      <c r="C105" s="90">
        <v>10900000</v>
      </c>
      <c r="D105" s="45">
        <v>2</v>
      </c>
      <c r="E105" s="91">
        <v>4</v>
      </c>
      <c r="F105" s="45">
        <v>25</v>
      </c>
      <c r="G105" s="45">
        <v>25</v>
      </c>
      <c r="H105" s="92">
        <v>41760</v>
      </c>
      <c r="I105" s="93">
        <v>1</v>
      </c>
      <c r="J105" s="92">
        <v>41760</v>
      </c>
      <c r="K105" s="92">
        <v>51135</v>
      </c>
    </row>
    <row r="106" spans="1:11" x14ac:dyDescent="0.25">
      <c r="A106" s="45" t="s">
        <v>229</v>
      </c>
      <c r="B106" s="63" t="s">
        <v>230</v>
      </c>
      <c r="C106" s="90">
        <v>34198832</v>
      </c>
      <c r="D106" s="45">
        <v>2</v>
      </c>
      <c r="E106" s="91">
        <v>5</v>
      </c>
      <c r="F106" s="45">
        <v>20</v>
      </c>
      <c r="G106" s="45">
        <v>20</v>
      </c>
      <c r="H106" s="92">
        <v>43556</v>
      </c>
      <c r="I106" s="93">
        <v>1</v>
      </c>
      <c r="J106" s="92">
        <v>43556</v>
      </c>
      <c r="K106" s="92">
        <v>47483</v>
      </c>
    </row>
    <row r="107" spans="1:11" x14ac:dyDescent="0.25">
      <c r="A107" s="45" t="s">
        <v>229</v>
      </c>
      <c r="B107" s="63" t="s">
        <v>230</v>
      </c>
      <c r="C107" s="90">
        <v>46771812</v>
      </c>
      <c r="D107" s="45">
        <v>1</v>
      </c>
      <c r="E107" s="91">
        <v>5</v>
      </c>
      <c r="F107" s="45">
        <v>20</v>
      </c>
      <c r="G107" s="45">
        <v>20</v>
      </c>
      <c r="H107" s="92">
        <v>44089</v>
      </c>
      <c r="I107" s="93">
        <v>1</v>
      </c>
      <c r="J107" s="92">
        <v>44089</v>
      </c>
      <c r="K107" s="92">
        <v>51394</v>
      </c>
    </row>
    <row r="108" spans="1:11" x14ac:dyDescent="0.25">
      <c r="A108" s="45" t="s">
        <v>231</v>
      </c>
      <c r="B108" s="63" t="s">
        <v>232</v>
      </c>
      <c r="C108" s="90">
        <v>31814080</v>
      </c>
      <c r="D108" s="45">
        <v>1</v>
      </c>
      <c r="E108" s="91">
        <v>7.75</v>
      </c>
      <c r="F108" s="45">
        <v>27</v>
      </c>
      <c r="G108" s="45">
        <v>27</v>
      </c>
      <c r="H108" s="92">
        <v>40179</v>
      </c>
      <c r="I108" s="93">
        <v>0.99080000000000001</v>
      </c>
      <c r="J108" s="92">
        <v>40179</v>
      </c>
      <c r="K108" s="92">
        <v>50041</v>
      </c>
    </row>
    <row r="109" spans="1:11" x14ac:dyDescent="0.25">
      <c r="A109" s="45" t="s">
        <v>233</v>
      </c>
      <c r="B109" s="63" t="s">
        <v>234</v>
      </c>
      <c r="C109" s="90">
        <v>51775000</v>
      </c>
      <c r="D109" s="45">
        <v>1</v>
      </c>
      <c r="E109" s="91">
        <v>3.0999999046325684</v>
      </c>
      <c r="F109" s="45">
        <v>23</v>
      </c>
      <c r="G109" s="45">
        <v>23</v>
      </c>
      <c r="H109" s="92">
        <v>42856</v>
      </c>
      <c r="I109" s="93">
        <v>1</v>
      </c>
      <c r="J109" s="92">
        <v>42856</v>
      </c>
      <c r="K109" s="92">
        <v>51501</v>
      </c>
    </row>
    <row r="110" spans="1:11" x14ac:dyDescent="0.25">
      <c r="A110" s="45" t="s">
        <v>235</v>
      </c>
      <c r="B110" s="63" t="s">
        <v>236</v>
      </c>
      <c r="C110" s="90">
        <v>1639604</v>
      </c>
      <c r="D110" s="45">
        <v>1</v>
      </c>
      <c r="E110" s="91">
        <v>3.6400001049041748</v>
      </c>
      <c r="F110" s="45">
        <v>8</v>
      </c>
      <c r="G110" s="45">
        <v>8</v>
      </c>
      <c r="H110" s="92">
        <v>43739</v>
      </c>
      <c r="I110" s="93">
        <v>0.64090000000000003</v>
      </c>
      <c r="J110" s="92">
        <v>43739</v>
      </c>
      <c r="K110" s="92">
        <v>46752</v>
      </c>
    </row>
    <row r="111" spans="1:11" x14ac:dyDescent="0.25">
      <c r="A111" s="45" t="s">
        <v>235</v>
      </c>
      <c r="B111" s="63" t="s">
        <v>236</v>
      </c>
      <c r="C111" s="90">
        <v>824393</v>
      </c>
      <c r="D111" s="45">
        <v>1</v>
      </c>
      <c r="E111" s="91">
        <v>3.6400001049041748</v>
      </c>
      <c r="F111" s="45">
        <v>9</v>
      </c>
      <c r="G111" s="45">
        <v>9</v>
      </c>
      <c r="H111" s="92">
        <v>43739</v>
      </c>
      <c r="I111" s="93">
        <v>0.64090000000000003</v>
      </c>
      <c r="J111" s="92">
        <v>43739</v>
      </c>
      <c r="K111" s="92">
        <v>47118</v>
      </c>
    </row>
    <row r="112" spans="1:11" x14ac:dyDescent="0.25">
      <c r="A112" s="45" t="s">
        <v>235</v>
      </c>
      <c r="B112" s="63" t="s">
        <v>236</v>
      </c>
      <c r="C112" s="90">
        <v>1008279</v>
      </c>
      <c r="D112" s="45">
        <v>1</v>
      </c>
      <c r="E112" s="91">
        <v>3.6400001049041748</v>
      </c>
      <c r="F112" s="45">
        <v>10</v>
      </c>
      <c r="G112" s="45">
        <v>10</v>
      </c>
      <c r="H112" s="92">
        <v>43739</v>
      </c>
      <c r="I112" s="93">
        <v>0.64090000000000003</v>
      </c>
      <c r="J112" s="92">
        <v>43739</v>
      </c>
      <c r="K112" s="92">
        <v>47483</v>
      </c>
    </row>
    <row r="113" spans="1:11" x14ac:dyDescent="0.25">
      <c r="A113" s="45" t="s">
        <v>237</v>
      </c>
      <c r="B113" s="63" t="s">
        <v>238</v>
      </c>
      <c r="C113" s="90">
        <v>32281814</v>
      </c>
      <c r="D113" s="45">
        <v>1</v>
      </c>
      <c r="E113" s="91">
        <v>5.75</v>
      </c>
      <c r="F113" s="45">
        <v>19</v>
      </c>
      <c r="G113" s="45">
        <v>19</v>
      </c>
      <c r="H113" s="92">
        <v>40452</v>
      </c>
      <c r="I113" s="93">
        <v>1</v>
      </c>
      <c r="J113" s="92">
        <v>40452</v>
      </c>
      <c r="K113" s="92">
        <v>47848</v>
      </c>
    </row>
    <row r="114" spans="1:11" x14ac:dyDescent="0.25">
      <c r="A114" s="45" t="s">
        <v>239</v>
      </c>
      <c r="B114" s="63" t="s">
        <v>240</v>
      </c>
      <c r="C114" s="90">
        <v>9409300</v>
      </c>
      <c r="D114" s="45">
        <v>1</v>
      </c>
      <c r="E114" s="91">
        <v>3.4000000953674316</v>
      </c>
      <c r="F114" s="45">
        <v>24</v>
      </c>
      <c r="G114" s="45">
        <v>24</v>
      </c>
      <c r="H114" s="92">
        <v>38899</v>
      </c>
      <c r="I114" s="93">
        <v>1</v>
      </c>
      <c r="J114" s="92">
        <v>38899</v>
      </c>
      <c r="K114" s="92">
        <v>51141</v>
      </c>
    </row>
    <row r="115" spans="1:11" x14ac:dyDescent="0.25">
      <c r="A115" s="45" t="s">
        <v>241</v>
      </c>
      <c r="B115" s="63" t="s">
        <v>242</v>
      </c>
      <c r="C115" s="90">
        <v>7419281</v>
      </c>
      <c r="D115" s="45">
        <v>1</v>
      </c>
      <c r="E115" s="91">
        <v>3.9600000381469727</v>
      </c>
      <c r="F115" s="45">
        <v>13</v>
      </c>
      <c r="G115" s="45">
        <v>13</v>
      </c>
      <c r="H115" s="92">
        <v>40483</v>
      </c>
      <c r="I115" s="93">
        <v>0.98680000000000001</v>
      </c>
      <c r="J115" s="92">
        <v>40483</v>
      </c>
      <c r="K115" s="92">
        <v>45230</v>
      </c>
    </row>
    <row r="116" spans="1:11" x14ac:dyDescent="0.25">
      <c r="A116" s="45" t="s">
        <v>241</v>
      </c>
      <c r="B116" s="63" t="s">
        <v>242</v>
      </c>
      <c r="C116" s="90">
        <v>965854</v>
      </c>
      <c r="D116" s="45">
        <v>1</v>
      </c>
      <c r="E116" s="91">
        <v>3.880000114440918</v>
      </c>
      <c r="F116" s="45">
        <v>7</v>
      </c>
      <c r="G116" s="45">
        <v>7</v>
      </c>
      <c r="H116" s="92">
        <v>42795</v>
      </c>
      <c r="I116" s="93">
        <v>0.98680000000000001</v>
      </c>
      <c r="J116" s="92">
        <v>42795</v>
      </c>
      <c r="K116" s="92">
        <v>45291</v>
      </c>
    </row>
    <row r="117" spans="1:11" x14ac:dyDescent="0.25">
      <c r="A117" s="45" t="s">
        <v>241</v>
      </c>
      <c r="B117" s="63" t="s">
        <v>242</v>
      </c>
      <c r="C117" s="90">
        <v>918846</v>
      </c>
      <c r="D117" s="45">
        <v>1</v>
      </c>
      <c r="E117" s="91">
        <v>3.880000114440918</v>
      </c>
      <c r="F117" s="45">
        <v>15</v>
      </c>
      <c r="G117" s="45">
        <v>15</v>
      </c>
      <c r="H117" s="92">
        <v>42795</v>
      </c>
      <c r="I117" s="93">
        <v>0.98680000000000001</v>
      </c>
      <c r="J117" s="92">
        <v>42795</v>
      </c>
      <c r="K117" s="92">
        <v>48579</v>
      </c>
    </row>
    <row r="118" spans="1:11" x14ac:dyDescent="0.25">
      <c r="A118" s="45" t="s">
        <v>243</v>
      </c>
      <c r="B118" s="63" t="s">
        <v>244</v>
      </c>
      <c r="C118" s="90">
        <v>5100000</v>
      </c>
      <c r="D118" s="45">
        <v>2</v>
      </c>
      <c r="E118" s="91">
        <v>6.2100000381469727</v>
      </c>
      <c r="F118" s="45">
        <v>20</v>
      </c>
      <c r="G118" s="45">
        <v>20</v>
      </c>
      <c r="H118" s="92">
        <v>40492</v>
      </c>
      <c r="I118" s="93">
        <v>1</v>
      </c>
      <c r="J118" s="92">
        <v>40492</v>
      </c>
      <c r="K118" s="92">
        <v>48944</v>
      </c>
    </row>
    <row r="119" spans="1:11" x14ac:dyDescent="0.25">
      <c r="A119" s="45" t="s">
        <v>245</v>
      </c>
      <c r="B119" s="63" t="s">
        <v>246</v>
      </c>
      <c r="C119" s="90">
        <v>102200000</v>
      </c>
      <c r="D119" s="45">
        <v>1</v>
      </c>
      <c r="E119" s="91">
        <v>2.4700000286102295</v>
      </c>
      <c r="F119" s="45">
        <v>23</v>
      </c>
      <c r="G119" s="45">
        <v>23</v>
      </c>
      <c r="H119" s="92">
        <v>43831</v>
      </c>
      <c r="I119" s="93">
        <v>1</v>
      </c>
      <c r="J119" s="92">
        <v>43831</v>
      </c>
      <c r="K119" s="92">
        <v>52596</v>
      </c>
    </row>
    <row r="120" spans="1:11" x14ac:dyDescent="0.25">
      <c r="A120" s="45" t="s">
        <v>245</v>
      </c>
      <c r="B120" s="63" t="s">
        <v>246</v>
      </c>
      <c r="C120" s="90">
        <v>5000000</v>
      </c>
      <c r="D120" s="45">
        <v>1</v>
      </c>
      <c r="E120" s="91">
        <v>6.1500000953674316</v>
      </c>
      <c r="F120" s="45">
        <v>15</v>
      </c>
      <c r="G120" s="45">
        <v>15</v>
      </c>
      <c r="H120" s="92">
        <v>43800</v>
      </c>
      <c r="I120" s="93">
        <v>1</v>
      </c>
      <c r="J120" s="92">
        <v>43800</v>
      </c>
      <c r="K120" s="92">
        <v>49309</v>
      </c>
    </row>
    <row r="121" spans="1:11" x14ac:dyDescent="0.25">
      <c r="A121" s="45" t="s">
        <v>247</v>
      </c>
      <c r="B121" s="63" t="s">
        <v>248</v>
      </c>
      <c r="C121" s="90">
        <v>7845000</v>
      </c>
      <c r="D121" s="45">
        <v>2</v>
      </c>
      <c r="E121" s="91">
        <v>1.5499999523162842</v>
      </c>
      <c r="F121" s="45">
        <v>5</v>
      </c>
      <c r="G121" s="45">
        <v>5</v>
      </c>
      <c r="H121" s="92">
        <v>43922</v>
      </c>
      <c r="I121" s="93">
        <v>0.73109999999999997</v>
      </c>
      <c r="J121" s="92">
        <v>43922</v>
      </c>
      <c r="K121" s="92">
        <v>46022</v>
      </c>
    </row>
    <row r="122" spans="1:11" x14ac:dyDescent="0.25">
      <c r="A122" s="45" t="s">
        <v>249</v>
      </c>
      <c r="B122" s="63" t="s">
        <v>250</v>
      </c>
      <c r="C122" s="90">
        <v>2000000</v>
      </c>
      <c r="D122" s="45">
        <v>1</v>
      </c>
      <c r="E122" s="91">
        <v>4.25</v>
      </c>
      <c r="F122" s="45">
        <v>20</v>
      </c>
      <c r="G122" s="45">
        <v>5</v>
      </c>
      <c r="H122" s="92">
        <v>43831</v>
      </c>
      <c r="I122" s="93">
        <v>0.54720000000000002</v>
      </c>
      <c r="J122" s="92">
        <v>43831</v>
      </c>
      <c r="K122" s="92">
        <v>45658</v>
      </c>
    </row>
    <row r="123" spans="1:11" x14ac:dyDescent="0.25">
      <c r="A123" s="45" t="s">
        <v>251</v>
      </c>
      <c r="B123" s="63" t="s">
        <v>252</v>
      </c>
      <c r="C123" s="90">
        <v>20230000</v>
      </c>
      <c r="D123" s="45">
        <v>1</v>
      </c>
      <c r="E123" s="91">
        <v>2.380000114440918</v>
      </c>
      <c r="F123" s="45">
        <v>20</v>
      </c>
      <c r="G123" s="45">
        <v>20</v>
      </c>
      <c r="H123" s="92">
        <v>44087</v>
      </c>
      <c r="I123" s="93">
        <v>0.31459999999999999</v>
      </c>
      <c r="J123" s="92">
        <v>44087</v>
      </c>
      <c r="K123" s="92">
        <v>51135</v>
      </c>
    </row>
    <row r="124" spans="1:11" x14ac:dyDescent="0.25">
      <c r="A124" s="45" t="s">
        <v>253</v>
      </c>
      <c r="B124" s="63" t="s">
        <v>254</v>
      </c>
      <c r="C124" s="90">
        <v>14195000</v>
      </c>
      <c r="D124" s="45">
        <v>1</v>
      </c>
      <c r="E124" s="91">
        <v>4.3600001335144043</v>
      </c>
      <c r="F124" s="45">
        <v>30</v>
      </c>
      <c r="G124" s="45">
        <v>30</v>
      </c>
      <c r="H124" s="92">
        <v>39600</v>
      </c>
      <c r="I124" s="93">
        <v>0.75349999999999995</v>
      </c>
      <c r="J124" s="92">
        <v>39600</v>
      </c>
      <c r="K124" s="92">
        <v>51135</v>
      </c>
    </row>
    <row r="125" spans="1:11" x14ac:dyDescent="0.25">
      <c r="A125" s="45" t="s">
        <v>255</v>
      </c>
      <c r="B125" s="63" t="s">
        <v>256</v>
      </c>
      <c r="C125" s="90">
        <v>6000000</v>
      </c>
      <c r="D125" s="45">
        <v>1</v>
      </c>
      <c r="E125" s="91">
        <v>4.9000000953674316</v>
      </c>
      <c r="F125" s="45">
        <v>5</v>
      </c>
      <c r="G125" s="45">
        <v>5</v>
      </c>
      <c r="H125" s="92">
        <v>43831</v>
      </c>
      <c r="I125" s="93">
        <v>1</v>
      </c>
      <c r="J125" s="92">
        <v>43831</v>
      </c>
      <c r="K125" s="92">
        <v>45658</v>
      </c>
    </row>
    <row r="126" spans="1:11" x14ac:dyDescent="0.25">
      <c r="A126" s="45" t="s">
        <v>257</v>
      </c>
      <c r="B126" s="63" t="s">
        <v>258</v>
      </c>
      <c r="C126" s="90">
        <v>18000000</v>
      </c>
      <c r="D126" s="45">
        <v>2</v>
      </c>
      <c r="E126" s="91">
        <v>5.9499998092651367</v>
      </c>
      <c r="F126" s="45">
        <v>5</v>
      </c>
      <c r="G126" s="45">
        <v>25</v>
      </c>
      <c r="H126" s="92">
        <v>43252</v>
      </c>
      <c r="I126" s="93">
        <v>1</v>
      </c>
      <c r="J126" s="92">
        <v>43252</v>
      </c>
      <c r="K126" s="92">
        <v>51288</v>
      </c>
    </row>
    <row r="127" spans="1:11" x14ac:dyDescent="0.25">
      <c r="A127" s="45" t="s">
        <v>259</v>
      </c>
      <c r="B127" s="63" t="s">
        <v>260</v>
      </c>
      <c r="C127" s="90">
        <v>22726660</v>
      </c>
      <c r="D127" s="45">
        <v>1</v>
      </c>
      <c r="E127" s="91">
        <v>3.5</v>
      </c>
      <c r="F127" s="45">
        <v>25</v>
      </c>
      <c r="G127" s="45">
        <v>25</v>
      </c>
      <c r="H127" s="92">
        <v>43922</v>
      </c>
      <c r="I127" s="93">
        <v>1</v>
      </c>
      <c r="J127" s="92">
        <v>43922</v>
      </c>
      <c r="K127" s="92">
        <v>53327</v>
      </c>
    </row>
    <row r="128" spans="1:11" x14ac:dyDescent="0.25">
      <c r="A128" s="45" t="s">
        <v>261</v>
      </c>
      <c r="B128" s="63" t="s">
        <v>262</v>
      </c>
      <c r="C128" s="90">
        <v>16475000</v>
      </c>
      <c r="D128" s="45">
        <v>1</v>
      </c>
      <c r="E128" s="91">
        <v>3.309999942779541</v>
      </c>
      <c r="F128" s="45">
        <v>23</v>
      </c>
      <c r="G128" s="45">
        <v>23</v>
      </c>
      <c r="H128" s="92">
        <v>42156</v>
      </c>
      <c r="I128" s="93">
        <v>0.91890000000000005</v>
      </c>
      <c r="J128" s="92">
        <v>42132</v>
      </c>
      <c r="K128" s="92">
        <v>50770</v>
      </c>
    </row>
    <row r="129" spans="1:11" x14ac:dyDescent="0.25">
      <c r="A129" s="45" t="s">
        <v>263</v>
      </c>
      <c r="B129" s="63" t="s">
        <v>264</v>
      </c>
      <c r="C129" s="90">
        <v>17341200</v>
      </c>
      <c r="D129" s="45">
        <v>1</v>
      </c>
      <c r="E129" s="91">
        <v>7.75</v>
      </c>
      <c r="F129" s="45">
        <v>30</v>
      </c>
      <c r="G129" s="45">
        <v>30</v>
      </c>
      <c r="H129" s="92">
        <v>37135</v>
      </c>
      <c r="I129" s="93">
        <v>1</v>
      </c>
      <c r="J129" s="92">
        <v>37135</v>
      </c>
      <c r="K129" s="92">
        <v>52962</v>
      </c>
    </row>
    <row r="130" spans="1:11" x14ac:dyDescent="0.25">
      <c r="A130" s="45" t="s">
        <v>267</v>
      </c>
      <c r="B130" s="63" t="s">
        <v>268</v>
      </c>
      <c r="C130" s="90">
        <v>9000000</v>
      </c>
      <c r="D130" s="45">
        <v>1</v>
      </c>
      <c r="E130" s="91">
        <v>3.2799999713897705</v>
      </c>
      <c r="F130" s="45">
        <v>14</v>
      </c>
      <c r="G130" s="45">
        <v>14</v>
      </c>
      <c r="H130" s="92">
        <v>41065</v>
      </c>
      <c r="I130" s="93">
        <v>1</v>
      </c>
      <c r="J130" s="92">
        <v>41065</v>
      </c>
      <c r="K130" s="92">
        <v>46178</v>
      </c>
    </row>
    <row r="131" spans="1:11" x14ac:dyDescent="0.25">
      <c r="A131" s="45" t="s">
        <v>265</v>
      </c>
      <c r="B131" s="63" t="s">
        <v>266</v>
      </c>
      <c r="C131" s="90">
        <v>5500000</v>
      </c>
      <c r="D131" s="45">
        <v>1</v>
      </c>
      <c r="E131" s="91">
        <v>6</v>
      </c>
      <c r="F131" s="45">
        <v>13</v>
      </c>
      <c r="G131" s="45">
        <v>13</v>
      </c>
      <c r="H131" s="92">
        <v>40026</v>
      </c>
      <c r="I131" s="93">
        <v>1</v>
      </c>
      <c r="J131" s="92">
        <v>40026</v>
      </c>
      <c r="K131" s="92">
        <v>45291</v>
      </c>
    </row>
    <row r="132" spans="1:11" x14ac:dyDescent="0.25">
      <c r="A132" s="45" t="s">
        <v>269</v>
      </c>
      <c r="B132" s="63" t="s">
        <v>270</v>
      </c>
      <c r="C132" s="90">
        <v>59819700</v>
      </c>
      <c r="D132" s="45">
        <v>1</v>
      </c>
      <c r="E132" s="91">
        <v>2.8900001049041748</v>
      </c>
      <c r="F132" s="45">
        <v>20</v>
      </c>
      <c r="G132" s="45">
        <v>20</v>
      </c>
      <c r="H132" s="92">
        <v>44440</v>
      </c>
      <c r="I132" s="93">
        <v>0.41170000000000001</v>
      </c>
      <c r="J132" s="92">
        <v>44440</v>
      </c>
      <c r="K132" s="92">
        <v>51896</v>
      </c>
    </row>
    <row r="133" spans="1:11" x14ac:dyDescent="0.25">
      <c r="A133" s="45" t="s">
        <v>271</v>
      </c>
      <c r="B133" s="63" t="s">
        <v>272</v>
      </c>
      <c r="C133" s="90">
        <v>439052</v>
      </c>
      <c r="D133" s="45">
        <v>2</v>
      </c>
      <c r="E133" s="91">
        <v>3</v>
      </c>
      <c r="F133" s="45">
        <v>10</v>
      </c>
      <c r="G133" s="45">
        <v>10</v>
      </c>
      <c r="H133" s="92">
        <v>41091</v>
      </c>
      <c r="I133" s="93">
        <v>0.94159999999999999</v>
      </c>
      <c r="J133" s="92">
        <v>41091</v>
      </c>
      <c r="K133" s="92">
        <v>44926</v>
      </c>
    </row>
    <row r="134" spans="1:11" x14ac:dyDescent="0.25">
      <c r="A134" s="45" t="s">
        <v>271</v>
      </c>
      <c r="B134" s="63" t="s">
        <v>272</v>
      </c>
      <c r="C134" s="90">
        <v>236563</v>
      </c>
      <c r="D134" s="45">
        <v>2</v>
      </c>
      <c r="E134" s="91">
        <v>5</v>
      </c>
      <c r="F134" s="45">
        <v>7</v>
      </c>
      <c r="G134" s="45">
        <v>7</v>
      </c>
      <c r="H134" s="92">
        <v>43160</v>
      </c>
      <c r="I134" s="93">
        <v>0.94159999999999999</v>
      </c>
      <c r="J134" s="92">
        <v>43160</v>
      </c>
      <c r="K134" s="92">
        <v>46022</v>
      </c>
    </row>
    <row r="135" spans="1:11" x14ac:dyDescent="0.25">
      <c r="A135" s="45" t="s">
        <v>271</v>
      </c>
      <c r="B135" s="63" t="s">
        <v>272</v>
      </c>
      <c r="C135" s="90">
        <v>377381</v>
      </c>
      <c r="D135" s="45">
        <v>2</v>
      </c>
      <c r="E135" s="91">
        <v>3</v>
      </c>
      <c r="F135" s="45">
        <v>14</v>
      </c>
      <c r="G135" s="45">
        <v>14</v>
      </c>
      <c r="H135" s="92">
        <v>41091</v>
      </c>
      <c r="I135" s="93">
        <v>0.94159999999999999</v>
      </c>
      <c r="J135" s="92">
        <v>41091</v>
      </c>
      <c r="K135" s="92">
        <v>46387</v>
      </c>
    </row>
    <row r="136" spans="1:11" x14ac:dyDescent="0.25">
      <c r="A136" s="45" t="s">
        <v>271</v>
      </c>
      <c r="B136" s="63" t="s">
        <v>272</v>
      </c>
      <c r="C136" s="90">
        <v>540244</v>
      </c>
      <c r="D136" s="45">
        <v>2</v>
      </c>
      <c r="E136" s="91">
        <v>2</v>
      </c>
      <c r="F136" s="45">
        <v>14</v>
      </c>
      <c r="G136" s="45">
        <v>14</v>
      </c>
      <c r="H136" s="92">
        <v>41456</v>
      </c>
      <c r="I136" s="93">
        <v>0.94159999999999999</v>
      </c>
      <c r="J136" s="92">
        <v>41456</v>
      </c>
      <c r="K136" s="92">
        <v>46752</v>
      </c>
    </row>
    <row r="137" spans="1:11" x14ac:dyDescent="0.25">
      <c r="A137" s="45" t="s">
        <v>271</v>
      </c>
      <c r="B137" s="63" t="s">
        <v>272</v>
      </c>
      <c r="C137" s="90">
        <v>1251664</v>
      </c>
      <c r="D137" s="45">
        <v>2</v>
      </c>
      <c r="E137" s="91">
        <v>3</v>
      </c>
      <c r="F137" s="45">
        <v>12</v>
      </c>
      <c r="G137" s="45">
        <v>12</v>
      </c>
      <c r="H137" s="92">
        <v>42186</v>
      </c>
      <c r="I137" s="93">
        <v>0.94159999999999999</v>
      </c>
      <c r="J137" s="92">
        <v>42186</v>
      </c>
      <c r="K137" s="92">
        <v>46752</v>
      </c>
    </row>
    <row r="138" spans="1:11" x14ac:dyDescent="0.25">
      <c r="A138" s="45" t="s">
        <v>271</v>
      </c>
      <c r="B138" s="63" t="s">
        <v>272</v>
      </c>
      <c r="C138" s="90">
        <v>71966</v>
      </c>
      <c r="D138" s="45">
        <v>2</v>
      </c>
      <c r="E138" s="91">
        <v>3</v>
      </c>
      <c r="F138" s="45">
        <v>10</v>
      </c>
      <c r="G138" s="45">
        <v>10</v>
      </c>
      <c r="H138" s="92">
        <v>42736</v>
      </c>
      <c r="I138" s="93">
        <v>0.94159999999999999</v>
      </c>
      <c r="J138" s="92">
        <v>42736</v>
      </c>
      <c r="K138" s="92">
        <v>46752</v>
      </c>
    </row>
    <row r="139" spans="1:11" x14ac:dyDescent="0.25">
      <c r="A139" s="45" t="s">
        <v>271</v>
      </c>
      <c r="B139" s="63" t="s">
        <v>272</v>
      </c>
      <c r="C139" s="90">
        <v>306572</v>
      </c>
      <c r="D139" s="45">
        <v>2</v>
      </c>
      <c r="E139" s="91">
        <v>2</v>
      </c>
      <c r="F139" s="45">
        <v>14</v>
      </c>
      <c r="G139" s="45">
        <v>14</v>
      </c>
      <c r="H139" s="92">
        <v>41821</v>
      </c>
      <c r="I139" s="93">
        <v>0.94159999999999999</v>
      </c>
      <c r="J139" s="92">
        <v>41821</v>
      </c>
      <c r="K139" s="92">
        <v>47118</v>
      </c>
    </row>
    <row r="140" spans="1:11" x14ac:dyDescent="0.25">
      <c r="A140" s="45" t="s">
        <v>271</v>
      </c>
      <c r="B140" s="63" t="s">
        <v>272</v>
      </c>
      <c r="C140" s="90">
        <v>591534</v>
      </c>
      <c r="D140" s="45">
        <v>2</v>
      </c>
      <c r="E140" s="91">
        <v>5</v>
      </c>
      <c r="F140" s="45">
        <v>17</v>
      </c>
      <c r="G140" s="45">
        <v>17</v>
      </c>
      <c r="H140" s="92">
        <v>43256</v>
      </c>
      <c r="I140" s="93">
        <v>0.94159999999999999</v>
      </c>
      <c r="J140" s="92">
        <v>43256</v>
      </c>
      <c r="K140" s="92">
        <v>49674</v>
      </c>
    </row>
    <row r="141" spans="1:11" x14ac:dyDescent="0.25">
      <c r="A141" s="45" t="s">
        <v>271</v>
      </c>
      <c r="B141" s="63" t="s">
        <v>272</v>
      </c>
      <c r="C141" s="90">
        <v>158450</v>
      </c>
      <c r="D141" s="45">
        <v>2</v>
      </c>
      <c r="E141" s="91">
        <v>3</v>
      </c>
      <c r="F141" s="45">
        <v>18</v>
      </c>
      <c r="G141" s="45">
        <v>18</v>
      </c>
      <c r="H141" s="92">
        <v>42809</v>
      </c>
      <c r="I141" s="93">
        <v>0.94159999999999999</v>
      </c>
      <c r="J141" s="92">
        <v>42809</v>
      </c>
      <c r="K141" s="92">
        <v>49674</v>
      </c>
    </row>
    <row r="142" spans="1:11" x14ac:dyDescent="0.25">
      <c r="A142" s="45" t="s">
        <v>273</v>
      </c>
      <c r="B142" s="63" t="s">
        <v>274</v>
      </c>
      <c r="C142" s="90">
        <v>8864000</v>
      </c>
      <c r="D142" s="45">
        <v>1</v>
      </c>
      <c r="E142" s="91">
        <v>4.2399997711181641</v>
      </c>
      <c r="F142" s="45">
        <v>10</v>
      </c>
      <c r="G142" s="45">
        <v>10</v>
      </c>
      <c r="H142" s="92">
        <v>41548</v>
      </c>
      <c r="I142" s="93">
        <v>1</v>
      </c>
      <c r="J142" s="92">
        <v>41548</v>
      </c>
      <c r="K142" s="92">
        <v>45291</v>
      </c>
    </row>
    <row r="143" spans="1:11" x14ac:dyDescent="0.25">
      <c r="A143" s="45" t="s">
        <v>275</v>
      </c>
      <c r="B143" s="63" t="s">
        <v>276</v>
      </c>
      <c r="C143" s="90">
        <v>29095200</v>
      </c>
      <c r="D143" s="45">
        <v>1</v>
      </c>
      <c r="E143" s="91">
        <v>4.679999828338623</v>
      </c>
      <c r="F143" s="45">
        <v>13</v>
      </c>
      <c r="G143" s="45">
        <v>20</v>
      </c>
      <c r="H143" s="92">
        <v>39478</v>
      </c>
      <c r="I143" s="93">
        <v>0.97729999999999995</v>
      </c>
      <c r="J143" s="92">
        <v>39083</v>
      </c>
      <c r="K143" s="92">
        <v>65537</v>
      </c>
    </row>
    <row r="144" spans="1:11" x14ac:dyDescent="0.25">
      <c r="A144" s="45" t="s">
        <v>277</v>
      </c>
      <c r="B144" s="63" t="s">
        <v>278</v>
      </c>
      <c r="C144" s="90">
        <v>24010200</v>
      </c>
      <c r="D144" s="45">
        <v>1</v>
      </c>
      <c r="E144" s="91">
        <v>4.75</v>
      </c>
      <c r="F144" s="45">
        <v>12</v>
      </c>
      <c r="G144" s="45">
        <v>14</v>
      </c>
      <c r="H144" s="92">
        <v>41852</v>
      </c>
      <c r="I144" s="93">
        <v>0.99419999999999997</v>
      </c>
      <c r="J144" s="92">
        <v>41852</v>
      </c>
      <c r="K144" s="92">
        <v>46387</v>
      </c>
    </row>
    <row r="145" spans="1:11" x14ac:dyDescent="0.25">
      <c r="A145" s="45" t="s">
        <v>279</v>
      </c>
      <c r="B145" s="63" t="s">
        <v>280</v>
      </c>
      <c r="C145" s="90">
        <v>52449000</v>
      </c>
      <c r="D145" s="45">
        <v>1</v>
      </c>
      <c r="E145" s="91">
        <v>3.440000057220459</v>
      </c>
      <c r="F145" s="45">
        <v>18</v>
      </c>
      <c r="G145" s="45">
        <v>18</v>
      </c>
      <c r="H145" s="92">
        <v>44317</v>
      </c>
      <c r="I145" s="93">
        <v>0.93869999999999998</v>
      </c>
      <c r="J145" s="92">
        <v>44317</v>
      </c>
      <c r="K145" s="92">
        <v>50770</v>
      </c>
    </row>
    <row r="146" spans="1:11" x14ac:dyDescent="0.25">
      <c r="A146" s="45" t="s">
        <v>281</v>
      </c>
      <c r="B146" s="63" t="s">
        <v>282</v>
      </c>
      <c r="C146" s="90">
        <v>383000</v>
      </c>
      <c r="D146" s="45">
        <v>1</v>
      </c>
      <c r="E146" s="91">
        <v>9</v>
      </c>
      <c r="F146" s="45">
        <v>40</v>
      </c>
      <c r="G146" s="45">
        <v>40</v>
      </c>
      <c r="H146" s="92">
        <v>30773</v>
      </c>
      <c r="I146" s="93">
        <v>1</v>
      </c>
      <c r="J146" s="92">
        <v>30773</v>
      </c>
      <c r="K146" s="92">
        <v>45657</v>
      </c>
    </row>
    <row r="147" spans="1:11" x14ac:dyDescent="0.25">
      <c r="A147" s="45" t="s">
        <v>281</v>
      </c>
      <c r="B147" s="63" t="s">
        <v>282</v>
      </c>
      <c r="C147" s="90">
        <v>8838500</v>
      </c>
      <c r="D147" s="45">
        <v>1</v>
      </c>
      <c r="E147" s="91">
        <v>6.7300000190734863</v>
      </c>
      <c r="F147" s="45">
        <v>22</v>
      </c>
      <c r="G147" s="45">
        <v>22</v>
      </c>
      <c r="H147" s="92">
        <v>36831</v>
      </c>
      <c r="I147" s="93">
        <v>1</v>
      </c>
      <c r="J147" s="92">
        <v>36831</v>
      </c>
      <c r="K147" s="92">
        <v>44926</v>
      </c>
    </row>
    <row r="148" spans="1:11" x14ac:dyDescent="0.25">
      <c r="A148" s="45" t="s">
        <v>283</v>
      </c>
      <c r="B148" s="63" t="s">
        <v>284</v>
      </c>
      <c r="C148" s="90">
        <v>3999878</v>
      </c>
      <c r="D148" s="45">
        <v>1</v>
      </c>
      <c r="E148" s="91">
        <v>2</v>
      </c>
      <c r="F148" s="45">
        <v>17</v>
      </c>
      <c r="G148" s="45">
        <v>17</v>
      </c>
      <c r="H148" s="92">
        <v>42019</v>
      </c>
      <c r="I148" s="93">
        <v>0.84</v>
      </c>
      <c r="J148" s="92">
        <v>42019</v>
      </c>
      <c r="K148" s="92">
        <v>44926</v>
      </c>
    </row>
    <row r="149" spans="1:11" x14ac:dyDescent="0.25">
      <c r="A149" s="45" t="s">
        <v>283</v>
      </c>
      <c r="B149" s="63" t="s">
        <v>284</v>
      </c>
      <c r="C149" s="90">
        <v>276860</v>
      </c>
      <c r="D149" s="45">
        <v>1</v>
      </c>
      <c r="E149" s="91">
        <v>2</v>
      </c>
      <c r="F149" s="45">
        <v>17</v>
      </c>
      <c r="G149" s="45">
        <v>17</v>
      </c>
      <c r="H149" s="92">
        <v>42019</v>
      </c>
      <c r="I149" s="93">
        <v>0.84</v>
      </c>
      <c r="J149" s="92">
        <v>42019</v>
      </c>
      <c r="K149" s="92">
        <v>44926</v>
      </c>
    </row>
    <row r="150" spans="1:11" x14ac:dyDescent="0.25">
      <c r="A150" s="45" t="s">
        <v>283</v>
      </c>
      <c r="B150" s="63" t="s">
        <v>284</v>
      </c>
      <c r="C150" s="90">
        <v>38615000</v>
      </c>
      <c r="D150" s="45">
        <v>1</v>
      </c>
      <c r="E150" s="91">
        <v>2</v>
      </c>
      <c r="F150" s="45">
        <v>10</v>
      </c>
      <c r="G150" s="45">
        <v>10</v>
      </c>
      <c r="H150" s="92">
        <v>42019</v>
      </c>
      <c r="I150" s="93">
        <v>0.84</v>
      </c>
      <c r="J150" s="92">
        <v>42019</v>
      </c>
      <c r="K150" s="92">
        <v>46022</v>
      </c>
    </row>
    <row r="151" spans="1:11" x14ac:dyDescent="0.25">
      <c r="A151" s="45" t="s">
        <v>285</v>
      </c>
      <c r="B151" s="63" t="s">
        <v>286</v>
      </c>
      <c r="C151" s="90">
        <v>26628800</v>
      </c>
      <c r="D151" s="45">
        <v>1</v>
      </c>
      <c r="E151" s="91">
        <v>3.9700000286102295</v>
      </c>
      <c r="F151" s="45">
        <v>28</v>
      </c>
      <c r="G151" s="45">
        <v>28</v>
      </c>
      <c r="H151" s="92">
        <v>42979</v>
      </c>
      <c r="I151" s="93">
        <v>0.60350000000000004</v>
      </c>
      <c r="J151" s="92">
        <v>42979</v>
      </c>
      <c r="K151" s="92">
        <v>53327</v>
      </c>
    </row>
    <row r="152" spans="1:11" x14ac:dyDescent="0.25">
      <c r="A152" s="45" t="s">
        <v>287</v>
      </c>
      <c r="B152" s="63" t="s">
        <v>288</v>
      </c>
      <c r="C152" s="90">
        <v>5725000</v>
      </c>
      <c r="D152" s="45">
        <v>1</v>
      </c>
      <c r="E152" s="91">
        <v>3.75</v>
      </c>
      <c r="F152" s="45">
        <v>12</v>
      </c>
      <c r="G152" s="45">
        <v>12</v>
      </c>
      <c r="H152" s="92">
        <v>42217</v>
      </c>
      <c r="I152" s="93">
        <v>1</v>
      </c>
      <c r="J152" s="92">
        <v>42217</v>
      </c>
      <c r="K152" s="92">
        <v>45657</v>
      </c>
    </row>
    <row r="153" spans="1:11" x14ac:dyDescent="0.25">
      <c r="A153" s="45" t="s">
        <v>289</v>
      </c>
      <c r="B153" s="63" t="s">
        <v>290</v>
      </c>
      <c r="C153" s="90">
        <v>4500000</v>
      </c>
      <c r="D153" s="45">
        <v>1</v>
      </c>
      <c r="E153" s="91">
        <v>4</v>
      </c>
      <c r="F153" s="45">
        <v>20</v>
      </c>
      <c r="G153" s="45">
        <v>20</v>
      </c>
      <c r="H153" s="92">
        <v>42577</v>
      </c>
      <c r="I153" s="93">
        <v>0.96120000000000005</v>
      </c>
      <c r="J153" s="92">
        <v>42370</v>
      </c>
      <c r="K153" s="92">
        <v>50040</v>
      </c>
    </row>
    <row r="154" spans="1:11" x14ac:dyDescent="0.25">
      <c r="A154" s="45" t="s">
        <v>291</v>
      </c>
      <c r="B154" s="63" t="s">
        <v>292</v>
      </c>
      <c r="C154" s="90">
        <v>13949075</v>
      </c>
      <c r="D154" s="45">
        <v>2</v>
      </c>
      <c r="E154" s="91">
        <v>8</v>
      </c>
      <c r="F154" s="45">
        <v>20</v>
      </c>
      <c r="G154" s="45">
        <v>20</v>
      </c>
      <c r="H154" s="92">
        <v>38363</v>
      </c>
      <c r="I154" s="93">
        <v>1</v>
      </c>
      <c r="J154" s="92">
        <v>38363</v>
      </c>
      <c r="K154" s="92">
        <v>45668</v>
      </c>
    </row>
    <row r="155" spans="1:11" x14ac:dyDescent="0.25">
      <c r="A155" s="45" t="s">
        <v>293</v>
      </c>
      <c r="B155" s="63" t="s">
        <v>294</v>
      </c>
      <c r="C155" s="90">
        <v>12420148</v>
      </c>
      <c r="D155" s="45">
        <v>2</v>
      </c>
      <c r="E155" s="91">
        <v>8</v>
      </c>
      <c r="F155" s="45">
        <v>20</v>
      </c>
      <c r="G155" s="45">
        <v>20</v>
      </c>
      <c r="H155" s="92">
        <v>38363</v>
      </c>
      <c r="I155" s="93">
        <v>1</v>
      </c>
      <c r="J155" s="92">
        <v>38363</v>
      </c>
      <c r="K155" s="92">
        <v>45668</v>
      </c>
    </row>
    <row r="156" spans="1:11" x14ac:dyDescent="0.25">
      <c r="A156" s="45" t="s">
        <v>295</v>
      </c>
      <c r="B156" s="63" t="s">
        <v>296</v>
      </c>
      <c r="C156" s="90">
        <v>9039074</v>
      </c>
      <c r="D156" s="45">
        <v>2</v>
      </c>
      <c r="E156" s="91">
        <v>8</v>
      </c>
      <c r="F156" s="45">
        <v>20</v>
      </c>
      <c r="G156" s="45">
        <v>20</v>
      </c>
      <c r="H156" s="92">
        <v>38363</v>
      </c>
      <c r="I156" s="93">
        <v>1</v>
      </c>
      <c r="J156" s="92">
        <v>38363</v>
      </c>
      <c r="K156" s="92">
        <v>45668</v>
      </c>
    </row>
    <row r="157" spans="1:11" x14ac:dyDescent="0.25">
      <c r="A157" s="45" t="s">
        <v>297</v>
      </c>
      <c r="B157" s="63" t="s">
        <v>298</v>
      </c>
      <c r="C157" s="90">
        <v>99879408</v>
      </c>
      <c r="D157" s="45">
        <v>1</v>
      </c>
      <c r="E157" s="91">
        <v>3.4000000953674316</v>
      </c>
      <c r="F157" s="45">
        <v>19</v>
      </c>
      <c r="G157" s="45">
        <v>19</v>
      </c>
      <c r="H157" s="92">
        <v>44166</v>
      </c>
      <c r="I157" s="93">
        <v>0.51490000000000002</v>
      </c>
      <c r="J157" s="92">
        <v>44166</v>
      </c>
      <c r="K157" s="92">
        <v>51135</v>
      </c>
    </row>
  </sheetData>
  <sheetProtection sheet="1" objects="1" scenarios="1"/>
  <mergeCells count="1">
    <mergeCell ref="A1:K1"/>
  </mergeCells>
  <printOptions horizontalCentered="1"/>
  <pageMargins left="0.2" right="0.2" top="0.25" bottom="0.25" header="0.3" footer="0.3"/>
  <pageSetup scale="70" orientation="landscape"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2961F-9F45-49E2-87AB-D394B3BB8421}">
  <sheetPr>
    <pageSetUpPr fitToPage="1"/>
  </sheetPr>
  <dimension ref="A1:I30"/>
  <sheetViews>
    <sheetView zoomScaleNormal="100" workbookViewId="0">
      <selection sqref="A1:I1"/>
    </sheetView>
  </sheetViews>
  <sheetFormatPr defaultRowHeight="15" x14ac:dyDescent="0.25"/>
  <cols>
    <col min="1" max="1" width="18.5703125" customWidth="1"/>
    <col min="2" max="9" width="14.5703125" customWidth="1"/>
  </cols>
  <sheetData>
    <row r="1" spans="1:9" ht="18.75" x14ac:dyDescent="0.3">
      <c r="A1" s="208" t="s">
        <v>495</v>
      </c>
      <c r="B1" s="208"/>
      <c r="C1" s="208"/>
      <c r="D1" s="208"/>
      <c r="E1" s="208"/>
      <c r="F1" s="208"/>
      <c r="G1" s="208"/>
      <c r="H1" s="208"/>
      <c r="I1" s="208"/>
    </row>
    <row r="2" spans="1:9" x14ac:dyDescent="0.25">
      <c r="A2" s="34"/>
      <c r="B2" s="34"/>
      <c r="C2" s="34"/>
      <c r="D2" s="34"/>
      <c r="E2" s="34"/>
      <c r="F2" s="34"/>
      <c r="G2" s="34"/>
      <c r="H2" s="34"/>
      <c r="I2" s="34"/>
    </row>
    <row r="3" spans="1:9" ht="30.95" customHeight="1" x14ac:dyDescent="0.25">
      <c r="A3" s="209" t="s">
        <v>476</v>
      </c>
      <c r="B3" s="209"/>
      <c r="C3" s="209"/>
      <c r="D3" s="209"/>
      <c r="E3" s="209"/>
      <c r="F3" s="209"/>
      <c r="G3" s="209"/>
      <c r="H3" s="209"/>
      <c r="I3" s="209"/>
    </row>
    <row r="4" spans="1:9" x14ac:dyDescent="0.25">
      <c r="A4" s="34"/>
      <c r="B4" s="34"/>
      <c r="C4" s="34"/>
      <c r="D4" s="34"/>
      <c r="E4" s="34"/>
      <c r="F4" s="34"/>
      <c r="G4" s="34"/>
      <c r="H4" s="34"/>
      <c r="I4" s="34"/>
    </row>
    <row r="5" spans="1:9" x14ac:dyDescent="0.25">
      <c r="A5" s="39" t="s">
        <v>0</v>
      </c>
      <c r="B5" s="200"/>
      <c r="C5" s="200"/>
      <c r="D5" s="200"/>
    </row>
    <row r="6" spans="1:9" x14ac:dyDescent="0.25">
      <c r="A6" s="39" t="s">
        <v>393</v>
      </c>
      <c r="B6" s="200"/>
      <c r="C6" s="200"/>
      <c r="D6" s="200"/>
    </row>
    <row r="7" spans="1:9" x14ac:dyDescent="0.25">
      <c r="A7" s="39" t="s">
        <v>423</v>
      </c>
      <c r="B7" s="200"/>
      <c r="C7" s="200"/>
      <c r="D7" s="200"/>
    </row>
    <row r="8" spans="1:9" x14ac:dyDescent="0.25">
      <c r="A8" s="41"/>
    </row>
    <row r="9" spans="1:9" s="41" customFormat="1" x14ac:dyDescent="0.25">
      <c r="B9" s="206" t="s">
        <v>7</v>
      </c>
      <c r="C9" s="206"/>
      <c r="D9" s="206"/>
      <c r="E9" s="206"/>
      <c r="F9" s="206"/>
      <c r="G9" s="206"/>
    </row>
    <row r="10" spans="1:9" s="72" customFormat="1" x14ac:dyDescent="0.25">
      <c r="B10" s="73"/>
      <c r="C10" s="73" t="s">
        <v>19</v>
      </c>
      <c r="D10" s="73" t="s">
        <v>8</v>
      </c>
      <c r="E10" s="73" t="s">
        <v>17</v>
      </c>
      <c r="F10" s="73" t="s">
        <v>18</v>
      </c>
      <c r="G10" s="73" t="s">
        <v>20</v>
      </c>
    </row>
    <row r="11" spans="1:9" s="74" customFormat="1" ht="38.450000000000003" customHeight="1" x14ac:dyDescent="0.25">
      <c r="B11" s="75" t="s">
        <v>391</v>
      </c>
      <c r="C11" s="76" t="s">
        <v>9</v>
      </c>
      <c r="D11" s="76" t="s">
        <v>505</v>
      </c>
      <c r="E11" s="76" t="s">
        <v>11</v>
      </c>
      <c r="F11" s="76" t="s">
        <v>15</v>
      </c>
      <c r="G11" s="76" t="s">
        <v>16</v>
      </c>
    </row>
    <row r="12" spans="1:9" x14ac:dyDescent="0.25">
      <c r="A12" s="77" t="s">
        <v>437</v>
      </c>
      <c r="B12" s="79"/>
      <c r="C12" s="35"/>
      <c r="D12" s="35"/>
      <c r="E12" s="78">
        <f>+C12+D12</f>
        <v>0</v>
      </c>
      <c r="F12" s="80"/>
      <c r="G12" s="78">
        <f>+(E12*F12)</f>
        <v>0</v>
      </c>
    </row>
    <row r="13" spans="1:9" x14ac:dyDescent="0.25">
      <c r="A13" s="77" t="s">
        <v>438</v>
      </c>
      <c r="B13" s="79"/>
      <c r="C13" s="35"/>
      <c r="D13" s="35"/>
      <c r="E13" s="78">
        <f>+C13+D13</f>
        <v>0</v>
      </c>
      <c r="F13" s="80"/>
      <c r="G13" s="78">
        <f>+E13*F13</f>
        <v>0</v>
      </c>
    </row>
    <row r="14" spans="1:9" x14ac:dyDescent="0.25">
      <c r="A14" s="77" t="s">
        <v>439</v>
      </c>
      <c r="B14" s="79"/>
      <c r="C14" s="35"/>
      <c r="D14" s="35"/>
      <c r="E14" s="78">
        <f>+C14+D14</f>
        <v>0</v>
      </c>
      <c r="F14" s="80"/>
      <c r="G14" s="78">
        <f>+E14*F14</f>
        <v>0</v>
      </c>
    </row>
    <row r="15" spans="1:9" x14ac:dyDescent="0.25">
      <c r="B15" s="31"/>
      <c r="C15" s="30"/>
      <c r="D15" s="30"/>
      <c r="E15" s="30"/>
      <c r="F15" s="32"/>
      <c r="G15" s="30"/>
    </row>
    <row r="16" spans="1:9" x14ac:dyDescent="0.25">
      <c r="B16" s="1"/>
      <c r="C16" s="2"/>
      <c r="D16" s="2"/>
      <c r="E16" s="2"/>
      <c r="F16" s="2"/>
      <c r="G16" s="30"/>
    </row>
    <row r="17" spans="1:9" s="41" customFormat="1" x14ac:dyDescent="0.25">
      <c r="B17" s="206" t="s">
        <v>12</v>
      </c>
      <c r="C17" s="206"/>
      <c r="D17" s="206"/>
      <c r="E17" s="206"/>
      <c r="F17" s="206"/>
      <c r="G17" s="206"/>
      <c r="H17" s="206"/>
      <c r="I17" s="206"/>
    </row>
    <row r="18" spans="1:9" s="72" customFormat="1" x14ac:dyDescent="0.25">
      <c r="B18" s="73"/>
      <c r="C18" s="73" t="s">
        <v>21</v>
      </c>
      <c r="D18" s="73" t="s">
        <v>22</v>
      </c>
      <c r="E18" s="73" t="s">
        <v>23</v>
      </c>
      <c r="F18" s="73" t="s">
        <v>25</v>
      </c>
      <c r="G18" s="73" t="s">
        <v>26</v>
      </c>
      <c r="H18" s="73" t="s">
        <v>28</v>
      </c>
      <c r="I18" s="73" t="s">
        <v>35</v>
      </c>
    </row>
    <row r="19" spans="1:9" s="74" customFormat="1" ht="63.75" x14ac:dyDescent="0.25">
      <c r="B19" s="75" t="s">
        <v>391</v>
      </c>
      <c r="C19" s="76" t="s">
        <v>9</v>
      </c>
      <c r="D19" s="76" t="s">
        <v>10</v>
      </c>
      <c r="E19" s="76" t="s">
        <v>11</v>
      </c>
      <c r="F19" s="76" t="s">
        <v>24</v>
      </c>
      <c r="G19" s="76" t="s">
        <v>32</v>
      </c>
      <c r="H19" s="76" t="s">
        <v>31</v>
      </c>
      <c r="I19" s="76" t="s">
        <v>34</v>
      </c>
    </row>
    <row r="20" spans="1:9" x14ac:dyDescent="0.25">
      <c r="A20" s="77" t="s">
        <v>437</v>
      </c>
      <c r="B20" s="79"/>
      <c r="C20" s="35"/>
      <c r="D20" s="35"/>
      <c r="E20" s="78">
        <f>+C20+D20</f>
        <v>0</v>
      </c>
      <c r="F20" s="80"/>
      <c r="G20" s="78">
        <f>+(E20*F20)</f>
        <v>0</v>
      </c>
      <c r="H20" s="35"/>
      <c r="I20" s="78">
        <f>+G20+H20</f>
        <v>0</v>
      </c>
    </row>
    <row r="21" spans="1:9" x14ac:dyDescent="0.25">
      <c r="A21" s="77" t="s">
        <v>438</v>
      </c>
      <c r="B21" s="79"/>
      <c r="C21" s="35"/>
      <c r="D21" s="35"/>
      <c r="E21" s="78">
        <f>+C21+D21</f>
        <v>0</v>
      </c>
      <c r="F21" s="80"/>
      <c r="G21" s="78">
        <f>+E21*F21</f>
        <v>0</v>
      </c>
      <c r="H21" s="35"/>
      <c r="I21" s="78">
        <f>+G21+H21</f>
        <v>0</v>
      </c>
    </row>
    <row r="22" spans="1:9" x14ac:dyDescent="0.25">
      <c r="A22" s="77" t="s">
        <v>439</v>
      </c>
      <c r="B22" s="79"/>
      <c r="C22" s="35"/>
      <c r="D22" s="35"/>
      <c r="E22" s="78">
        <f>+C22+D22</f>
        <v>0</v>
      </c>
      <c r="F22" s="80"/>
      <c r="G22" s="78">
        <f>+E22*F22</f>
        <v>0</v>
      </c>
      <c r="H22" s="35"/>
      <c r="I22" s="78">
        <f>+G22+H22</f>
        <v>0</v>
      </c>
    </row>
    <row r="23" spans="1:9" x14ac:dyDescent="0.25">
      <c r="B23" s="1"/>
      <c r="C23" s="2"/>
      <c r="D23" s="2"/>
      <c r="E23" s="2"/>
      <c r="F23" s="33"/>
      <c r="G23" s="2"/>
      <c r="H23" s="2"/>
      <c r="I23" s="2"/>
    </row>
    <row r="24" spans="1:9" x14ac:dyDescent="0.25">
      <c r="B24" s="1"/>
      <c r="C24" s="2"/>
      <c r="D24" s="2"/>
      <c r="E24" s="2"/>
      <c r="F24" s="2"/>
      <c r="G24" s="2"/>
    </row>
    <row r="25" spans="1:9" s="41" customFormat="1" x14ac:dyDescent="0.25">
      <c r="B25" s="207" t="s">
        <v>13</v>
      </c>
      <c r="C25" s="207"/>
      <c r="D25" s="207"/>
      <c r="E25" s="207"/>
      <c r="F25" s="207"/>
      <c r="G25" s="81"/>
    </row>
    <row r="26" spans="1:9" s="82" customFormat="1" x14ac:dyDescent="0.25">
      <c r="B26" s="83"/>
      <c r="C26" s="83" t="s">
        <v>27</v>
      </c>
      <c r="D26" s="83" t="s">
        <v>33</v>
      </c>
      <c r="E26" s="83" t="s">
        <v>36</v>
      </c>
      <c r="F26" s="83" t="s">
        <v>37</v>
      </c>
    </row>
    <row r="27" spans="1:9" s="74" customFormat="1" ht="51" x14ac:dyDescent="0.25">
      <c r="B27" s="84" t="s">
        <v>391</v>
      </c>
      <c r="C27" s="76" t="s">
        <v>29</v>
      </c>
      <c r="D27" s="76" t="s">
        <v>30</v>
      </c>
      <c r="E27" s="76" t="s">
        <v>521</v>
      </c>
      <c r="F27" s="76" t="s">
        <v>14</v>
      </c>
    </row>
    <row r="28" spans="1:9" x14ac:dyDescent="0.25">
      <c r="A28" s="77" t="s">
        <v>437</v>
      </c>
      <c r="B28" s="79"/>
      <c r="C28" s="78">
        <f>+G12</f>
        <v>0</v>
      </c>
      <c r="D28" s="78">
        <f>+I20</f>
        <v>0</v>
      </c>
      <c r="E28" s="78">
        <f>+C28-D28</f>
        <v>0</v>
      </c>
      <c r="F28" s="78">
        <f>+E28/2</f>
        <v>0</v>
      </c>
    </row>
    <row r="29" spans="1:9" x14ac:dyDescent="0.25">
      <c r="A29" s="77" t="s">
        <v>438</v>
      </c>
      <c r="B29" s="79"/>
      <c r="C29" s="78">
        <f>+G13</f>
        <v>0</v>
      </c>
      <c r="D29" s="78">
        <f t="shared" ref="D29:D30" si="0">+I21</f>
        <v>0</v>
      </c>
      <c r="E29" s="78">
        <f>+C29-D29</f>
        <v>0</v>
      </c>
      <c r="F29" s="78">
        <f>+E29/2</f>
        <v>0</v>
      </c>
    </row>
    <row r="30" spans="1:9" x14ac:dyDescent="0.25">
      <c r="A30" s="77" t="s">
        <v>439</v>
      </c>
      <c r="B30" s="79"/>
      <c r="C30" s="78">
        <f>+G14</f>
        <v>0</v>
      </c>
      <c r="D30" s="78">
        <f t="shared" si="0"/>
        <v>0</v>
      </c>
      <c r="E30" s="78">
        <f>+C30-D30</f>
        <v>0</v>
      </c>
      <c r="F30" s="78">
        <f>+E30/2</f>
        <v>0</v>
      </c>
    </row>
  </sheetData>
  <sheetProtection sheet="1" objects="1" scenarios="1"/>
  <mergeCells count="8">
    <mergeCell ref="B9:G9"/>
    <mergeCell ref="B17:I17"/>
    <mergeCell ref="B25:F25"/>
    <mergeCell ref="A1:I1"/>
    <mergeCell ref="A3:I3"/>
    <mergeCell ref="B5:D5"/>
    <mergeCell ref="B6:D6"/>
    <mergeCell ref="B7:D7"/>
  </mergeCells>
  <pageMargins left="0.7" right="0.7" top="0.75" bottom="0.75" header="0.3" footer="0.3"/>
  <pageSetup scale="89" orientation="landscape"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Capital Rate Sources</vt:lpstr>
      <vt:lpstr>Capital Rate Change Request</vt:lpstr>
      <vt:lpstr>Financing Guidelines</vt:lpstr>
      <vt:lpstr>Financing Change Request</vt:lpstr>
      <vt:lpstr>Financing Database</vt:lpstr>
      <vt:lpstr>Shared Savings Request</vt:lpstr>
      <vt:lpstr>'Capital Rate Change Request'!Print_Area</vt:lpstr>
      <vt:lpstr>'Financing Database'!Print_Titles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Cynthia Treis</dc:creator>
  <cp:lastModifiedBy>Kim Fraim</cp:lastModifiedBy>
  <cp:lastPrinted>2022-10-19T12:36:41Z</cp:lastPrinted>
  <dcterms:created xsi:type="dcterms:W3CDTF">2022-08-23T18:01:09Z</dcterms:created>
  <dcterms:modified xsi:type="dcterms:W3CDTF">2022-11-07T21:01:11Z</dcterms:modified>
</cp:coreProperties>
</file>